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B13D8899-C379-440B-ADCA-B380C115630F}"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<sst xmlns="http://schemas.openxmlformats.org/spreadsheetml/2006/main" count="24476" uniqueCount="2416">
  <si>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</si>
  <si>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</si>
  <si>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</si>
  <si>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</si>
  <si>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</si>
  <si>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</si>
  <si>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</si>
  <si>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</si>
  <si>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</si>
  <si>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</si>
  <si>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</si>
  <si>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</si>
  <si>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</si>
  <si>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</si>
  <si>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</si>
  <si>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</si>
  <si>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</si>
  <si>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</si>
  <si>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</si>
  <si>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</si>
  <si>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</si>
  <si>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</si>
  <si>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</si>
  <si>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</si>
  <si>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</si>
  <si>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</si>
  <si>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</si>
  <si>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</si>
  <si>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</si>
  <si>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</si>
  <si>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</si>
  <si>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</si>
  <si>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</si>
  <si>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</si>
  <si>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</si>
  <si>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</si>
  <si>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</si>
  <si>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</si>
  <si>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</si>
  <si>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</si>
  <si>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</si>
  <si>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</si>
  <si>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</si>
  <si>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</si>
  <si>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</si>
  <si>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</si>
  <si>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</si>
  <si>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</si>
  <si>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</si>
  <si>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</si>
  <si>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</si>
  <si>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</si>
  <si>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</si>
  <si>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</si>
  <si>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</si>
  <si>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</si>
  <si>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</si>
  <si>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</si>
  <si>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</si>
  <si>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</si>
  <si>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</si>
  <si>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</si>
  <si>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</si>
  <si>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</si>
  <si>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</si>
  <si>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</si>
  <si>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</si>
  <si>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</si>
  <si>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</si>
  <si>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</si>
  <si>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</si>
  <si>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</si>
  <si>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</si>
  <si>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</si>
  <si>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</si>
  <si>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</si>
  <si>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</si>
  <si>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</si>
  <si>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</si>
  <si>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</si>
  <si>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</si>
  <si>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</si>
  <si>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</si>
  <si>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</si>
  <si>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</si>
  <si>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</si>
  <si>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</si>
  <si>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</si>
  <si>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</si>
  <si>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</si>
  <si>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</si>
  <si>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</si>
  <si>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</si>
  <si>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</si>
  <si>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</si>
  <si>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</si>
  <si>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</si>
  <si>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</si>
  <si>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</si>
  <si>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</si>
  <si>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</si>
  <si>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</si>
  <si>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</si>
  <si>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</si>
  <si>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</si>
  <si>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</si>
  <si>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</si>
  <si>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</si>
  <si>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</si>
  <si>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</si>
  <si>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</si>
  <si>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</si>
  <si>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</si>
  <si>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</si>
  <si>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</si>
  <si>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</si>
  <si>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</si>
  <si>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</si>
  <si>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</si>
  <si>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</si>
  <si>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</si>
  <si>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</si>
  <si>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</si>
  <si>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</si>
  <si>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</si>
  <si>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</si>
  <si>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</si>
  <si>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</si>
  <si>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</si>
  <si>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</si>
  <si>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</si>
  <si>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</si>
  <si>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</si>
  <si>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</si>
  <si>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</si>
  <si>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</si>
  <si>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</si>
  <si>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</si>
  <si>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</si>
  <si>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</si>
  <si>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</si>
  <si>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</si>
  <si>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</si>
  <si>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</si>
  <si>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</si>
  <si>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</si>
  <si>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</si>
  <si>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</si>
  <si>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</si>
  <si>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</si>
  <si>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</si>
  <si>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</si>
  <si>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</si>
  <si>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</si>
  <si>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</si>
  <si>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</si>
  <si>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</si>
  <si>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</si>
  <si>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</si>
  <si>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</si>
  <si>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</si>
  <si>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</si>
  <si>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</si>
  <si>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</si>
  <si>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</si>
  <si>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</si>
  <si>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</si>
  <si>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</si>
  <si>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</si>
  <si>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</si>
  <si>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</si>
  <si>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</si>
  <si>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</si>
  <si>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</si>
  <si>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</si>
  <si>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</si>
  <si>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</si>
  <si>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</si>
  <si>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</si>
  <si>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</si>
  <si>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</si>
  <si>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</si>
  <si>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</si>
  <si>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</si>
  <si>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</si>
  <si>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</si>
  <si>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</si>
  <si>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</si>
  <si>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</si>
  <si>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</si>
  <si>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</si>
  <si>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</si>
  <si>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</si>
  <si>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</si>
  <si>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</si>
  <si>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</si>
  <si>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</si>
  <si>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</si>
  <si>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</si>
  <si>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</si>
  <si>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</si>
  <si>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</si>
  <si>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</si>
  <si>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</si>
  <si>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</si>
  <si>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</si>
  <si>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</si>
  <si>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</si>
  <si>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</si>
  <si>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</si>
  <si>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</si>
  <si>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</si>
  <si>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</si>
  <si>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</si>
  <si>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</si>
  <si>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</si>
  <si>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</si>
  <si>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</si>
  <si>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</si>
  <si>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</si>
  <si>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</si>
  <si>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</si>
  <si>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</si>
  <si>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</si>
  <si>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</si>
  <si>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</si>
  <si>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</si>
  <si>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</si>
  <si>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</si>
  <si>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</si>
  <si>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</si>
  <si>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</si>
  <si>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</si>
  <si>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</si>
  <si>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</si>
  <si>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</si>
  <si>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</si>
  <si>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</si>
  <si>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</si>
  <si>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</si>
  <si>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</si>
  <si>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</si>
  <si>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</si>
  <si>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</si>
  <si>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</si>
  <si>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</si>
  <si>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</si>
  <si>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</si>
  <si>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</si>
  <si>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</si>
  <si>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</si>
  <si>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</si>
  <si>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</si>
  <si>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</si>
  <si>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</si>
  <si>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</si>
  <si>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</si>
  <si>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</si>
  <si>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</si>
  <si>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</si>
  <si>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</si>
  <si>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</si>
  <si>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</si>
  <si>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</si>
  <si>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</si>
  <si>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</si>
  <si>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</si>
  <si>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</si>
  <si>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</si>
  <si>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</si>
  <si>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</si>
  <si>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</si>
  <si>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</si>
  <si>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</si>
  <si>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</si>
  <si>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</si>
  <si>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</si>
  <si>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</si>
  <si>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</si>
  <si>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</si>
  <si>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</si>
  <si>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</si>
  <si>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</si>
  <si>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</si>
  <si>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</si>
  <si>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</si>
  <si>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</si>
  <si>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</si>
  <si>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</si>
  <si>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</si>
  <si>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</si>
  <si>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</si>
  <si>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</si>
  <si>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</si>
  <si>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</si>
  <si>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</si>
  <si>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</si>
  <si>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</si>
  <si>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</si>
  <si>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</si>
  <si>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</si>
  <si>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</si>
  <si>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</si>
  <si>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</si>
  <si>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</si>
  <si>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</si>
  <si>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</si>
  <si>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</si>
  <si>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</si>
  <si>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</si>
  <si>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</si>
  <si>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</si>
  <si>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</si>
  <si>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</si>
  <si>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</si>
  <si>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</si>
  <si>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</si>
  <si>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</si>
  <si>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</si>
  <si>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</si>
  <si>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</si>
  <si>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</si>
  <si>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</si>
  <si>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</si>
  <si>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</si>
  <si>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</si>
  <si>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</si>
  <si>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</si>
  <si>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</si>
  <si>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</si>
  <si>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</si>
  <si>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</si>
  <si>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</si>
  <si>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</si>
  <si>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</si>
  <si>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</si>
  <si>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</si>
  <si>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</si>
  <si>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</si>
  <si>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</si>
  <si>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</si>
  <si>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</si>
  <si>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</si>
  <si>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</si>
  <si>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</si>
  <si>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</si>
  <si>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</si>
  <si>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</si>
  <si>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</si>
  <si>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</si>
  <si>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</si>
  <si>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</si>
  <si>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</si>
  <si>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</si>
  <si>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</si>
  <si>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</si>
  <si>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</si>
  <si>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</si>
  <si>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</si>
  <si>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</si>
  <si>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</si>
  <si>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</si>
  <si>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</si>
  <si>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</si>
  <si>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</si>
  <si>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</si>
  <si>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</si>
  <si>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</si>
  <si>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</si>
  <si>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</si>
  <si>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</si>
  <si>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</si>
  <si>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</si>
  <si>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</si>
  <si>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</si>
  <si>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</si>
  <si>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</si>
  <si>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</si>
  <si>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</si>
  <si>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</si>
  <si>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</si>
  <si>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</si>
  <si>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</si>
  <si>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</si>
  <si>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</si>
  <si>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</si>
  <si>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</si>
  <si>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</si>
  <si>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</si>
  <si>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</si>
  <si>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</si>
  <si>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</si>
  <si>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</si>
  <si>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</si>
  <si>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</si>
  <si>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</si>
  <si>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</si>
  <si>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</si>
  <si>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</si>
  <si>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</si>
  <si>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</si>
  <si>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</si>
  <si>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</si>
  <si>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</si>
  <si>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</si>
  <si>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</si>
  <si>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</si>
  <si>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</si>
  <si>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</si>
  <si>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</si>
  <si>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</si>
  <si>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</si>
  <si>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</si>
  <si>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</si>
  <si>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</si>
  <si>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</si>
  <si>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</si>
  <si>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</si>
  <si>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</si>
  <si>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</si>
  <si>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</si>
  <si>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</si>
  <si>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</si>
  <si>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</si>
  <si>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</si>
  <si>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</si>
  <si>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</si>
  <si>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</si>
  <si>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</si>
  <si>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</si>
  <si>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</si>
  <si>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</si>
  <si>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</si>
  <si>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</si>
  <si>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</si>
  <si>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</si>
  <si>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</si>
  <si>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</si>
  <si>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</si>
  <si>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</si>
  <si>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</si>
  <si>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</si>
  <si>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</si>
  <si>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</si>
  <si>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</si>
  <si>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</si>
  <si>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</si>
  <si>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</si>
  <si>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</si>
  <si>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</si>
  <si>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</si>
  <si>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</si>
  <si>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</si>
  <si>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</si>
  <si>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</si>
  <si>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</si>
  <si>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</si>
  <si>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</si>
  <si>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</si>
  <si>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</si>
  <si>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</si>
  <si>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</si>
  <si>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</si>
  <si>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</si>
  <si>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</si>
  <si>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</si>
  <si>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</si>
  <si>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</si>
  <si>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</si>
  <si>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</si>
  <si>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</si>
  <si>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</si>
  <si>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</si>
  <si>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</si>
  <si>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</si>
  <si>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</si>
  <si>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</si>
  <si>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</si>
  <si>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</si>
  <si>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</si>
  <si>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</si>
  <si>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</si>
  <si>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</si>
  <si>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</si>
  <si>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</si>
  <si>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</si>
  <si>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</si>
  <si>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</si>
  <si>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</si>
  <si>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</si>
  <si>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</si>
  <si>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</si>
  <si>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</si>
  <si>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</si>
  <si>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</si>
  <si>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</si>
  <si>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</si>
  <si>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</si>
  <si>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</si>
  <si>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</si>
  <si>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</si>
  <si>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</si>
  <si>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</si>
  <si>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</si>
  <si>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</si>
  <si>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</si>
  <si>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</si>
  <si>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</si>
  <si>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</si>
  <si>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</si>
  <si>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</si>
  <si>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</si>
  <si>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</si>
  <si>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</si>
  <si>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</si>
  <si>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</si>
  <si>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</si>
  <si>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</si>
  <si>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</si>
  <si>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</si>
  <si>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</si>
  <si>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</si>
  <si>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</si>
  <si>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</si>
  <si>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</si>
  <si>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</si>
  <si>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</si>
  <si>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</si>
  <si>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</si>
  <si>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</si>
  <si>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</si>
  <si>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</si>
  <si>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</si>
  <si>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</si>
  <si>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</si>
  <si>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</si>
  <si>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</si>
  <si>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</si>
  <si>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</si>
  <si>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</si>
  <si>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</si>
  <si>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</si>
  <si>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</si>
  <si>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</si>
  <si>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</si>
  <si>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</si>
  <si>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</si>
  <si>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</si>
  <si>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</si>
  <si>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</si>
  <si>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</si>
  <si>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</si>
  <si>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</si>
  <si>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</si>
  <si>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</si>
  <si>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</si>
  <si>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</si>
  <si>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</si>
  <si>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</si>
  <si>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</si>
  <si>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</si>
  <si>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</si>
  <si>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</si>
  <si>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</si>
  <si>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</si>
  <si>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</si>
  <si>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</si>
  <si>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</si>
  <si>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</si>
  <si>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</si>
  <si>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</si>
  <si>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</si>
  <si>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</si>
  <si>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</si>
  <si>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</si>
  <si>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</si>
  <si>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</si>
  <si>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</si>
  <si>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</si>
  <si>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</si>
  <si>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</si>
  <si>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</si>
  <si>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</si>
  <si>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</si>
  <si>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</si>
  <si>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</si>
  <si>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</si>
  <si>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</si>
  <si>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</si>
  <si>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</si>
  <si>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</si>
  <si>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</si>
  <si>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</si>
  <si>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</si>
  <si>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</si>
  <si>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</si>
  <si>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</si>
  <si>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</si>
  <si>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</si>
  <si>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</si>
  <si>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</si>
  <si>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</si>
  <si>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</si>
  <si>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</si>
  <si>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</si>
  <si>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</si>
  <si>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</si>
  <si>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</si>
  <si>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</si>
  <si>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</si>
  <si>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</si>
  <si>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</si>
  <si>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</si>
  <si>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</si>
  <si>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</si>
  <si>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</si>
  <si>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</si>
  <si>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</si>
  <si>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</si>
  <si>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</si>
  <si>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</si>
  <si>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</si>
  <si>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</si>
  <si>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</si>
  <si>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</si>
  <si>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</si>
  <si>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</si>
  <si>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</si>
  <si>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</si>
  <si>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</si>
  <si>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</si>
  <si>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</si>
  <si>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</si>
  <si>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</si>
  <si>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</si>
  <si>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</si>
  <si>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</si>
  <si>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</si>
  <si>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</si>
  <si>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</si>
  <si>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</si>
  <si>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</si>
  <si>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</si>
  <si>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</si>
  <si>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</si>
  <si>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</si>
  <si>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</si>
  <si>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</si>
  <si>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</si>
  <si>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</si>
  <si>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</si>
  <si>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</si>
  <si>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</si>
  <si>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</si>
  <si>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</si>
  <si>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</si>
  <si>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</si>
  <si>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</si>
  <si>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</si>
  <si>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</si>
  <si>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</si>
  <si>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</si>
  <si>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</si>
  <si>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</si>
  <si>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</si>
  <si>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</si>
  <si>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</si>
  <si>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</si>
  <si>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</si>
  <si>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</si>
  <si>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</si>
  <si>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</si>
  <si>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</si>
  <si>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</si>
  <si>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</si>
  <si>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</si>
  <si>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</si>
  <si>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</si>
  <si>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</si>
  <si>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</si>
  <si>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</si>
  <si>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</si>
  <si>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</si>
  <si>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</si>
  <si>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</si>
  <si>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</si>
  <si>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</si>
  <si>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</si>
  <si>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</si>
  <si>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</si>
  <si>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</si>
  <si>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</si>
  <si>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</si>
  <si>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</si>
  <si>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</si>
  <si>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</si>
  <si>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</si>
  <si>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</si>
  <si>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</si>
  <si>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</si>
  <si>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</si>
  <si>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</si>
  <si>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</si>
  <si>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</si>
  <si>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</si>
  <si>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</si>
  <si>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</si>
  <si>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</si>
  <si>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</si>
  <si>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</si>
  <si>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</si>
  <si>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</si>
  <si>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</si>
  <si>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</si>
  <si>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</si>
  <si>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</si>
  <si>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</si>
  <si>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</si>
  <si>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</si>
  <si>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</si>
  <si>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</si>
  <si>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</si>
  <si>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</si>
  <si>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</si>
  <si>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</si>
  <si>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</si>
  <si>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</si>
  <si>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</si>
  <si>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</si>
  <si>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</si>
  <si>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</si>
  <si>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</si>
  <si>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</si>
  <si>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</si>
  <si>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</si>
  <si>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</si>
  <si>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</si>
  <si>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</si>
  <si>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</si>
  <si>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</si>
  <si>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</si>
  <si>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</si>
  <si>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</si>
  <si>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</si>
  <si>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</si>
  <si>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</si>
  <si>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</si>
  <si>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</si>
  <si>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</si>
  <si>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</si>
  <si>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</si>
  <si>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</si>
  <si>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</si>
  <si>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</si>
  <si>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</si>
  <si>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</si>
  <si>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</si>
  <si>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</si>
  <si>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</si>
  <si>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</si>
  <si>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</si>
  <si>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</si>
  <si>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</si>
  <si>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</si>
  <si>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</si>
  <si>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</si>
  <si>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</si>
  <si>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</si>
  <si>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</si>
  <si>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</si>
  <si>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</si>
  <si>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</si>
  <si>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</si>
  <si>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</si>
  <si>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</si>
  <si>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</si>
  <si>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</si>
  <si>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</si>
  <si>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</si>
  <si>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</si>
  <si>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</si>
  <si>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</si>
  <si>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</si>
  <si>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</si>
  <si>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</si>
  <si>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</si>
  <si>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</si>
  <si>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</si>
  <si>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</si>
  <si>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</si>
  <si>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</si>
  <si>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</si>
  <si>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</si>
  <si>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</si>
  <si>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</si>
  <si>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</si>
  <si>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</si>
  <si>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</si>
  <si>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</si>
  <si>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</si>
  <si>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</si>
  <si>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</si>
  <si>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</si>
  <si>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</si>
  <si>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</si>
  <si>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</si>
  <si>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</si>
  <si>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</si>
  <si>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</si>
  <si>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</si>
  <si>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</si>
  <si>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</si>
  <si>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</si>
  <si>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</si>
  <si>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</si>
  <si>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</si>
  <si>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</si>
  <si>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</si>
  <si>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</si>
  <si>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</si>
  <si>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</si>
  <si>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</si>
  <si>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</si>
  <si>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</si>
  <si>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</si>
  <si>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</si>
  <si>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</si>
  <si>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</si>
  <si>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</si>
  <si>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</si>
  <si>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</si>
  <si>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</si>
  <si>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</si>
  <si>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</si>
  <si>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</si>
  <si>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</si>
  <si>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</si>
  <si>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</si>
  <si>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</si>
  <si>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</si>
  <si>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</si>
  <si>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</si>
  <si>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</si>
  <si>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</si>
  <si>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</si>
  <si>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</si>
  <si>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</si>
  <si>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</si>
  <si>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</si>
  <si>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</si>
  <si>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</si>
  <si>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</si>
  <si>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</si>
  <si>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</si>
  <si>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</si>
  <si>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</si>
  <si>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</si>
  <si>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</si>
  <si>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</si>
  <si>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</si>
  <si>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</si>
  <si>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</si>
  <si>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</si>
  <si>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</si>
  <si>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</si>
  <si>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</si>
  <si>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</si>
  <si>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</si>
  <si>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</si>
  <si>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</si>
  <si>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</si>
  <si>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</si>
  <si>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</si>
  <si>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</si>
  <si>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</si>
  <si>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</si>
  <si>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</si>
  <si>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</si>
  <si>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</si>
  <si>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</si>
  <si>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</si>
  <si>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</si>
  <si>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</si>
  <si>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</si>
  <si>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</si>
  <si>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</si>
  <si>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</si>
  <si>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</si>
  <si>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</si>
  <si>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</si>
  <si>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</si>
  <si>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</si>
  <si>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</si>
  <si>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</si>
  <si>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</si>
  <si>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</si>
  <si>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</si>
  <si>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</si>
  <si>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</si>
  <si>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</si>
  <si>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</si>
  <si>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</si>
  <si>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</si>
  <si>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</si>
  <si>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</si>
  <si>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</si>
  <si>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</si>
  <si>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</si>
  <si>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</si>
  <si>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</si>
  <si>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</si>
  <si>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</si>
  <si>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</si>
  <si>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</si>
  <si>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</si>
  <si>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</si>
  <si>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</si>
  <si>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</si>
  <si>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</si>
  <si>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</si>
  <si>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</si>
  <si>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</si>
  <si>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</si>
  <si>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</si>
  <si>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</si>
  <si>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</si>
  <si>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</si>
  <si>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</si>
  <si>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</si>
  <si>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</si>
  <si>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</si>
  <si>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</si>
  <si>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</si>
  <si>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</si>
  <si>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</si>
  <si>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</si>
  <si>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</si>
  <si>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</si>
  <si>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</si>
  <si>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</si>
  <si>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</si>
  <si>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</si>
  <si>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</si>
  <si>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</si>
  <si>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</si>
  <si>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</si>
  <si>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</si>
  <si>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</si>
  <si>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</si>
  <si>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</si>
  <si>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</si>
  <si>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</si>
  <si>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</si>
  <si>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</si>
  <si>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</si>
  <si>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</si>
  <si>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</si>
  <si>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</si>
  <si>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</si>
  <si>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</si>
  <si>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</si>
  <si>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</si>
  <si>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</si>
  <si>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</si>
  <si>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</si>
  <si>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</si>
  <si>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</si>
  <si>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</si>
  <si>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</si>
  <si>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</si>
  <si>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</si>
  <si>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</si>
  <si>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</si>
  <si>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</si>
  <si>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</si>
  <si>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</si>
  <si>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</si>
  <si>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</si>
  <si>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</si>
  <si>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</si>
  <si>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</si>
  <si>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</si>
  <si>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</si>
  <si>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</si>
  <si>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</si>
  <si>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</si>
  <si>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</si>
  <si>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</si>
  <si>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</si>
  <si>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</si>
  <si>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</si>
  <si>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</si>
  <si>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</si>
  <si>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</si>
  <si>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</si>
  <si>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</si>
  <si>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</si>
  <si>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</si>
  <si>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</si>
  <si>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</si>
  <si>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</si>
  <si>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</si>
  <si>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</si>
  <si>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</si>
  <si>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</si>
  <si>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</si>
  <si>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</si>
  <si>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</si>
  <si>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</si>
  <si>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</si>
  <si>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</si>
  <si>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</si>
  <si>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</si>
  <si>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</si>
  <si>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</si>
  <si>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</si>
  <si>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</si>
  <si>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</si>
  <si>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</si>
  <si>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</si>
  <si>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</si>
  <si>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</si>
  <si>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</si>
  <si>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</si>
  <si>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</si>
  <si>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</si>
  <si>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</si>
  <si>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</si>
  <si>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</si>
  <si>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</si>
  <si>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</si>
  <si>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</si>
  <si>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</si>
  <si>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</si>
  <si>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</si>
  <si>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</si>
  <si>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</si>
  <si>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</si>
  <si>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</si>
  <si>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</si>
  <si>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</si>
  <si>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</si>
  <si>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</si>
  <si>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</si>
  <si>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</si>
  <si>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</si>
  <si>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</si>
  <si>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</si>
  <si>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</si>
  <si>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</si>
  <si>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</si>
  <si>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</si>
  <si>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</si>
  <si>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</si>
  <si>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</si>
  <si>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</si>
  <si>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</si>
  <si>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</si>
  <si>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</si>
  <si>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</si>
  <si>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</si>
  <si>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</si>
  <si>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</si>
  <si>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</si>
  <si>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</si>
  <si>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</si>
  <si>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</si>
  <si>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</si>
  <si>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</si>
  <si>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</si>
  <si>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</si>
  <si>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</si>
  <si>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</si>
  <si>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</si>
  <si>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</si>
  <si>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</si>
  <si>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</si>
  <si>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</si>
  <si>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</si>
  <si>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</si>
  <si>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</si>
  <si>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</si>
  <si>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</si>
  <si>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</si>
  <si>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</si>
  <si>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</si>
  <si>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</si>
  <si>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</si>
  <si>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</si>
  <si>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</si>
  <si>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</si>
  <si>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</si>
  <si>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</si>
  <si>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</si>
  <si>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</si>
  <si>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</si>
  <si>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</si>
  <si>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</si>
  <si>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</si>
  <si>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</si>
  <si>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</si>
  <si>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</si>
  <si>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</si>
  <si>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</si>
  <si>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</si>
  <si>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</si>
  <si>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</si>
  <si>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</si>
  <si>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</si>
  <si>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</si>
  <si>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</si>
  <si>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</si>
  <si>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</si>
  <si>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</si>
  <si>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</si>
  <si>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</si>
  <si>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</si>
  <si>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</si>
  <si>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</si>
  <si>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</si>
  <si>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</si>
  <si>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</si>
  <si>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</si>
  <si>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</si>
  <si>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</si>
  <si>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</si>
  <si>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</si>
  <si>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</si>
  <si>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</si>
  <si>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</si>
  <si>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</si>
  <si>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</si>
  <si>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</si>
  <si>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</si>
  <si>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</si>
  <si>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</si>
  <si>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</si>
  <si>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</si>
  <si>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</si>
  <si>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</si>
  <si>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</si>
  <si>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</si>
  <si>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</si>
  <si>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</si>
  <si>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</si>
  <si>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</si>
  <si>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</si>
  <si>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</si>
  <si>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</si>
  <si>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</si>
  <si>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</si>
  <si>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</si>
  <si>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</si>
  <si>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</si>
  <si>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</si>
  <si>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</si>
  <si>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</si>
  <si>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</si>
  <si>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</si>
  <si>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</si>
  <si>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</si>
  <si>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</si>
  <si>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</si>
  <si>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</si>
  <si>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</si>
  <si>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</si>
  <si>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</si>
  <si>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</si>
  <si>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</si>
  <si>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</si>
  <si>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</si>
  <si>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</si>
  <si>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</si>
  <si>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</si>
  <si>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</si>
  <si>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</si>
  <si>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</si>
  <si>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</si>
  <si>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</si>
  <si>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</si>
  <si>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</si>
  <si>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</si>
  <si>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</si>
  <si>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</si>
  <si>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</si>
  <si>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</si>
  <si>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</si>
  <si>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</si>
  <si>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</si>
  <si>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</si>
  <si>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</si>
  <si>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</si>
  <si>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</si>
  <si>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</si>
  <si>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</si>
  <si>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</si>
  <si>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</si>
  <si>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</si>
  <si>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</si>
  <si>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</si>
  <si>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</si>
  <si>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</si>
  <si>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</si>
  <si>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</si>
  <si>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</si>
  <si>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</si>
  <si>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</si>
  <si>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</si>
  <si>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</si>
  <si>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</si>
  <si>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</si>
  <si>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</si>
  <si>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</si>
  <si>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</si>
  <si>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</si>
  <si>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</si>
  <si>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</si>
  <si>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</si>
  <si>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</si>
  <si>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</si>
  <si>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</si>
  <si>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</si>
  <si>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</si>
  <si>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</si>
  <si>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</si>
  <si>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</si>
  <si>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</si>
  <si>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</si>
  <si>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</si>
  <si>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</si>
  <si>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</si>
  <si>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</si>
  <si>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</si>
  <si>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</si>
  <si>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</si>
  <si>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</si>
  <si>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</si>
  <si>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</si>
  <si>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</si>
  <si>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</si>
  <si>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</si>
  <si>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</si>
  <si>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</si>
  <si>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</si>
  <si>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</si>
  <si>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</si>
  <si>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</si>
  <si>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</si>
  <si>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</si>
  <si>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</si>
  <si>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</si>
  <si>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</si>
  <si>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</si>
  <si>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</si>
  <si>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</si>
  <si>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</si>
  <si>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</si>
  <si>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</si>
  <si>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</si>
  <si>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</si>
  <si>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</si>
  <si>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</si>
  <si>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</si>
  <si>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</si>
  <si>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</si>
  <si>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</si>
  <si>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</si>
  <si>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</si>
  <si>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</si>
  <si>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</si>
  <si>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</si>
  <si>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</si>
  <si>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</si>
  <si>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</si>
  <si>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</si>
  <si>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</si>
  <si>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</si>
  <si>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</si>
  <si>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</si>
  <si>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</si>
  <si>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</si>
  <si>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</si>
  <si>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</si>
  <si>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</si>
  <si>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</si>
  <si>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</si>
  <si>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</si>
  <si>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</si>
  <si>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</si>
  <si>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</si>
  <si>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</si>
  <si>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</si>
  <si>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</si>
  <si>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</si>
  <si>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</si>
  <si>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</si>
  <si>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</si>
  <si>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</si>
  <si>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</si>
  <si>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</si>
  <si>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</si>
  <si>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</si>
  <si>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</si>
  <si>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</si>
  <si>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</si>
  <si>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</si>
  <si>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</si>
  <si>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</si>
  <si>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</si>
  <si>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</si>
  <si>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</si>
  <si>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</si>
  <si>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</si>
  <si>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</si>
  <si>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</si>
  <si>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</si>
  <si>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</si>
  <si>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</si>
  <si>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</si>
  <si>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</si>
  <si>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</si>
  <si>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</si>
  <si>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</si>
  <si>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</si>
  <si>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</si>
  <si>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</si>
  <si>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</si>
  <si>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</si>
  <si>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</si>
  <si>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</si>
  <si>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</si>
  <si>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</si>
  <si>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</si>
  <si>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</si>
  <si>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</si>
  <si>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</si>
  <si>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</si>
  <si>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</si>
  <si>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</si>
  <si>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</si>
  <si>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</si>
  <si>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</si>
  <si>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</si>
  <si>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</si>
  <si>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</si>
  <si>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</si>
  <si>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</si>
  <si>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</si>
  <si>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</si>
  <si>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</si>
  <si>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</si>
  <si>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</si>
  <si>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</si>
  <si>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</si>
  <si>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</si>
  <si>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</si>
  <si>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</si>
  <si>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</si>
  <si>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</si>
  <si>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</si>
  <si>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</si>
  <si>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</si>
  <si>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</si>
  <si>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</si>
  <si>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</si>
  <si>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</si>
  <si>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</si>
  <si>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</si>
  <si>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</si>
  <si>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</si>
  <si>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</si>
  <si>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</si>
  <si>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</si>
  <si>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</si>
  <si>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</si>
  <si>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</si>
  <si>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</si>
  <si>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</si>
  <si>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</si>
  <si>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</si>
  <si>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</si>
  <si>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</si>
  <si>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</si>
  <si>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</si>
  <si>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</si>
  <si>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</si>
  <si>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</si>
  <si>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</si>
  <si>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</si>
  <si>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</si>
  <si>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</si>
  <si>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</si>
  <si>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</si>
  <si>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</si>
  <si>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</si>
  <si>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</si>
  <si>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</si>
  <si>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</si>
  <si>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</si>
  <si>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</si>
  <si>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</si>
  <si>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</si>
  <si>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</si>
  <si>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</si>
  <si>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</si>
  <si>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</si>
  <si>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</si>
  <si>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</si>
  <si>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</si>
  <si>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</si>
  <si>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</si>
  <si>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</si>
  <si>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</si>
  <si>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</si>
  <si>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</si>
  <si>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</si>
  <si>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</si>
  <si>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</si>
  <si>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</si>
  <si>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</si>
  <si>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</si>
  <si>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</si>
  <si>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</si>
  <si>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</si>
  <si>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</si>
  <si>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</si>
  <si>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</si>
  <si>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</si>
  <si>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</si>
  <si>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</si>
  <si>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</si>
  <si>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</si>
  <si>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</si>
  <si>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</si>
  <si>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</si>
  <si>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</si>
  <si>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</si>
  <si>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</si>
  <si>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</si>
  <si>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</si>
  <si>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</si>
  <si>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</si>
  <si>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</si>
  <si>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</si>
  <si>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</si>
  <si>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</si>
  <si>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</si>
  <si>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</si>
  <si>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</si>
  <si>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</si>
  <si>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</si>
  <si>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</si>
  <si>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</si>
  <si>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</si>
  <si>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</si>
  <si>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</si>
  <si>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</si>
  <si>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</si>
  <si>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</si>
  <si>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</si>
  <si>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</si>
  <si>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</si>
  <si>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</si>
  <si>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</si>
  <si>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</si>
  <si>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</si>
  <si>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</si>
  <si>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</si>
  <si>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</si>
  <si>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</si>
  <si>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</si>
  <si>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</si>
  <si>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</si>
  <si>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</si>
  <si>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</si>
  <si>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</si>
  <si>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</si>
  <si>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</si>
  <si>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</si>
  <si>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</si>
  <si>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</si>
  <si>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</si>
  <si>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</si>
  <si>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</si>
  <si>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</si>
  <si>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</si>
  <si>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</si>
  <si>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</si>
  <si>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</si>
  <si>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</si>
  <si>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</si>
  <si>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</si>
  <si>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</si>
  <si>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</si>
  <si>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</si>
  <si>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</si>
  <si>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</si>
  <si>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</si>
  <si>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</si>
  <si>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</si>
  <si>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</si>
  <si>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</si>
  <si>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</si>
  <si>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</si>
  <si>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</si>
  <si>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</si>
  <si>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</si>
  <si>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</si>
  <si>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</si>
  <si>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</si>
  <si>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</si>
  <si>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</si>
  <si>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</si>
  <si>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</si>
  <si>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</si>
  <si>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</si>
  <si>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</si>
  <si>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</si>
  <si>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</si>
  <si>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</si>
  <si>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</si>
  <si>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</si>
  <si>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</si>
  <si>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</si>
  <si>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</si>
  <si>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</si>
  <si>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</si>
  <si>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</si>
  <si>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</si>
  <si>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</si>
  <si>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</si>
  <si>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</si>
  <si>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</si>
  <si>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</si>
  <si>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</si>
  <si>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</si>
  <si>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</si>
  <si>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</si>
  <si>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</si>
  <si>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</si>
  <si>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</si>
  <si>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</si>
  <si>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</si>
  <si>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</si>
  <si>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</si>
  <si>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</si>
  <si>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</si>
  <si>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</si>
  <si>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</si>
  <si>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</si>
  <si>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</si>
  <si>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</si>
  <si>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</si>
  <si>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</si>
  <si>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</si>
  <si>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</si>
  <si>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</si>
  <si>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</si>
  <si>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</si>
  <si>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</si>
  <si>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</si>
  <si>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</si>
  <si>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</si>
  <si>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</si>
  <si>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</si>
  <si>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</si>
  <si>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</si>
  <si>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</si>
  <si>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</si>
  <si>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</si>
  <si>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</si>
  <si>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</si>
  <si>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</si>
  <si>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</si>
  <si>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</si>
  <si>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</si>
  <si>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</si>
  <si>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</si>
  <si>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</si>
  <si>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</si>
  <si>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</si>
  <si>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</si>
  <si>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</si>
  <si>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</si>
  <si>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</si>
  <si>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</si>
  <si>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</si>
  <si>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</si>
  <si>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</si>
  <si>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</si>
  <si>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</si>
  <si>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</si>
  <si>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</si>
  <si>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</si>
  <si>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</si>
  <si>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</si>
  <si>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</si>
  <si>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</si>
  <si>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</si>
  <si>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</si>
  <si>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</si>
  <si>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</si>
  <si>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</si>
  <si>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</si>
  <si>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</si>
  <si>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</si>
  <si>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</si>
  <si>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</si>
  <si>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</si>
  <si>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</si>
  <si>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</si>
  <si>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</si>
  <si>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</si>
  <si>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</si>
  <si>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</si>
  <si>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</si>
  <si>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</si>
  <si>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</si>
  <si>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</si>
  <si>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</si>
  <si>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</si>
  <si>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</si>
  <si>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</si>
  <si>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</si>
  <si>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</si>
  <si>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</si>
  <si>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</si>
  <si>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</si>
  <si>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</si>
  <si>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</si>
  <si>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</si>
  <si>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</si>
  <si>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</si>
  <si>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</si>
  <si>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</si>
  <si>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</si>
  <si>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</si>
  <si>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01202</t>
  </si>
  <si>
    <t>函館市</t>
  </si>
  <si>
    <t>01202_令和3年度</t>
  </si>
  <si>
    <t>01202_令和4年度</t>
  </si>
  <si>
    <t>02406</t>
  </si>
  <si>
    <t>横浜町</t>
  </si>
  <si>
    <t>02406_令和3年度</t>
  </si>
  <si>
    <t>02406_令和4年度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</si>
  <si>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</si>
  <si>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</si>
  <si>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</si>
  <si>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</si>
  <si>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</si>
  <si>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</si>
  <si>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</si>
  <si>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</si>
  <si>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</si>
  <si>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</si>
  <si>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</si>
  <si>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</si>
  <si>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</si>
  <si>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</si>
  <si>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</si>
  <si>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</si>
  <si>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</si>
  <si>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</si>
  <si>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</si>
  <si>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</si>
  <si>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</si>
  <si>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</si>
  <si>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</si>
  <si>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</si>
  <si>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</si>
  <si>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</si>
  <si>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</si>
  <si>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</si>
  <si>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</si>
  <si>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</si>
  <si>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</si>
  <si>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</si>
  <si>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</si>
  <si>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</si>
  <si>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</si>
  <si>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</si>
  <si>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</si>
  <si>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</si>
  <si>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01394_令和4年度</t>
  </si>
  <si>
    <t>01394</t>
  </si>
  <si>
    <t>蘭越町</t>
  </si>
  <si>
    <t>01394_令和3年度</t>
  </si>
  <si>
    <t>01363_令和4年度</t>
  </si>
  <si>
    <t>01363</t>
  </si>
  <si>
    <t>厚沢部町</t>
  </si>
  <si>
    <t>01581_令和4年度</t>
  </si>
  <si>
    <t>01581</t>
  </si>
  <si>
    <t>厚真町</t>
  </si>
  <si>
    <t>01585_令和4年度</t>
  </si>
  <si>
    <t>01585</t>
  </si>
  <si>
    <t>安平町</t>
  </si>
  <si>
    <t>01370_令和4年度</t>
  </si>
  <si>
    <t>01370</t>
  </si>
  <si>
    <t>今金町</t>
  </si>
  <si>
    <t>01607_令和4年度</t>
  </si>
  <si>
    <t>01607</t>
  </si>
  <si>
    <t>浦河町</t>
  </si>
  <si>
    <t>01361_令和4年度</t>
  </si>
  <si>
    <t>01361</t>
  </si>
  <si>
    <t>江差町</t>
  </si>
  <si>
    <t>01609_令和4年度</t>
  </si>
  <si>
    <t>01609</t>
  </si>
  <si>
    <t>えりも町</t>
  </si>
  <si>
    <t>01367_令和4年度</t>
  </si>
  <si>
    <t>01367</t>
  </si>
  <si>
    <t>奥尻町</t>
  </si>
  <si>
    <t>01347_令和4年度</t>
  </si>
  <si>
    <t>01347</t>
  </si>
  <si>
    <t>長万部町</t>
  </si>
  <si>
    <t>01364_令和4年度</t>
  </si>
  <si>
    <t>01364</t>
  </si>
  <si>
    <t>乙部町</t>
  </si>
  <si>
    <t>01362_令和4年度</t>
  </si>
  <si>
    <t>01362</t>
  </si>
  <si>
    <t>上ノ国町</t>
  </si>
  <si>
    <t>01334_令和4年度</t>
  </si>
  <si>
    <t>01334</t>
  </si>
  <si>
    <t>木古内町</t>
  </si>
  <si>
    <t>01608_令和4年度</t>
  </si>
  <si>
    <t>01608</t>
  </si>
  <si>
    <t>様似町</t>
  </si>
  <si>
    <t>01343_令和4年度</t>
  </si>
  <si>
    <t>01343</t>
  </si>
  <si>
    <t>鹿部町</t>
  </si>
  <si>
    <t>01578_令和4年度</t>
  </si>
  <si>
    <t>01578</t>
  </si>
  <si>
    <t>白老町</t>
  </si>
  <si>
    <t>01333_令和4年度</t>
  </si>
  <si>
    <t>01333</t>
  </si>
  <si>
    <t>知内町</t>
  </si>
  <si>
    <t>01610_令和4年度</t>
  </si>
  <si>
    <t>01610</t>
  </si>
  <si>
    <t>新ひだか町</t>
  </si>
  <si>
    <t>01371_令和4年度</t>
  </si>
  <si>
    <t>01371</t>
  </si>
  <si>
    <t>せたな町</t>
  </si>
  <si>
    <t>01575_令和4年度</t>
  </si>
  <si>
    <t>01575</t>
  </si>
  <si>
    <t>壮瞥町</t>
  </si>
  <si>
    <t>01233_令和4年度</t>
  </si>
  <si>
    <t>01233</t>
  </si>
  <si>
    <t>伊達市</t>
  </si>
  <si>
    <t>01584_令和4年度</t>
  </si>
  <si>
    <t>01584</t>
  </si>
  <si>
    <t>洞爺湖町</t>
  </si>
  <si>
    <t>01213_令和4年度</t>
  </si>
  <si>
    <t>01213</t>
  </si>
  <si>
    <t>苫小牧市</t>
  </si>
  <si>
    <t>01571_令和4年度</t>
  </si>
  <si>
    <t>01571</t>
  </si>
  <si>
    <t>豊浦町</t>
  </si>
  <si>
    <t>01337_令和4年度</t>
  </si>
  <si>
    <t>01337</t>
  </si>
  <si>
    <t>七飯町</t>
  </si>
  <si>
    <t>01604_令和4年度</t>
  </si>
  <si>
    <t>01604</t>
  </si>
  <si>
    <t>新冠町</t>
  </si>
  <si>
    <t>01230_令和4年度</t>
  </si>
  <si>
    <t>01230</t>
  </si>
  <si>
    <t>登別市</t>
  </si>
  <si>
    <t>01601_令和4年度</t>
  </si>
  <si>
    <t>01601</t>
  </si>
  <si>
    <t>日高町</t>
  </si>
  <si>
    <t>01602_令和4年度</t>
  </si>
  <si>
    <t>01602</t>
  </si>
  <si>
    <t>平取町</t>
  </si>
  <si>
    <t>01332_令和4年度</t>
  </si>
  <si>
    <t>01332</t>
  </si>
  <si>
    <t>福島町</t>
  </si>
  <si>
    <t>01236_令和4年度</t>
  </si>
  <si>
    <t>01236</t>
  </si>
  <si>
    <t>北斗市</t>
  </si>
  <si>
    <t>01331_令和4年度</t>
  </si>
  <si>
    <t>01331</t>
  </si>
  <si>
    <t>松前町</t>
  </si>
  <si>
    <t>01586_令和4年度</t>
  </si>
  <si>
    <t>01586</t>
  </si>
  <si>
    <t>むかわ町</t>
  </si>
  <si>
    <t>01205_令和4年度</t>
  </si>
  <si>
    <t>01205</t>
  </si>
  <si>
    <t>室蘭市</t>
  </si>
  <si>
    <t>01345_令和4年度</t>
  </si>
  <si>
    <t>01345</t>
  </si>
  <si>
    <t>森町</t>
  </si>
  <si>
    <t>01346_令和4年度</t>
  </si>
  <si>
    <t>01346</t>
  </si>
  <si>
    <t>八雲町</t>
  </si>
  <si>
    <t>01363_令和3年度</t>
  </si>
  <si>
    <t>01581_令和3年度</t>
  </si>
  <si>
    <t>01585_令和3年度</t>
  </si>
  <si>
    <t>01370_令和3年度</t>
  </si>
  <si>
    <t>01607_令和3年度</t>
  </si>
  <si>
    <t>01361_令和3年度</t>
  </si>
  <si>
    <t>01609_令和3年度</t>
  </si>
  <si>
    <t>01367_令和3年度</t>
  </si>
  <si>
    <t>01347_令和3年度</t>
  </si>
  <si>
    <t>01364_令和3年度</t>
  </si>
  <si>
    <t>01362_令和3年度</t>
  </si>
  <si>
    <t>01334_令和3年度</t>
  </si>
  <si>
    <t>01608_令和3年度</t>
  </si>
  <si>
    <t>01343_令和3年度</t>
  </si>
  <si>
    <t>01578_令和3年度</t>
  </si>
  <si>
    <t>01333_令和3年度</t>
  </si>
  <si>
    <t>01610_令和3年度</t>
  </si>
  <si>
    <t>01371_令和3年度</t>
  </si>
  <si>
    <t>01575_令和3年度</t>
  </si>
  <si>
    <t>01233_令和3年度</t>
  </si>
  <si>
    <t>01584_令和3年度</t>
  </si>
  <si>
    <t>01213_令和3年度</t>
  </si>
  <si>
    <t>01571_令和3年度</t>
  </si>
  <si>
    <t>01337_令和3年度</t>
  </si>
  <si>
    <t>01604_令和3年度</t>
  </si>
  <si>
    <t>01230_令和3年度</t>
  </si>
  <si>
    <t>01601_令和3年度</t>
  </si>
  <si>
    <t>01602_令和3年度</t>
  </si>
  <si>
    <t>01332_令和3年度</t>
  </si>
  <si>
    <t>01236_令和3年度</t>
  </si>
  <si>
    <t>01331_令和3年度</t>
  </si>
  <si>
    <t>01586_令和3年度</t>
  </si>
  <si>
    <t>01205_令和3年度</t>
  </si>
  <si>
    <t>01345_令和3年度</t>
  </si>
  <si>
    <t>01346_令和3年度</t>
  </si>
  <si>
    <t>01649_令和4年度</t>
  </si>
  <si>
    <t>01649</t>
  </si>
  <si>
    <t>浦幌町</t>
  </si>
  <si>
    <t>01563_令和4年度</t>
  </si>
  <si>
    <t>01563</t>
  </si>
  <si>
    <t>雄武町</t>
  </si>
  <si>
    <t>01547_令和4年度</t>
  </si>
  <si>
    <t>01547</t>
  </si>
  <si>
    <t>小清水町</t>
  </si>
  <si>
    <t>01544_令和4年度</t>
  </si>
  <si>
    <t>01544</t>
  </si>
  <si>
    <t>津別町</t>
  </si>
  <si>
    <t>01694_令和4年度</t>
  </si>
  <si>
    <t>01694</t>
  </si>
  <si>
    <t>羅臼町</t>
  </si>
  <si>
    <t>01649_令和3年度</t>
  </si>
  <si>
    <t>01563_令和3年度</t>
  </si>
  <si>
    <t>01547_令和3年度</t>
  </si>
  <si>
    <t>01544_令和3年度</t>
  </si>
  <si>
    <t>01694_令和3年度</t>
  </si>
  <si>
    <t>美郷町</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</si>
  <si>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</si>
  <si>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</si>
  <si>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</si>
  <si>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</si>
  <si>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</si>
  <si>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</si>
  <si>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</si>
  <si>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</si>
  <si>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</si>
  <si>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</si>
  <si>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</si>
  <si>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</si>
  <si>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</si>
  <si>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</si>
  <si>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</si>
  <si>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</si>
  <si>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</si>
  <si>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</si>
  <si>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</si>
  <si>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</si>
  <si>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</si>
  <si>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</si>
  <si>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</si>
  <si>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</si>
  <si>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</si>
  <si>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</si>
  <si>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</si>
  <si>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</si>
  <si>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</si>
  <si>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</si>
  <si>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</si>
  <si>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</si>
  <si>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</si>
  <si>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</si>
  <si>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</si>
  <si>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</si>
  <si>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</si>
  <si>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</si>
  <si>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</si>
  <si>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</si>
  <si>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</si>
  <si>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</si>
  <si>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</si>
  <si>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</si>
  <si>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</si>
  <si>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</si>
  <si>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</si>
  <si>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</si>
  <si>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</si>
  <si>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</si>
  <si>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</si>
  <si>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</si>
  <si>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</si>
  <si>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</si>
  <si>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</si>
  <si>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</si>
  <si>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</si>
  <si>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</si>
  <si>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</si>
  <si>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</si>
  <si>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</si>
  <si>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</si>
  <si>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</si>
  <si>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</si>
  <si>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</si>
  <si>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</si>
  <si>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</si>
  <si>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</si>
  <si>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</si>
  <si>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</si>
  <si>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</si>
  <si>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</si>
  <si>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</si>
  <si>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</si>
  <si>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</si>
  <si>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</si>
  <si>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</si>
  <si>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</si>
  <si>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</si>
  <si>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</si>
  <si>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</si>
  <si>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</si>
  <si>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</si>
  <si>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</si>
  <si>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</si>
  <si>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</si>
  <si>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</si>
  <si>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</si>
  <si>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</si>
  <si>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</si>
  <si>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</si>
  <si>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</si>
  <si>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</si>
  <si>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</si>
  <si>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</si>
  <si>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</si>
  <si>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</si>
  <si>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</si>
  <si>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</si>
  <si>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</si>
  <si>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</si>
  <si>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</si>
  <si>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</si>
  <si>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</si>
  <si>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</si>
  <si>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</si>
  <si>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</si>
  <si>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</si>
  <si>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</si>
  <si>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</si>
  <si>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</si>
  <si>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</si>
  <si>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</si>
  <si>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</si>
  <si>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</si>
  <si>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</si>
  <si>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</si>
  <si>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</si>
  <si>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</si>
  <si>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</si>
  <si>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</si>
  <si>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</si>
  <si>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</si>
  <si>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</si>
  <si>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</si>
  <si>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</si>
  <si>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</si>
  <si>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</si>
  <si>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</si>
  <si>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</si>
  <si>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</si>
  <si>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</si>
  <si>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</si>
  <si>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</si>
  <si>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</si>
  <si>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</si>
  <si>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</si>
  <si>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</si>
  <si>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</si>
  <si>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</si>
  <si>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</si>
  <si>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</si>
  <si>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</si>
  <si>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</si>
  <si>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</si>
  <si>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</si>
  <si>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</si>
  <si>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</si>
  <si>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</si>
  <si>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</si>
  <si>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</si>
  <si>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</si>
  <si>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</si>
  <si>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</si>
  <si>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</si>
  <si>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</si>
  <si>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</si>
  <si>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</si>
  <si>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</si>
  <si>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</si>
  <si>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</si>
  <si>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</si>
  <si>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</si>
  <si>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</si>
  <si>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</si>
  <si>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</si>
  <si>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</si>
  <si>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</si>
  <si>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</si>
  <si>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</si>
  <si>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</si>
  <si>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</si>
  <si>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</si>
  <si>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</si>
  <si>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</si>
  <si>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</si>
  <si>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</si>
  <si>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</si>
  <si>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</si>
  <si>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</si>
  <si>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</si>
  <si>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</si>
  <si>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</si>
  <si>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</si>
  <si>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</si>
  <si>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</si>
  <si>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</si>
  <si>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</si>
  <si>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</si>
  <si>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</si>
  <si>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</si>
  <si>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</si>
  <si>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</si>
  <si>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</si>
  <si>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</si>
  <si>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</si>
  <si>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</si>
  <si>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</si>
  <si>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</si>
  <si>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</si>
  <si>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</si>
  <si>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</si>
  <si>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</si>
  <si>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</si>
  <si>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</si>
  <si>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</si>
  <si>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</si>
  <si>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</si>
  <si>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</si>
  <si>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</si>
  <si>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</si>
  <si>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</si>
  <si>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</si>
  <si>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</si>
  <si>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</si>
  <si>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</si>
  <si>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</si>
  <si>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</si>
  <si>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</si>
  <si>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</si>
  <si>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</si>
  <si>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</si>
  <si>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</si>
  <si>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</si>
  <si>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</si>
  <si>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</si>
  <si>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</si>
  <si>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</si>
  <si>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</si>
  <si>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</si>
  <si>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</si>
  <si>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</si>
  <si>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</si>
  <si>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</si>
  <si>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</si>
  <si>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</si>
  <si>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</si>
  <si>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</si>
  <si>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</si>
  <si>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</si>
  <si>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</si>
  <si>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</si>
  <si>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</si>
  <si>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</si>
  <si>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</si>
  <si>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</si>
  <si>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</si>
  <si>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</si>
  <si>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</si>
  <si>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</si>
  <si>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</si>
  <si>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</si>
  <si>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</si>
  <si>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</si>
  <si>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</si>
  <si>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</si>
  <si>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</si>
  <si>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</si>
  <si>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</si>
  <si>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</si>
  <si>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</si>
  <si>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</si>
  <si>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</si>
  <si>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</si>
  <si>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</si>
  <si>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</si>
  <si>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</si>
  <si>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</si>
  <si>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</si>
  <si>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</si>
  <si>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</si>
  <si>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</si>
  <si>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</si>
  <si>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</si>
  <si>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</si>
  <si>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</si>
  <si>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</si>
  <si>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</si>
  <si>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</si>
  <si>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</si>
  <si>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</si>
  <si>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</si>
  <si>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</si>
  <si>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</si>
  <si>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</si>
  <si>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</si>
  <si>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</si>
  <si>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</si>
  <si>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</si>
  <si>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</si>
  <si>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</si>
  <si>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</si>
  <si>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</si>
  <si>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</si>
  <si>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</si>
  <si>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</si>
  <si>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</si>
  <si>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</si>
  <si>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</si>
  <si>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</si>
  <si>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</si>
  <si>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</si>
  <si>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</si>
  <si>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</si>
  <si>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</si>
  <si>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</si>
  <si>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</si>
  <si>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</si>
  <si>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</si>
  <si>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</si>
  <si>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</si>
  <si>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</si>
  <si>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</si>
  <si>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</si>
  <si>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</si>
  <si>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</si>
  <si>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</si>
  <si>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</si>
  <si>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</si>
  <si>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</si>
  <si>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</si>
  <si>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</si>
  <si>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</si>
  <si>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</si>
  <si>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</si>
  <si>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</si>
  <si>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</si>
  <si>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</si>
  <si>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</si>
  <si>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</si>
  <si>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</si>
  <si>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</si>
  <si>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</si>
  <si>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</si>
  <si>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</si>
  <si>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</si>
  <si>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</si>
  <si>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</si>
  <si>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</si>
  <si>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</si>
  <si>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</si>
  <si>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</si>
  <si>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</si>
  <si>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</si>
  <si>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</si>
  <si>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</si>
  <si>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</si>
  <si>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</si>
  <si>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</si>
  <si>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</si>
  <si>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</si>
  <si>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</si>
  <si>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</si>
  <si>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</si>
  <si>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</si>
  <si>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</si>
  <si>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</si>
  <si>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</si>
  <si>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</si>
  <si>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</si>
  <si>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</si>
  <si>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</si>
  <si>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</si>
  <si>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</si>
  <si>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</si>
  <si>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</si>
  <si>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</si>
  <si>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</si>
  <si>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</si>
  <si>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</si>
  <si>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</si>
  <si>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02406_平成2年度</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</si>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</sst>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0.52664537929339805</c:v>
                </c:pt>
                <c:pt idx="1">
                  <c:v>0.55477074587027619</c:v>
                </c:pt>
                <c:pt idx="2">
                  <c:v>0.49439431464759692</c:v>
                </c:pt>
                <c:pt idx="3">
                  <c:v>0.36015487478342162</c:v>
                </c:pt>
                <c:pt idx="4">
                  <c:v>0.42558618274188603</c:v>
                </c:pt>
                <c:pt idx="5">
                  <c:v>0.41616650433860675</c:v>
                </c:pt>
                <c:pt idx="6">
                  <c:v>0.37692535887826706</c:v>
                </c:pt>
                <c:pt idx="7">
                  <c:v>0.31947429420858714</c:v>
                </c:pt>
                <c:pt idx="8">
                  <c:v>0.50927633927889038</c:v>
                </c:pt>
                <c:pt idx="9">
                  <c:v>0.4817791937343337</c:v>
                </c:pt>
                <c:pt idx="10">
                  <c:v>0.28272592481806308</c:v>
                </c:pt>
                <c:pt idx="11">
                  <c:v>0.27692937294754777</c:v>
                </c:pt>
                <c:pt idx="12">
                  <c:v>0.30419057193186427</c:v>
                </c:pt>
                <c:pt idx="13">
                  <c:v>0.33733669053978182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11.480557775354347</c:v>
                </c:pt>
                <c:pt idx="1">
                  <c:v>11.31687518287668</c:v>
                </c:pt>
                <c:pt idx="2">
                  <c:v>11.379901292919564</c:v>
                </c:pt>
                <c:pt idx="3">
                  <c:v>10.837510614007618</c:v>
                </c:pt>
                <c:pt idx="4">
                  <c:v>10.814499642049629</c:v>
                </c:pt>
                <c:pt idx="5">
                  <c:v>10.729220828344253</c:v>
                </c:pt>
                <c:pt idx="6">
                  <c:v>10.424157383134691</c:v>
                </c:pt>
                <c:pt idx="7">
                  <c:v>10.230194211529918</c:v>
                </c:pt>
                <c:pt idx="8">
                  <c:v>10.046336222117798</c:v>
                </c:pt>
                <c:pt idx="9">
                  <c:v>9.950300286704536</c:v>
                </c:pt>
                <c:pt idx="10">
                  <c:v>9.7440318433323956</c:v>
                </c:pt>
                <c:pt idx="11">
                  <c:v>9.2587141471535936</c:v>
                </c:pt>
                <c:pt idx="12">
                  <c:v>8.6464879140317343</c:v>
                </c:pt>
                <c:pt idx="13">
                  <c:v>8.5866160341257878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13.28210207690439</c:v>
                </c:pt>
                <c:pt idx="1">
                  <c:v>11.433936231492517</c:v>
                </c:pt>
                <c:pt idx="2">
                  <c:v>11.112657149524482</c:v>
                </c:pt>
                <c:pt idx="3">
                  <c:v>13.35086968122193</c:v>
                </c:pt>
                <c:pt idx="4">
                  <c:v>14.760179966172409</c:v>
                </c:pt>
                <c:pt idx="5">
                  <c:v>14.277749844717581</c:v>
                </c:pt>
                <c:pt idx="6">
                  <c:v>14.879673830706794</c:v>
                </c:pt>
                <c:pt idx="7">
                  <c:v>13.55928205207494</c:v>
                </c:pt>
                <c:pt idx="8">
                  <c:v>13.560231285818011</c:v>
                </c:pt>
                <c:pt idx="9">
                  <c:v>13.123765133408206</c:v>
                </c:pt>
                <c:pt idx="10">
                  <c:v>11.943890718841445</c:v>
                </c:pt>
                <c:pt idx="11">
                  <c:v>11.892543288180519</c:v>
                </c:pt>
                <c:pt idx="12">
                  <c:v>10.904632770751125</c:v>
                </c:pt>
                <c:pt idx="13">
                  <c:v>10.143035431952372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5.7581426962109665</c:v>
                </c:pt>
                <c:pt idx="1">
                  <c:v>4.4956716765171034</c:v>
                </c:pt>
                <c:pt idx="2">
                  <c:v>4.0242531521072911</c:v>
                </c:pt>
                <c:pt idx="3">
                  <c:v>5.0837631276104389</c:v>
                </c:pt>
                <c:pt idx="4">
                  <c:v>6.3140176516638515</c:v>
                </c:pt>
                <c:pt idx="5">
                  <c:v>5.8721873728514682</c:v>
                </c:pt>
                <c:pt idx="6">
                  <c:v>5.7323687877380767</c:v>
                </c:pt>
                <c:pt idx="7">
                  <c:v>5.5464843569901721</c:v>
                </c:pt>
                <c:pt idx="8">
                  <c:v>4.7554670897770954</c:v>
                </c:pt>
                <c:pt idx="9">
                  <c:v>4.7682591558964651</c:v>
                </c:pt>
                <c:pt idx="10">
                  <c:v>4.791776574253471</c:v>
                </c:pt>
                <c:pt idx="11">
                  <c:v>4.2986586945506851</c:v>
                </c:pt>
                <c:pt idx="12">
                  <c:v>3.663888483810755</c:v>
                </c:pt>
                <c:pt idx="13">
                  <c:v>3.7006438610597723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14.541226594090464</c:v>
                </c:pt>
                <c:pt idx="1">
                  <c:v>13.418341403733489</c:v>
                </c:pt>
                <c:pt idx="2">
                  <c:v>11.244117880990608</c:v>
                </c:pt>
                <c:pt idx="3">
                  <c:v>11.120913994590008</c:v>
                </c:pt>
                <c:pt idx="4">
                  <c:v>11.152535412783667</c:v>
                </c:pt>
                <c:pt idx="5">
                  <c:v>10.456090968725249</c:v>
                </c:pt>
                <c:pt idx="6">
                  <c:v>10.283367416917867</c:v>
                </c:pt>
                <c:pt idx="7">
                  <c:v>10.890327417909853</c:v>
                </c:pt>
                <c:pt idx="8">
                  <c:v>11.697509564764665</c:v>
                </c:pt>
                <c:pt idx="9">
                  <c:v>12.600889200978562</c:v>
                </c:pt>
                <c:pt idx="10">
                  <c:v>9.8199752309526982</c:v>
                </c:pt>
                <c:pt idx="11">
                  <c:v>9.1644430232646279</c:v>
                </c:pt>
                <c:pt idx="12">
                  <c:v>13.73094565229526</c:v>
                </c:pt>
                <c:pt idx="13">
                  <c:v>12.370068019708711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2852</c:v>
                </c:pt>
                <c:pt idx="1">
                  <c:v>2846</c:v>
                </c:pt>
                <c:pt idx="2">
                  <c:v>2818</c:v>
                </c:pt>
                <c:pt idx="3">
                  <c:v>2820</c:v>
                </c:pt>
                <c:pt idx="4">
                  <c:v>2796</c:v>
                </c:pt>
                <c:pt idx="5">
                  <c:v>2790</c:v>
                </c:pt>
                <c:pt idx="6">
                  <c:v>2813</c:v>
                </c:pt>
                <c:pt idx="7">
                  <c:v>2815</c:v>
                </c:pt>
                <c:pt idx="8">
                  <c:v>2775</c:v>
                </c:pt>
                <c:pt idx="9">
                  <c:v>2755</c:v>
                </c:pt>
                <c:pt idx="10">
                  <c:v>2721</c:v>
                </c:pt>
                <c:pt idx="11">
                  <c:v>2672</c:v>
                </c:pt>
                <c:pt idx="12">
                  <c:v>2671</c:v>
                </c:pt>
                <c:pt idx="13">
                  <c:v>2647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1085</c:v>
                </c:pt>
                <c:pt idx="1">
                  <c:v>1074</c:v>
                </c:pt>
                <c:pt idx="2">
                  <c:v>1074</c:v>
                </c:pt>
                <c:pt idx="3">
                  <c:v>1010</c:v>
                </c:pt>
                <c:pt idx="4">
                  <c:v>1012</c:v>
                </c:pt>
                <c:pt idx="5">
                  <c:v>1039</c:v>
                </c:pt>
                <c:pt idx="6">
                  <c:v>1022</c:v>
                </c:pt>
                <c:pt idx="7">
                  <c:v>995</c:v>
                </c:pt>
                <c:pt idx="8">
                  <c:v>1022</c:v>
                </c:pt>
                <c:pt idx="9">
                  <c:v>1036</c:v>
                </c:pt>
                <c:pt idx="10">
                  <c:v>1040</c:v>
                </c:pt>
                <c:pt idx="11">
                  <c:v>976</c:v>
                </c:pt>
                <c:pt idx="12">
                  <c:v>1046</c:v>
                </c:pt>
                <c:pt idx="13">
                  <c:v>1039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2679</c:v>
                </c:pt>
                <c:pt idx="1">
                  <c:v>2685</c:v>
                </c:pt>
                <c:pt idx="2">
                  <c:v>2654</c:v>
                </c:pt>
                <c:pt idx="3">
                  <c:v>2649</c:v>
                </c:pt>
                <c:pt idx="4">
                  <c:v>2666</c:v>
                </c:pt>
                <c:pt idx="5">
                  <c:v>2661</c:v>
                </c:pt>
                <c:pt idx="6">
                  <c:v>2619</c:v>
                </c:pt>
                <c:pt idx="7">
                  <c:v>2593</c:v>
                </c:pt>
                <c:pt idx="8">
                  <c:v>2550</c:v>
                </c:pt>
                <c:pt idx="9">
                  <c:v>2522</c:v>
                </c:pt>
                <c:pt idx="10">
                  <c:v>2493</c:v>
                </c:pt>
                <c:pt idx="11">
                  <c:v>2452</c:v>
                </c:pt>
                <c:pt idx="12">
                  <c:v>2453</c:v>
                </c:pt>
                <c:pt idx="13">
                  <c:v>2402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98</c:v>
                </c:pt>
                <c:pt idx="1">
                  <c:v>95</c:v>
                </c:pt>
                <c:pt idx="2">
                  <c:v>95</c:v>
                </c:pt>
                <c:pt idx="3">
                  <c:v>95</c:v>
                </c:pt>
                <c:pt idx="4">
                  <c:v>95</c:v>
                </c:pt>
                <c:pt idx="5">
                  <c:v>95</c:v>
                </c:pt>
                <c:pt idx="6">
                  <c:v>74</c:v>
                </c:pt>
                <c:pt idx="7">
                  <c:v>74</c:v>
                </c:pt>
                <c:pt idx="8">
                  <c:v>74</c:v>
                </c:pt>
                <c:pt idx="9">
                  <c:v>74</c:v>
                </c:pt>
                <c:pt idx="10">
                  <c:v>74</c:v>
                </c:pt>
                <c:pt idx="11">
                  <c:v>74</c:v>
                </c:pt>
                <c:pt idx="12">
                  <c:v>135</c:v>
                </c:pt>
                <c:pt idx="13">
                  <c:v>135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393</c:v>
                </c:pt>
                <c:pt idx="1">
                  <c:v>351</c:v>
                </c:pt>
                <c:pt idx="2">
                  <c:v>351</c:v>
                </c:pt>
                <c:pt idx="3">
                  <c:v>351</c:v>
                </c:pt>
                <c:pt idx="4">
                  <c:v>351</c:v>
                </c:pt>
                <c:pt idx="5">
                  <c:v>351</c:v>
                </c:pt>
                <c:pt idx="6">
                  <c:v>441</c:v>
                </c:pt>
                <c:pt idx="7">
                  <c:v>441</c:v>
                </c:pt>
                <c:pt idx="8">
                  <c:v>441</c:v>
                </c:pt>
                <c:pt idx="9">
                  <c:v>441</c:v>
                </c:pt>
                <c:pt idx="10">
                  <c:v>441</c:v>
                </c:pt>
                <c:pt idx="11">
                  <c:v>441</c:v>
                </c:pt>
                <c:pt idx="12">
                  <c:v>350</c:v>
                </c:pt>
                <c:pt idx="13">
                  <c:v>350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22.635000000000002</c:v>
                </c:pt>
                <c:pt idx="1">
                  <c:v>23.651499999999999</c:v>
                </c:pt>
                <c:pt idx="2">
                  <c:v>19.921700000000001</c:v>
                </c:pt>
                <c:pt idx="3">
                  <c:v>18.462599999999998</c:v>
                </c:pt>
                <c:pt idx="4">
                  <c:v>17.151399999999999</c:v>
                </c:pt>
                <c:pt idx="5">
                  <c:v>17.851400000000002</c:v>
                </c:pt>
                <c:pt idx="6">
                  <c:v>21.505199999999999</c:v>
                </c:pt>
                <c:pt idx="7">
                  <c:v>23.5152</c:v>
                </c:pt>
                <c:pt idx="8">
                  <c:v>24.734500000000001</c:v>
                </c:pt>
                <c:pt idx="9">
                  <c:v>29.0017</c:v>
                </c:pt>
                <c:pt idx="10">
                  <c:v>20.933199999999999</c:v>
                </c:pt>
                <c:pt idx="11">
                  <c:v>19.6478</c:v>
                </c:pt>
                <c:pt idx="12">
                  <c:v>28.656600000000001</c:v>
                </c:pt>
                <c:pt idx="13">
                  <c:v>25.840800000000002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4.0242531521072911</c:v>
                </c:pt>
                <c:pt idx="1">
                  <c:v>5.0837631276104389</c:v>
                </c:pt>
                <c:pt idx="2">
                  <c:v>6.3140176516638515</c:v>
                </c:pt>
                <c:pt idx="3">
                  <c:v>5.8721873728514682</c:v>
                </c:pt>
                <c:pt idx="4">
                  <c:v>5.7323687877380767</c:v>
                </c:pt>
                <c:pt idx="5">
                  <c:v>5.5464843569901721</c:v>
                </c:pt>
                <c:pt idx="6">
                  <c:v>4.7554670897770954</c:v>
                </c:pt>
                <c:pt idx="7">
                  <c:v>4.7682591558964651</c:v>
                </c:pt>
                <c:pt idx="8">
                  <c:v>4.791776574253471</c:v>
                </c:pt>
                <c:pt idx="9">
                  <c:v>4.2986586945506851</c:v>
                </c:pt>
                <c:pt idx="10">
                  <c:v>3.663888483810755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11.244117880990608</c:v>
                </c:pt>
                <c:pt idx="1">
                  <c:v>11.120913994590008</c:v>
                </c:pt>
                <c:pt idx="2">
                  <c:v>11.152535412783667</c:v>
                </c:pt>
                <c:pt idx="3">
                  <c:v>10.456090968725249</c:v>
                </c:pt>
                <c:pt idx="4">
                  <c:v>10.283367416917867</c:v>
                </c:pt>
                <c:pt idx="5">
                  <c:v>10.890327417909853</c:v>
                </c:pt>
                <c:pt idx="6">
                  <c:v>11.697509564764665</c:v>
                </c:pt>
                <c:pt idx="7">
                  <c:v>12.600889200978562</c:v>
                </c:pt>
                <c:pt idx="8">
                  <c:v>9.8199752309526982</c:v>
                </c:pt>
                <c:pt idx="9">
                  <c:v>9.1644430232646279</c:v>
                </c:pt>
                <c:pt idx="10">
                  <c:v>13.73094565229526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5.3027685289399979</c:v>
                </c:pt>
                <c:pt idx="2">
                  <c:v>1.5637455997018432</c:v>
                </c:pt>
                <c:pt idx="3">
                  <c:v>5.4054750932304909</c:v>
                </c:pt>
                <c:pt idx="4">
                  <c:v>4.1749509607079327</c:v>
                </c:pt>
                <c:pt idx="5">
                  <c:v>13.434481129145581</c:v>
                </c:pt>
                <c:pt idx="7">
                  <c:v>12.435355127070729</c:v>
                </c:pt>
                <c:pt idx="8">
                  <c:v>0.39626096426212143</c:v>
                </c:pt>
                <c:pt idx="9">
                  <c:v>0</c:v>
                </c:pt>
                <c:pt idx="10">
                  <c:v>0.52466845297217846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12.271989221872332</c:v>
                </c:pt>
                <c:pt idx="4" formatCode="#,##0">
                  <c:v>4.1749509607079327</c:v>
                </c:pt>
                <c:pt idx="5" formatCode="#,##0">
                  <c:v>13.434481129145581</c:v>
                </c:pt>
                <c:pt idx="6" formatCode="#,##0">
                  <c:v>12.831616091332849</c:v>
                </c:pt>
                <c:pt idx="10" formatCode="#,##0">
                  <c:v>0.52466845297217846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上ノ国町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上ノ国町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上ノ国町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上ノ国町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31,452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41.9</c:v>
                </c:pt>
                <c:pt idx="1">
                  <c:v>621.40000000000009</c:v>
                </c:pt>
                <c:pt idx="2">
                  <c:v>30669.1</c:v>
                </c:pt>
                <c:pt idx="3">
                  <c:v>120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68,131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50.285027999999997</c:v>
                </c:pt>
                <c:pt idx="1">
                  <c:v>821.96306400000014</c:v>
                </c:pt>
                <c:pt idx="2">
                  <c:v>66628.006367999988</c:v>
                </c:pt>
                <c:pt idx="3">
                  <c:v>630.72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273</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上ノ国町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12.666558816000002</c:v>
                </c:pt>
                <c:pt idx="1">
                  <c:v>252.873069372</c:v>
                </c:pt>
                <c:pt idx="2">
                  <c:v>4.7128664520000001</c:v>
                </c:pt>
                <c:pt idx="3">
                  <c:v>0</c:v>
                </c:pt>
                <c:pt idx="4">
                  <c:v>0.18589505000000001</c:v>
                </c:pt>
                <c:pt idx="5">
                  <c:v>2.60157332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2,614,694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上ノ国町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318578</c:v>
                </c:pt>
                <c:pt idx="1">
                  <c:v>2274900</c:v>
                </c:pt>
                <c:pt idx="2">
                  <c:v>21216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120</c:v>
                </c:pt>
                <c:pt idx="5">
                  <c:v>120</c:v>
                </c:pt>
                <c:pt idx="6">
                  <c:v>120</c:v>
                </c:pt>
                <c:pt idx="7">
                  <c:v>120</c:v>
                </c:pt>
                <c:pt idx="8">
                  <c:v>120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28800</c:v>
                </c:pt>
                <c:pt idx="1">
                  <c:v>28800</c:v>
                </c:pt>
                <c:pt idx="2">
                  <c:v>28800</c:v>
                </c:pt>
                <c:pt idx="3">
                  <c:v>28019.8</c:v>
                </c:pt>
                <c:pt idx="4">
                  <c:v>28235</c:v>
                </c:pt>
                <c:pt idx="5">
                  <c:v>29468.799999999999</c:v>
                </c:pt>
                <c:pt idx="6">
                  <c:v>30169.9</c:v>
                </c:pt>
                <c:pt idx="7">
                  <c:v>30496.3</c:v>
                </c:pt>
                <c:pt idx="8">
                  <c:v>30669.1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14.3</c:v>
                </c:pt>
                <c:pt idx="1">
                  <c:v>264.3</c:v>
                </c:pt>
                <c:pt idx="2">
                  <c:v>264.3</c:v>
                </c:pt>
                <c:pt idx="3">
                  <c:v>264.3</c:v>
                </c:pt>
                <c:pt idx="4">
                  <c:v>264</c:v>
                </c:pt>
                <c:pt idx="5">
                  <c:v>274.89999999999998</c:v>
                </c:pt>
                <c:pt idx="6">
                  <c:v>423.4</c:v>
                </c:pt>
                <c:pt idx="7">
                  <c:v>621.40000000000009</c:v>
                </c:pt>
                <c:pt idx="8">
                  <c:v>621.40000000000009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13</c:v>
                </c:pt>
                <c:pt idx="1">
                  <c:v>30</c:v>
                </c:pt>
                <c:pt idx="2">
                  <c:v>33.299999999999997</c:v>
                </c:pt>
                <c:pt idx="3">
                  <c:v>33.299999999999997</c:v>
                </c:pt>
                <c:pt idx="4">
                  <c:v>36.5</c:v>
                </c:pt>
                <c:pt idx="5">
                  <c:v>36</c:v>
                </c:pt>
                <c:pt idx="6">
                  <c:v>36</c:v>
                </c:pt>
                <c:pt idx="7">
                  <c:v>41.9</c:v>
                </c:pt>
                <c:pt idx="8">
                  <c:v>41.9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2.9265947449766103</c:v>
                </c:pt>
                <c:pt idx="1">
                  <c:v>3.0736921513387263</c:v>
                </c:pt>
                <c:pt idx="2">
                  <c:v>3.0250388594961399</c:v>
                </c:pt>
                <c:pt idx="3">
                  <c:v>3.1273312516575906</c:v>
                </c:pt>
                <c:pt idx="4">
                  <c:v>3.3641598794126697</c:v>
                </c:pt>
                <c:pt idx="5">
                  <c:v>3.5553578824017551</c:v>
                </c:pt>
                <c:pt idx="6">
                  <c:v>3.6170930501859253</c:v>
                </c:pt>
                <c:pt idx="7">
                  <c:v>3.7426011206641325</c:v>
                </c:pt>
                <c:pt idx="8">
                  <c:v>3.7633372678003547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4.9810296877810396</c:v>
                </c:pt>
                <c:pt idx="2">
                  <c:v>1.0285819151665627</c:v>
                </c:pt>
                <c:pt idx="3">
                  <c:v>4.4464793657776465</c:v>
                </c:pt>
                <c:pt idx="4">
                  <c:v>5.8721873728514682</c:v>
                </c:pt>
                <c:pt idx="5">
                  <c:v>14.277749844717581</c:v>
                </c:pt>
                <c:pt idx="7">
                  <c:v>10.296567514321008</c:v>
                </c:pt>
                <c:pt idx="8">
                  <c:v>0.4326533140232442</c:v>
                </c:pt>
                <c:pt idx="9">
                  <c:v>0</c:v>
                </c:pt>
                <c:pt idx="10">
                  <c:v>0.41616650433860675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10.456090968725249</c:v>
                </c:pt>
                <c:pt idx="4" formatCode="#,##0">
                  <c:v>5.8721873728514682</c:v>
                </c:pt>
                <c:pt idx="5" formatCode="#,##0">
                  <c:v>14.277749844717581</c:v>
                </c:pt>
                <c:pt idx="6" formatCode="#,##0">
                  <c:v>10.729220828344253</c:v>
                </c:pt>
                <c:pt idx="10" formatCode="#,##0">
                  <c:v>0.41616650433860675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3</c:v>
                </c:pt>
                <c:pt idx="1">
                  <c:v>6</c:v>
                </c:pt>
                <c:pt idx="2">
                  <c:v>7</c:v>
                </c:pt>
                <c:pt idx="3">
                  <c:v>7</c:v>
                </c:pt>
                <c:pt idx="4">
                  <c:v>8</c:v>
                </c:pt>
                <c:pt idx="5">
                  <c:v>8</c:v>
                </c:pt>
                <c:pt idx="6">
                  <c:v>8</c:v>
                </c:pt>
                <c:pt idx="7">
                  <c:v>9</c:v>
                </c:pt>
                <c:pt idx="8">
                  <c:v>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18103.87154054414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68130.974459999983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7507013.7400000002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351848.85600000003</c:v>
                </c:pt>
                <c:pt idx="1">
                  <c:v>7024251.9270000001</c:v>
                </c:pt>
                <c:pt idx="2">
                  <c:v>130912.95699999999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872.24809200000016</c:v>
                </c:pt>
                <c:pt idx="1">
                  <c:v>66628.006367999988</c:v>
                </c:pt>
                <c:pt idx="2">
                  <c:v>630.72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排出量比較シート!$DN$21:$DN$50</c:f>
              <c:numCache>
                <c:formatCode>0.0%;;</c:formatCode>
                <c:ptCount val="30"/>
                <c:pt idx="0">
                  <c:v>1</c:v>
                </c:pt>
                <c:pt idx="1">
                  <c:v>0</c:v>
                </c:pt>
                <c:pt idx="2">
                  <c:v>1</c:v>
                </c:pt>
                <c:pt idx="3">
                  <c:v>1</c:v>
                </c:pt>
                <c:pt idx="4">
                  <c:v>0</c:v>
                </c:pt>
                <c:pt idx="5">
                  <c:v>0</c:v>
                </c:pt>
                <c:pt idx="6">
                  <c:v>0</c:v>
                </c:pt>
                <c:pt idx="7">
                  <c:v>1</c:v>
                </c:pt>
                <c:pt idx="8">
                  <c:v>0.01</c:v>
                </c:pt>
                <c:pt idx="9">
                  <c:v>0</c:v>
                </c:pt>
                <c:pt idx="10">
                  <c:v>0</c:v>
                </c:pt>
                <c:pt idx="11">
                  <c:v>1</c:v>
                </c:pt>
                <c:pt idx="12">
                  <c:v>0</c:v>
                </c:pt>
                <c:pt idx="13">
                  <c:v>0</c:v>
                </c:pt>
                <c:pt idx="14">
                  <c:v>0</c:v>
                </c:pt>
                <c:pt idx="15">
                  <c:v>0</c:v>
                </c:pt>
                <c:pt idx="16">
                  <c:v>0</c:v>
                </c:pt>
                <c:pt idx="17">
                  <c:v>1</c:v>
                </c:pt>
                <c:pt idx="18">
                  <c:v>0</c:v>
                </c:pt>
                <c:pt idx="19">
                  <c:v>0.21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0.79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0.99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排出量比較シート!$DF$21:$DF$50</c:f>
              <c:numCache>
                <c:formatCode>#,##0;;</c:formatCode>
                <c:ptCount val="30"/>
                <c:pt idx="0">
                  <c:v>1</c:v>
                </c:pt>
                <c:pt idx="1">
                  <c:v>0</c:v>
                </c:pt>
                <c:pt idx="2">
                  <c:v>1</c:v>
                </c:pt>
                <c:pt idx="3">
                  <c:v>1</c:v>
                </c:pt>
                <c:pt idx="4">
                  <c:v>0</c:v>
                </c:pt>
                <c:pt idx="5">
                  <c:v>0</c:v>
                </c:pt>
                <c:pt idx="6">
                  <c:v>0</c:v>
                </c:pt>
                <c:pt idx="7">
                  <c:v>1</c:v>
                </c:pt>
                <c:pt idx="8">
                  <c:v>1</c:v>
                </c:pt>
                <c:pt idx="9">
                  <c:v>0</c:v>
                </c:pt>
                <c:pt idx="10">
                  <c:v>0</c:v>
                </c:pt>
                <c:pt idx="11">
                  <c:v>1</c:v>
                </c:pt>
                <c:pt idx="12">
                  <c:v>0</c:v>
                </c:pt>
                <c:pt idx="13">
                  <c:v>0</c:v>
                </c:pt>
                <c:pt idx="14">
                  <c:v>0</c:v>
                </c:pt>
                <c:pt idx="15">
                  <c:v>0</c:v>
                </c:pt>
                <c:pt idx="16">
                  <c:v>0</c:v>
                </c:pt>
                <c:pt idx="17">
                  <c:v>2</c:v>
                </c:pt>
                <c:pt idx="18">
                  <c:v>0</c:v>
                </c:pt>
                <c:pt idx="19">
                  <c:v>2</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排出量比較シート!$DL$21:$DL$50</c:f>
              <c:numCache>
                <c:formatCode>#,##0;;</c:formatCode>
                <c:ptCount val="30"/>
                <c:pt idx="0">
                  <c:v>1</c:v>
                </c:pt>
                <c:pt idx="1">
                  <c:v>0</c:v>
                </c:pt>
                <c:pt idx="2">
                  <c:v>1</c:v>
                </c:pt>
                <c:pt idx="3">
                  <c:v>1</c:v>
                </c:pt>
                <c:pt idx="4">
                  <c:v>0</c:v>
                </c:pt>
                <c:pt idx="5">
                  <c:v>0</c:v>
                </c:pt>
                <c:pt idx="6">
                  <c:v>0</c:v>
                </c:pt>
                <c:pt idx="7">
                  <c:v>1</c:v>
                </c:pt>
                <c:pt idx="8">
                  <c:v>2</c:v>
                </c:pt>
                <c:pt idx="9">
                  <c:v>0</c:v>
                </c:pt>
                <c:pt idx="10">
                  <c:v>0</c:v>
                </c:pt>
                <c:pt idx="11">
                  <c:v>1</c:v>
                </c:pt>
                <c:pt idx="12">
                  <c:v>0</c:v>
                </c:pt>
                <c:pt idx="13">
                  <c:v>0</c:v>
                </c:pt>
                <c:pt idx="14">
                  <c:v>0</c:v>
                </c:pt>
                <c:pt idx="15">
                  <c:v>0</c:v>
                </c:pt>
                <c:pt idx="16">
                  <c:v>0</c:v>
                </c:pt>
                <c:pt idx="17">
                  <c:v>2</c:v>
                </c:pt>
                <c:pt idx="18">
                  <c:v>0</c:v>
                </c:pt>
                <c:pt idx="19">
                  <c:v>3</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排出量比較シート!$CX$21:$CX$50</c:f>
              <c:numCache>
                <c:formatCode>[=0]#;[&lt;1]0.00;#,##0</c:formatCode>
                <c:ptCount val="30"/>
                <c:pt idx="0">
                  <c:v>7.8579999999999997</c:v>
                </c:pt>
                <c:pt idx="1">
                  <c:v>0</c:v>
                </c:pt>
                <c:pt idx="2">
                  <c:v>4.4989999999999997</c:v>
                </c:pt>
                <c:pt idx="3">
                  <c:v>6.3550000000000004</c:v>
                </c:pt>
                <c:pt idx="4">
                  <c:v>0</c:v>
                </c:pt>
                <c:pt idx="5">
                  <c:v>0</c:v>
                </c:pt>
                <c:pt idx="6">
                  <c:v>0</c:v>
                </c:pt>
                <c:pt idx="7">
                  <c:v>17.152000000000001</c:v>
                </c:pt>
                <c:pt idx="8">
                  <c:v>4.335</c:v>
                </c:pt>
                <c:pt idx="9">
                  <c:v>0</c:v>
                </c:pt>
                <c:pt idx="10">
                  <c:v>0</c:v>
                </c:pt>
                <c:pt idx="11">
                  <c:v>3.9220000000000002</c:v>
                </c:pt>
                <c:pt idx="12">
                  <c:v>0</c:v>
                </c:pt>
                <c:pt idx="13">
                  <c:v>0</c:v>
                </c:pt>
                <c:pt idx="14">
                  <c:v>0</c:v>
                </c:pt>
                <c:pt idx="15">
                  <c:v>0</c:v>
                </c:pt>
                <c:pt idx="16">
                  <c:v>0</c:v>
                </c:pt>
                <c:pt idx="17">
                  <c:v>19.524999999999999</c:v>
                </c:pt>
                <c:pt idx="18">
                  <c:v>0</c:v>
                </c:pt>
                <c:pt idx="19">
                  <c:v>7.7380000000000004</c:v>
                </c:pt>
                <c:pt idx="20">
                  <c:v>0</c:v>
                </c:pt>
                <c:pt idx="21">
                  <c:v>0</c:v>
                </c:pt>
                <c:pt idx="22">
                  <c:v>4.3879999999999999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29.06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532.62800000000004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排出量比較シート!$DD$21:$DD$50</c:f>
              <c:numCache>
                <c:formatCode>[=0]#;[&lt;1]0.00;#,##0</c:formatCode>
                <c:ptCount val="30"/>
                <c:pt idx="0">
                  <c:v>7.8579999999999997</c:v>
                </c:pt>
                <c:pt idx="1">
                  <c:v>0</c:v>
                </c:pt>
                <c:pt idx="2">
                  <c:v>4.4989999999999997</c:v>
                </c:pt>
                <c:pt idx="3">
                  <c:v>6.3550000000000004</c:v>
                </c:pt>
                <c:pt idx="4">
                  <c:v>0</c:v>
                </c:pt>
                <c:pt idx="5">
                  <c:v>0</c:v>
                </c:pt>
                <c:pt idx="6">
                  <c:v>0</c:v>
                </c:pt>
                <c:pt idx="7">
                  <c:v>17.152000000000001</c:v>
                </c:pt>
                <c:pt idx="8">
                  <c:v>536.96300000000008</c:v>
                </c:pt>
                <c:pt idx="9">
                  <c:v>0</c:v>
                </c:pt>
                <c:pt idx="10">
                  <c:v>0</c:v>
                </c:pt>
                <c:pt idx="11">
                  <c:v>3.9220000000000002</c:v>
                </c:pt>
                <c:pt idx="12">
                  <c:v>0</c:v>
                </c:pt>
                <c:pt idx="13">
                  <c:v>0</c:v>
                </c:pt>
                <c:pt idx="14">
                  <c:v>0</c:v>
                </c:pt>
                <c:pt idx="15">
                  <c:v>0</c:v>
                </c:pt>
                <c:pt idx="16">
                  <c:v>0</c:v>
                </c:pt>
                <c:pt idx="17">
                  <c:v>19.524999999999999</c:v>
                </c:pt>
                <c:pt idx="18">
                  <c:v>0</c:v>
                </c:pt>
                <c:pt idx="19">
                  <c:v>36.798000000000002</c:v>
                </c:pt>
                <c:pt idx="20">
                  <c:v>0</c:v>
                </c:pt>
                <c:pt idx="21">
                  <c:v>0</c:v>
                </c:pt>
                <c:pt idx="22">
                  <c:v>4.3879999999999999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排出量比較シート!$CM$21:$CM$50</c:f>
              <c:numCache>
                <c:formatCode>\(0%\);;</c:formatCode>
                <c:ptCount val="30"/>
                <c:pt idx="0">
                  <c:v>0.38566131926864183</c:v>
                </c:pt>
                <c:pt idx="1">
                  <c:v>0</c:v>
                </c:pt>
                <c:pt idx="2">
                  <c:v>0.17428407256764378</c:v>
                </c:pt>
                <c:pt idx="3">
                  <c:v>0.16597177501060079</c:v>
                </c:pt>
                <c:pt idx="4">
                  <c:v>0</c:v>
                </c:pt>
                <c:pt idx="5">
                  <c:v>0</c:v>
                </c:pt>
                <c:pt idx="6">
                  <c:v>0</c:v>
                </c:pt>
                <c:pt idx="7">
                  <c:v>1</c:v>
                </c:pt>
                <c:pt idx="8">
                  <c:v>0.10162562406767921</c:v>
                </c:pt>
                <c:pt idx="9">
                  <c:v>0</c:v>
                </c:pt>
                <c:pt idx="10">
                  <c:v>0</c:v>
                </c:pt>
                <c:pt idx="11">
                  <c:v>0.89665083216948771</c:v>
                </c:pt>
                <c:pt idx="12">
                  <c:v>0</c:v>
                </c:pt>
                <c:pt idx="13">
                  <c:v>0</c:v>
                </c:pt>
                <c:pt idx="14">
                  <c:v>0</c:v>
                </c:pt>
                <c:pt idx="15">
                  <c:v>0</c:v>
                </c:pt>
                <c:pt idx="16">
                  <c:v>0</c:v>
                </c:pt>
                <c:pt idx="17">
                  <c:v>0.34603023500696284</c:v>
                </c:pt>
                <c:pt idx="18">
                  <c:v>0</c:v>
                </c:pt>
                <c:pt idx="19">
                  <c:v>0.81434575996110348</c:v>
                </c:pt>
                <c:pt idx="20">
                  <c:v>0</c:v>
                </c:pt>
                <c:pt idx="21">
                  <c:v>0</c:v>
                </c:pt>
                <c:pt idx="22">
                  <c:v>6.896506073349247E-2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排出量比較シート!$BV$21:$BV$50</c:f>
              <c:numCache>
                <c:formatCode>0%</c:formatCode>
                <c:ptCount val="30"/>
                <c:pt idx="0">
                  <c:v>0.43550285948312883</c:v>
                </c:pt>
                <c:pt idx="1">
                  <c:v>0.22598331043797698</c:v>
                </c:pt>
                <c:pt idx="2">
                  <c:v>0.45737509729806836</c:v>
                </c:pt>
                <c:pt idx="3">
                  <c:v>0.64006153016396239</c:v>
                </c:pt>
                <c:pt idx="4">
                  <c:v>0.21131028277778519</c:v>
                </c:pt>
                <c:pt idx="5">
                  <c:v>0.6945323665269304</c:v>
                </c:pt>
                <c:pt idx="6">
                  <c:v>0.13708818185878885</c:v>
                </c:pt>
                <c:pt idx="7">
                  <c:v>0.44956519778854248</c:v>
                </c:pt>
                <c:pt idx="8">
                  <c:v>0.15591639579598998</c:v>
                </c:pt>
                <c:pt idx="9">
                  <c:v>0.11426003096910266</c:v>
                </c:pt>
                <c:pt idx="10">
                  <c:v>0.36861455190297437</c:v>
                </c:pt>
                <c:pt idx="11">
                  <c:v>0.17266327539540521</c:v>
                </c:pt>
                <c:pt idx="12">
                  <c:v>0.29523570115352343</c:v>
                </c:pt>
                <c:pt idx="13">
                  <c:v>0.29506002935324183</c:v>
                </c:pt>
                <c:pt idx="14">
                  <c:v>0.10340084095192553</c:v>
                </c:pt>
                <c:pt idx="15">
                  <c:v>0.16085098860111788</c:v>
                </c:pt>
                <c:pt idx="16">
                  <c:v>0.43448054188028512</c:v>
                </c:pt>
                <c:pt idx="17">
                  <c:v>0.65135663843110758</c:v>
                </c:pt>
                <c:pt idx="18">
                  <c:v>0.12199584720512187</c:v>
                </c:pt>
                <c:pt idx="19">
                  <c:v>0.66378342593509121</c:v>
                </c:pt>
                <c:pt idx="20">
                  <c:v>0.15815503564323422</c:v>
                </c:pt>
                <c:pt idx="21">
                  <c:v>0.24564573025435632</c:v>
                </c:pt>
                <c:pt idx="22">
                  <c:v>0.70465972197440496</c:v>
                </c:pt>
                <c:pt idx="23">
                  <c:v>0.13698118729977057</c:v>
                </c:pt>
                <c:pt idx="24">
                  <c:v>9.6118231012086275E-2</c:v>
                </c:pt>
                <c:pt idx="25">
                  <c:v>0.42760639761980823</c:v>
                </c:pt>
                <c:pt idx="26">
                  <c:v>0.56757649436485402</c:v>
                </c:pt>
                <c:pt idx="27">
                  <c:v>0.29055275180861034</c:v>
                </c:pt>
                <c:pt idx="28">
                  <c:v>0.41072492474581185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排出量比較シート!$BZ$21:$BZ$50</c:f>
              <c:numCache>
                <c:formatCode>0%</c:formatCode>
                <c:ptCount val="30"/>
                <c:pt idx="0">
                  <c:v>0.16217554300445378</c:v>
                </c:pt>
                <c:pt idx="1">
                  <c:v>0.20057907273995368</c:v>
                </c:pt>
                <c:pt idx="2">
                  <c:v>0.10310765328180328</c:v>
                </c:pt>
                <c:pt idx="3">
                  <c:v>6.1173365769724847E-2</c:v>
                </c:pt>
                <c:pt idx="4">
                  <c:v>0.15382080047537353</c:v>
                </c:pt>
                <c:pt idx="5">
                  <c:v>5.9656019904522073E-2</c:v>
                </c:pt>
                <c:pt idx="6">
                  <c:v>0.12423191184413721</c:v>
                </c:pt>
                <c:pt idx="7">
                  <c:v>0.1000210538327595</c:v>
                </c:pt>
                <c:pt idx="8">
                  <c:v>2.6457929214842687E-2</c:v>
                </c:pt>
                <c:pt idx="9">
                  <c:v>0.13339412003669676</c:v>
                </c:pt>
                <c:pt idx="10">
                  <c:v>9.8359038472824345E-2</c:v>
                </c:pt>
                <c:pt idx="11">
                  <c:v>0.11215393506016372</c:v>
                </c:pt>
                <c:pt idx="12">
                  <c:v>0.14572226577112812</c:v>
                </c:pt>
                <c:pt idx="13">
                  <c:v>0.15178191033963415</c:v>
                </c:pt>
                <c:pt idx="14">
                  <c:v>0.18066563805873845</c:v>
                </c:pt>
                <c:pt idx="15">
                  <c:v>0.13548774624850771</c:v>
                </c:pt>
                <c:pt idx="16">
                  <c:v>0.1045498884593782</c:v>
                </c:pt>
                <c:pt idx="17">
                  <c:v>6.5373623963866576E-2</c:v>
                </c:pt>
                <c:pt idx="18">
                  <c:v>0.26479633383572926</c:v>
                </c:pt>
                <c:pt idx="19">
                  <c:v>4.8933594312887574E-2</c:v>
                </c:pt>
                <c:pt idx="20">
                  <c:v>0.10591580457538421</c:v>
                </c:pt>
                <c:pt idx="21">
                  <c:v>0.1709735779072265</c:v>
                </c:pt>
                <c:pt idx="22">
                  <c:v>5.6047222635793877E-2</c:v>
                </c:pt>
                <c:pt idx="23">
                  <c:v>0.1694340940673123</c:v>
                </c:pt>
                <c:pt idx="24">
                  <c:v>0.10620779821489376</c:v>
                </c:pt>
                <c:pt idx="25">
                  <c:v>0.10205116895235203</c:v>
                </c:pt>
                <c:pt idx="26">
                  <c:v>7.7835380340953664E-2</c:v>
                </c:pt>
                <c:pt idx="27">
                  <c:v>0.15431311257489524</c:v>
                </c:pt>
                <c:pt idx="28">
                  <c:v>9.8319793294392402E-2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排出量比較シート!$CA$21:$CA$50</c:f>
              <c:numCache>
                <c:formatCode>0%</c:formatCode>
                <c:ptCount val="30"/>
                <c:pt idx="0">
                  <c:v>0.16195042332933862</c:v>
                </c:pt>
                <c:pt idx="1">
                  <c:v>0.21531122733510136</c:v>
                </c:pt>
                <c:pt idx="2">
                  <c:v>0.16241135094377854</c:v>
                </c:pt>
                <c:pt idx="3">
                  <c:v>0.1161049107784649</c:v>
                </c:pt>
                <c:pt idx="4">
                  <c:v>0.29456713899567838</c:v>
                </c:pt>
                <c:pt idx="5">
                  <c:v>0.10241945787248015</c:v>
                </c:pt>
                <c:pt idx="6">
                  <c:v>0.25624078067978151</c:v>
                </c:pt>
                <c:pt idx="7">
                  <c:v>0.19194735443075578</c:v>
                </c:pt>
                <c:pt idx="8">
                  <c:v>3.3959844523403754E-2</c:v>
                </c:pt>
                <c:pt idx="9">
                  <c:v>0.1711192771729165</c:v>
                </c:pt>
                <c:pt idx="10">
                  <c:v>0.29274067673445342</c:v>
                </c:pt>
                <c:pt idx="11">
                  <c:v>0.21162766776688868</c:v>
                </c:pt>
                <c:pt idx="12">
                  <c:v>0.20557571179823889</c:v>
                </c:pt>
                <c:pt idx="13">
                  <c:v>0.15422978527343198</c:v>
                </c:pt>
                <c:pt idx="14">
                  <c:v>0.22387900423749646</c:v>
                </c:pt>
                <c:pt idx="15">
                  <c:v>0.20744312522208233</c:v>
                </c:pt>
                <c:pt idx="16">
                  <c:v>0.19115890392874946</c:v>
                </c:pt>
                <c:pt idx="17">
                  <c:v>0.11505114722790265</c:v>
                </c:pt>
                <c:pt idx="18">
                  <c:v>0.19856221605063967</c:v>
                </c:pt>
                <c:pt idx="19">
                  <c:v>0.14041031610253871</c:v>
                </c:pt>
                <c:pt idx="20">
                  <c:v>0.27108790477904882</c:v>
                </c:pt>
                <c:pt idx="21">
                  <c:v>0.25659003398515973</c:v>
                </c:pt>
                <c:pt idx="22">
                  <c:v>0.1123002528167127</c:v>
                </c:pt>
                <c:pt idx="23">
                  <c:v>0.27492368525994393</c:v>
                </c:pt>
                <c:pt idx="24">
                  <c:v>0.27935051299301072</c:v>
                </c:pt>
                <c:pt idx="25">
                  <c:v>0.15515923074803342</c:v>
                </c:pt>
                <c:pt idx="26">
                  <c:v>0.16706438348838334</c:v>
                </c:pt>
                <c:pt idx="27">
                  <c:v>0.26041942766988913</c:v>
                </c:pt>
                <c:pt idx="28">
                  <c:v>0.12182570704780325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排出量比較シート!$CB$21:$CB$50</c:f>
              <c:numCache>
                <c:formatCode>0%</c:formatCode>
                <c:ptCount val="30"/>
                <c:pt idx="0">
                  <c:v>0.2403711741830788</c:v>
                </c:pt>
                <c:pt idx="1">
                  <c:v>0.33689185054666065</c:v>
                </c:pt>
                <c:pt idx="2">
                  <c:v>0.27710589847634975</c:v>
                </c:pt>
                <c:pt idx="3">
                  <c:v>0.1755271785394133</c:v>
                </c:pt>
                <c:pt idx="4">
                  <c:v>0.34030177775116305</c:v>
                </c:pt>
                <c:pt idx="5">
                  <c:v>0.13540329210617583</c:v>
                </c:pt>
                <c:pt idx="6">
                  <c:v>0.46934556557089557</c:v>
                </c:pt>
                <c:pt idx="7">
                  <c:v>0.24562571499205255</c:v>
                </c:pt>
                <c:pt idx="8">
                  <c:v>0.78366583046576355</c:v>
                </c:pt>
                <c:pt idx="9">
                  <c:v>0.5678759489985743</c:v>
                </c:pt>
                <c:pt idx="10">
                  <c:v>0.23211957491307356</c:v>
                </c:pt>
                <c:pt idx="11">
                  <c:v>0.46842392825613255</c:v>
                </c:pt>
                <c:pt idx="12">
                  <c:v>0.35346632127710959</c:v>
                </c:pt>
                <c:pt idx="13">
                  <c:v>0.37924522119023873</c:v>
                </c:pt>
                <c:pt idx="14">
                  <c:v>0.47865219377270063</c:v>
                </c:pt>
                <c:pt idx="15">
                  <c:v>0.48313755518751905</c:v>
                </c:pt>
                <c:pt idx="16">
                  <c:v>0.26081063933288651</c:v>
                </c:pt>
                <c:pt idx="17">
                  <c:v>0.16634617535295163</c:v>
                </c:pt>
                <c:pt idx="18">
                  <c:v>0.41464560290850921</c:v>
                </c:pt>
                <c:pt idx="19">
                  <c:v>0.1394705810227255</c:v>
                </c:pt>
                <c:pt idx="20">
                  <c:v>0.45993144485191878</c:v>
                </c:pt>
                <c:pt idx="21">
                  <c:v>0.31736674697680023</c:v>
                </c:pt>
                <c:pt idx="22">
                  <c:v>0.12699280257308845</c:v>
                </c:pt>
                <c:pt idx="23">
                  <c:v>0.40797387843371036</c:v>
                </c:pt>
                <c:pt idx="24">
                  <c:v>0.48654825222868736</c:v>
                </c:pt>
                <c:pt idx="25">
                  <c:v>0.30365881399037237</c:v>
                </c:pt>
                <c:pt idx="26">
                  <c:v>0.187523741805809</c:v>
                </c:pt>
                <c:pt idx="27">
                  <c:v>0.2947147079466052</c:v>
                </c:pt>
                <c:pt idx="28">
                  <c:v>0.35222115543393534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排出量比較シート!$CH$21:$CH$50</c:f>
              <c:numCache>
                <c:formatCode>0%</c:formatCode>
                <c:ptCount val="30"/>
                <c:pt idx="0">
                  <c:v>0</c:v>
                </c:pt>
                <c:pt idx="1">
                  <c:v>2.1234538940307454E-2</c:v>
                </c:pt>
                <c:pt idx="2">
                  <c:v>0</c:v>
                </c:pt>
                <c:pt idx="3">
                  <c:v>7.1330147484346008E-3</c:v>
                </c:pt>
                <c:pt idx="4">
                  <c:v>0</c:v>
                </c:pt>
                <c:pt idx="5">
                  <c:v>7.9888635898915147E-3</c:v>
                </c:pt>
                <c:pt idx="6">
                  <c:v>1.3093560046396826E-2</c:v>
                </c:pt>
                <c:pt idx="7">
                  <c:v>1.284067895588973E-2</c:v>
                </c:pt>
                <c:pt idx="8">
                  <c:v>0</c:v>
                </c:pt>
                <c:pt idx="9">
                  <c:v>1.335062282270995E-2</c:v>
                </c:pt>
                <c:pt idx="10">
                  <c:v>8.1661579766744031E-3</c:v>
                </c:pt>
                <c:pt idx="11">
                  <c:v>3.5131193521409872E-2</c:v>
                </c:pt>
                <c:pt idx="12">
                  <c:v>0</c:v>
                </c:pt>
                <c:pt idx="13">
                  <c:v>1.9683053843453341E-2</c:v>
                </c:pt>
                <c:pt idx="14">
                  <c:v>1.3402322979139004E-2</c:v>
                </c:pt>
                <c:pt idx="15">
                  <c:v>1.3080584740773202E-2</c:v>
                </c:pt>
                <c:pt idx="16">
                  <c:v>9.0000263987006293E-3</c:v>
                </c:pt>
                <c:pt idx="17">
                  <c:v>1.8724150241715041E-3</c:v>
                </c:pt>
                <c:pt idx="18">
                  <c:v>0</c:v>
                </c:pt>
                <c:pt idx="19">
                  <c:v>7.4020826267570724E-3</c:v>
                </c:pt>
                <c:pt idx="20">
                  <c:v>4.9098101504139865E-3</c:v>
                </c:pt>
                <c:pt idx="21">
                  <c:v>9.4239108764570881E-3</c:v>
                </c:pt>
                <c:pt idx="22">
                  <c:v>0</c:v>
                </c:pt>
                <c:pt idx="23">
                  <c:v>1.0687154939262908E-2</c:v>
                </c:pt>
                <c:pt idx="24">
                  <c:v>3.1775205551322003E-2</c:v>
                </c:pt>
                <c:pt idx="25">
                  <c:v>1.1524388689433977E-2</c:v>
                </c:pt>
                <c:pt idx="26">
                  <c:v>0</c:v>
                </c:pt>
                <c:pt idx="27">
                  <c:v>0</c:v>
                </c:pt>
                <c:pt idx="28">
                  <c:v>1.690841947805723E-2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c:ext uri="{02D57815-91ED-43cb-92C2-25804820EDAC}">
                        <c15:formulaRef>
                          <c15:sqref>排出量比較シート!$BW$21:$BW$50</c15:sqref>
                        </c15:formulaRef>
                      </c:ext>
                    </c:extLst>
                    <c:numCache>
                      <c:formatCode>0%</c:formatCode>
                      <c:ptCount val="30"/>
                      <c:pt idx="0">
                        <c:v>0.17838931836303382</c:v>
                      </c:pt>
                      <c:pt idx="1">
                        <c:v>1.8972138768146955E-2</c:v>
                      </c:pt>
                      <c:pt idx="2">
                        <c:v>0.11895646551847015</c:v>
                      </c:pt>
                      <c:pt idx="3">
                        <c:v>0.60056985433954868</c:v>
                      </c:pt>
                      <c:pt idx="4">
                        <c:v>0</c:v>
                      </c:pt>
                      <c:pt idx="5">
                        <c:v>0.35272186395288974</c:v>
                      </c:pt>
                      <c:pt idx="6">
                        <c:v>4.516361969207653E-2</c:v>
                      </c:pt>
                      <c:pt idx="7">
                        <c:v>0.31039590882833157</c:v>
                      </c:pt>
                      <c:pt idx="8">
                        <c:v>0.1069354393755884</c:v>
                      </c:pt>
                      <c:pt idx="9">
                        <c:v>3.9138013784476941E-2</c:v>
                      </c:pt>
                      <c:pt idx="10">
                        <c:v>0.16518387072851484</c:v>
                      </c:pt>
                      <c:pt idx="11">
                        <c:v>0.13823336932604613</c:v>
                      </c:pt>
                      <c:pt idx="12">
                        <c:v>0.15399290874682725</c:v>
                      </c:pt>
                      <c:pt idx="13">
                        <c:v>6.4808053500362645E-2</c:v>
                      </c:pt>
                      <c:pt idx="14">
                        <c:v>2.0463634704735143E-2</c:v>
                      </c:pt>
                      <c:pt idx="15">
                        <c:v>9.971232752790965E-2</c:v>
                      </c:pt>
                      <c:pt idx="16">
                        <c:v>6.6713223241303118E-2</c:v>
                      </c:pt>
                      <c:pt idx="17">
                        <c:v>0.40119355160494397</c:v>
                      </c:pt>
                      <c:pt idx="18">
                        <c:v>4.2975118800412278E-2</c:v>
                      </c:pt>
                      <c:pt idx="19">
                        <c:v>0.55218526395635503</c:v>
                      </c:pt>
                      <c:pt idx="20">
                        <c:v>0.11215458619490759</c:v>
                      </c:pt>
                      <c:pt idx="21">
                        <c:v>3.2701734244644079E-2</c:v>
                      </c:pt>
                      <c:pt idx="22">
                        <c:v>0.55456877722855691</c:v>
                      </c:pt>
                      <c:pt idx="23">
                        <c:v>7.9442971105932389E-2</c:v>
                      </c:pt>
                      <c:pt idx="24">
                        <c:v>2.5905905269799752E-2</c:v>
                      </c:pt>
                      <c:pt idx="25">
                        <c:v>4.1950623031747361E-2</c:v>
                      </c:pt>
                      <c:pt idx="26">
                        <c:v>0.4258347650223942</c:v>
                      </c:pt>
                      <c:pt idx="27">
                        <c:v>0.24173842961007627</c:v>
                      </c:pt>
                      <c:pt idx="28">
                        <c:v>0.26650756220452099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1.1820592077694602E-2</c:v>
                      </c:pt>
                      <c:pt idx="1">
                        <c:v>1.553370728167461E-2</c:v>
                      </c:pt>
                      <c:pt idx="2">
                        <c:v>5.2588853610788461E-3</c:v>
                      </c:pt>
                      <c:pt idx="3">
                        <c:v>2.6595212371487795E-3</c:v>
                      </c:pt>
                      <c:pt idx="4">
                        <c:v>2.5381710894402672E-2</c:v>
                      </c:pt>
                      <c:pt idx="5">
                        <c:v>4.1539118088587609E-3</c:v>
                      </c:pt>
                      <c:pt idx="6">
                        <c:v>1.0605691990130802E-2</c:v>
                      </c:pt>
                      <c:pt idx="7">
                        <c:v>1.4685542881287542E-2</c:v>
                      </c:pt>
                      <c:pt idx="8">
                        <c:v>3.8715654437153748E-3</c:v>
                      </c:pt>
                      <c:pt idx="9">
                        <c:v>1.2138883767529668E-2</c:v>
                      </c:pt>
                      <c:pt idx="10">
                        <c:v>2.7341314005504467E-2</c:v>
                      </c:pt>
                      <c:pt idx="11">
                        <c:v>3.7027658502516462E-3</c:v>
                      </c:pt>
                      <c:pt idx="12">
                        <c:v>6.5736139700090138E-2</c:v>
                      </c:pt>
                      <c:pt idx="13">
                        <c:v>1.4181089469105311E-2</c:v>
                      </c:pt>
                      <c:pt idx="14">
                        <c:v>2.2906318409425284E-2</c:v>
                      </c:pt>
                      <c:pt idx="15">
                        <c:v>1.3329631903600115E-2</c:v>
                      </c:pt>
                      <c:pt idx="16">
                        <c:v>6.1704538043700829E-3</c:v>
                      </c:pt>
                      <c:pt idx="17">
                        <c:v>6.1807187590188347E-3</c:v>
                      </c:pt>
                      <c:pt idx="18">
                        <c:v>3.2288883445806445E-3</c:v>
                      </c:pt>
                      <c:pt idx="19">
                        <c:v>8.6360905003936735E-3</c:v>
                      </c:pt>
                      <c:pt idx="20">
                        <c:v>7.2260698433327022E-3</c:v>
                      </c:pt>
                      <c:pt idx="21">
                        <c:v>1.7796691369495882E-2</c:v>
                      </c:pt>
                      <c:pt idx="22">
                        <c:v>4.8018382985086233E-3</c:v>
                      </c:pt>
                      <c:pt idx="23">
                        <c:v>1.578446024518421E-2</c:v>
                      </c:pt>
                      <c:pt idx="24">
                        <c:v>1.3207185759461709E-2</c:v>
                      </c:pt>
                      <c:pt idx="25">
                        <c:v>1.4352201671642827E-2</c:v>
                      </c:pt>
                      <c:pt idx="26">
                        <c:v>8.1921386817807341E-3</c:v>
                      </c:pt>
                      <c:pt idx="27">
                        <c:v>2.0954378321029633E-2</c:v>
                      </c:pt>
                      <c:pt idx="28">
                        <c:v>1.767547464463836E-2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0.24529294904240037</c:v>
                      </c:pt>
                      <c:pt idx="1">
                        <c:v>0.19147746438815544</c:v>
                      </c:pt>
                      <c:pt idx="2">
                        <c:v>0.33315974641851936</c:v>
                      </c:pt>
                      <c:pt idx="3">
                        <c:v>3.6832154587264854E-2</c:v>
                      </c:pt>
                      <c:pt idx="4">
                        <c:v>0.18592857188338252</c:v>
                      </c:pt>
                      <c:pt idx="5">
                        <c:v>0.3376565907651819</c:v>
                      </c:pt>
                      <c:pt idx="6">
                        <c:v>8.1318870176581515E-2</c:v>
                      </c:pt>
                      <c:pt idx="7">
                        <c:v>0.12448374607892332</c:v>
                      </c:pt>
                      <c:pt idx="8">
                        <c:v>4.5109390976686203E-2</c:v>
                      </c:pt>
                      <c:pt idx="9">
                        <c:v>6.2983133417096049E-2</c:v>
                      </c:pt>
                      <c:pt idx="10">
                        <c:v>0.17608936716895507</c:v>
                      </c:pt>
                      <c:pt idx="11">
                        <c:v>3.0727140219107447E-2</c:v>
                      </c:pt>
                      <c:pt idx="12">
                        <c:v>7.5506652706606073E-2</c:v>
                      </c:pt>
                      <c:pt idx="13">
                        <c:v>0.21607088638377389</c:v>
                      </c:pt>
                      <c:pt idx="14">
                        <c:v>6.0030887837765112E-2</c:v>
                      </c:pt>
                      <c:pt idx="15">
                        <c:v>4.7809029169608108E-2</c:v>
                      </c:pt>
                      <c:pt idx="16">
                        <c:v>0.3615968648346119</c:v>
                      </c:pt>
                      <c:pt idx="17">
                        <c:v>0.24398236806714485</c:v>
                      </c:pt>
                      <c:pt idx="18">
                        <c:v>7.5791840060128943E-2</c:v>
                      </c:pt>
                      <c:pt idx="19">
                        <c:v>0.10296207147834251</c:v>
                      </c:pt>
                      <c:pt idx="20">
                        <c:v>3.8774379604993928E-2</c:v>
                      </c:pt>
                      <c:pt idx="21">
                        <c:v>0.19514730464021637</c:v>
                      </c:pt>
                      <c:pt idx="22">
                        <c:v>0.14528910644733942</c:v>
                      </c:pt>
                      <c:pt idx="23">
                        <c:v>4.1753755948653978E-2</c:v>
                      </c:pt>
                      <c:pt idx="24">
                        <c:v>5.7005139982824818E-2</c:v>
                      </c:pt>
                      <c:pt idx="25">
                        <c:v>0.37130357291641802</c:v>
                      </c:pt>
                      <c:pt idx="26">
                        <c:v>0.13354959066067909</c:v>
                      </c:pt>
                      <c:pt idx="27">
                        <c:v>2.7859943877504456E-2</c:v>
                      </c:pt>
                      <c:pt idx="28">
                        <c:v>0.12654188789665249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0.23441636686038961</c:v>
                      </c:pt>
                      <c:pt idx="1">
                        <c:v>0.32878858801531846</c:v>
                      </c:pt>
                      <c:pt idx="2">
                        <c:v>0.2722208423725756</c:v>
                      </c:pt>
                      <c:pt idx="3">
                        <c:v>0.17090548149394955</c:v>
                      </c:pt>
                      <c:pt idx="4">
                        <c:v>0.33266183058579679</c:v>
                      </c:pt>
                      <c:pt idx="5">
                        <c:v>0.13229355897254833</c:v>
                      </c:pt>
                      <c:pt idx="6">
                        <c:v>0.45849723119345459</c:v>
                      </c:pt>
                      <c:pt idx="7">
                        <c:v>0.23833187010129495</c:v>
                      </c:pt>
                      <c:pt idx="8">
                        <c:v>5.4509279623534634E-2</c:v>
                      </c:pt>
                      <c:pt idx="9">
                        <c:v>0.36601674132178885</c:v>
                      </c:pt>
                      <c:pt idx="10">
                        <c:v>0.22481450183117521</c:v>
                      </c:pt>
                      <c:pt idx="11">
                        <c:v>0.45800121804757815</c:v>
                      </c:pt>
                      <c:pt idx="12">
                        <c:v>0.34431822555949171</c:v>
                      </c:pt>
                      <c:pt idx="13">
                        <c:v>0.37151375839745548</c:v>
                      </c:pt>
                      <c:pt idx="14">
                        <c:v>0.46991231644846515</c:v>
                      </c:pt>
                      <c:pt idx="15">
                        <c:v>0.4704781699154606</c:v>
                      </c:pt>
                      <c:pt idx="16">
                        <c:v>0.24406805998217482</c:v>
                      </c:pt>
                      <c:pt idx="17">
                        <c:v>0.16325331007144944</c:v>
                      </c:pt>
                      <c:pt idx="18">
                        <c:v>0.29139815156634374</c:v>
                      </c:pt>
                      <c:pt idx="19">
                        <c:v>0.13568031952417553</c:v>
                      </c:pt>
                      <c:pt idx="20">
                        <c:v>0.44879578308669338</c:v>
                      </c:pt>
                      <c:pt idx="21">
                        <c:v>0.30890888373152625</c:v>
                      </c:pt>
                      <c:pt idx="22">
                        <c:v>0.12406468582883977</c:v>
                      </c:pt>
                      <c:pt idx="23">
                        <c:v>0.39783121506158647</c:v>
                      </c:pt>
                      <c:pt idx="24">
                        <c:v>0.47527067653460647</c:v>
                      </c:pt>
                      <c:pt idx="25">
                        <c:v>0.29730896280576402</c:v>
                      </c:pt>
                      <c:pt idx="26">
                        <c:v>0.18326185645395865</c:v>
                      </c:pt>
                      <c:pt idx="27">
                        <c:v>0.28451255602178899</c:v>
                      </c:pt>
                      <c:pt idx="28">
                        <c:v>0.34375714187698869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8.5008338250832455E-2</c:v>
                      </c:pt>
                      <c:pt idx="1">
                        <c:v>0.12802092701333909</c:v>
                      </c:pt>
                      <c:pt idx="2">
                        <c:v>8.3262087929014558E-2</c:v>
                      </c:pt>
                      <c:pt idx="3">
                        <c:v>6.613305750578273E-2</c:v>
                      </c:pt>
                      <c:pt idx="4">
                        <c:v>0.11115862113576015</c:v>
                      </c:pt>
                      <c:pt idx="5">
                        <c:v>4.9741190078830225E-2</c:v>
                      </c:pt>
                      <c:pt idx="6">
                        <c:v>0.171218728877917</c:v>
                      </c:pt>
                      <c:pt idx="7">
                        <c:v>0.10970953321340292</c:v>
                      </c:pt>
                      <c:pt idx="8">
                        <c:v>1.6046222631044715E-2</c:v>
                      </c:pt>
                      <c:pt idx="9">
                        <c:v>0.10033329377978911</c:v>
                      </c:pt>
                      <c:pt idx="10">
                        <c:v>0.10034559209626161</c:v>
                      </c:pt>
                      <c:pt idx="11">
                        <c:v>0.1832924209452414</c:v>
                      </c:pt>
                      <c:pt idx="12">
                        <c:v>0.1640004828000767</c:v>
                      </c:pt>
                      <c:pt idx="13">
                        <c:v>0.1206768834345686</c:v>
                      </c:pt>
                      <c:pt idx="14">
                        <c:v>0.14833062055885846</c:v>
                      </c:pt>
                      <c:pt idx="15">
                        <c:v>0.20183250933269539</c:v>
                      </c:pt>
                      <c:pt idx="16">
                        <c:v>7.849598254424843E-2</c:v>
                      </c:pt>
                      <c:pt idx="17">
                        <c:v>5.6056206935616949E-2</c:v>
                      </c:pt>
                      <c:pt idx="18">
                        <c:v>7.9455351568260182E-2</c:v>
                      </c:pt>
                      <c:pt idx="19">
                        <c:v>5.0447305101034332E-2</c:v>
                      </c:pt>
                      <c:pt idx="20">
                        <c:v>0.19048942836243854</c:v>
                      </c:pt>
                      <c:pt idx="21">
                        <c:v>0.12292432182099544</c:v>
                      </c:pt>
                      <c:pt idx="22">
                        <c:v>4.5519583832973318E-2</c:v>
                      </c:pt>
                      <c:pt idx="23">
                        <c:v>0.14384464534461366</c:v>
                      </c:pt>
                      <c:pt idx="24">
                        <c:v>0.18281190762186555</c:v>
                      </c:pt>
                      <c:pt idx="25">
                        <c:v>9.5059064266058466E-2</c:v>
                      </c:pt>
                      <c:pt idx="26">
                        <c:v>6.5414094101430856E-2</c:v>
                      </c:pt>
                      <c:pt idx="27">
                        <c:v>0.14952758369516245</c:v>
                      </c:pt>
                      <c:pt idx="28">
                        <c:v>0.1244922253537139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0.14940802860955715</c:v>
                      </c:pt>
                      <c:pt idx="1">
                        <c:v>0.2007676610019794</c:v>
                      </c:pt>
                      <c:pt idx="2">
                        <c:v>0.18895875444356106</c:v>
                      </c:pt>
                      <c:pt idx="3">
                        <c:v>0.10477242398816684</c:v>
                      </c:pt>
                      <c:pt idx="4">
                        <c:v>0.22150320945003663</c:v>
                      </c:pt>
                      <c:pt idx="5">
                        <c:v>8.25523688937181E-2</c:v>
                      </c:pt>
                      <c:pt idx="6">
                        <c:v>0.28727850231553753</c:v>
                      </c:pt>
                      <c:pt idx="7">
                        <c:v>0.12862233688789204</c:v>
                      </c:pt>
                      <c:pt idx="8">
                        <c:v>3.8463056992489926E-2</c:v>
                      </c:pt>
                      <c:pt idx="9">
                        <c:v>0.26568344754199974</c:v>
                      </c:pt>
                      <c:pt idx="10">
                        <c:v>0.12446890973491362</c:v>
                      </c:pt>
                      <c:pt idx="11">
                        <c:v>0.27470879710233675</c:v>
                      </c:pt>
                      <c:pt idx="12">
                        <c:v>0.18031774275941503</c:v>
                      </c:pt>
                      <c:pt idx="13">
                        <c:v>0.25083687496288687</c:v>
                      </c:pt>
                      <c:pt idx="14">
                        <c:v>0.32158169588960672</c:v>
                      </c:pt>
                      <c:pt idx="15">
                        <c:v>0.26864566058276523</c:v>
                      </c:pt>
                      <c:pt idx="16">
                        <c:v>0.16557207743792637</c:v>
                      </c:pt>
                      <c:pt idx="17">
                        <c:v>0.1071971031358325</c:v>
                      </c:pt>
                      <c:pt idx="18">
                        <c:v>0.21194279999808352</c:v>
                      </c:pt>
                      <c:pt idx="19">
                        <c:v>8.5233014423141185E-2</c:v>
                      </c:pt>
                      <c:pt idx="20">
                        <c:v>0.25830635472425484</c:v>
                      </c:pt>
                      <c:pt idx="21">
                        <c:v>0.18598456191053075</c:v>
                      </c:pt>
                      <c:pt idx="22">
                        <c:v>7.8545101995866437E-2</c:v>
                      </c:pt>
                      <c:pt idx="23">
                        <c:v>0.25398656971697281</c:v>
                      </c:pt>
                      <c:pt idx="24">
                        <c:v>0.29245876891274086</c:v>
                      </c:pt>
                      <c:pt idx="25">
                        <c:v>0.2022498985397056</c:v>
                      </c:pt>
                      <c:pt idx="26">
                        <c:v>0.11784776235252778</c:v>
                      </c:pt>
                      <c:pt idx="27">
                        <c:v>0.13498497232662654</c:v>
                      </c:pt>
                      <c:pt idx="28">
                        <c:v>0.21926491652327482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5.95480732268917E-3</c:v>
                      </c:pt>
                      <c:pt idx="1">
                        <c:v>8.10326253134213E-3</c:v>
                      </c:pt>
                      <c:pt idx="2">
                        <c:v>4.8850561037741668E-3</c:v>
                      </c:pt>
                      <c:pt idx="3">
                        <c:v>4.6216970454637371E-3</c:v>
                      </c:pt>
                      <c:pt idx="4">
                        <c:v>7.6399471653662253E-3</c:v>
                      </c:pt>
                      <c:pt idx="5">
                        <c:v>3.109733133627504E-3</c:v>
                      </c:pt>
                      <c:pt idx="6">
                        <c:v>1.0848334377441026E-2</c:v>
                      </c:pt>
                      <c:pt idx="7">
                        <c:v>7.2938448907576281E-3</c:v>
                      </c:pt>
                      <c:pt idx="8">
                        <c:v>9.5259656683209374E-4</c:v>
                      </c:pt>
                      <c:pt idx="9">
                        <c:v>6.3439378267228022E-3</c:v>
                      </c:pt>
                      <c:pt idx="10">
                        <c:v>7.3050730818983332E-3</c:v>
                      </c:pt>
                      <c:pt idx="11">
                        <c:v>1.0422710208554394E-2</c:v>
                      </c:pt>
                      <c:pt idx="12">
                        <c:v>9.1480957176178559E-3</c:v>
                      </c:pt>
                      <c:pt idx="13">
                        <c:v>7.7314627927832624E-3</c:v>
                      </c:pt>
                      <c:pt idx="14">
                        <c:v>8.7398773242354909E-3</c:v>
                      </c:pt>
                      <c:pt idx="15">
                        <c:v>1.2659385272058378E-2</c:v>
                      </c:pt>
                      <c:pt idx="16">
                        <c:v>5.4292422573397293E-3</c:v>
                      </c:pt>
                      <c:pt idx="17">
                        <c:v>3.0928652815021673E-3</c:v>
                      </c:pt>
                      <c:pt idx="18">
                        <c:v>6.4552816251676167E-3</c:v>
                      </c:pt>
                      <c:pt idx="19">
                        <c:v>3.7902614985499809E-3</c:v>
                      </c:pt>
                      <c:pt idx="20">
                        <c:v>1.1135661765225392E-2</c:v>
                      </c:pt>
                      <c:pt idx="21">
                        <c:v>8.4578632452740228E-3</c:v>
                      </c:pt>
                      <c:pt idx="22">
                        <c:v>2.9281167442486919E-3</c:v>
                      </c:pt>
                      <c:pt idx="23">
                        <c:v>1.0142663372123899E-2</c:v>
                      </c:pt>
                      <c:pt idx="24">
                        <c:v>1.1277575694080888E-2</c:v>
                      </c:pt>
                      <c:pt idx="25">
                        <c:v>6.3498511846083227E-3</c:v>
                      </c:pt>
                      <c:pt idx="26">
                        <c:v>4.2618853518503743E-3</c:v>
                      </c:pt>
                      <c:pt idx="27">
                        <c:v>1.0202151924816206E-2</c:v>
                      </c:pt>
                      <c:pt idx="28">
                        <c:v>8.4640135569466427E-3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0.72820395427539686</c:v>
                      </c:pt>
                      <c:pt idx="9">
                        <c:v>0.1955152698500626</c:v>
                      </c:pt>
                      <c:pt idx="10">
                        <c:v>0</c:v>
                      </c:pt>
                      <c:pt idx="11">
                        <c:v>0</c:v>
                      </c:pt>
                      <c:pt idx="12">
                        <c:v>0</c:v>
                      </c:pt>
                      <c:pt idx="13">
                        <c:v>0</c:v>
                      </c:pt>
                      <c:pt idx="14">
                        <c:v>0</c:v>
                      </c:pt>
                      <c:pt idx="15">
                        <c:v>0</c:v>
                      </c:pt>
                      <c:pt idx="16">
                        <c:v>1.1313337093371999E-2</c:v>
                      </c:pt>
                      <c:pt idx="17">
                        <c:v>0</c:v>
                      </c:pt>
                      <c:pt idx="18">
                        <c:v>0.11679216971699788</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排出量比較シート!$BE$21:$BE$50</c:f>
              <c:numCache>
                <c:formatCode>#,##0_);[Red]\(#,##0\)</c:formatCode>
                <c:ptCount val="30"/>
                <c:pt idx="0">
                  <c:v>20.375390549671167</c:v>
                </c:pt>
                <c:pt idx="1">
                  <c:v>7.5887281273611737</c:v>
                </c:pt>
                <c:pt idx="2">
                  <c:v>25.8141775878793</c:v>
                </c:pt>
                <c:pt idx="3">
                  <c:v>38.289642920274247</c:v>
                </c:pt>
                <c:pt idx="4">
                  <c:v>7.5100139285008654</c:v>
                </c:pt>
                <c:pt idx="5">
                  <c:v>62.763078652302369</c:v>
                </c:pt>
                <c:pt idx="6">
                  <c:v>3.4118382135354404</c:v>
                </c:pt>
                <c:pt idx="7">
                  <c:v>16.670388934047487</c:v>
                </c:pt>
                <c:pt idx="8">
                  <c:v>42.656564619106668</c:v>
                </c:pt>
                <c:pt idx="9">
                  <c:v>4.7523595528182874</c:v>
                </c:pt>
                <c:pt idx="10">
                  <c:v>13.73094565229526</c:v>
                </c:pt>
                <c:pt idx="11">
                  <c:v>4.3740549378742468</c:v>
                </c:pt>
                <c:pt idx="12">
                  <c:v>8.4622555117473119</c:v>
                </c:pt>
                <c:pt idx="13">
                  <c:v>10.391625131947785</c:v>
                </c:pt>
                <c:pt idx="14">
                  <c:v>3.1412428492833873</c:v>
                </c:pt>
                <c:pt idx="15">
                  <c:v>3.3413872248429461</c:v>
                </c:pt>
                <c:pt idx="16">
                  <c:v>21.309137706201597</c:v>
                </c:pt>
                <c:pt idx="17">
                  <c:v>56.425705111020477</c:v>
                </c:pt>
                <c:pt idx="18">
                  <c:v>4.7915843837060397</c:v>
                </c:pt>
                <c:pt idx="19">
                  <c:v>45.187194198392618</c:v>
                </c:pt>
                <c:pt idx="20">
                  <c:v>3.6285784262445984</c:v>
                </c:pt>
                <c:pt idx="21">
                  <c:v>7.7045164374978334</c:v>
                </c:pt>
                <c:pt idx="22">
                  <c:v>63.626421166464574</c:v>
                </c:pt>
                <c:pt idx="23">
                  <c:v>3.5022324795977386</c:v>
                </c:pt>
                <c:pt idx="24">
                  <c:v>2.1749941972807738</c:v>
                </c:pt>
                <c:pt idx="25">
                  <c:v>17.431148356117092</c:v>
                </c:pt>
                <c:pt idx="26">
                  <c:v>34.071646458164267</c:v>
                </c:pt>
                <c:pt idx="27">
                  <c:v>7.1653379949104217</c:v>
                </c:pt>
                <c:pt idx="28">
                  <c:v>12.188917552750237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排出量比較シート!$BI$21:$BI$50</c:f>
              <c:numCache>
                <c:formatCode>#,##0_);[Red]\(#,##0\)</c:formatCode>
                <c:ptCount val="30"/>
                <c:pt idx="0">
                  <c:v>7.5875277380325619</c:v>
                </c:pt>
                <c:pt idx="1">
                  <c:v>6.7356303795694394</c:v>
                </c:pt>
                <c:pt idx="2">
                  <c:v>5.8193795163084339</c:v>
                </c:pt>
                <c:pt idx="3">
                  <c:v>3.6595018153240226</c:v>
                </c:pt>
                <c:pt idx="4">
                  <c:v>5.46682508242165</c:v>
                </c:pt>
                <c:pt idx="5">
                  <c:v>5.3909589384206962</c:v>
                </c:pt>
                <c:pt idx="6">
                  <c:v>3.0918725336003092</c:v>
                </c:pt>
                <c:pt idx="7">
                  <c:v>3.7088944544361189</c:v>
                </c:pt>
                <c:pt idx="8">
                  <c:v>7.2385226805615641</c:v>
                </c:pt>
                <c:pt idx="9">
                  <c:v>5.5481940208611498</c:v>
                </c:pt>
                <c:pt idx="10">
                  <c:v>3.663888483810755</c:v>
                </c:pt>
                <c:pt idx="11">
                  <c:v>2.8411801660110947</c:v>
                </c:pt>
                <c:pt idx="12">
                  <c:v>4.1767951568458841</c:v>
                </c:pt>
                <c:pt idx="13">
                  <c:v>5.3455587241608811</c:v>
                </c:pt>
                <c:pt idx="14">
                  <c:v>5.4884915677531971</c:v>
                </c:pt>
                <c:pt idx="15">
                  <c:v>2.8145119179850671</c:v>
                </c:pt>
                <c:pt idx="16">
                  <c:v>5.1276587915938574</c:v>
                </c:pt>
                <c:pt idx="17">
                  <c:v>5.6631845139535288</c:v>
                </c:pt>
                <c:pt idx="18">
                  <c:v>10.400304659031233</c:v>
                </c:pt>
                <c:pt idx="19">
                  <c:v>3.3311645676100885</c:v>
                </c:pt>
                <c:pt idx="20">
                  <c:v>2.4300446831647831</c:v>
                </c:pt>
                <c:pt idx="21">
                  <c:v>5.362473591542031</c:v>
                </c:pt>
                <c:pt idx="22">
                  <c:v>5.0607180762988992</c:v>
                </c:pt>
                <c:pt idx="23">
                  <c:v>4.3319641119416223</c:v>
                </c:pt>
                <c:pt idx="24">
                  <c:v>2.4033041639552675</c:v>
                </c:pt>
                <c:pt idx="25">
                  <c:v>4.1600618602185646</c:v>
                </c:pt>
                <c:pt idx="26">
                  <c:v>4.6724619275881363</c:v>
                </c:pt>
                <c:pt idx="27">
                  <c:v>3.8055244762373612</c:v>
                </c:pt>
                <c:pt idx="28">
                  <c:v>2.9177967590120417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排出量比較シート!$BJ$21:$BJ$50</c:f>
              <c:numCache>
                <c:formatCode>#,##0_);[Red]\(#,##0\)</c:formatCode>
                <c:ptCount val="30"/>
                <c:pt idx="0">
                  <c:v>7.5769953128119099</c:v>
                </c:pt>
                <c:pt idx="1">
                  <c:v>7.2303497273662067</c:v>
                </c:pt>
                <c:pt idx="2">
                  <c:v>9.1664707595959314</c:v>
                </c:pt>
                <c:pt idx="3">
                  <c:v>6.9456065791970083</c:v>
                </c:pt>
                <c:pt idx="4">
                  <c:v>10.468980911177701</c:v>
                </c:pt>
                <c:pt idx="5">
                  <c:v>9.255379302366018</c:v>
                </c:pt>
                <c:pt idx="6">
                  <c:v>6.3772972661493013</c:v>
                </c:pt>
                <c:pt idx="7">
                  <c:v>7.1176262507918544</c:v>
                </c:pt>
                <c:pt idx="8">
                  <c:v>9.290942719474053</c:v>
                </c:pt>
                <c:pt idx="9">
                  <c:v>7.1172773597792469</c:v>
                </c:pt>
                <c:pt idx="10">
                  <c:v>10.904632770751125</c:v>
                </c:pt>
                <c:pt idx="11">
                  <c:v>5.3611345149496872</c:v>
                </c:pt>
                <c:pt idx="12">
                  <c:v>5.8923571690315626</c:v>
                </c:pt>
                <c:pt idx="13">
                  <c:v>5.4317696512650242</c:v>
                </c:pt>
                <c:pt idx="14">
                  <c:v>6.8012824140636239</c:v>
                </c:pt>
                <c:pt idx="15">
                  <c:v>4.3092542640035987</c:v>
                </c:pt>
                <c:pt idx="16">
                  <c:v>9.3754058351056351</c:v>
                </c:pt>
                <c:pt idx="17">
                  <c:v>9.9666476445267111</c:v>
                </c:pt>
                <c:pt idx="18">
                  <c:v>7.7988524644006496</c:v>
                </c:pt>
                <c:pt idx="19">
                  <c:v>9.5584613494154009</c:v>
                </c:pt>
                <c:pt idx="20">
                  <c:v>6.2196168392390163</c:v>
                </c:pt>
                <c:pt idx="21">
                  <c:v>8.0477773112106927</c:v>
                </c:pt>
                <c:pt idx="22">
                  <c:v>10.14001930292838</c:v>
                </c:pt>
                <c:pt idx="23">
                  <c:v>7.0290430307118115</c:v>
                </c:pt>
                <c:pt idx="24">
                  <c:v>6.3212331143589777</c:v>
                </c:pt>
                <c:pt idx="25">
                  <c:v>6.3249838754626921</c:v>
                </c:pt>
                <c:pt idx="26">
                  <c:v>10.028883624465772</c:v>
                </c:pt>
                <c:pt idx="27">
                  <c:v>6.4222183685426906</c:v>
                </c:pt>
                <c:pt idx="28">
                  <c:v>3.6153722590129198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排出量比較シート!$BK$21:$BK$50</c:f>
              <c:numCache>
                <c:formatCode>#,##0_);[Red]\(#,##0\)</c:formatCode>
                <c:ptCount val="30"/>
                <c:pt idx="0">
                  <c:v>11.245980236905881</c:v>
                </c:pt>
                <c:pt idx="1">
                  <c:v>11.313139263104455</c:v>
                </c:pt>
                <c:pt idx="2">
                  <c:v>15.639812740516591</c:v>
                </c:pt>
                <c:pt idx="3">
                  <c:v>10.500354532095839</c:v>
                </c:pt>
                <c:pt idx="4">
                  <c:v>12.094400032072246</c:v>
                </c:pt>
                <c:pt idx="5">
                  <c:v>12.23604238163473</c:v>
                </c:pt>
                <c:pt idx="6">
                  <c:v>11.681029788677751</c:v>
                </c:pt>
                <c:pt idx="7">
                  <c:v>9.1080809218844099</c:v>
                </c:pt>
                <c:pt idx="8">
                  <c:v>214.40010825281328</c:v>
                </c:pt>
                <c:pt idx="9">
                  <c:v>23.61937650593584</c:v>
                </c:pt>
                <c:pt idx="10">
                  <c:v>8.6464879140317343</c:v>
                </c:pt>
                <c:pt idx="11">
                  <c:v>11.866518758636456</c:v>
                </c:pt>
                <c:pt idx="12">
                  <c:v>10.13130293442687</c:v>
                </c:pt>
                <c:pt idx="13">
                  <c:v>13.356516571661766</c:v>
                </c:pt>
                <c:pt idx="14">
                  <c:v>14.541107858894089</c:v>
                </c:pt>
                <c:pt idx="15">
                  <c:v>10.036305457523378</c:v>
                </c:pt>
                <c:pt idx="16">
                  <c:v>12.791481535019555</c:v>
                </c:pt>
                <c:pt idx="17">
                  <c:v>14.410231942089135</c:v>
                </c:pt>
                <c:pt idx="18">
                  <c:v>16.285877275217398</c:v>
                </c:pt>
                <c:pt idx="19">
                  <c:v>9.4944886892262126</c:v>
                </c:pt>
                <c:pt idx="20">
                  <c:v>10.552286947763552</c:v>
                </c:pt>
                <c:pt idx="21">
                  <c:v>9.9539988595206221</c:v>
                </c:pt>
                <c:pt idx="22">
                  <c:v>11.466665809967356</c:v>
                </c:pt>
                <c:pt idx="23">
                  <c:v>10.430770794468014</c:v>
                </c:pt>
                <c:pt idx="24">
                  <c:v>11.009770094098281</c:v>
                </c:pt>
                <c:pt idx="25">
                  <c:v>12.378490747032615</c:v>
                </c:pt>
                <c:pt idx="26">
                  <c:v>11.257059967695596</c:v>
                </c:pt>
                <c:pt idx="27">
                  <c:v>7.2679762327625586</c:v>
                </c:pt>
                <c:pt idx="28">
                  <c:v>10.452724841511927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排出量比較シート!$BQ$21:$BQ$50</c:f>
              <c:numCache>
                <c:formatCode>#,##0_);[Red]\(#,##0\)</c:formatCode>
                <c:ptCount val="30"/>
                <c:pt idx="0">
                  <c:v>0</c:v>
                </c:pt>
                <c:pt idx="1">
                  <c:v>0.71307541523994267</c:v>
                </c:pt>
                <c:pt idx="2">
                  <c:v>0</c:v>
                </c:pt>
                <c:pt idx="3">
                  <c:v>0.42670989395761111</c:v>
                </c:pt>
                <c:pt idx="4">
                  <c:v>0</c:v>
                </c:pt>
                <c:pt idx="5">
                  <c:v>0.72193276800359718</c:v>
                </c:pt>
                <c:pt idx="6">
                  <c:v>0.32587133268376289</c:v>
                </c:pt>
                <c:pt idx="7">
                  <c:v>0.47614698251755122</c:v>
                </c:pt>
                <c:pt idx="8">
                  <c:v>0</c:v>
                </c:pt>
                <c:pt idx="9">
                  <c:v>0.555285688</c:v>
                </c:pt>
                <c:pt idx="10">
                  <c:v>0.30419057193186427</c:v>
                </c:pt>
                <c:pt idx="11">
                  <c:v>0.88997367937008243</c:v>
                </c:pt>
                <c:pt idx="12">
                  <c:v>0</c:v>
                </c:pt>
                <c:pt idx="13">
                  <c:v>0.69321119990888358</c:v>
                </c:pt>
                <c:pt idx="14">
                  <c:v>0.40715288999999988</c:v>
                </c:pt>
                <c:pt idx="15">
                  <c:v>0.27172539706722948</c:v>
                </c:pt>
                <c:pt idx="16">
                  <c:v>0.44140711356000001</c:v>
                </c:pt>
                <c:pt idx="17">
                  <c:v>0.16220351765175131</c:v>
                </c:pt>
                <c:pt idx="18">
                  <c:v>0</c:v>
                </c:pt>
                <c:pt idx="19">
                  <c:v>0.50389830788050949</c:v>
                </c:pt>
                <c:pt idx="20">
                  <c:v>0.1126466262442468</c:v>
                </c:pt>
                <c:pt idx="21">
                  <c:v>0.29557475384569859</c:v>
                </c:pt>
                <c:pt idx="22">
                  <c:v>0</c:v>
                </c:pt>
                <c:pt idx="23">
                  <c:v>0.27324117917645352</c:v>
                </c:pt>
                <c:pt idx="24">
                  <c:v>0.71901955501905701</c:v>
                </c:pt>
                <c:pt idx="25">
                  <c:v>0.46978560207999998</c:v>
                </c:pt>
                <c:pt idx="26">
                  <c:v>0</c:v>
                </c:pt>
                <c:pt idx="27">
                  <c:v>0</c:v>
                </c:pt>
                <c:pt idx="28">
                  <c:v>0.5017843294825689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排出量比較シート!$BR$21:$BR$50</c:f>
              <c:numCache>
                <c:formatCode>#,##0_);[Red]\(#,##0\)</c:formatCode>
                <c:ptCount val="30"/>
                <c:pt idx="0">
                  <c:v>46.785893837421519</c:v>
                </c:pt>
                <c:pt idx="1">
                  <c:v>33.580922912641213</c:v>
                </c:pt>
                <c:pt idx="2">
                  <c:v>56.439840604300258</c:v>
                </c:pt>
                <c:pt idx="3">
                  <c:v>59.821815740848727</c:v>
                </c:pt>
                <c:pt idx="4">
                  <c:v>35.540219954172457</c:v>
                </c:pt>
                <c:pt idx="5">
                  <c:v>90.367392042727417</c:v>
                </c:pt>
                <c:pt idx="6">
                  <c:v>24.887909134646566</c:v>
                </c:pt>
                <c:pt idx="7">
                  <c:v>37.081137543677421</c:v>
                </c:pt>
                <c:pt idx="8">
                  <c:v>273.58613827195558</c:v>
                </c:pt>
                <c:pt idx="9">
                  <c:v>41.592493127394519</c:v>
                </c:pt>
                <c:pt idx="10">
                  <c:v>37.250145392820734</c:v>
                </c:pt>
                <c:pt idx="11">
                  <c:v>25.332862056841567</c:v>
                </c:pt>
                <c:pt idx="12">
                  <c:v>28.662710772051629</c:v>
                </c:pt>
                <c:pt idx="13">
                  <c:v>35.218681278944338</c:v>
                </c:pt>
                <c:pt idx="14">
                  <c:v>30.379277579994294</c:v>
                </c:pt>
                <c:pt idx="15">
                  <c:v>20.773184261422216</c:v>
                </c:pt>
                <c:pt idx="16">
                  <c:v>49.045090981480648</c:v>
                </c:pt>
                <c:pt idx="17">
                  <c:v>86.627972729241606</c:v>
                </c:pt>
                <c:pt idx="18">
                  <c:v>39.276618782355321</c:v>
                </c:pt>
                <c:pt idx="19">
                  <c:v>68.075207112524822</c:v>
                </c:pt>
                <c:pt idx="20">
                  <c:v>22.943173522656195</c:v>
                </c:pt>
                <c:pt idx="21">
                  <c:v>31.364340953616882</c:v>
                </c:pt>
                <c:pt idx="22">
                  <c:v>90.293824355659211</c:v>
                </c:pt>
                <c:pt idx="23">
                  <c:v>25.567251595895637</c:v>
                </c:pt>
                <c:pt idx="24">
                  <c:v>22.628321124712354</c:v>
                </c:pt>
                <c:pt idx="25">
                  <c:v>40.764470440910962</c:v>
                </c:pt>
                <c:pt idx="26">
                  <c:v>60.030051977913772</c:v>
                </c:pt>
                <c:pt idx="27">
                  <c:v>24.661057072453033</c:v>
                </c:pt>
                <c:pt idx="28">
                  <c:v>29.676595741769692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c:ext uri="{02D57815-91ED-43cb-92C2-25804820EDAC}">
                        <c15:formulaRef>
                          <c15:sqref>排出量比較シート!$BF$21:$BF$68</c15:sqref>
                        </c15:formulaRef>
                      </c:ext>
                    </c:extLst>
                    <c:numCache>
                      <c:formatCode>#,##0_);[Red]\(#,##0\)</c:formatCode>
                      <c:ptCount val="48"/>
                      <c:pt idx="0">
                        <c:v>8.3461037106628897</c:v>
                      </c:pt>
                      <c:pt idx="1">
                        <c:v>0.63710192946107469</c:v>
                      </c:pt>
                      <c:pt idx="2">
                        <c:v>6.7138839527133953</c:v>
                      </c:pt>
                      <c:pt idx="3">
                        <c:v>35.927179165808838</c:v>
                      </c:pt>
                      <c:pt idx="4">
                        <c:v>0</c:v>
                      </c:pt>
                      <c:pt idx="5">
                        <c:v>31.874554961872349</c:v>
                      </c:pt>
                      <c:pt idx="6">
                        <c:v>1.124028063088135</c:v>
                      </c:pt>
                      <c:pt idx="7">
                        <c:v>11.509833388258119</c:v>
                      </c:pt>
                      <c:pt idx="8">
                        <c:v>29.25605390318205</c:v>
                      </c:pt>
                      <c:pt idx="9">
                        <c:v>1.6278475693507291</c:v>
                      </c:pt>
                      <c:pt idx="10">
                        <c:v>6.1531232011860828</c:v>
                      </c:pt>
                      <c:pt idx="11">
                        <c:v>3.5018468767891608</c:v>
                      </c:pt>
                      <c:pt idx="12">
                        <c:v>4.4138542043572491</c:v>
                      </c:pt>
                      <c:pt idx="13">
                        <c:v>2.2824541805380449</c:v>
                      </c:pt>
                      <c:pt idx="14">
                        <c:v>0.62167043899075347</c:v>
                      </c:pt>
                      <c:pt idx="15">
                        <c:v>2.07134255287255</c:v>
                      </c:pt>
                      <c:pt idx="16">
                        <c:v>3.2719561035375411</c:v>
                      </c:pt>
                      <c:pt idx="17">
                        <c:v>34.754584047580671</c:v>
                      </c:pt>
                      <c:pt idx="18">
                        <c:v>1.687917358250224</c:v>
                      </c:pt>
                      <c:pt idx="19">
                        <c:v>37.590126208313059</c:v>
                      </c:pt>
                      <c:pt idx="20">
                        <c:v>2.5731821324314659</c:v>
                      </c:pt>
                      <c:pt idx="21">
                        <c:v>1.025668342623586</c:v>
                      </c:pt>
                      <c:pt idx="22">
                        <c:v>50.074135764208023</c:v>
                      </c:pt>
                      <c:pt idx="23">
                        <c:v>2.031138429790841</c:v>
                      </c:pt>
                      <c:pt idx="24">
                        <c:v>0.58620714347140679</c:v>
                      </c:pt>
                      <c:pt idx="25">
                        <c:v>1.710094932555464</c:v>
                      </c:pt>
                      <c:pt idx="26">
                        <c:v>25.56288307829702</c:v>
                      </c:pt>
                      <c:pt idx="27">
                        <c:v>5.9615252092192614</c:v>
                      </c:pt>
                      <c:pt idx="28">
                        <c:v>7.9090371856681081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0.55303696604248553</c:v>
                      </c:pt>
                      <c:pt idx="1">
                        <c:v>0.52163622677344856</c:v>
                      </c:pt>
                      <c:pt idx="2">
                        <c:v>0.29681065153557806</c:v>
                      </c:pt>
                      <c:pt idx="3">
                        <c:v>0.15909738940758833</c:v>
                      </c:pt>
                      <c:pt idx="4">
                        <c:v>0.90207158800028631</c:v>
                      </c:pt>
                      <c:pt idx="5">
                        <c:v>0.37537817694205461</c:v>
                      </c:pt>
                      <c:pt idx="6">
                        <c:v>0.26395349856042433</c:v>
                      </c:pt>
                      <c:pt idx="7">
                        <c:v>0.54455663548459621</c:v>
                      </c:pt>
                      <c:pt idx="8">
                        <c:v>1.0592066388132395</c:v>
                      </c:pt>
                      <c:pt idx="9">
                        <c:v>0.50488643967521862</c:v>
                      </c:pt>
                      <c:pt idx="10">
                        <c:v>1.0184679219358073</c:v>
                      </c:pt>
                      <c:pt idx="11">
                        <c:v>9.3801656513208626E-2</c:v>
                      </c:pt>
                      <c:pt idx="12">
                        <c:v>1.8841759594948644</c:v>
                      </c:pt>
                      <c:pt idx="13">
                        <c:v>0.49943927020061391</c:v>
                      </c:pt>
                      <c:pt idx="14">
                        <c:v>0.69587740529566411</c:v>
                      </c:pt>
                      <c:pt idx="15">
                        <c:v>0.27689889967041736</c:v>
                      </c:pt>
                      <c:pt idx="16">
                        <c:v>0.30263046823235412</c:v>
                      </c:pt>
                      <c:pt idx="17">
                        <c:v>0.53542313610339565</c:v>
                      </c:pt>
                      <c:pt idx="18">
                        <c:v>0.12681981660088432</c:v>
                      </c:pt>
                      <c:pt idx="19">
                        <c:v>0.5879036494568074</c:v>
                      </c:pt>
                      <c:pt idx="20">
                        <c:v>0.16578897430241527</c:v>
                      </c:pt>
                      <c:pt idx="21">
                        <c:v>0.55818149595915978</c:v>
                      </c:pt>
                      <c:pt idx="22">
                        <c:v>0.43357634390981509</c:v>
                      </c:pt>
                      <c:pt idx="23">
                        <c:v>0.40356526639403723</c:v>
                      </c:pt>
                      <c:pt idx="24">
                        <c:v>0.29885644051882754</c:v>
                      </c:pt>
                      <c:pt idx="25">
                        <c:v>0.58505990080567694</c:v>
                      </c:pt>
                      <c:pt idx="26">
                        <c:v>0.49177451087757545</c:v>
                      </c:pt>
                      <c:pt idx="27">
                        <c:v>0.51675711969268434</c:v>
                      </c:pt>
                      <c:pt idx="28">
                        <c:v>0.52454791557283287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11.47624987296579</c:v>
                      </c:pt>
                      <c:pt idx="1">
                        <c:v>6.429989971126651</c:v>
                      </c:pt>
                      <c:pt idx="2">
                        <c:v>18.803482983630328</c:v>
                      </c:pt>
                      <c:pt idx="3">
                        <c:v>2.2033663650578141</c:v>
                      </c:pt>
                      <c:pt idx="4">
                        <c:v>6.6079423405005793</c:v>
                      </c:pt>
                      <c:pt idx="5">
                        <c:v>30.513145513487967</c:v>
                      </c:pt>
                      <c:pt idx="6">
                        <c:v>2.0238566518868812</c:v>
                      </c:pt>
                      <c:pt idx="7">
                        <c:v>4.6159989103047705</c:v>
                      </c:pt>
                      <c:pt idx="8">
                        <c:v>12.341304077111376</c:v>
                      </c:pt>
                      <c:pt idx="9">
                        <c:v>2.6196255437923393</c:v>
                      </c:pt>
                      <c:pt idx="10">
                        <c:v>6.5593545291733699</c:v>
                      </c:pt>
                      <c:pt idx="11">
                        <c:v>0.77840640457187749</c:v>
                      </c:pt>
                      <c:pt idx="12">
                        <c:v>2.1642253478951989</c:v>
                      </c:pt>
                      <c:pt idx="13">
                        <c:v>7.6097316812091265</c:v>
                      </c:pt>
                      <c:pt idx="14">
                        <c:v>1.8236950049969698</c:v>
                      </c:pt>
                      <c:pt idx="15">
                        <c:v>0.9931457722999788</c:v>
                      </c:pt>
                      <c:pt idx="16">
                        <c:v>17.734551134431701</c:v>
                      </c:pt>
                      <c:pt idx="17">
                        <c:v>21.135697927336413</c:v>
                      </c:pt>
                      <c:pt idx="18">
                        <c:v>2.9768472088549309</c:v>
                      </c:pt>
                      <c:pt idx="19">
                        <c:v>7.0091643406227506</c:v>
                      </c:pt>
                      <c:pt idx="20">
                        <c:v>0.88960731951071714</c:v>
                      </c:pt>
                      <c:pt idx="21">
                        <c:v>6.1206665989150881</c:v>
                      </c:pt>
                      <c:pt idx="22">
                        <c:v>13.11870905834674</c:v>
                      </c:pt>
                      <c:pt idx="23">
                        <c:v>1.0675287834128604</c:v>
                      </c:pt>
                      <c:pt idx="24">
                        <c:v>1.2899306132905397</c:v>
                      </c:pt>
                      <c:pt idx="25">
                        <c:v>15.13599352275595</c:v>
                      </c:pt>
                      <c:pt idx="26">
                        <c:v>8.0169888689896727</c:v>
                      </c:pt>
                      <c:pt idx="27">
                        <c:v>0.6870556659984759</c:v>
                      </c:pt>
                      <c:pt idx="28">
                        <c:v>3.755332451509295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10.967379253684244</c:v>
                      </c:pt>
                      <c:pt idx="1">
                        <c:v>11.041024228698561</c:v>
                      </c:pt>
                      <c:pt idx="2">
                        <c:v>15.364100952676512</c:v>
                      </c:pt>
                      <c:pt idx="3">
                        <c:v>10.223876223032082</c:v>
                      </c:pt>
                      <c:pt idx="4">
                        <c:v>11.822874629376873</c:v>
                      </c:pt>
                      <c:pt idx="5">
                        <c:v>11.955023908399955</c:v>
                      </c:pt>
                      <c:pt idx="6">
                        <c:v>11.411037428429736</c:v>
                      </c:pt>
                      <c:pt idx="7">
                        <c:v>8.837616856267978</c:v>
                      </c:pt>
                      <c:pt idx="8">
                        <c:v>14.912983312189038</c:v>
                      </c:pt>
                      <c:pt idx="9">
                        <c:v>15.223548797937841</c:v>
                      </c:pt>
                      <c:pt idx="10">
                        <c:v>8.3743728796258399</c:v>
                      </c:pt>
                      <c:pt idx="11">
                        <c:v>11.602481678664713</c:v>
                      </c:pt>
                      <c:pt idx="12">
                        <c:v>9.8690937127577456</c:v>
                      </c:pt>
                      <c:pt idx="13">
                        <c:v>13.084224647742715</c:v>
                      </c:pt>
                      <c:pt idx="14">
                        <c:v>14.275596699646041</c:v>
                      </c:pt>
                      <c:pt idx="15">
                        <c:v>9.7733297146305738</c:v>
                      </c:pt>
                      <c:pt idx="16">
                        <c:v>11.970340207499239</c:v>
                      </c:pt>
                      <c:pt idx="17">
                        <c:v>14.142303292827947</c:v>
                      </c:pt>
                      <c:pt idx="18">
                        <c:v>11.445134112954278</c:v>
                      </c:pt>
                      <c:pt idx="19">
                        <c:v>9.2364658527017944</c:v>
                      </c:pt>
                      <c:pt idx="20">
                        <c:v>10.296799527594377</c:v>
                      </c:pt>
                      <c:pt idx="21">
                        <c:v>9.6887235529567839</c:v>
                      </c:pt>
                      <c:pt idx="22">
                        <c:v>11.202274950969301</c:v>
                      </c:pt>
                      <c:pt idx="23">
                        <c:v>10.171450768180447</c:v>
                      </c:pt>
                      <c:pt idx="24">
                        <c:v>10.754577489784367</c:v>
                      </c:pt>
                      <c:pt idx="25">
                        <c:v>12.119642426113465</c:v>
                      </c:pt>
                      <c:pt idx="26">
                        <c:v>11.001218768500109</c:v>
                      </c:pt>
                      <c:pt idx="27">
                        <c:v>7.0163803818828292</c:v>
                      </c:pt>
                      <c:pt idx="28">
                        <c:v>10.201541732829563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5.4030062800863572</c:v>
                </c:pt>
                <c:pt idx="2">
                  <c:v>0.98106731813753967</c:v>
                </c:pt>
                <c:pt idx="3">
                  <c:v>5.9859944214848149</c:v>
                </c:pt>
                <c:pt idx="4">
                  <c:v>3.7006438610597723</c:v>
                </c:pt>
                <c:pt idx="5">
                  <c:v>10.143035431952372</c:v>
                </c:pt>
                <c:pt idx="7">
                  <c:v>8.3200666736334146</c:v>
                </c:pt>
                <c:pt idx="8">
                  <c:v>0.2665493604923726</c:v>
                </c:pt>
                <c:pt idx="9">
                  <c:v>0</c:v>
                </c:pt>
                <c:pt idx="10">
                  <c:v>0.33733669053978182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12.370068019708711</c:v>
                </c:pt>
                <c:pt idx="4">
                  <c:v>3.7006438610597723</c:v>
                </c:pt>
                <c:pt idx="5">
                  <c:v>10.143035431952372</c:v>
                </c:pt>
                <c:pt idx="6">
                  <c:v>8.5866160341257878</c:v>
                </c:pt>
                <c:pt idx="10">
                  <c:v>0.33733669053978182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4312479.7627169145</c:v>
                </c:pt>
                <c:pt idx="1">
                  <c:v>4287448.461353262</c:v>
                </c:pt>
                <c:pt idx="2">
                  <c:v>4500779.9088816503</c:v>
                </c:pt>
                <c:pt idx="3">
                  <c:v>7511806.6176583897</c:v>
                </c:pt>
                <c:pt idx="4">
                  <c:v>3463213.4262288343</c:v>
                </c:pt>
                <c:pt idx="5">
                  <c:v>1201804.864234369</c:v>
                </c:pt>
                <c:pt idx="6">
                  <c:v>3368061.4389149067</c:v>
                </c:pt>
                <c:pt idx="7">
                  <c:v>2904191.757687693</c:v>
                </c:pt>
                <c:pt idx="8">
                  <c:v>3882009.2555393004</c:v>
                </c:pt>
                <c:pt idx="9">
                  <c:v>892438.38143262605</c:v>
                </c:pt>
                <c:pt idx="10">
                  <c:v>7488909.8684594557</c:v>
                </c:pt>
                <c:pt idx="11">
                  <c:v>2540287.7461548983</c:v>
                </c:pt>
                <c:pt idx="12">
                  <c:v>1493583.1266404644</c:v>
                </c:pt>
                <c:pt idx="13">
                  <c:v>1990302.5563817997</c:v>
                </c:pt>
                <c:pt idx="14">
                  <c:v>2465333.7084659669</c:v>
                </c:pt>
                <c:pt idx="15">
                  <c:v>2689213.0257042632</c:v>
                </c:pt>
                <c:pt idx="16">
                  <c:v>6947682.5136522837</c:v>
                </c:pt>
                <c:pt idx="17">
                  <c:v>6789900.4948370485</c:v>
                </c:pt>
                <c:pt idx="18">
                  <c:v>1622801.7688067292</c:v>
                </c:pt>
                <c:pt idx="19">
                  <c:v>5001468.1418828508</c:v>
                </c:pt>
                <c:pt idx="20">
                  <c:v>1427653.5720981527</c:v>
                </c:pt>
                <c:pt idx="21">
                  <c:v>7901836.8197980523</c:v>
                </c:pt>
                <c:pt idx="22">
                  <c:v>1528759.11396797</c:v>
                </c:pt>
                <c:pt idx="23">
                  <c:v>967089.8982282154</c:v>
                </c:pt>
                <c:pt idx="24">
                  <c:v>4822397.8443246521</c:v>
                </c:pt>
                <c:pt idx="25">
                  <c:v>1761824.5386667843</c:v>
                </c:pt>
                <c:pt idx="26">
                  <c:v>6699673.6460445533</c:v>
                </c:pt>
                <c:pt idx="27">
                  <c:v>7550269.9233311312</c:v>
                </c:pt>
                <c:pt idx="28">
                  <c:v>4750436.9643983217</c:v>
                </c:pt>
                <c:pt idx="29">
                  <c:v>1394380.7321951471</c:v>
                </c:pt>
                <c:pt idx="30">
                  <c:v>5314717.1720482856</c:v>
                </c:pt>
                <c:pt idx="31">
                  <c:v>2240414.4245032552</c:v>
                </c:pt>
                <c:pt idx="32">
                  <c:v>6842538.3607927794</c:v>
                </c:pt>
                <c:pt idx="33">
                  <c:v>14500.867020392092</c:v>
                </c:pt>
                <c:pt idx="34">
                  <c:v>5576686.9958996987</c:v>
                </c:pt>
                <c:pt idx="35">
                  <c:v>13520610.187763568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4312479.7627169145</c:v>
                </c:pt>
                <c:pt idx="1">
                  <c:v>4287448.461353262</c:v>
                </c:pt>
                <c:pt idx="2">
                  <c:v>4500779.9088816503</c:v>
                </c:pt>
                <c:pt idx="3">
                  <c:v>7511806.6176583897</c:v>
                </c:pt>
                <c:pt idx="4">
                  <c:v>3463213.4262288343</c:v>
                </c:pt>
                <c:pt idx="5">
                  <c:v>1201804.864234369</c:v>
                </c:pt>
                <c:pt idx="6">
                  <c:v>3368061.4389149067</c:v>
                </c:pt>
                <c:pt idx="7">
                  <c:v>2904191.757687693</c:v>
                </c:pt>
                <c:pt idx="8">
                  <c:v>3882009.2555393004</c:v>
                </c:pt>
                <c:pt idx="9">
                  <c:v>892438.38143262605</c:v>
                </c:pt>
                <c:pt idx="10">
                  <c:v>7488909.8684594557</c:v>
                </c:pt>
                <c:pt idx="11">
                  <c:v>2540287.7461548983</c:v>
                </c:pt>
                <c:pt idx="12">
                  <c:v>1493583.1266404644</c:v>
                </c:pt>
                <c:pt idx="13">
                  <c:v>1990302.5563817997</c:v>
                </c:pt>
                <c:pt idx="14">
                  <c:v>2465333.7084659669</c:v>
                </c:pt>
                <c:pt idx="15">
                  <c:v>2689213.0257042632</c:v>
                </c:pt>
                <c:pt idx="16">
                  <c:v>6947682.5136522837</c:v>
                </c:pt>
                <c:pt idx="17">
                  <c:v>6789900.4948370485</c:v>
                </c:pt>
                <c:pt idx="18">
                  <c:v>1622801.7688067292</c:v>
                </c:pt>
                <c:pt idx="19">
                  <c:v>5001468.1418828508</c:v>
                </c:pt>
                <c:pt idx="20">
                  <c:v>1427653.5720981527</c:v>
                </c:pt>
                <c:pt idx="21">
                  <c:v>7901836.8197980523</c:v>
                </c:pt>
                <c:pt idx="22">
                  <c:v>1528759.11396797</c:v>
                </c:pt>
                <c:pt idx="23">
                  <c:v>967089.8982282154</c:v>
                </c:pt>
                <c:pt idx="24">
                  <c:v>4822397.8443246521</c:v>
                </c:pt>
                <c:pt idx="25">
                  <c:v>1761824.5386667843</c:v>
                </c:pt>
                <c:pt idx="26">
                  <c:v>6699673.6460445533</c:v>
                </c:pt>
                <c:pt idx="27">
                  <c:v>7550269.9233311312</c:v>
                </c:pt>
                <c:pt idx="28">
                  <c:v>4750436.9643983217</c:v>
                </c:pt>
                <c:pt idx="29">
                  <c:v>1394380.7321951471</c:v>
                </c:pt>
                <c:pt idx="30">
                  <c:v>5314717.1720482856</c:v>
                </c:pt>
                <c:pt idx="31">
                  <c:v>2240414.4245032552</c:v>
                </c:pt>
                <c:pt idx="32">
                  <c:v>6842538.3607927794</c:v>
                </c:pt>
                <c:pt idx="33">
                  <c:v>14500.867020392092</c:v>
                </c:pt>
                <c:pt idx="34">
                  <c:v>5576686.9958996987</c:v>
                </c:pt>
                <c:pt idx="35">
                  <c:v>13520610.187763568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17155.367283084903</c:v>
                </c:pt>
                <c:pt idx="1">
                  <c:v>33320.505646738195</c:v>
                </c:pt>
                <c:pt idx="2">
                  <c:v>58589.646118350705</c:v>
                </c:pt>
                <c:pt idx="3">
                  <c:v>21349.182341609921</c:v>
                </c:pt>
                <c:pt idx="4">
                  <c:v>65762.440771165246</c:v>
                </c:pt>
                <c:pt idx="5">
                  <c:v>38154.748765630808</c:v>
                </c:pt>
                <c:pt idx="6">
                  <c:v>20391.896085094337</c:v>
                </c:pt>
                <c:pt idx="7">
                  <c:v>13143.475312306935</c:v>
                </c:pt>
                <c:pt idx="8">
                  <c:v>26412.931460699347</c:v>
                </c:pt>
                <c:pt idx="9">
                  <c:v>14861.468567373882</c:v>
                </c:pt>
                <c:pt idx="10">
                  <c:v>18103.87154054414</c:v>
                </c:pt>
                <c:pt idx="11">
                  <c:v>17901.330845101696</c:v>
                </c:pt>
                <c:pt idx="12">
                  <c:v>20910.076359535669</c:v>
                </c:pt>
                <c:pt idx="13">
                  <c:v>19912.981618200563</c:v>
                </c:pt>
                <c:pt idx="14">
                  <c:v>117339.74353403297</c:v>
                </c:pt>
                <c:pt idx="15">
                  <c:v>19067.625295736379</c:v>
                </c:pt>
                <c:pt idx="16">
                  <c:v>101609.79234771662</c:v>
                </c:pt>
                <c:pt idx="17">
                  <c:v>34014.471162949696</c:v>
                </c:pt>
                <c:pt idx="18">
                  <c:v>14502.072193270858</c:v>
                </c:pt>
                <c:pt idx="19">
                  <c:v>156694.97011714926</c:v>
                </c:pt>
                <c:pt idx="20">
                  <c:v>48135.596901847442</c:v>
                </c:pt>
                <c:pt idx="21">
                  <c:v>1736931.354201948</c:v>
                </c:pt>
                <c:pt idx="22">
                  <c:v>16671.075032029992</c:v>
                </c:pt>
                <c:pt idx="23">
                  <c:v>115827.95577178462</c:v>
                </c:pt>
                <c:pt idx="24">
                  <c:v>25609.400675346977</c:v>
                </c:pt>
                <c:pt idx="25">
                  <c:v>190077.62433321643</c:v>
                </c:pt>
                <c:pt idx="26">
                  <c:v>1329951.185955446</c:v>
                </c:pt>
                <c:pt idx="27">
                  <c:v>62347.335668867505</c:v>
                </c:pt>
                <c:pt idx="28">
                  <c:v>21171.403601678569</c:v>
                </c:pt>
                <c:pt idx="29">
                  <c:v>15659.774804852872</c:v>
                </c:pt>
                <c:pt idx="30">
                  <c:v>233625.85295171392</c:v>
                </c:pt>
                <c:pt idx="31">
                  <c:v>29556.132496744664</c:v>
                </c:pt>
                <c:pt idx="32">
                  <c:v>37847.57220722051</c:v>
                </c:pt>
                <c:pt idx="33">
                  <c:v>726134.99397960794</c:v>
                </c:pt>
                <c:pt idx="34">
                  <c:v>98510.49410030189</c:v>
                </c:pt>
                <c:pt idx="35">
                  <c:v>91665.999236430827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17155.367283084903</c:v>
                </c:pt>
                <c:pt idx="1">
                  <c:v>33320.505646738195</c:v>
                </c:pt>
                <c:pt idx="2">
                  <c:v>58589.646118350705</c:v>
                </c:pt>
                <c:pt idx="3">
                  <c:v>21349.182341609921</c:v>
                </c:pt>
                <c:pt idx="4">
                  <c:v>65762.440771165246</c:v>
                </c:pt>
                <c:pt idx="5">
                  <c:v>38154.748765630808</c:v>
                </c:pt>
                <c:pt idx="6">
                  <c:v>20391.896085094337</c:v>
                </c:pt>
                <c:pt idx="7">
                  <c:v>13143.475312306935</c:v>
                </c:pt>
                <c:pt idx="8">
                  <c:v>26412.931460699347</c:v>
                </c:pt>
                <c:pt idx="9">
                  <c:v>14861.468567373882</c:v>
                </c:pt>
                <c:pt idx="10">
                  <c:v>18103.87154054414</c:v>
                </c:pt>
                <c:pt idx="11">
                  <c:v>17901.330845101696</c:v>
                </c:pt>
                <c:pt idx="12">
                  <c:v>20910.076359535669</c:v>
                </c:pt>
                <c:pt idx="13">
                  <c:v>19912.981618200563</c:v>
                </c:pt>
                <c:pt idx="14">
                  <c:v>117339.74353403297</c:v>
                </c:pt>
                <c:pt idx="15">
                  <c:v>19067.625295736379</c:v>
                </c:pt>
                <c:pt idx="16">
                  <c:v>101609.79234771662</c:v>
                </c:pt>
                <c:pt idx="17">
                  <c:v>34014.471162949696</c:v>
                </c:pt>
                <c:pt idx="18">
                  <c:v>14502.072193270858</c:v>
                </c:pt>
                <c:pt idx="19">
                  <c:v>156694.97011714926</c:v>
                </c:pt>
                <c:pt idx="20">
                  <c:v>48135.596901847442</c:v>
                </c:pt>
                <c:pt idx="21">
                  <c:v>1736931.354201948</c:v>
                </c:pt>
                <c:pt idx="22">
                  <c:v>16671.075032029992</c:v>
                </c:pt>
                <c:pt idx="23">
                  <c:v>115827.95577178462</c:v>
                </c:pt>
                <c:pt idx="24">
                  <c:v>25609.400675346977</c:v>
                </c:pt>
                <c:pt idx="25">
                  <c:v>190077.62433321643</c:v>
                </c:pt>
                <c:pt idx="26">
                  <c:v>1329951.185955446</c:v>
                </c:pt>
                <c:pt idx="27">
                  <c:v>62347.335668867505</c:v>
                </c:pt>
                <c:pt idx="28">
                  <c:v>21171.403601678569</c:v>
                </c:pt>
                <c:pt idx="29">
                  <c:v>15659.774804852872</c:v>
                </c:pt>
                <c:pt idx="30">
                  <c:v>233625.85295171392</c:v>
                </c:pt>
                <c:pt idx="31">
                  <c:v>29556.132496744664</c:v>
                </c:pt>
                <c:pt idx="32">
                  <c:v>37847.57220722051</c:v>
                </c:pt>
                <c:pt idx="33">
                  <c:v>726134.99397960794</c:v>
                </c:pt>
                <c:pt idx="34">
                  <c:v>98510.49410030189</c:v>
                </c:pt>
                <c:pt idx="35">
                  <c:v>91665.999236430827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再エネ比較シート!$CO$13:$CO$42</c:f>
              <c:numCache>
                <c:formatCode>0.0%</c:formatCode>
                <c:ptCount val="30"/>
                <c:pt idx="0">
                  <c:v>2.1400778210116732E-2</c:v>
                </c:pt>
                <c:pt idx="1">
                  <c:v>1.5034364261168385E-2</c:v>
                </c:pt>
                <c:pt idx="2">
                  <c:v>8.5054080629301865E-2</c:v>
                </c:pt>
                <c:pt idx="3">
                  <c:v>4.9865229110512131E-2</c:v>
                </c:pt>
                <c:pt idx="4">
                  <c:v>1.0688328345446772E-2</c:v>
                </c:pt>
                <c:pt idx="5">
                  <c:v>8.3579154375614546E-3</c:v>
                </c:pt>
                <c:pt idx="6">
                  <c:v>9.9337748344370865E-3</c:v>
                </c:pt>
                <c:pt idx="7">
                  <c:v>2.9885057471264367E-2</c:v>
                </c:pt>
                <c:pt idx="8">
                  <c:v>4.9195837275307477E-2</c:v>
                </c:pt>
                <c:pt idx="9">
                  <c:v>6.0035056967572303E-2</c:v>
                </c:pt>
                <c:pt idx="10">
                  <c:v>3.7468776019983349E-3</c:v>
                </c:pt>
                <c:pt idx="11">
                  <c:v>0.17742987606001304</c:v>
                </c:pt>
                <c:pt idx="12">
                  <c:v>3.47661188369153E-2</c:v>
                </c:pt>
                <c:pt idx="13">
                  <c:v>5.9865900383141761E-2</c:v>
                </c:pt>
                <c:pt idx="14">
                  <c:v>9.6972806567470496E-2</c:v>
                </c:pt>
                <c:pt idx="15">
                  <c:v>8.7276550998948474E-2</c:v>
                </c:pt>
                <c:pt idx="16">
                  <c:v>1.2369172216936251E-2</c:v>
                </c:pt>
                <c:pt idx="17">
                  <c:v>4.0198735320686539E-2</c:v>
                </c:pt>
                <c:pt idx="18">
                  <c:v>6.4360418342719224E-3</c:v>
                </c:pt>
                <c:pt idx="19">
                  <c:v>1.8536121673003801E-2</c:v>
                </c:pt>
                <c:pt idx="20">
                  <c:v>0.13513513513513514</c:v>
                </c:pt>
                <c:pt idx="21">
                  <c:v>3.4856335374470089E-2</c:v>
                </c:pt>
                <c:pt idx="22">
                  <c:v>3.2330489447687474E-2</c:v>
                </c:pt>
                <c:pt idx="23">
                  <c:v>0.12080200501253133</c:v>
                </c:pt>
                <c:pt idx="24">
                  <c:v>8.4444444444444447E-2</c:v>
                </c:pt>
                <c:pt idx="25">
                  <c:v>1.6494845360824743E-2</c:v>
                </c:pt>
                <c:pt idx="26">
                  <c:v>2.1559633027522937E-2</c:v>
                </c:pt>
                <c:pt idx="27">
                  <c:v>2.3323615160349854E-2</c:v>
                </c:pt>
                <c:pt idx="28">
                  <c:v>0.13379396984924624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再エネ比較シート!$CC$13:$CC$42</c:f>
              <c:numCache>
                <c:formatCode>0.0%</c:formatCode>
                <c:ptCount val="30"/>
                <c:pt idx="0">
                  <c:v>8.9523237603615427E-3</c:v>
                </c:pt>
                <c:pt idx="1">
                  <c:v>1.4741056586958321E-2</c:v>
                </c:pt>
                <c:pt idx="2">
                  <c:v>7.5704693515462898E-2</c:v>
                </c:pt>
                <c:pt idx="3">
                  <c:v>2.5026911294286469E-2</c:v>
                </c:pt>
                <c:pt idx="4">
                  <c:v>9.7177714486126054E-3</c:v>
                </c:pt>
                <c:pt idx="5">
                  <c:v>4.0500442873281327E-3</c:v>
                </c:pt>
                <c:pt idx="6">
                  <c:v>6.0517722031092867E-3</c:v>
                </c:pt>
                <c:pt idx="7">
                  <c:v>9.6433693804135849E-3</c:v>
                </c:pt>
                <c:pt idx="8">
                  <c:v>2.4823630051993811E-2</c:v>
                </c:pt>
                <c:pt idx="9">
                  <c:v>7.1279289298529155E-2</c:v>
                </c:pt>
                <c:pt idx="10">
                  <c:v>2.7775842248651196E-3</c:v>
                </c:pt>
                <c:pt idx="11">
                  <c:v>7.6451766688988815E-2</c:v>
                </c:pt>
                <c:pt idx="12">
                  <c:v>1.5462757531864081E-2</c:v>
                </c:pt>
                <c:pt idx="13">
                  <c:v>3.4520019508998419E-2</c:v>
                </c:pt>
                <c:pt idx="14">
                  <c:v>4.901480467092257E-2</c:v>
                </c:pt>
                <c:pt idx="15">
                  <c:v>5.5701396314654546E-2</c:v>
                </c:pt>
                <c:pt idx="16">
                  <c:v>8.5236497319663481E-3</c:v>
                </c:pt>
                <c:pt idx="17">
                  <c:v>2.4906817301463768E-2</c:v>
                </c:pt>
                <c:pt idx="18">
                  <c:v>5.7791779769293368E-3</c:v>
                </c:pt>
                <c:pt idx="19">
                  <c:v>5.506952790788582E-3</c:v>
                </c:pt>
                <c:pt idx="20">
                  <c:v>6.9828872385480092E-2</c:v>
                </c:pt>
                <c:pt idx="21">
                  <c:v>2.2031336982779481E-2</c:v>
                </c:pt>
                <c:pt idx="22">
                  <c:v>1.9146620695075531E-2</c:v>
                </c:pt>
                <c:pt idx="23">
                  <c:v>5.9868460012391364E-2</c:v>
                </c:pt>
                <c:pt idx="24">
                  <c:v>5.6534028804000082E-2</c:v>
                </c:pt>
                <c:pt idx="25">
                  <c:v>9.6428589704105755E-3</c:v>
                </c:pt>
                <c:pt idx="26">
                  <c:v>1.2559299274848147E-2</c:v>
                </c:pt>
                <c:pt idx="27">
                  <c:v>1.0898556364024583E-2</c:v>
                </c:pt>
                <c:pt idx="28">
                  <c:v>5.6872980906877431E-2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再エネ比較シート!$CD$13:$CD$42</c:f>
              <c:numCache>
                <c:formatCode>0.0%</c:formatCode>
                <c:ptCount val="30"/>
                <c:pt idx="0">
                  <c:v>9.8359209404862841E-2</c:v>
                </c:pt>
                <c:pt idx="1">
                  <c:v>9.0857405538614086E-2</c:v>
                </c:pt>
                <c:pt idx="2">
                  <c:v>0.58893485412665825</c:v>
                </c:pt>
                <c:pt idx="3">
                  <c:v>1.5836999400234211</c:v>
                </c:pt>
                <c:pt idx="4">
                  <c:v>2.1572919309332007E-2</c:v>
                </c:pt>
                <c:pt idx="5">
                  <c:v>7.9076638448715504E-4</c:v>
                </c:pt>
                <c:pt idx="6">
                  <c:v>3.3290915491477883E-2</c:v>
                </c:pt>
                <c:pt idx="7">
                  <c:v>0.11996099032136164</c:v>
                </c:pt>
                <c:pt idx="8">
                  <c:v>0.89243262077899888</c:v>
                </c:pt>
                <c:pt idx="9">
                  <c:v>0.30725957919789137</c:v>
                </c:pt>
                <c:pt idx="10">
                  <c:v>4.5402612483147059E-2</c:v>
                </c:pt>
                <c:pt idx="11">
                  <c:v>0.44360354046371137</c:v>
                </c:pt>
                <c:pt idx="12">
                  <c:v>6.2033388427594184E-2</c:v>
                </c:pt>
                <c:pt idx="13">
                  <c:v>0.29021088221880154</c:v>
                </c:pt>
                <c:pt idx="14">
                  <c:v>0.80003526515243073</c:v>
                </c:pt>
                <c:pt idx="15">
                  <c:v>0.27995708044143525</c:v>
                </c:pt>
                <c:pt idx="16">
                  <c:v>0.13431998282896943</c:v>
                </c:pt>
                <c:pt idx="17">
                  <c:v>0.38511765724687036</c:v>
                </c:pt>
                <c:pt idx="18">
                  <c:v>4.598907295206755E-3</c:v>
                </c:pt>
                <c:pt idx="19">
                  <c:v>0.1421287406456454</c:v>
                </c:pt>
                <c:pt idx="20">
                  <c:v>0.4941724037814067</c:v>
                </c:pt>
                <c:pt idx="21">
                  <c:v>0.11891599007723661</c:v>
                </c:pt>
                <c:pt idx="22">
                  <c:v>0.1737804339425035</c:v>
                </c:pt>
                <c:pt idx="23">
                  <c:v>0.23072836923418844</c:v>
                </c:pt>
                <c:pt idx="24">
                  <c:v>0.58389291810788879</c:v>
                </c:pt>
                <c:pt idx="25">
                  <c:v>0.16454144745994045</c:v>
                </c:pt>
                <c:pt idx="26">
                  <c:v>0.15335081860784328</c:v>
                </c:pt>
                <c:pt idx="27">
                  <c:v>0.2532986723378931</c:v>
                </c:pt>
                <c:pt idx="28">
                  <c:v>0.51032645336402138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再エネ比較シート!$CE$13:$CE$42</c:f>
              <c:numCache>
                <c:formatCode>0.0%</c:formatCode>
                <c:ptCount val="30"/>
                <c:pt idx="0">
                  <c:v>0</c:v>
                </c:pt>
                <c:pt idx="1">
                  <c:v>0.38303168025344847</c:v>
                </c:pt>
                <c:pt idx="2">
                  <c:v>0</c:v>
                </c:pt>
                <c:pt idx="3">
                  <c:v>0</c:v>
                </c:pt>
                <c:pt idx="4">
                  <c:v>3.0269684358618143</c:v>
                </c:pt>
                <c:pt idx="5">
                  <c:v>0</c:v>
                </c:pt>
                <c:pt idx="6">
                  <c:v>0</c:v>
                </c:pt>
                <c:pt idx="7">
                  <c:v>0</c:v>
                </c:pt>
                <c:pt idx="8">
                  <c:v>0</c:v>
                </c:pt>
                <c:pt idx="9">
                  <c:v>0.31788050078671432</c:v>
                </c:pt>
                <c:pt idx="10">
                  <c:v>3.6803181142102481</c:v>
                </c:pt>
                <c:pt idx="11">
                  <c:v>0</c:v>
                </c:pt>
                <c:pt idx="12">
                  <c:v>0</c:v>
                </c:pt>
                <c:pt idx="13">
                  <c:v>0</c:v>
                </c:pt>
                <c:pt idx="14">
                  <c:v>0</c:v>
                </c:pt>
                <c:pt idx="15">
                  <c:v>0</c:v>
                </c:pt>
                <c:pt idx="16">
                  <c:v>0.11412183380539392</c:v>
                </c:pt>
                <c:pt idx="17">
                  <c:v>0</c:v>
                </c:pt>
                <c:pt idx="18">
                  <c:v>0</c:v>
                </c:pt>
                <c:pt idx="19">
                  <c:v>2.2332855818417801</c:v>
                </c:pt>
                <c:pt idx="20">
                  <c:v>0</c:v>
                </c:pt>
                <c:pt idx="21">
                  <c:v>0</c:v>
                </c:pt>
                <c:pt idx="22">
                  <c:v>0</c:v>
                </c:pt>
                <c:pt idx="23">
                  <c:v>0</c:v>
                </c:pt>
                <c:pt idx="24">
                  <c:v>0</c:v>
                </c:pt>
                <c:pt idx="25">
                  <c:v>0</c:v>
                </c:pt>
                <c:pt idx="26">
                  <c:v>6.882832314864699E-4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再エネ比較シート!$CF$13:$CF$42</c:f>
              <c:numCache>
                <c:formatCode>0.0%</c:formatCode>
                <c:ptCount val="30"/>
                <c:pt idx="0">
                  <c:v>0.24254853524710138</c:v>
                </c:pt>
                <c:pt idx="1">
                  <c:v>1.4981481042171169E-2</c:v>
                </c:pt>
                <c:pt idx="2">
                  <c:v>0</c:v>
                </c:pt>
                <c:pt idx="3">
                  <c:v>0</c:v>
                </c:pt>
                <c:pt idx="4">
                  <c:v>0</c:v>
                </c:pt>
                <c:pt idx="5">
                  <c:v>0</c:v>
                </c:pt>
                <c:pt idx="6">
                  <c:v>0</c:v>
                </c:pt>
                <c:pt idx="7">
                  <c:v>0</c:v>
                </c:pt>
                <c:pt idx="8">
                  <c:v>0</c:v>
                </c:pt>
                <c:pt idx="9">
                  <c:v>0</c:v>
                </c:pt>
                <c:pt idx="10">
                  <c:v>3.4838956882094776E-2</c:v>
                </c:pt>
                <c:pt idx="11">
                  <c:v>0</c:v>
                </c:pt>
                <c:pt idx="12">
                  <c:v>0</c:v>
                </c:pt>
                <c:pt idx="13">
                  <c:v>0</c:v>
                </c:pt>
                <c:pt idx="14">
                  <c:v>0</c:v>
                </c:pt>
                <c:pt idx="15">
                  <c:v>0</c:v>
                </c:pt>
                <c:pt idx="16">
                  <c:v>0</c:v>
                </c:pt>
                <c:pt idx="17">
                  <c:v>0</c:v>
                </c:pt>
                <c:pt idx="18">
                  <c:v>0</c:v>
                </c:pt>
                <c:pt idx="19">
                  <c:v>0</c:v>
                </c:pt>
                <c:pt idx="20">
                  <c:v>0</c:v>
                </c:pt>
                <c:pt idx="21">
                  <c:v>0.14245217601946616</c:v>
                </c:pt>
                <c:pt idx="22">
                  <c:v>0.15298845130710007</c:v>
                </c:pt>
                <c:pt idx="23">
                  <c:v>0.73676171172607463</c:v>
                </c:pt>
                <c:pt idx="24">
                  <c:v>0</c:v>
                </c:pt>
                <c:pt idx="25">
                  <c:v>0.21970144061523611</c:v>
                </c:pt>
                <c:pt idx="26">
                  <c:v>0</c:v>
                </c:pt>
                <c:pt idx="27">
                  <c:v>0</c:v>
                </c:pt>
                <c:pt idx="28">
                  <c:v>1.9632077390632867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0.9401133832037265</c:v>
                </c:pt>
                <c:pt idx="23">
                  <c:v>0</c:v>
                </c:pt>
                <c:pt idx="24">
                  <c:v>0</c:v>
                </c:pt>
                <c:pt idx="25">
                  <c:v>0</c:v>
                </c:pt>
                <c:pt idx="26">
                  <c:v>3.5056870873674192E-2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再エネ比較シート!$CI$13:$CI$42</c:f>
              <c:numCache>
                <c:formatCode>0.0%</c:formatCode>
                <c:ptCount val="30"/>
                <c:pt idx="0">
                  <c:v>0.34986006841232575</c:v>
                </c:pt>
                <c:pt idx="1">
                  <c:v>0.50361162342119192</c:v>
                </c:pt>
                <c:pt idx="2">
                  <c:v>0.66463954764212119</c:v>
                </c:pt>
                <c:pt idx="3">
                  <c:v>1.6087268513177073</c:v>
                </c:pt>
                <c:pt idx="4">
                  <c:v>3.0582591266197587</c:v>
                </c:pt>
                <c:pt idx="5">
                  <c:v>4.8408106718152875E-3</c:v>
                </c:pt>
                <c:pt idx="6">
                  <c:v>3.9342687694587167E-2</c:v>
                </c:pt>
                <c:pt idx="7">
                  <c:v>0.12960435970177522</c:v>
                </c:pt>
                <c:pt idx="8">
                  <c:v>0.91725625083099271</c:v>
                </c:pt>
                <c:pt idx="9">
                  <c:v>0.69641936928313486</c:v>
                </c:pt>
                <c:pt idx="10">
                  <c:v>3.7633372678003547</c:v>
                </c:pt>
                <c:pt idx="11">
                  <c:v>0.52005530715270021</c:v>
                </c:pt>
                <c:pt idx="12">
                  <c:v>7.7496145959458265E-2</c:v>
                </c:pt>
                <c:pt idx="13">
                  <c:v>0.32473090172779995</c:v>
                </c:pt>
                <c:pt idx="14">
                  <c:v>0.8490500698233534</c:v>
                </c:pt>
                <c:pt idx="15">
                  <c:v>0.33565847675608979</c:v>
                </c:pt>
                <c:pt idx="16">
                  <c:v>0.25696546636632966</c:v>
                </c:pt>
                <c:pt idx="17">
                  <c:v>0.41002447454833413</c:v>
                </c:pt>
                <c:pt idx="18">
                  <c:v>1.0378085272136092E-2</c:v>
                </c:pt>
                <c:pt idx="19">
                  <c:v>2.3809212752782138</c:v>
                </c:pt>
                <c:pt idx="20">
                  <c:v>0.56400127616688678</c:v>
                </c:pt>
                <c:pt idx="21">
                  <c:v>0.28339950307948225</c:v>
                </c:pt>
                <c:pt idx="22">
                  <c:v>1.2860288891484057</c:v>
                </c:pt>
                <c:pt idx="23">
                  <c:v>1.0273585409726544</c:v>
                </c:pt>
                <c:pt idx="24">
                  <c:v>0.64042694691188884</c:v>
                </c:pt>
                <c:pt idx="25">
                  <c:v>0.3938857470455871</c:v>
                </c:pt>
                <c:pt idx="26">
                  <c:v>0.20165527198785207</c:v>
                </c:pt>
                <c:pt idx="27">
                  <c:v>0.2641972287019177</c:v>
                </c:pt>
                <c:pt idx="28">
                  <c:v>2.5304071733341855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再エネ比較シート!$BE$13:$BE$42</c:f>
              <c:numCache>
                <c:formatCode>#,##0_);[Red]\(#,##0\)</c:formatCode>
                <c:ptCount val="30"/>
                <c:pt idx="0">
                  <c:v>274.80000000000007</c:v>
                </c:pt>
                <c:pt idx="1">
                  <c:v>250.80000000000004</c:v>
                </c:pt>
                <c:pt idx="2">
                  <c:v>1369.1070000000009</c:v>
                </c:pt>
                <c:pt idx="3">
                  <c:v>643.29999999999995</c:v>
                </c:pt>
                <c:pt idx="4">
                  <c:v>148.70000000000002</c:v>
                </c:pt>
                <c:pt idx="5">
                  <c:v>108.38500000000001</c:v>
                </c:pt>
                <c:pt idx="6">
                  <c:v>88.800000000000011</c:v>
                </c:pt>
                <c:pt idx="7">
                  <c:v>255.6</c:v>
                </c:pt>
                <c:pt idx="8">
                  <c:v>689.2109999999999</c:v>
                </c:pt>
                <c:pt idx="9">
                  <c:v>1091.8999999999987</c:v>
                </c:pt>
                <c:pt idx="10">
                  <c:v>41.9</c:v>
                </c:pt>
                <c:pt idx="11">
                  <c:v>1264.9999999999995</c:v>
                </c:pt>
                <c:pt idx="12">
                  <c:v>248.5</c:v>
                </c:pt>
                <c:pt idx="13">
                  <c:v>651.4</c:v>
                </c:pt>
                <c:pt idx="14">
                  <c:v>929.8</c:v>
                </c:pt>
                <c:pt idx="15">
                  <c:v>770.93999999999994</c:v>
                </c:pt>
                <c:pt idx="16">
                  <c:v>144.82999999999998</c:v>
                </c:pt>
                <c:pt idx="17">
                  <c:v>688.74999999999977</c:v>
                </c:pt>
                <c:pt idx="18">
                  <c:v>120.5</c:v>
                </c:pt>
                <c:pt idx="19">
                  <c:v>212.70000000000005</c:v>
                </c:pt>
                <c:pt idx="20">
                  <c:v>1096.8000000000002</c:v>
                </c:pt>
                <c:pt idx="21">
                  <c:v>406.4</c:v>
                </c:pt>
                <c:pt idx="22">
                  <c:v>558.95799999999974</c:v>
                </c:pt>
                <c:pt idx="23">
                  <c:v>1133.8999999999999</c:v>
                </c:pt>
                <c:pt idx="24">
                  <c:v>728.3</c:v>
                </c:pt>
                <c:pt idx="25">
                  <c:v>172.99999999999997</c:v>
                </c:pt>
                <c:pt idx="26">
                  <c:v>313.80000000000007</c:v>
                </c:pt>
                <c:pt idx="27">
                  <c:v>183.50000000000003</c:v>
                </c:pt>
                <c:pt idx="28">
                  <c:v>1126.6099999999997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再エネ比較シート!$BF$13:$BF$42</c:f>
              <c:numCache>
                <c:formatCode>#,##0_);[Red]\(#,##0\)</c:formatCode>
                <c:ptCount val="30"/>
                <c:pt idx="0">
                  <c:v>2739.3</c:v>
                </c:pt>
                <c:pt idx="1">
                  <c:v>1402.4999999999998</c:v>
                </c:pt>
                <c:pt idx="2">
                  <c:v>9663.2999999999975</c:v>
                </c:pt>
                <c:pt idx="3">
                  <c:v>36933.700000000033</c:v>
                </c:pt>
                <c:pt idx="4">
                  <c:v>299.5</c:v>
                </c:pt>
                <c:pt idx="5">
                  <c:v>19.2</c:v>
                </c:pt>
                <c:pt idx="6">
                  <c:v>443.2</c:v>
                </c:pt>
                <c:pt idx="7">
                  <c:v>2884.8</c:v>
                </c:pt>
                <c:pt idx="8">
                  <c:v>22480.5</c:v>
                </c:pt>
                <c:pt idx="9">
                  <c:v>4270.4000000000005</c:v>
                </c:pt>
                <c:pt idx="10">
                  <c:v>621.40000000000009</c:v>
                </c:pt>
                <c:pt idx="11">
                  <c:v>6659.5000000000009</c:v>
                </c:pt>
                <c:pt idx="12">
                  <c:v>904.5</c:v>
                </c:pt>
                <c:pt idx="13">
                  <c:v>4968.5999999999995</c:v>
                </c:pt>
                <c:pt idx="14">
                  <c:v>13769.400000000005</c:v>
                </c:pt>
                <c:pt idx="15">
                  <c:v>3515.52</c:v>
                </c:pt>
                <c:pt idx="16">
                  <c:v>2070.7000000000003</c:v>
                </c:pt>
                <c:pt idx="17">
                  <c:v>9662.2980000000007</c:v>
                </c:pt>
                <c:pt idx="18">
                  <c:v>87</c:v>
                </c:pt>
                <c:pt idx="19">
                  <c:v>4980.6000000000004</c:v>
                </c:pt>
                <c:pt idx="20">
                  <c:v>7042.3</c:v>
                </c:pt>
                <c:pt idx="21">
                  <c:v>1990.2</c:v>
                </c:pt>
                <c:pt idx="22">
                  <c:v>4602.8999999999987</c:v>
                </c:pt>
                <c:pt idx="23">
                  <c:v>3964.8</c:v>
                </c:pt>
                <c:pt idx="24">
                  <c:v>6824.5999999999995</c:v>
                </c:pt>
                <c:pt idx="25">
                  <c:v>2678.3</c:v>
                </c:pt>
                <c:pt idx="26">
                  <c:v>3476.3</c:v>
                </c:pt>
                <c:pt idx="27">
                  <c:v>3869.4</c:v>
                </c:pt>
                <c:pt idx="28">
                  <c:v>9171.9000000000142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再エネ比較シート!$BG$13:$BG$42</c:f>
              <c:numCache>
                <c:formatCode>#,##0_);[Red]\(#,##0\)</c:formatCode>
                <c:ptCount val="30"/>
                <c:pt idx="0">
                  <c:v>0</c:v>
                </c:pt>
                <c:pt idx="1">
                  <c:v>3600</c:v>
                </c:pt>
                <c:pt idx="2">
                  <c:v>0</c:v>
                </c:pt>
                <c:pt idx="3">
                  <c:v>0</c:v>
                </c:pt>
                <c:pt idx="4">
                  <c:v>25587.1</c:v>
                </c:pt>
                <c:pt idx="5">
                  <c:v>0</c:v>
                </c:pt>
                <c:pt idx="6">
                  <c:v>0</c:v>
                </c:pt>
                <c:pt idx="7">
                  <c:v>0</c:v>
                </c:pt>
                <c:pt idx="8">
                  <c:v>0</c:v>
                </c:pt>
                <c:pt idx="9">
                  <c:v>2690</c:v>
                </c:pt>
                <c:pt idx="10">
                  <c:v>30669.1</c:v>
                </c:pt>
                <c:pt idx="11">
                  <c:v>0</c:v>
                </c:pt>
                <c:pt idx="12">
                  <c:v>0</c:v>
                </c:pt>
                <c:pt idx="13">
                  <c:v>0</c:v>
                </c:pt>
                <c:pt idx="14">
                  <c:v>0</c:v>
                </c:pt>
                <c:pt idx="15">
                  <c:v>0</c:v>
                </c:pt>
                <c:pt idx="16">
                  <c:v>1071.1999999999996</c:v>
                </c:pt>
                <c:pt idx="17">
                  <c:v>0</c:v>
                </c:pt>
                <c:pt idx="18">
                  <c:v>0</c:v>
                </c:pt>
                <c:pt idx="19">
                  <c:v>47650.7</c:v>
                </c:pt>
                <c:pt idx="20">
                  <c:v>0</c:v>
                </c:pt>
                <c:pt idx="21">
                  <c:v>0</c:v>
                </c:pt>
                <c:pt idx="22">
                  <c:v>0</c:v>
                </c:pt>
                <c:pt idx="23">
                  <c:v>0</c:v>
                </c:pt>
                <c:pt idx="24">
                  <c:v>0</c:v>
                </c:pt>
                <c:pt idx="25">
                  <c:v>0</c:v>
                </c:pt>
                <c:pt idx="26">
                  <c:v>9.5</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再エネ比較シート!$BH$13:$BH$42</c:f>
              <c:numCache>
                <c:formatCode>#,##0_);[Red]\(#,##0\)</c:formatCode>
                <c:ptCount val="30"/>
                <c:pt idx="0">
                  <c:v>1700</c:v>
                </c:pt>
                <c:pt idx="1">
                  <c:v>58.2</c:v>
                </c:pt>
                <c:pt idx="2">
                  <c:v>0</c:v>
                </c:pt>
                <c:pt idx="3">
                  <c:v>0</c:v>
                </c:pt>
                <c:pt idx="4">
                  <c:v>0</c:v>
                </c:pt>
                <c:pt idx="5">
                  <c:v>0</c:v>
                </c:pt>
                <c:pt idx="6">
                  <c:v>0</c:v>
                </c:pt>
                <c:pt idx="7">
                  <c:v>0</c:v>
                </c:pt>
                <c:pt idx="8">
                  <c:v>0</c:v>
                </c:pt>
                <c:pt idx="9">
                  <c:v>0</c:v>
                </c:pt>
                <c:pt idx="10">
                  <c:v>120</c:v>
                </c:pt>
                <c:pt idx="11">
                  <c:v>0</c:v>
                </c:pt>
                <c:pt idx="12">
                  <c:v>0</c:v>
                </c:pt>
                <c:pt idx="13">
                  <c:v>0</c:v>
                </c:pt>
                <c:pt idx="14">
                  <c:v>0</c:v>
                </c:pt>
                <c:pt idx="15">
                  <c:v>0</c:v>
                </c:pt>
                <c:pt idx="16">
                  <c:v>0</c:v>
                </c:pt>
                <c:pt idx="17">
                  <c:v>0</c:v>
                </c:pt>
                <c:pt idx="18">
                  <c:v>0</c:v>
                </c:pt>
                <c:pt idx="19">
                  <c:v>0</c:v>
                </c:pt>
                <c:pt idx="20">
                  <c:v>0</c:v>
                </c:pt>
                <c:pt idx="21">
                  <c:v>600</c:v>
                </c:pt>
                <c:pt idx="22">
                  <c:v>1019.8</c:v>
                </c:pt>
                <c:pt idx="23">
                  <c:v>3186.2</c:v>
                </c:pt>
                <c:pt idx="24">
                  <c:v>0</c:v>
                </c:pt>
                <c:pt idx="25">
                  <c:v>900</c:v>
                </c:pt>
                <c:pt idx="26">
                  <c:v>0</c:v>
                </c:pt>
                <c:pt idx="27">
                  <c:v>0</c:v>
                </c:pt>
                <c:pt idx="28">
                  <c:v>8879.7999999999993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0</c:v>
                </c:pt>
                <c:pt idx="24">
                  <c:v>0</c:v>
                </c:pt>
                <c:pt idx="25">
                  <c:v>0</c:v>
                </c:pt>
                <c:pt idx="26">
                  <c:v>150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再エネ比較シート!$BK$13:$BK$42</c:f>
              <c:numCache>
                <c:formatCode>#,##0_);[Red]\(#,##0\)</c:formatCode>
                <c:ptCount val="30"/>
                <c:pt idx="0">
                  <c:v>4714.1000000000004</c:v>
                </c:pt>
                <c:pt idx="1">
                  <c:v>5311.4999999999991</c:v>
                </c:pt>
                <c:pt idx="2">
                  <c:v>11032.406999999999</c:v>
                </c:pt>
                <c:pt idx="3">
                  <c:v>37577.000000000036</c:v>
                </c:pt>
                <c:pt idx="4">
                  <c:v>26035.3</c:v>
                </c:pt>
                <c:pt idx="5">
                  <c:v>127.58500000000001</c:v>
                </c:pt>
                <c:pt idx="6">
                  <c:v>532</c:v>
                </c:pt>
                <c:pt idx="7">
                  <c:v>3140.4</c:v>
                </c:pt>
                <c:pt idx="8">
                  <c:v>23169.710999999999</c:v>
                </c:pt>
                <c:pt idx="9">
                  <c:v>8052.2999999999993</c:v>
                </c:pt>
                <c:pt idx="10">
                  <c:v>31452.399999999998</c:v>
                </c:pt>
                <c:pt idx="11">
                  <c:v>7924.5</c:v>
                </c:pt>
                <c:pt idx="12">
                  <c:v>1153</c:v>
                </c:pt>
                <c:pt idx="13">
                  <c:v>5619.9999999999991</c:v>
                </c:pt>
                <c:pt idx="14">
                  <c:v>14699.200000000004</c:v>
                </c:pt>
                <c:pt idx="15">
                  <c:v>4286.46</c:v>
                </c:pt>
                <c:pt idx="16">
                  <c:v>3286.7299999999996</c:v>
                </c:pt>
                <c:pt idx="17">
                  <c:v>10351.048000000001</c:v>
                </c:pt>
                <c:pt idx="18">
                  <c:v>207.5</c:v>
                </c:pt>
                <c:pt idx="19">
                  <c:v>52844</c:v>
                </c:pt>
                <c:pt idx="20">
                  <c:v>8139.1</c:v>
                </c:pt>
                <c:pt idx="21">
                  <c:v>2996.6</c:v>
                </c:pt>
                <c:pt idx="22">
                  <c:v>10881.657999999999</c:v>
                </c:pt>
                <c:pt idx="23">
                  <c:v>8284.9</c:v>
                </c:pt>
                <c:pt idx="24">
                  <c:v>7552.9</c:v>
                </c:pt>
                <c:pt idx="25">
                  <c:v>3751.3</c:v>
                </c:pt>
                <c:pt idx="26">
                  <c:v>3949.6000000000004</c:v>
                </c:pt>
                <c:pt idx="27">
                  <c:v>4052.9</c:v>
                </c:pt>
                <c:pt idx="28">
                  <c:v>19178.310000000012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再エネ比較シート!$BO$13:$BO$42</c:f>
              <c:numCache>
                <c:formatCode>#,##0_);[Red]\(#,##0\)</c:formatCode>
                <c:ptCount val="30"/>
                <c:pt idx="0">
                  <c:v>329.79297600000001</c:v>
                </c:pt>
                <c:pt idx="1">
                  <c:v>300.99009600000005</c:v>
                </c:pt>
                <c:pt idx="2">
                  <c:v>1643.0926928400008</c:v>
                </c:pt>
                <c:pt idx="3">
                  <c:v>772.03719599999999</c:v>
                </c:pt>
                <c:pt idx="4">
                  <c:v>178.45784400000002</c:v>
                </c:pt>
                <c:pt idx="5">
                  <c:v>130.07500619999999</c:v>
                </c:pt>
                <c:pt idx="6">
                  <c:v>106.57065600000001</c:v>
                </c:pt>
                <c:pt idx="7">
                  <c:v>306.75067199999995</c:v>
                </c:pt>
                <c:pt idx="8">
                  <c:v>827.13590531999978</c:v>
                </c:pt>
                <c:pt idx="9">
                  <c:v>1310.4110279999984</c:v>
                </c:pt>
                <c:pt idx="10">
                  <c:v>50.285027999999997</c:v>
                </c:pt>
                <c:pt idx="11">
                  <c:v>1518.1517999999994</c:v>
                </c:pt>
                <c:pt idx="12">
                  <c:v>298.22982000000002</c:v>
                </c:pt>
                <c:pt idx="13">
                  <c:v>781.75816799999984</c:v>
                </c:pt>
                <c:pt idx="14">
                  <c:v>1115.8715759999998</c:v>
                </c:pt>
                <c:pt idx="15">
                  <c:v>925.22051279999994</c:v>
                </c:pt>
                <c:pt idx="16">
                  <c:v>173.81337959999996</c:v>
                </c:pt>
                <c:pt idx="17">
                  <c:v>826.58264999999972</c:v>
                </c:pt>
                <c:pt idx="18">
                  <c:v>144.61445999999998</c:v>
                </c:pt>
                <c:pt idx="19">
                  <c:v>255.26552400000006</c:v>
                </c:pt>
                <c:pt idx="20">
                  <c:v>1316.2916160000002</c:v>
                </c:pt>
                <c:pt idx="21">
                  <c:v>487.72876799999995</c:v>
                </c:pt>
                <c:pt idx="22">
                  <c:v>670.81667495999966</c:v>
                </c:pt>
                <c:pt idx="23">
                  <c:v>1360.8160679999996</c:v>
                </c:pt>
                <c:pt idx="24">
                  <c:v>874.04739599999994</c:v>
                </c:pt>
                <c:pt idx="25">
                  <c:v>207.62075999999996</c:v>
                </c:pt>
                <c:pt idx="26">
                  <c:v>376.59765600000003</c:v>
                </c:pt>
                <c:pt idx="27">
                  <c:v>220.22202000000001</c:v>
                </c:pt>
                <c:pt idx="28">
                  <c:v>1352.0671931999996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再エネ比較シート!$BP$13:$BP$42</c:f>
              <c:numCache>
                <c:formatCode>#,##0_);[Red]\(#,##0\)</c:formatCode>
                <c:ptCount val="30"/>
                <c:pt idx="0">
                  <c:v>3623.4364679999999</c:v>
                </c:pt>
                <c:pt idx="1">
                  <c:v>1855.1708999999996</c:v>
                </c:pt>
                <c:pt idx="2">
                  <c:v>12782.226707999997</c:v>
                </c:pt>
                <c:pt idx="3">
                  <c:v>48854.421012000043</c:v>
                </c:pt>
                <c:pt idx="4">
                  <c:v>396.16662000000002</c:v>
                </c:pt>
                <c:pt idx="5">
                  <c:v>25.396991999999994</c:v>
                </c:pt>
                <c:pt idx="6">
                  <c:v>586.24723199999994</c:v>
                </c:pt>
                <c:pt idx="7">
                  <c:v>3815.898048</c:v>
                </c:pt>
                <c:pt idx="8">
                  <c:v>29736.30618</c:v>
                </c:pt>
                <c:pt idx="9">
                  <c:v>5648.7143040000001</c:v>
                </c:pt>
                <c:pt idx="10">
                  <c:v>821.96306400000014</c:v>
                </c:pt>
                <c:pt idx="11">
                  <c:v>8808.92022</c:v>
                </c:pt>
                <c:pt idx="12">
                  <c:v>1196.43642</c:v>
                </c:pt>
                <c:pt idx="13">
                  <c:v>6572.2653359999995</c:v>
                </c:pt>
                <c:pt idx="14">
                  <c:v>18213.611544000003</c:v>
                </c:pt>
                <c:pt idx="15">
                  <c:v>4650.1892352000004</c:v>
                </c:pt>
                <c:pt idx="16">
                  <c:v>2739.0391320000003</c:v>
                </c:pt>
                <c:pt idx="17">
                  <c:v>12780.901302480001</c:v>
                </c:pt>
                <c:pt idx="18">
                  <c:v>115.08012000000001</c:v>
                </c:pt>
                <c:pt idx="19">
                  <c:v>6588.1384560000006</c:v>
                </c:pt>
                <c:pt idx="20">
                  <c:v>9315.2727479999994</c:v>
                </c:pt>
                <c:pt idx="21">
                  <c:v>2632.5569519999999</c:v>
                </c:pt>
                <c:pt idx="22">
                  <c:v>6088.5320039999979</c:v>
                </c:pt>
                <c:pt idx="23">
                  <c:v>5244.4788480000007</c:v>
                </c:pt>
                <c:pt idx="24">
                  <c:v>9027.3078960000003</c:v>
                </c:pt>
                <c:pt idx="25">
                  <c:v>3542.7481080000007</c:v>
                </c:pt>
                <c:pt idx="26">
                  <c:v>4598.3105880000003</c:v>
                </c:pt>
                <c:pt idx="27">
                  <c:v>5118.2875439999998</c:v>
                </c:pt>
                <c:pt idx="28">
                  <c:v>12132.222444000017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再エネ比較シート!$BQ$13:$BQ$42</c:f>
              <c:numCache>
                <c:formatCode>#,##0_);[Red]\(#,##0\)</c:formatCode>
                <c:ptCount val="30"/>
                <c:pt idx="0">
                  <c:v>0</c:v>
                </c:pt>
                <c:pt idx="1">
                  <c:v>7820.9279999999999</c:v>
                </c:pt>
                <c:pt idx="2">
                  <c:v>0</c:v>
                </c:pt>
                <c:pt idx="3">
                  <c:v>0</c:v>
                </c:pt>
                <c:pt idx="4">
                  <c:v>55587.463007999992</c:v>
                </c:pt>
                <c:pt idx="5">
                  <c:v>0</c:v>
                </c:pt>
                <c:pt idx="6">
                  <c:v>0</c:v>
                </c:pt>
                <c:pt idx="7">
                  <c:v>0</c:v>
                </c:pt>
                <c:pt idx="8">
                  <c:v>0</c:v>
                </c:pt>
                <c:pt idx="9">
                  <c:v>5843.9712</c:v>
                </c:pt>
                <c:pt idx="10">
                  <c:v>66628.006367999988</c:v>
                </c:pt>
                <c:pt idx="11">
                  <c:v>0</c:v>
                </c:pt>
                <c:pt idx="12">
                  <c:v>0</c:v>
                </c:pt>
                <c:pt idx="13">
                  <c:v>0</c:v>
                </c:pt>
                <c:pt idx="14">
                  <c:v>0</c:v>
                </c:pt>
                <c:pt idx="15">
                  <c:v>0</c:v>
                </c:pt>
                <c:pt idx="16">
                  <c:v>2327.1605759999989</c:v>
                </c:pt>
                <c:pt idx="17">
                  <c:v>0</c:v>
                </c:pt>
                <c:pt idx="18">
                  <c:v>0</c:v>
                </c:pt>
                <c:pt idx="19">
                  <c:v>103520.19273599998</c:v>
                </c:pt>
                <c:pt idx="20">
                  <c:v>0</c:v>
                </c:pt>
                <c:pt idx="21">
                  <c:v>0</c:v>
                </c:pt>
                <c:pt idx="22">
                  <c:v>0</c:v>
                </c:pt>
                <c:pt idx="23">
                  <c:v>0</c:v>
                </c:pt>
                <c:pt idx="24">
                  <c:v>0</c:v>
                </c:pt>
                <c:pt idx="25">
                  <c:v>0</c:v>
                </c:pt>
                <c:pt idx="26">
                  <c:v>20.638559999999998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再エネ比較シート!$BR$13:$BR$42</c:f>
              <c:numCache>
                <c:formatCode>#,##0_);[Red]\(#,##0\)</c:formatCode>
                <c:ptCount val="30"/>
                <c:pt idx="0">
                  <c:v>8935.2000000000007</c:v>
                </c:pt>
                <c:pt idx="1">
                  <c:v>305.89920000000001</c:v>
                </c:pt>
                <c:pt idx="2">
                  <c:v>0</c:v>
                </c:pt>
                <c:pt idx="3">
                  <c:v>0</c:v>
                </c:pt>
                <c:pt idx="4">
                  <c:v>0</c:v>
                </c:pt>
                <c:pt idx="5">
                  <c:v>0</c:v>
                </c:pt>
                <c:pt idx="6">
                  <c:v>0</c:v>
                </c:pt>
                <c:pt idx="7">
                  <c:v>0</c:v>
                </c:pt>
                <c:pt idx="8">
                  <c:v>0</c:v>
                </c:pt>
                <c:pt idx="9">
                  <c:v>0</c:v>
                </c:pt>
                <c:pt idx="10">
                  <c:v>630.72</c:v>
                </c:pt>
                <c:pt idx="11">
                  <c:v>0</c:v>
                </c:pt>
                <c:pt idx="12">
                  <c:v>0</c:v>
                </c:pt>
                <c:pt idx="13">
                  <c:v>0</c:v>
                </c:pt>
                <c:pt idx="14">
                  <c:v>0</c:v>
                </c:pt>
                <c:pt idx="15">
                  <c:v>0</c:v>
                </c:pt>
                <c:pt idx="16">
                  <c:v>0</c:v>
                </c:pt>
                <c:pt idx="17">
                  <c:v>0</c:v>
                </c:pt>
                <c:pt idx="18">
                  <c:v>0</c:v>
                </c:pt>
                <c:pt idx="19">
                  <c:v>0</c:v>
                </c:pt>
                <c:pt idx="20">
                  <c:v>0</c:v>
                </c:pt>
                <c:pt idx="21">
                  <c:v>3153.6</c:v>
                </c:pt>
                <c:pt idx="22">
                  <c:v>5360.0688</c:v>
                </c:pt>
                <c:pt idx="23">
                  <c:v>16746.6672</c:v>
                </c:pt>
                <c:pt idx="24">
                  <c:v>0</c:v>
                </c:pt>
                <c:pt idx="25">
                  <c:v>4730.3999999999996</c:v>
                </c:pt>
                <c:pt idx="26">
                  <c:v>0</c:v>
                </c:pt>
                <c:pt idx="27">
                  <c:v>0</c:v>
                </c:pt>
                <c:pt idx="28">
                  <c:v>46672.228800000004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0</c:v>
                </c:pt>
                <c:pt idx="24">
                  <c:v>0</c:v>
                </c:pt>
                <c:pt idx="25">
                  <c:v>0</c:v>
                </c:pt>
                <c:pt idx="26">
                  <c:v>1051.2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再エネ比較シート!$BU$13:$BU$42</c:f>
              <c:numCache>
                <c:formatCode>#,##0_);[Red]\(#,##0\)</c:formatCode>
                <c:ptCount val="30"/>
                <c:pt idx="0">
                  <c:v>12888.429444000001</c:v>
                </c:pt>
                <c:pt idx="1">
                  <c:v>10282.988195999998</c:v>
                </c:pt>
                <c:pt idx="2">
                  <c:v>14425.319400839997</c:v>
                </c:pt>
                <c:pt idx="3">
                  <c:v>49626.45820800004</c:v>
                </c:pt>
                <c:pt idx="4">
                  <c:v>56162.087471999992</c:v>
                </c:pt>
                <c:pt idx="5">
                  <c:v>155.47199819999997</c:v>
                </c:pt>
                <c:pt idx="6">
                  <c:v>692.81788799999993</c:v>
                </c:pt>
                <c:pt idx="7">
                  <c:v>4122.6487200000001</c:v>
                </c:pt>
                <c:pt idx="8">
                  <c:v>30563.442085319999</c:v>
                </c:pt>
                <c:pt idx="9">
                  <c:v>12803.096532</c:v>
                </c:pt>
                <c:pt idx="10">
                  <c:v>68130.974459999983</c:v>
                </c:pt>
                <c:pt idx="11">
                  <c:v>10327.07202</c:v>
                </c:pt>
                <c:pt idx="12">
                  <c:v>1494.66624</c:v>
                </c:pt>
                <c:pt idx="13">
                  <c:v>7354.0235039999989</c:v>
                </c:pt>
                <c:pt idx="14">
                  <c:v>19329.483120000004</c:v>
                </c:pt>
                <c:pt idx="15">
                  <c:v>5575.409748</c:v>
                </c:pt>
                <c:pt idx="16">
                  <c:v>5240.0130875999985</c:v>
                </c:pt>
                <c:pt idx="17">
                  <c:v>13607.483952480001</c:v>
                </c:pt>
                <c:pt idx="18">
                  <c:v>259.69457999999997</c:v>
                </c:pt>
                <c:pt idx="19">
                  <c:v>110363.59671599999</c:v>
                </c:pt>
                <c:pt idx="20">
                  <c:v>10631.564364</c:v>
                </c:pt>
                <c:pt idx="21">
                  <c:v>6273.8857200000002</c:v>
                </c:pt>
                <c:pt idx="22">
                  <c:v>45057.017478959999</c:v>
                </c:pt>
                <c:pt idx="23">
                  <c:v>23351.962116000002</c:v>
                </c:pt>
                <c:pt idx="24">
                  <c:v>9901.3552920000002</c:v>
                </c:pt>
                <c:pt idx="25">
                  <c:v>8480.7688679999992</c:v>
                </c:pt>
                <c:pt idx="26">
                  <c:v>6046.7468040000003</c:v>
                </c:pt>
                <c:pt idx="27">
                  <c:v>5338.509564</c:v>
                </c:pt>
                <c:pt idx="28">
                  <c:v>60156.518437200022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上ノ国町</c:v>
                </c:pt>
              </c:strCache>
            </c:strRef>
          </c:cat>
          <c:val>
            <c:numRef>
              <c:f>①CO2排出量の現状把握!$AX$43:$AX$45</c:f>
              <c:numCache>
                <c:formatCode>0%</c:formatCode>
                <c:ptCount val="3"/>
                <c:pt idx="0">
                  <c:v>0.44203583680298503</c:v>
                </c:pt>
                <c:pt idx="1">
                  <c:v>0.33927908037667309</c:v>
                </c:pt>
                <c:pt idx="2">
                  <c:v>0.35204546702109102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上ノ国町</c:v>
                </c:pt>
              </c:strCache>
            </c:strRef>
          </c:cat>
          <c:val>
            <c:numRef>
              <c:f>①CO2排出量の現状把握!$AY$43:$AY$45</c:f>
              <c:numCache>
                <c:formatCode>0%</c:formatCode>
                <c:ptCount val="3"/>
                <c:pt idx="0">
                  <c:v>0.19220740382343474</c:v>
                </c:pt>
                <c:pt idx="1">
                  <c:v>0.19634055216033663</c:v>
                </c:pt>
                <c:pt idx="2">
                  <c:v>0.10531832923390821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上ノ国町</c:v>
                </c:pt>
              </c:strCache>
            </c:strRef>
          </c:cat>
          <c:val>
            <c:numRef>
              <c:f>①CO2排出量の現状把握!$AZ$43:$AZ$45</c:f>
              <c:numCache>
                <c:formatCode>0%</c:formatCode>
                <c:ptCount val="3"/>
                <c:pt idx="0">
                  <c:v>0.1618007278049024</c:v>
                </c:pt>
                <c:pt idx="1">
                  <c:v>0.25877782698662266</c:v>
                </c:pt>
                <c:pt idx="2">
                  <c:v>0.28866532018772451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上ノ国町</c:v>
                </c:pt>
              </c:strCache>
            </c:strRef>
          </c:cat>
          <c:val>
            <c:numRef>
              <c:f>①CO2排出量の現状把握!$BA$43:$BA$45</c:f>
              <c:numCache>
                <c:formatCode>0%</c:formatCode>
                <c:ptCount val="3"/>
                <c:pt idx="0">
                  <c:v>0.18830241870300451</c:v>
                </c:pt>
                <c:pt idx="1">
                  <c:v>0.19510285335411764</c:v>
                </c:pt>
                <c:pt idx="2">
                  <c:v>0.2443704632058914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上ノ国町</c:v>
                </c:pt>
              </c:strCache>
            </c:strRef>
          </c:cat>
          <c:val>
            <c:numRef>
              <c:f>①CO2排出量の現状把握!$BB$43:$BB$45</c:f>
              <c:numCache>
                <c:formatCode>0%</c:formatCode>
                <c:ptCount val="3"/>
                <c:pt idx="0">
                  <c:v>1.5653612865673284E-2</c:v>
                </c:pt>
                <c:pt idx="1">
                  <c:v>1.0499687122249853E-2</c:v>
                </c:pt>
                <c:pt idx="2">
                  <c:v>9.6004203513848779E-3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1001</c:v>
                </c:pt>
                <c:pt idx="1">
                  <c:v>987</c:v>
                </c:pt>
                <c:pt idx="2">
                  <c:v>987</c:v>
                </c:pt>
                <c:pt idx="3">
                  <c:v>987</c:v>
                </c:pt>
                <c:pt idx="4">
                  <c:v>987</c:v>
                </c:pt>
                <c:pt idx="5">
                  <c:v>987</c:v>
                </c:pt>
                <c:pt idx="6">
                  <c:v>916</c:v>
                </c:pt>
                <c:pt idx="7">
                  <c:v>916</c:v>
                </c:pt>
                <c:pt idx="8">
                  <c:v>916</c:v>
                </c:pt>
                <c:pt idx="9">
                  <c:v>916</c:v>
                </c:pt>
                <c:pt idx="10">
                  <c:v>916</c:v>
                </c:pt>
                <c:pt idx="11">
                  <c:v>916</c:v>
                </c:pt>
                <c:pt idx="12">
                  <c:v>821</c:v>
                </c:pt>
                <c:pt idx="13">
                  <c:v>821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0.52664537929339805</c:v>
                </c:pt>
                <c:pt idx="1">
                  <c:v>0.55477074587027619</c:v>
                </c:pt>
                <c:pt idx="2">
                  <c:v>0.49439431464759692</c:v>
                </c:pt>
                <c:pt idx="3">
                  <c:v>0.36015487478342162</c:v>
                </c:pt>
                <c:pt idx="4">
                  <c:v>0.42558618274188603</c:v>
                </c:pt>
                <c:pt idx="5">
                  <c:v>0.41616650433860675</c:v>
                </c:pt>
                <c:pt idx="6">
                  <c:v>0.37692535887826706</c:v>
                </c:pt>
                <c:pt idx="7">
                  <c:v>0.31947429420858714</c:v>
                </c:pt>
                <c:pt idx="8">
                  <c:v>0.50927633927889038</c:v>
                </c:pt>
                <c:pt idx="9">
                  <c:v>0.4817791937343337</c:v>
                </c:pt>
                <c:pt idx="10">
                  <c:v>0.28272592481806308</c:v>
                </c:pt>
                <c:pt idx="11">
                  <c:v>0.27692937294754782</c:v>
                </c:pt>
                <c:pt idx="12">
                  <c:v>0.30419057193186427</c:v>
                </c:pt>
                <c:pt idx="13">
                  <c:v>0.33733669053978182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6172</c:v>
                </c:pt>
                <c:pt idx="1">
                  <c:v>6020</c:v>
                </c:pt>
                <c:pt idx="2">
                  <c:v>5892</c:v>
                </c:pt>
                <c:pt idx="3">
                  <c:v>5772</c:v>
                </c:pt>
                <c:pt idx="4">
                  <c:v>5670</c:v>
                </c:pt>
                <c:pt idx="5">
                  <c:v>5593</c:v>
                </c:pt>
                <c:pt idx="6">
                  <c:v>5443</c:v>
                </c:pt>
                <c:pt idx="7">
                  <c:v>5297</c:v>
                </c:pt>
                <c:pt idx="8">
                  <c:v>5131</c:v>
                </c:pt>
                <c:pt idx="9">
                  <c:v>4988</c:v>
                </c:pt>
                <c:pt idx="10">
                  <c:v>4851</c:v>
                </c:pt>
                <c:pt idx="11">
                  <c:v>4707</c:v>
                </c:pt>
                <c:pt idx="12">
                  <c:v>4615</c:v>
                </c:pt>
                <c:pt idx="13">
                  <c:v>4467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上ノ国町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1848</v>
      </c>
      <c r="B9" s="80">
        <v>477</v>
      </c>
      <c r="C9" s="80">
        <v>1</v>
      </c>
      <c r="D9" s="80">
        <v>29</v>
      </c>
      <c r="E9" s="80">
        <v>1990</v>
      </c>
      <c r="F9" s="80" t="s">
        <v>562</v>
      </c>
      <c r="G9" s="80" t="s">
        <v>1849</v>
      </c>
      <c r="H9" s="80" t="s">
        <v>1850</v>
      </c>
      <c r="I9" s="177"/>
      <c r="J9" s="81">
        <v>9.5606777710448974</v>
      </c>
      <c r="K9" s="81">
        <v>2.1629451991578739</v>
      </c>
      <c r="L9" s="81">
        <v>8.1777286712551298</v>
      </c>
      <c r="M9" s="81">
        <v>4.8355461797781238</v>
      </c>
      <c r="N9" s="81">
        <v>8.3984385626638627</v>
      </c>
      <c r="O9" s="81">
        <v>3.962931336016736</v>
      </c>
      <c r="P9" s="81">
        <v>9.5547529042462038</v>
      </c>
      <c r="Q9" s="81">
        <v>0.45151069531013943</v>
      </c>
      <c r="R9" s="81">
        <v>0</v>
      </c>
      <c r="S9" s="81">
        <v>0.33063385294377495</v>
      </c>
      <c r="T9" s="82"/>
      <c r="U9" s="81">
        <v>395359</v>
      </c>
      <c r="V9" s="81">
        <v>488</v>
      </c>
      <c r="W9" s="81">
        <v>73</v>
      </c>
      <c r="X9" s="81">
        <v>1540</v>
      </c>
      <c r="Y9" s="81">
        <v>2178</v>
      </c>
      <c r="Z9" s="81">
        <v>1630</v>
      </c>
      <c r="AA9" s="81">
        <v>2320</v>
      </c>
      <c r="AB9" s="81">
        <v>7331</v>
      </c>
      <c r="AC9" s="81">
        <v>0</v>
      </c>
      <c r="AD9" s="81">
        <v>0.33063385294377495</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1851</v>
      </c>
      <c r="B10" s="80">
        <v>478</v>
      </c>
      <c r="C10" s="80">
        <v>2</v>
      </c>
      <c r="D10" s="80">
        <v>29</v>
      </c>
      <c r="E10" s="80">
        <v>2005</v>
      </c>
      <c r="F10" s="80" t="s">
        <v>565</v>
      </c>
      <c r="G10" s="80" t="s">
        <v>1849</v>
      </c>
      <c r="H10" s="80" t="s">
        <v>1850</v>
      </c>
      <c r="I10" s="177"/>
      <c r="J10" s="81">
        <v>12.611213496882153</v>
      </c>
      <c r="K10" s="81">
        <v>1.4696593567119662</v>
      </c>
      <c r="L10" s="81">
        <v>9.7040056082770789</v>
      </c>
      <c r="M10" s="81">
        <v>6.5175300190299348</v>
      </c>
      <c r="N10" s="81">
        <v>10.55587175294059</v>
      </c>
      <c r="O10" s="81">
        <v>6.187416039208534</v>
      </c>
      <c r="P10" s="81">
        <v>8.548727963658175</v>
      </c>
      <c r="Q10" s="81">
        <v>0.35908572363628161</v>
      </c>
      <c r="R10" s="81">
        <v>0</v>
      </c>
      <c r="S10" s="81">
        <v>0</v>
      </c>
      <c r="T10" s="82"/>
      <c r="U10" s="81">
        <v>733585</v>
      </c>
      <c r="V10" s="81">
        <v>419</v>
      </c>
      <c r="W10" s="81">
        <v>79</v>
      </c>
      <c r="X10" s="81">
        <v>904</v>
      </c>
      <c r="Y10" s="81">
        <v>2186</v>
      </c>
      <c r="Z10" s="81">
        <v>2945</v>
      </c>
      <c r="AA10" s="81">
        <v>1700</v>
      </c>
      <c r="AB10" s="81">
        <v>6095</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1852</v>
      </c>
      <c r="B11" s="80">
        <v>479</v>
      </c>
      <c r="C11" s="80">
        <v>3</v>
      </c>
      <c r="D11" s="80">
        <v>29</v>
      </c>
      <c r="E11" s="80">
        <v>2006</v>
      </c>
      <c r="F11" s="80" t="s">
        <v>566</v>
      </c>
      <c r="G11" s="80" t="s">
        <v>1849</v>
      </c>
      <c r="H11" s="80" t="s">
        <v>1850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1853</v>
      </c>
      <c r="B12" s="80">
        <v>480</v>
      </c>
      <c r="C12" s="80">
        <v>4</v>
      </c>
      <c r="D12" s="80">
        <v>29</v>
      </c>
      <c r="E12" s="80">
        <v>2007</v>
      </c>
      <c r="F12" s="80" t="s">
        <v>567</v>
      </c>
      <c r="G12" s="80" t="s">
        <v>1849</v>
      </c>
      <c r="H12" s="80" t="s">
        <v>1850</v>
      </c>
      <c r="I12" s="177"/>
      <c r="J12" s="81">
        <v>11.132312279159208</v>
      </c>
      <c r="K12" s="81">
        <v>1.2000856684784598</v>
      </c>
      <c r="L12" s="81">
        <v>12.512606128529411</v>
      </c>
      <c r="M12" s="81">
        <v>10.720976694383513</v>
      </c>
      <c r="N12" s="81">
        <v>11.468718968568291</v>
      </c>
      <c r="O12" s="81">
        <v>5.8650993211612317</v>
      </c>
      <c r="P12" s="81">
        <v>8.4767923412437227</v>
      </c>
      <c r="Q12" s="81">
        <v>0.36115936559955825</v>
      </c>
      <c r="R12" s="81">
        <v>0</v>
      </c>
      <c r="S12" s="81">
        <v>0</v>
      </c>
      <c r="T12" s="82"/>
      <c r="U12" s="81">
        <v>747839</v>
      </c>
      <c r="V12" s="81">
        <v>331</v>
      </c>
      <c r="W12" s="81">
        <v>108</v>
      </c>
      <c r="X12" s="81">
        <v>1590</v>
      </c>
      <c r="Y12" s="81">
        <v>2146</v>
      </c>
      <c r="Z12" s="81">
        <v>2902</v>
      </c>
      <c r="AA12" s="81">
        <v>1660</v>
      </c>
      <c r="AB12" s="81">
        <v>5806</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1854</v>
      </c>
      <c r="B13" s="80">
        <v>481</v>
      </c>
      <c r="C13" s="80">
        <v>5</v>
      </c>
      <c r="D13" s="80">
        <v>29</v>
      </c>
      <c r="E13" s="80">
        <v>2008</v>
      </c>
      <c r="F13" s="80" t="s">
        <v>84</v>
      </c>
      <c r="G13" s="80" t="s">
        <v>1849</v>
      </c>
      <c r="H13" s="80" t="s">
        <v>1850</v>
      </c>
      <c r="I13" s="177"/>
      <c r="J13" s="81">
        <v>10.826275622309911</v>
      </c>
      <c r="K13" s="81">
        <v>0.91030769786298726</v>
      </c>
      <c r="L13" s="81">
        <v>10.404052130250891</v>
      </c>
      <c r="M13" s="81">
        <v>10.196002688736582</v>
      </c>
      <c r="N13" s="81">
        <v>11.863497450540525</v>
      </c>
      <c r="O13" s="81">
        <v>5.6115540888759625</v>
      </c>
      <c r="P13" s="81">
        <v>8.247802464393299</v>
      </c>
      <c r="Q13" s="81">
        <v>0.35066956304045438</v>
      </c>
      <c r="R13" s="81">
        <v>0</v>
      </c>
      <c r="S13" s="81">
        <v>0</v>
      </c>
      <c r="T13" s="82"/>
      <c r="U13" s="81">
        <v>721477</v>
      </c>
      <c r="V13" s="81">
        <v>331</v>
      </c>
      <c r="W13" s="81">
        <v>108</v>
      </c>
      <c r="X13" s="81">
        <v>1590</v>
      </c>
      <c r="Y13" s="81">
        <v>2143</v>
      </c>
      <c r="Z13" s="81">
        <v>2874</v>
      </c>
      <c r="AA13" s="81">
        <v>1617</v>
      </c>
      <c r="AB13" s="81">
        <v>5730</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1855</v>
      </c>
      <c r="B14" s="80">
        <v>482</v>
      </c>
      <c r="C14" s="80">
        <v>6</v>
      </c>
      <c r="D14" s="80">
        <v>29</v>
      </c>
      <c r="E14" s="80">
        <v>2009</v>
      </c>
      <c r="F14" s="80" t="s">
        <v>85</v>
      </c>
      <c r="G14" s="80" t="s">
        <v>1849</v>
      </c>
      <c r="H14" s="80" t="s">
        <v>1850</v>
      </c>
      <c r="I14" s="177"/>
      <c r="J14" s="81">
        <v>13.959917702399274</v>
      </c>
      <c r="K14" s="81">
        <v>0.82174254252995771</v>
      </c>
      <c r="L14" s="81">
        <v>8.9836998004267734</v>
      </c>
      <c r="M14" s="81">
        <v>9.2609292734487809</v>
      </c>
      <c r="N14" s="81">
        <v>10.185518450497701</v>
      </c>
      <c r="O14" s="81">
        <v>5.7207918395195865</v>
      </c>
      <c r="P14" s="81">
        <v>7.954499462284736</v>
      </c>
      <c r="Q14" s="81">
        <v>0.32985131550751734</v>
      </c>
      <c r="R14" s="81">
        <v>0</v>
      </c>
      <c r="S14" s="81">
        <v>0</v>
      </c>
      <c r="T14" s="82"/>
      <c r="U14" s="81">
        <v>793939</v>
      </c>
      <c r="V14" s="81">
        <v>291</v>
      </c>
      <c r="W14" s="81">
        <v>143</v>
      </c>
      <c r="X14" s="81">
        <v>1575</v>
      </c>
      <c r="Y14" s="81">
        <v>2132</v>
      </c>
      <c r="Z14" s="81">
        <v>2892</v>
      </c>
      <c r="AA14" s="81">
        <v>1601</v>
      </c>
      <c r="AB14" s="81">
        <v>5658</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10.7</v>
      </c>
      <c r="BJ14" s="81">
        <v>0</v>
      </c>
      <c r="BK14" s="81">
        <v>0</v>
      </c>
      <c r="BL14" s="81">
        <v>0</v>
      </c>
      <c r="BM14" s="82"/>
      <c r="BN14" s="81">
        <v>0</v>
      </c>
      <c r="BO14" s="81">
        <v>0</v>
      </c>
      <c r="BP14" s="81">
        <v>1</v>
      </c>
      <c r="BQ14" s="81">
        <v>0</v>
      </c>
      <c r="BR14" s="81">
        <v>0</v>
      </c>
      <c r="BS14" s="81">
        <v>0</v>
      </c>
      <c r="BT14"/>
      <c r="BU14" s="80"/>
      <c r="BV14" s="80"/>
      <c r="BW14" s="80"/>
      <c r="BX14" s="80"/>
      <c r="BY14" s="80"/>
      <c r="BZ14" s="80"/>
      <c r="CA14" s="80"/>
      <c r="CB14" s="80"/>
      <c r="CC14" s="80"/>
    </row>
    <row r="15" spans="1:81">
      <c r="A15" s="80" t="s">
        <v>1856</v>
      </c>
      <c r="B15" s="80">
        <v>483</v>
      </c>
      <c r="C15" s="80">
        <v>7</v>
      </c>
      <c r="D15" s="80">
        <v>29</v>
      </c>
      <c r="E15" s="80">
        <v>2010</v>
      </c>
      <c r="F15" s="80" t="s">
        <v>86</v>
      </c>
      <c r="G15" s="80" t="s">
        <v>1849</v>
      </c>
      <c r="H15" s="80" t="s">
        <v>1850</v>
      </c>
      <c r="I15" s="177"/>
      <c r="J15" s="81">
        <v>13.915102004378877</v>
      </c>
      <c r="K15" s="81">
        <v>0.93436448057134192</v>
      </c>
      <c r="L15" s="81">
        <v>8.0210967925588523</v>
      </c>
      <c r="M15" s="81">
        <v>10.754414511002718</v>
      </c>
      <c r="N15" s="81">
        <v>12.010325286623038</v>
      </c>
      <c r="O15" s="81">
        <v>5.6746414802435208</v>
      </c>
      <c r="P15" s="81">
        <v>8.1378579730320091</v>
      </c>
      <c r="Q15" s="81">
        <v>0.34004187804143116</v>
      </c>
      <c r="R15" s="81">
        <v>0</v>
      </c>
      <c r="S15" s="81">
        <v>0</v>
      </c>
      <c r="T15" s="82"/>
      <c r="U15" s="81">
        <v>745919</v>
      </c>
      <c r="V15" s="81">
        <v>291</v>
      </c>
      <c r="W15" s="81">
        <v>143</v>
      </c>
      <c r="X15" s="81">
        <v>1575</v>
      </c>
      <c r="Y15" s="81">
        <v>2135</v>
      </c>
      <c r="Z15" s="81">
        <v>2882</v>
      </c>
      <c r="AA15" s="81">
        <v>1597</v>
      </c>
      <c r="AB15" s="81">
        <v>5589</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10.1</v>
      </c>
      <c r="BJ15" s="81">
        <v>0</v>
      </c>
      <c r="BK15" s="81">
        <v>0</v>
      </c>
      <c r="BL15" s="81">
        <v>0</v>
      </c>
      <c r="BM15" s="82"/>
      <c r="BN15" s="81">
        <v>0</v>
      </c>
      <c r="BO15" s="81">
        <v>0</v>
      </c>
      <c r="BP15" s="81">
        <v>1</v>
      </c>
      <c r="BQ15" s="81">
        <v>0</v>
      </c>
      <c r="BR15" s="81">
        <v>0</v>
      </c>
      <c r="BS15" s="81">
        <v>0</v>
      </c>
      <c r="BT15"/>
      <c r="BU15" s="80">
        <v>10.1</v>
      </c>
      <c r="BV15" s="80">
        <v>0</v>
      </c>
      <c r="BW15" s="80">
        <v>0</v>
      </c>
      <c r="BX15" s="80">
        <v>0</v>
      </c>
      <c r="BY15" s="80">
        <v>0</v>
      </c>
      <c r="BZ15" s="80">
        <v>0</v>
      </c>
      <c r="CA15" s="80">
        <v>0</v>
      </c>
      <c r="CB15" s="80">
        <v>0</v>
      </c>
      <c r="CC15" s="80">
        <v>0</v>
      </c>
    </row>
    <row r="16" spans="1:81">
      <c r="A16" s="80" t="s">
        <v>1857</v>
      </c>
      <c r="B16" s="80">
        <v>484</v>
      </c>
      <c r="C16" s="80">
        <v>8</v>
      </c>
      <c r="D16" s="80">
        <v>29</v>
      </c>
      <c r="E16" s="80">
        <v>2011</v>
      </c>
      <c r="F16" s="80" t="s">
        <v>87</v>
      </c>
      <c r="G16" s="80" t="s">
        <v>1849</v>
      </c>
      <c r="H16" s="80" t="s">
        <v>1850</v>
      </c>
      <c r="I16" s="177"/>
      <c r="J16" s="81">
        <v>12.558394784845895</v>
      </c>
      <c r="K16" s="81">
        <v>0.95001468682104739</v>
      </c>
      <c r="L16" s="81">
        <v>8.3904707246572894</v>
      </c>
      <c r="M16" s="81">
        <v>9.7674148514195558</v>
      </c>
      <c r="N16" s="81">
        <v>11.062519605271937</v>
      </c>
      <c r="O16" s="81">
        <v>5.5520540895264663</v>
      </c>
      <c r="P16" s="81">
        <v>8.0263980381996483</v>
      </c>
      <c r="Q16" s="81">
        <v>0.38584038010946936</v>
      </c>
      <c r="R16" s="81">
        <v>0</v>
      </c>
      <c r="S16" s="81">
        <v>0</v>
      </c>
      <c r="T16" s="82"/>
      <c r="U16" s="81">
        <v>743618</v>
      </c>
      <c r="V16" s="81">
        <v>291</v>
      </c>
      <c r="W16" s="81">
        <v>143</v>
      </c>
      <c r="X16" s="81">
        <v>1575</v>
      </c>
      <c r="Y16" s="81">
        <v>2129</v>
      </c>
      <c r="Z16" s="81">
        <v>2881</v>
      </c>
      <c r="AA16" s="81">
        <v>1622</v>
      </c>
      <c r="AB16" s="81">
        <v>5498</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10.4</v>
      </c>
      <c r="BJ16" s="81">
        <v>0</v>
      </c>
      <c r="BK16" s="81">
        <v>0</v>
      </c>
      <c r="BL16" s="81">
        <v>0</v>
      </c>
      <c r="BM16" s="82"/>
      <c r="BN16" s="81">
        <v>0</v>
      </c>
      <c r="BO16" s="81">
        <v>0</v>
      </c>
      <c r="BP16" s="81">
        <v>1</v>
      </c>
      <c r="BQ16" s="81">
        <v>0</v>
      </c>
      <c r="BR16" s="81">
        <v>0</v>
      </c>
      <c r="BS16" s="81">
        <v>0</v>
      </c>
      <c r="BT16"/>
      <c r="BU16" s="80">
        <v>10.4</v>
      </c>
      <c r="BV16" s="80">
        <v>0</v>
      </c>
      <c r="BW16" s="80">
        <v>0</v>
      </c>
      <c r="BX16" s="80">
        <v>0</v>
      </c>
      <c r="BY16" s="80">
        <v>0</v>
      </c>
      <c r="BZ16" s="80">
        <v>0</v>
      </c>
      <c r="CA16" s="80">
        <v>0</v>
      </c>
      <c r="CB16" s="80">
        <v>0</v>
      </c>
      <c r="CC16" s="80">
        <v>0</v>
      </c>
    </row>
    <row r="17" spans="1:81">
      <c r="A17" s="80" t="s">
        <v>1858</v>
      </c>
      <c r="B17" s="80">
        <v>485</v>
      </c>
      <c r="C17" s="80">
        <v>9</v>
      </c>
      <c r="D17" s="80">
        <v>29</v>
      </c>
      <c r="E17" s="80">
        <v>2012</v>
      </c>
      <c r="F17" s="80" t="s">
        <v>88</v>
      </c>
      <c r="G17" s="80" t="s">
        <v>1849</v>
      </c>
      <c r="H17" s="80" t="s">
        <v>1850</v>
      </c>
      <c r="I17" s="177"/>
      <c r="J17" s="81">
        <v>13.160838492295179</v>
      </c>
      <c r="K17" s="81">
        <v>0.89226269367670674</v>
      </c>
      <c r="L17" s="81">
        <v>8.1446952108571402</v>
      </c>
      <c r="M17" s="81">
        <v>10.080945158910049</v>
      </c>
      <c r="N17" s="81">
        <v>12.441676166953304</v>
      </c>
      <c r="O17" s="81">
        <v>5.6116098832373407</v>
      </c>
      <c r="P17" s="81">
        <v>7.8929071872411081</v>
      </c>
      <c r="Q17" s="81">
        <v>0.41615646816211482</v>
      </c>
      <c r="R17" s="81">
        <v>0</v>
      </c>
      <c r="S17" s="81">
        <v>0</v>
      </c>
      <c r="T17" s="82"/>
      <c r="U17" s="81">
        <v>722480</v>
      </c>
      <c r="V17" s="81">
        <v>291</v>
      </c>
      <c r="W17" s="81">
        <v>143</v>
      </c>
      <c r="X17" s="81">
        <v>1575</v>
      </c>
      <c r="Y17" s="81">
        <v>2144</v>
      </c>
      <c r="Z17" s="81">
        <v>2935</v>
      </c>
      <c r="AA17" s="81">
        <v>1586</v>
      </c>
      <c r="AB17" s="81">
        <v>5458</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8.4700000000000006</v>
      </c>
      <c r="BJ17" s="81">
        <v>0</v>
      </c>
      <c r="BK17" s="81">
        <v>0</v>
      </c>
      <c r="BL17" s="81">
        <v>0</v>
      </c>
      <c r="BM17" s="82"/>
      <c r="BN17" s="81">
        <v>0</v>
      </c>
      <c r="BO17" s="81">
        <v>0</v>
      </c>
      <c r="BP17" s="81">
        <v>1</v>
      </c>
      <c r="BQ17" s="81">
        <v>0</v>
      </c>
      <c r="BR17" s="81">
        <v>0</v>
      </c>
      <c r="BS17" s="81">
        <v>0</v>
      </c>
      <c r="BT17"/>
      <c r="BU17" s="80">
        <v>8.4700000000000006</v>
      </c>
      <c r="BV17" s="80">
        <v>0</v>
      </c>
      <c r="BW17" s="80">
        <v>0</v>
      </c>
      <c r="BX17" s="80">
        <v>0</v>
      </c>
      <c r="BY17" s="80">
        <v>0</v>
      </c>
      <c r="BZ17" s="80">
        <v>0</v>
      </c>
      <c r="CA17" s="80">
        <v>0</v>
      </c>
      <c r="CB17" s="80">
        <v>0</v>
      </c>
      <c r="CC17" s="80">
        <v>0</v>
      </c>
    </row>
    <row r="18" spans="1:81">
      <c r="A18" s="80" t="s">
        <v>1859</v>
      </c>
      <c r="B18" s="80">
        <v>486</v>
      </c>
      <c r="C18" s="80">
        <v>10</v>
      </c>
      <c r="D18" s="80">
        <v>29</v>
      </c>
      <c r="E18" s="80">
        <v>2013</v>
      </c>
      <c r="F18" s="80" t="s">
        <v>89</v>
      </c>
      <c r="G18" s="80" t="s">
        <v>1849</v>
      </c>
      <c r="H18" s="80" t="s">
        <v>1850</v>
      </c>
      <c r="I18" s="177"/>
      <c r="J18" s="81">
        <v>11.414613573551417</v>
      </c>
      <c r="K18" s="81">
        <v>0.74909711432494375</v>
      </c>
      <c r="L18" s="81">
        <v>7.3722840522194089</v>
      </c>
      <c r="M18" s="81">
        <v>9.7790703907238683</v>
      </c>
      <c r="N18" s="81">
        <v>10.860780659531631</v>
      </c>
      <c r="O18" s="81">
        <v>5.326014087145043</v>
      </c>
      <c r="P18" s="81">
        <v>7.7528044471168265</v>
      </c>
      <c r="Q18" s="81">
        <v>0.41625379630950776</v>
      </c>
      <c r="R18" s="81">
        <v>0</v>
      </c>
      <c r="S18" s="81">
        <v>0</v>
      </c>
      <c r="T18" s="82"/>
      <c r="U18" s="81">
        <v>658841</v>
      </c>
      <c r="V18" s="81">
        <v>291</v>
      </c>
      <c r="W18" s="81">
        <v>143</v>
      </c>
      <c r="X18" s="81">
        <v>1575</v>
      </c>
      <c r="Y18" s="81">
        <v>2147</v>
      </c>
      <c r="Z18" s="81">
        <v>2910</v>
      </c>
      <c r="AA18" s="81">
        <v>1552</v>
      </c>
      <c r="AB18" s="81">
        <v>5381</v>
      </c>
      <c r="AC18" s="81">
        <v>0</v>
      </c>
      <c r="AD18" s="81">
        <v>0</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10.231999999999999</v>
      </c>
      <c r="BJ18" s="81">
        <v>0</v>
      </c>
      <c r="BK18" s="81">
        <v>0</v>
      </c>
      <c r="BL18" s="81">
        <v>0</v>
      </c>
      <c r="BM18" s="82"/>
      <c r="BN18" s="81">
        <v>0</v>
      </c>
      <c r="BO18" s="81">
        <v>0</v>
      </c>
      <c r="BP18" s="81">
        <v>1</v>
      </c>
      <c r="BQ18" s="81">
        <v>0</v>
      </c>
      <c r="BR18" s="81">
        <v>0</v>
      </c>
      <c r="BS18" s="81">
        <v>0</v>
      </c>
      <c r="BT18"/>
      <c r="BU18" s="80">
        <v>10.231999999999999</v>
      </c>
      <c r="BV18" s="80">
        <v>0</v>
      </c>
      <c r="BW18" s="80">
        <v>0</v>
      </c>
      <c r="BX18" s="80">
        <v>0</v>
      </c>
      <c r="BY18" s="80">
        <v>0</v>
      </c>
      <c r="BZ18" s="80">
        <v>0</v>
      </c>
      <c r="CA18" s="80">
        <v>0</v>
      </c>
      <c r="CB18" s="80">
        <v>0</v>
      </c>
      <c r="CC18" s="80">
        <v>0</v>
      </c>
    </row>
    <row r="19" spans="1:81">
      <c r="A19" s="80" t="s">
        <v>1860</v>
      </c>
      <c r="B19" s="80">
        <v>487</v>
      </c>
      <c r="C19" s="80">
        <v>11</v>
      </c>
      <c r="D19" s="80">
        <v>29</v>
      </c>
      <c r="E19" s="80">
        <v>2014</v>
      </c>
      <c r="F19" s="80" t="s">
        <v>90</v>
      </c>
      <c r="G19" s="80" t="s">
        <v>1849</v>
      </c>
      <c r="H19" s="80" t="s">
        <v>1850</v>
      </c>
      <c r="I19" s="177"/>
      <c r="J19" s="81">
        <v>12.406718050033778</v>
      </c>
      <c r="K19" s="81">
        <v>0.6966461527967529</v>
      </c>
      <c r="L19" s="81">
        <v>10.768741775328511</v>
      </c>
      <c r="M19" s="81">
        <v>11.869268400526064</v>
      </c>
      <c r="N19" s="81">
        <v>10.817887033798927</v>
      </c>
      <c r="O19" s="81">
        <v>5.0725687207687207</v>
      </c>
      <c r="P19" s="81">
        <v>7.6826578510037216</v>
      </c>
      <c r="Q19" s="81">
        <v>0.38972814784302445</v>
      </c>
      <c r="R19" s="81">
        <v>0</v>
      </c>
      <c r="S19" s="81">
        <v>0</v>
      </c>
      <c r="T19" s="82"/>
      <c r="U19" s="81">
        <v>739614</v>
      </c>
      <c r="V19" s="81">
        <v>235</v>
      </c>
      <c r="W19" s="81">
        <v>194</v>
      </c>
      <c r="X19" s="81">
        <v>1744</v>
      </c>
      <c r="Y19" s="81">
        <v>2125</v>
      </c>
      <c r="Z19" s="81">
        <v>2919</v>
      </c>
      <c r="AA19" s="81">
        <v>1530</v>
      </c>
      <c r="AB19" s="81">
        <v>5251</v>
      </c>
      <c r="AC19" s="81">
        <v>0</v>
      </c>
      <c r="AD19" s="81">
        <v>0</v>
      </c>
      <c r="AE19" s="82"/>
      <c r="AF19" s="81">
        <v>12484661.464835845</v>
      </c>
      <c r="AG19" s="81">
        <v>483250.85140476684</v>
      </c>
      <c r="AH19" s="81">
        <v>1377466.1058436036</v>
      </c>
      <c r="AI19" s="81">
        <v>11442662.214848632</v>
      </c>
      <c r="AJ19" s="81">
        <v>12397168.826844776</v>
      </c>
      <c r="AK19" s="81">
        <v>0</v>
      </c>
      <c r="AL19" s="81">
        <v>0</v>
      </c>
      <c r="AM19" s="81">
        <v>720883.83317820553</v>
      </c>
      <c r="AN19" s="81">
        <v>0</v>
      </c>
      <c r="AO19" s="81">
        <v>0</v>
      </c>
      <c r="AP19" s="82"/>
      <c r="AQ19" s="81">
        <v>19</v>
      </c>
      <c r="AR19" s="81">
        <v>8</v>
      </c>
      <c r="AS19" s="81">
        <v>0</v>
      </c>
      <c r="AT19" s="81">
        <v>1</v>
      </c>
      <c r="AU19" s="81">
        <v>0</v>
      </c>
      <c r="AV19" s="81">
        <v>0</v>
      </c>
      <c r="AW19" s="81" t="s">
        <v>564</v>
      </c>
      <c r="AX19" s="82"/>
      <c r="AY19" s="81">
        <v>120.2</v>
      </c>
      <c r="AZ19" s="81">
        <v>162.30000000000001</v>
      </c>
      <c r="BA19" s="81">
        <v>0</v>
      </c>
      <c r="BB19" s="81">
        <v>1700</v>
      </c>
      <c r="BC19" s="81">
        <v>0</v>
      </c>
      <c r="BD19" s="81">
        <v>0</v>
      </c>
      <c r="BE19" s="81" t="s">
        <v>564</v>
      </c>
      <c r="BF19" s="82"/>
      <c r="BG19" s="81">
        <v>0</v>
      </c>
      <c r="BH19" s="81">
        <v>0</v>
      </c>
      <c r="BI19" s="81">
        <v>10.539</v>
      </c>
      <c r="BJ19" s="81">
        <v>0</v>
      </c>
      <c r="BK19" s="81">
        <v>0</v>
      </c>
      <c r="BL19" s="81">
        <v>0</v>
      </c>
      <c r="BM19" s="82"/>
      <c r="BN19" s="81">
        <v>0</v>
      </c>
      <c r="BO19" s="81">
        <v>0</v>
      </c>
      <c r="BP19" s="81">
        <v>1</v>
      </c>
      <c r="BQ19" s="81">
        <v>0</v>
      </c>
      <c r="BR19" s="81">
        <v>0</v>
      </c>
      <c r="BS19" s="81">
        <v>0</v>
      </c>
      <c r="BT19"/>
      <c r="BU19" s="80">
        <v>10.539</v>
      </c>
      <c r="BV19" s="80">
        <v>0</v>
      </c>
      <c r="BW19" s="80">
        <v>0</v>
      </c>
      <c r="BX19" s="80">
        <v>0</v>
      </c>
      <c r="BY19" s="80">
        <v>0</v>
      </c>
      <c r="BZ19" s="80">
        <v>0</v>
      </c>
      <c r="CA19" s="80">
        <v>0</v>
      </c>
      <c r="CB19" s="80">
        <v>0</v>
      </c>
      <c r="CC19" s="80">
        <v>0</v>
      </c>
    </row>
    <row r="20" spans="1:81">
      <c r="A20" s="80" t="s">
        <v>1861</v>
      </c>
      <c r="B20" s="80">
        <v>488</v>
      </c>
      <c r="C20" s="80">
        <v>12</v>
      </c>
      <c r="D20" s="80">
        <v>29</v>
      </c>
      <c r="E20" s="80">
        <v>2015</v>
      </c>
      <c r="F20" s="80" t="s">
        <v>91</v>
      </c>
      <c r="G20" s="80" t="s">
        <v>1849</v>
      </c>
      <c r="H20" s="80" t="s">
        <v>1850</v>
      </c>
      <c r="I20" s="177"/>
      <c r="J20" s="81">
        <v>11.855581240906846</v>
      </c>
      <c r="K20" s="81">
        <v>0.66377339243342004</v>
      </c>
      <c r="L20" s="81">
        <v>10.313699231939186</v>
      </c>
      <c r="M20" s="81">
        <v>16.854079807251114</v>
      </c>
      <c r="N20" s="81">
        <v>9.0914501925539568</v>
      </c>
      <c r="O20" s="81">
        <v>5.0035078059159996</v>
      </c>
      <c r="P20" s="81">
        <v>7.5881967775472496</v>
      </c>
      <c r="Q20" s="81">
        <v>0.37505799217985658</v>
      </c>
      <c r="R20" s="81">
        <v>0</v>
      </c>
      <c r="S20" s="81">
        <v>0</v>
      </c>
      <c r="T20" s="82"/>
      <c r="U20" s="81">
        <v>743051</v>
      </c>
      <c r="V20" s="81">
        <v>235</v>
      </c>
      <c r="W20" s="81">
        <v>194</v>
      </c>
      <c r="X20" s="81">
        <v>1744</v>
      </c>
      <c r="Y20" s="81">
        <v>2090</v>
      </c>
      <c r="Z20" s="81">
        <v>2907</v>
      </c>
      <c r="AA20" s="81">
        <v>1510</v>
      </c>
      <c r="AB20" s="81">
        <v>5162</v>
      </c>
      <c r="AC20" s="81">
        <v>0</v>
      </c>
      <c r="AD20" s="81">
        <v>0</v>
      </c>
      <c r="AE20" s="82"/>
      <c r="AF20" s="81">
        <v>12248367.889304146</v>
      </c>
      <c r="AG20" s="81">
        <v>429950.64809255261</v>
      </c>
      <c r="AH20" s="81">
        <v>946434.4643760426</v>
      </c>
      <c r="AI20" s="81">
        <v>18887193.582757872</v>
      </c>
      <c r="AJ20" s="81">
        <v>10578572.259048294</v>
      </c>
      <c r="AK20" s="81">
        <v>0</v>
      </c>
      <c r="AL20" s="81">
        <v>0</v>
      </c>
      <c r="AM20" s="81">
        <v>707430.44622441404</v>
      </c>
      <c r="AN20" s="81">
        <v>0</v>
      </c>
      <c r="AO20" s="81">
        <v>0</v>
      </c>
      <c r="AP20" s="82"/>
      <c r="AQ20" s="81">
        <v>21</v>
      </c>
      <c r="AR20" s="81">
        <v>13</v>
      </c>
      <c r="AS20" s="81">
        <v>0</v>
      </c>
      <c r="AT20" s="81">
        <v>1</v>
      </c>
      <c r="AU20" s="81">
        <v>0</v>
      </c>
      <c r="AV20" s="81">
        <v>0</v>
      </c>
      <c r="AW20" s="81" t="s">
        <v>564</v>
      </c>
      <c r="AX20" s="82"/>
      <c r="AY20" s="81">
        <v>129.89999999999998</v>
      </c>
      <c r="AZ20" s="81">
        <v>1224</v>
      </c>
      <c r="BA20" s="81">
        <v>0</v>
      </c>
      <c r="BB20" s="81">
        <v>1700</v>
      </c>
      <c r="BC20" s="81">
        <v>0</v>
      </c>
      <c r="BD20" s="81">
        <v>0</v>
      </c>
      <c r="BE20" s="81" t="s">
        <v>564</v>
      </c>
      <c r="BF20" s="82"/>
      <c r="BG20" s="81">
        <v>0</v>
      </c>
      <c r="BH20" s="81">
        <v>0</v>
      </c>
      <c r="BI20" s="81">
        <v>10.516</v>
      </c>
      <c r="BJ20" s="81">
        <v>0</v>
      </c>
      <c r="BK20" s="81">
        <v>0</v>
      </c>
      <c r="BL20" s="81">
        <v>0</v>
      </c>
      <c r="BM20" s="82"/>
      <c r="BN20" s="81">
        <v>0</v>
      </c>
      <c r="BO20" s="81">
        <v>0</v>
      </c>
      <c r="BP20" s="81">
        <v>1</v>
      </c>
      <c r="BQ20" s="81">
        <v>0</v>
      </c>
      <c r="BR20" s="81">
        <v>0</v>
      </c>
      <c r="BS20" s="81">
        <v>0</v>
      </c>
      <c r="BT20"/>
      <c r="BU20" s="80">
        <v>10.516</v>
      </c>
      <c r="BV20" s="80">
        <v>0</v>
      </c>
      <c r="BW20" s="80">
        <v>0</v>
      </c>
      <c r="BX20" s="80">
        <v>0</v>
      </c>
      <c r="BY20" s="80">
        <v>0</v>
      </c>
      <c r="BZ20" s="80">
        <v>0</v>
      </c>
      <c r="CA20" s="80">
        <v>0</v>
      </c>
      <c r="CB20" s="80">
        <v>0</v>
      </c>
      <c r="CC20" s="80">
        <v>0</v>
      </c>
    </row>
    <row r="21" spans="1:81">
      <c r="A21" s="80" t="s">
        <v>1862</v>
      </c>
      <c r="B21" s="80">
        <v>489</v>
      </c>
      <c r="C21" s="80">
        <v>13</v>
      </c>
      <c r="D21" s="80">
        <v>29</v>
      </c>
      <c r="E21" s="80">
        <v>2016</v>
      </c>
      <c r="F21" s="80" t="s">
        <v>92</v>
      </c>
      <c r="G21" s="80" t="s">
        <v>1849</v>
      </c>
      <c r="H21" s="80" t="s">
        <v>1850</v>
      </c>
      <c r="I21" s="177"/>
      <c r="J21" s="81">
        <v>11.020648849592376</v>
      </c>
      <c r="K21" s="81">
        <v>0.65185077829376581</v>
      </c>
      <c r="L21" s="81">
        <v>10.29427996283775</v>
      </c>
      <c r="M21" s="81">
        <v>10.066742164303015</v>
      </c>
      <c r="N21" s="81">
        <v>9.6815718928646994</v>
      </c>
      <c r="O21" s="81">
        <v>4.9206441830357432</v>
      </c>
      <c r="P21" s="81">
        <v>7.7399440409587248</v>
      </c>
      <c r="Q21" s="81">
        <v>0.35902259756818877</v>
      </c>
      <c r="R21" s="81">
        <v>0</v>
      </c>
      <c r="S21" s="81">
        <v>0</v>
      </c>
      <c r="T21" s="82"/>
      <c r="U21" s="81">
        <v>722361</v>
      </c>
      <c r="V21" s="81">
        <v>235</v>
      </c>
      <c r="W21" s="81">
        <v>194</v>
      </c>
      <c r="X21" s="81">
        <v>1744</v>
      </c>
      <c r="Y21" s="81">
        <v>2067</v>
      </c>
      <c r="Z21" s="81">
        <v>2894</v>
      </c>
      <c r="AA21" s="81">
        <v>1593</v>
      </c>
      <c r="AB21" s="81">
        <v>5083</v>
      </c>
      <c r="AC21" s="81">
        <v>0</v>
      </c>
      <c r="AD21" s="81">
        <v>0</v>
      </c>
      <c r="AE21" s="82"/>
      <c r="AF21" s="81">
        <v>11577650.32061792</v>
      </c>
      <c r="AG21" s="81">
        <v>410959.29825453833</v>
      </c>
      <c r="AH21" s="81">
        <v>683985.40602388536</v>
      </c>
      <c r="AI21" s="81">
        <v>11670837.07234191</v>
      </c>
      <c r="AJ21" s="81">
        <v>11784793.259667439</v>
      </c>
      <c r="AK21" s="81">
        <v>0</v>
      </c>
      <c r="AL21" s="81">
        <v>0</v>
      </c>
      <c r="AM21" s="81">
        <v>697145.02044085367</v>
      </c>
      <c r="AN21" s="81">
        <v>0</v>
      </c>
      <c r="AO21" s="81">
        <v>0</v>
      </c>
      <c r="AP21" s="82"/>
      <c r="AQ21" s="81">
        <v>22</v>
      </c>
      <c r="AR21" s="81">
        <v>14</v>
      </c>
      <c r="AS21" s="81">
        <v>0</v>
      </c>
      <c r="AT21" s="81">
        <v>1</v>
      </c>
      <c r="AU21" s="81">
        <v>0</v>
      </c>
      <c r="AV21" s="81">
        <v>0</v>
      </c>
      <c r="AW21" s="81" t="s">
        <v>564</v>
      </c>
      <c r="AX21" s="82"/>
      <c r="AY21" s="81">
        <v>135.1</v>
      </c>
      <c r="AZ21" s="81">
        <v>1234.3</v>
      </c>
      <c r="BA21" s="81">
        <v>0</v>
      </c>
      <c r="BB21" s="81">
        <v>1700</v>
      </c>
      <c r="BC21" s="81">
        <v>0</v>
      </c>
      <c r="BD21" s="81">
        <v>0</v>
      </c>
      <c r="BE21" s="81" t="s">
        <v>564</v>
      </c>
      <c r="BF21" s="82"/>
      <c r="BG21" s="81">
        <v>0</v>
      </c>
      <c r="BH21" s="81">
        <v>0</v>
      </c>
      <c r="BI21" s="81">
        <v>10.042</v>
      </c>
      <c r="BJ21" s="81">
        <v>0</v>
      </c>
      <c r="BK21" s="81">
        <v>0</v>
      </c>
      <c r="BL21" s="81">
        <v>0</v>
      </c>
      <c r="BM21" s="82"/>
      <c r="BN21" s="81">
        <v>0</v>
      </c>
      <c r="BO21" s="81">
        <v>0</v>
      </c>
      <c r="BP21" s="81">
        <v>1</v>
      </c>
      <c r="BQ21" s="81">
        <v>0</v>
      </c>
      <c r="BR21" s="81">
        <v>0</v>
      </c>
      <c r="BS21" s="81">
        <v>0</v>
      </c>
      <c r="BT21"/>
      <c r="BU21" s="80">
        <v>10.042</v>
      </c>
      <c r="BV21" s="80">
        <v>0</v>
      </c>
      <c r="BW21" s="80">
        <v>0</v>
      </c>
      <c r="BX21" s="80">
        <v>0</v>
      </c>
      <c r="BY21" s="80">
        <v>0</v>
      </c>
      <c r="BZ21" s="80">
        <v>0</v>
      </c>
      <c r="CA21" s="80">
        <v>0</v>
      </c>
      <c r="CB21" s="80">
        <v>0</v>
      </c>
      <c r="CC21" s="80">
        <v>0</v>
      </c>
    </row>
    <row r="22" spans="1:81">
      <c r="A22" s="80" t="s">
        <v>1863</v>
      </c>
      <c r="B22" s="80">
        <v>490</v>
      </c>
      <c r="C22" s="80">
        <v>14</v>
      </c>
      <c r="D22" s="80">
        <v>29</v>
      </c>
      <c r="E22" s="80">
        <v>2017</v>
      </c>
      <c r="F22" s="80" t="s">
        <v>71</v>
      </c>
      <c r="G22" s="80" t="s">
        <v>1849</v>
      </c>
      <c r="H22" s="80" t="s">
        <v>1850</v>
      </c>
      <c r="I22" s="177"/>
      <c r="J22" s="81">
        <v>10.597323961631202</v>
      </c>
      <c r="K22" s="81">
        <v>0.645718203536642</v>
      </c>
      <c r="L22" s="81">
        <v>12.048979224820391</v>
      </c>
      <c r="M22" s="81">
        <v>9.1286701908222589</v>
      </c>
      <c r="N22" s="81">
        <v>10.720712387055718</v>
      </c>
      <c r="O22" s="81">
        <v>4.8336608066354696</v>
      </c>
      <c r="P22" s="81">
        <v>7.6909142592933861</v>
      </c>
      <c r="Q22" s="81">
        <v>0.34245950355136479</v>
      </c>
      <c r="R22" s="81">
        <v>0</v>
      </c>
      <c r="S22" s="81">
        <v>0</v>
      </c>
      <c r="T22" s="82"/>
      <c r="U22" s="81">
        <v>694876</v>
      </c>
      <c r="V22" s="81">
        <v>235</v>
      </c>
      <c r="W22" s="81">
        <v>194</v>
      </c>
      <c r="X22" s="81">
        <v>1744</v>
      </c>
      <c r="Y22" s="81">
        <v>2066</v>
      </c>
      <c r="Z22" s="81">
        <v>2890</v>
      </c>
      <c r="AA22" s="81">
        <v>1593</v>
      </c>
      <c r="AB22" s="81">
        <v>5014</v>
      </c>
      <c r="AC22" s="81">
        <v>0</v>
      </c>
      <c r="AD22" s="81">
        <v>0</v>
      </c>
      <c r="AE22" s="82"/>
      <c r="AF22" s="81">
        <v>11585532.20996321</v>
      </c>
      <c r="AG22" s="81">
        <v>412631.64265183889</v>
      </c>
      <c r="AH22" s="81">
        <v>1423652.0860803679</v>
      </c>
      <c r="AI22" s="81">
        <v>11074754.066491481</v>
      </c>
      <c r="AJ22" s="81">
        <v>13437979.858819479</v>
      </c>
      <c r="AK22" s="81">
        <v>0</v>
      </c>
      <c r="AL22" s="81">
        <v>0</v>
      </c>
      <c r="AM22" s="81">
        <v>688757.54722760129</v>
      </c>
      <c r="AN22" s="81">
        <v>0</v>
      </c>
      <c r="AO22" s="81">
        <v>0</v>
      </c>
      <c r="AP22" s="82"/>
      <c r="AQ22" s="81">
        <v>26</v>
      </c>
      <c r="AR22" s="81">
        <v>14</v>
      </c>
      <c r="AS22" s="81">
        <v>0</v>
      </c>
      <c r="AT22" s="81">
        <v>1</v>
      </c>
      <c r="AU22" s="81">
        <v>0</v>
      </c>
      <c r="AV22" s="81">
        <v>0</v>
      </c>
      <c r="AW22" s="81" t="s">
        <v>564</v>
      </c>
      <c r="AX22" s="82"/>
      <c r="AY22" s="81">
        <v>162.19999999999999</v>
      </c>
      <c r="AZ22" s="81">
        <v>1234.3</v>
      </c>
      <c r="BA22" s="81">
        <v>0</v>
      </c>
      <c r="BB22" s="81">
        <v>1700</v>
      </c>
      <c r="BC22" s="81">
        <v>0</v>
      </c>
      <c r="BD22" s="81">
        <v>0</v>
      </c>
      <c r="BE22" s="81" t="s">
        <v>564</v>
      </c>
      <c r="BF22" s="82"/>
      <c r="BG22" s="81">
        <v>0</v>
      </c>
      <c r="BH22" s="81">
        <v>0</v>
      </c>
      <c r="BI22" s="81">
        <v>9.9309999999999992</v>
      </c>
      <c r="BJ22" s="81">
        <v>0</v>
      </c>
      <c r="BK22" s="81">
        <v>0</v>
      </c>
      <c r="BL22" s="81">
        <v>0</v>
      </c>
      <c r="BM22" s="82"/>
      <c r="BN22" s="81">
        <v>0</v>
      </c>
      <c r="BO22" s="81">
        <v>0</v>
      </c>
      <c r="BP22" s="81">
        <v>1</v>
      </c>
      <c r="BQ22" s="81">
        <v>0</v>
      </c>
      <c r="BR22" s="81">
        <v>0</v>
      </c>
      <c r="BS22" s="81">
        <v>0</v>
      </c>
      <c r="BT22"/>
      <c r="BU22" s="80">
        <v>9.9309999999999992</v>
      </c>
      <c r="BV22" s="80">
        <v>0</v>
      </c>
      <c r="BW22" s="80">
        <v>0</v>
      </c>
      <c r="BX22" s="80">
        <v>0</v>
      </c>
      <c r="BY22" s="80">
        <v>0</v>
      </c>
      <c r="BZ22" s="80">
        <v>0</v>
      </c>
      <c r="CA22" s="80">
        <v>0</v>
      </c>
      <c r="CB22" s="80">
        <v>0</v>
      </c>
      <c r="CC22" s="80">
        <v>0</v>
      </c>
    </row>
    <row r="23" spans="1:81">
      <c r="A23" s="80" t="s">
        <v>1864</v>
      </c>
      <c r="B23" s="80">
        <v>491</v>
      </c>
      <c r="C23" s="80">
        <v>15</v>
      </c>
      <c r="D23" s="80">
        <v>29</v>
      </c>
      <c r="E23" s="80">
        <v>2018</v>
      </c>
      <c r="F23" s="80" t="s">
        <v>93</v>
      </c>
      <c r="G23" s="80" t="s">
        <v>1849</v>
      </c>
      <c r="H23" s="80" t="s">
        <v>1850</v>
      </c>
      <c r="I23" s="177"/>
      <c r="J23" s="81">
        <v>9.7662299138476101</v>
      </c>
      <c r="K23" s="81">
        <v>0.59370153929733727</v>
      </c>
      <c r="L23" s="81">
        <v>10.966337030606036</v>
      </c>
      <c r="M23" s="81">
        <v>8.576732057619612</v>
      </c>
      <c r="N23" s="81">
        <v>8.5465506693112037</v>
      </c>
      <c r="O23" s="81">
        <v>4.7165888935234053</v>
      </c>
      <c r="P23" s="81">
        <v>7.5569984512440067</v>
      </c>
      <c r="Q23" s="81">
        <v>0.31043310728461754</v>
      </c>
      <c r="R23" s="81">
        <v>0</v>
      </c>
      <c r="S23" s="81">
        <v>0</v>
      </c>
      <c r="T23" s="82"/>
      <c r="U23" s="81">
        <v>737683</v>
      </c>
      <c r="V23" s="81">
        <v>235</v>
      </c>
      <c r="W23" s="81">
        <v>194</v>
      </c>
      <c r="X23" s="81">
        <v>1744</v>
      </c>
      <c r="Y23" s="81">
        <v>2072</v>
      </c>
      <c r="Z23" s="81">
        <v>2874</v>
      </c>
      <c r="AA23" s="81">
        <v>1581</v>
      </c>
      <c r="AB23" s="81">
        <v>4898</v>
      </c>
      <c r="AC23" s="81">
        <v>0</v>
      </c>
      <c r="AD23" s="81">
        <v>0</v>
      </c>
      <c r="AE23" s="82"/>
      <c r="AF23" s="81">
        <v>11275450.75738865</v>
      </c>
      <c r="AG23" s="81">
        <v>368147.06664269202</v>
      </c>
      <c r="AH23" s="81">
        <v>1364798.150548252</v>
      </c>
      <c r="AI23" s="81">
        <v>10690373.7588198</v>
      </c>
      <c r="AJ23" s="81">
        <v>10930880.133767961</v>
      </c>
      <c r="AK23" s="81">
        <v>0</v>
      </c>
      <c r="AL23" s="81">
        <v>0</v>
      </c>
      <c r="AM23" s="81">
        <v>674215.14026565617</v>
      </c>
      <c r="AN23" s="81">
        <v>0</v>
      </c>
      <c r="AO23" s="81">
        <v>0</v>
      </c>
      <c r="AP23" s="82"/>
      <c r="AQ23" s="81">
        <v>27</v>
      </c>
      <c r="AR23" s="81">
        <v>15</v>
      </c>
      <c r="AS23" s="81">
        <v>0</v>
      </c>
      <c r="AT23" s="81">
        <v>1</v>
      </c>
      <c r="AU23" s="81">
        <v>0</v>
      </c>
      <c r="AV23" s="81">
        <v>0</v>
      </c>
      <c r="AW23" s="81" t="s">
        <v>564</v>
      </c>
      <c r="AX23" s="82"/>
      <c r="AY23" s="81">
        <v>173.8</v>
      </c>
      <c r="AZ23" s="81">
        <v>2739</v>
      </c>
      <c r="BA23" s="81">
        <v>0</v>
      </c>
      <c r="BB23" s="81">
        <v>1700</v>
      </c>
      <c r="BC23" s="81">
        <v>0</v>
      </c>
      <c r="BD23" s="81">
        <v>0</v>
      </c>
      <c r="BE23" s="81" t="s">
        <v>564</v>
      </c>
      <c r="BF23" s="82"/>
      <c r="BG23" s="81">
        <v>0</v>
      </c>
      <c r="BH23" s="81">
        <v>0</v>
      </c>
      <c r="BI23" s="81">
        <v>9.8279999999999994</v>
      </c>
      <c r="BJ23" s="81">
        <v>0</v>
      </c>
      <c r="BK23" s="81">
        <v>0</v>
      </c>
      <c r="BL23" s="81">
        <v>0</v>
      </c>
      <c r="BM23" s="82"/>
      <c r="BN23" s="81">
        <v>0</v>
      </c>
      <c r="BO23" s="81">
        <v>0</v>
      </c>
      <c r="BP23" s="81">
        <v>1</v>
      </c>
      <c r="BQ23" s="81">
        <v>0</v>
      </c>
      <c r="BR23" s="81">
        <v>0</v>
      </c>
      <c r="BS23" s="81">
        <v>0</v>
      </c>
      <c r="BT23"/>
      <c r="BU23" s="80">
        <v>9.8279999999999994</v>
      </c>
      <c r="BV23" s="80">
        <v>0</v>
      </c>
      <c r="BW23" s="80">
        <v>0</v>
      </c>
      <c r="BX23" s="80">
        <v>0</v>
      </c>
      <c r="BY23" s="80">
        <v>0</v>
      </c>
      <c r="BZ23" s="80">
        <v>0</v>
      </c>
      <c r="CA23" s="80">
        <v>0</v>
      </c>
      <c r="CB23" s="80">
        <v>0</v>
      </c>
      <c r="CC23" s="80">
        <v>0</v>
      </c>
    </row>
    <row r="24" spans="1:81">
      <c r="A24" s="80" t="s">
        <v>1865</v>
      </c>
      <c r="B24" s="80">
        <v>492</v>
      </c>
      <c r="C24" s="80">
        <v>16</v>
      </c>
      <c r="D24" s="80">
        <v>29</v>
      </c>
      <c r="E24" s="80">
        <v>2019</v>
      </c>
      <c r="F24" s="80" t="s">
        <v>73</v>
      </c>
      <c r="G24" s="80" t="s">
        <v>1849</v>
      </c>
      <c r="H24" s="80" t="s">
        <v>1850</v>
      </c>
      <c r="I24" s="177"/>
      <c r="J24" s="81">
        <v>8.9580617932596134</v>
      </c>
      <c r="K24" s="81">
        <v>0.53191412581833897</v>
      </c>
      <c r="L24" s="81">
        <v>11.002226004430023</v>
      </c>
      <c r="M24" s="81">
        <v>8.577933264601219</v>
      </c>
      <c r="N24" s="81">
        <v>7.862373192659013</v>
      </c>
      <c r="O24" s="81">
        <v>4.5729818679549563</v>
      </c>
      <c r="P24" s="81">
        <v>7.1227600943987204</v>
      </c>
      <c r="Q24" s="81">
        <v>0.29620219161979988</v>
      </c>
      <c r="R24" s="81">
        <v>0</v>
      </c>
      <c r="S24" s="81">
        <v>0</v>
      </c>
      <c r="T24" s="82"/>
      <c r="U24" s="81">
        <v>764688</v>
      </c>
      <c r="V24" s="81">
        <v>235</v>
      </c>
      <c r="W24" s="81">
        <v>194</v>
      </c>
      <c r="X24" s="81">
        <v>1744</v>
      </c>
      <c r="Y24" s="81">
        <v>2053</v>
      </c>
      <c r="Z24" s="81">
        <v>2863</v>
      </c>
      <c r="AA24" s="81">
        <v>1479</v>
      </c>
      <c r="AB24" s="81">
        <v>4800</v>
      </c>
      <c r="AC24" s="81">
        <v>0</v>
      </c>
      <c r="AD24" s="81">
        <v>0</v>
      </c>
      <c r="AE24" s="82"/>
      <c r="AF24" s="81">
        <v>11371896.28179091</v>
      </c>
      <c r="AG24" s="81">
        <v>356519.00042738538</v>
      </c>
      <c r="AH24" s="81">
        <v>1431738.0528325799</v>
      </c>
      <c r="AI24" s="81">
        <v>12173937.620655371</v>
      </c>
      <c r="AJ24" s="81">
        <v>11728653.829624074</v>
      </c>
      <c r="AK24" s="81">
        <v>0</v>
      </c>
      <c r="AL24" s="81">
        <v>0</v>
      </c>
      <c r="AM24" s="81">
        <v>653723.86561934627</v>
      </c>
      <c r="AN24" s="81">
        <v>0</v>
      </c>
      <c r="AO24" s="81">
        <v>0</v>
      </c>
      <c r="AP24" s="82"/>
      <c r="AQ24" s="81">
        <v>34</v>
      </c>
      <c r="AR24" s="81">
        <v>15</v>
      </c>
      <c r="AS24" s="81">
        <v>0</v>
      </c>
      <c r="AT24" s="81">
        <v>1</v>
      </c>
      <c r="AU24" s="81">
        <v>0</v>
      </c>
      <c r="AV24" s="81">
        <v>0</v>
      </c>
      <c r="AW24" s="81" t="s">
        <v>564</v>
      </c>
      <c r="AX24" s="82"/>
      <c r="AY24" s="81">
        <v>210.4</v>
      </c>
      <c r="AZ24" s="81">
        <v>2739.3</v>
      </c>
      <c r="BA24" s="81">
        <v>0</v>
      </c>
      <c r="BB24" s="81">
        <v>1700</v>
      </c>
      <c r="BC24" s="81">
        <v>0</v>
      </c>
      <c r="BD24" s="81">
        <v>0</v>
      </c>
      <c r="BE24" s="81" t="s">
        <v>564</v>
      </c>
      <c r="BF24" s="82"/>
      <c r="BG24" s="81">
        <v>0</v>
      </c>
      <c r="BH24" s="81">
        <v>0</v>
      </c>
      <c r="BI24" s="81">
        <v>8.5449999999999999</v>
      </c>
      <c r="BJ24" s="81">
        <v>0</v>
      </c>
      <c r="BK24" s="81">
        <v>0</v>
      </c>
      <c r="BL24" s="81">
        <v>0</v>
      </c>
      <c r="BM24" s="82"/>
      <c r="BN24" s="81">
        <v>0</v>
      </c>
      <c r="BO24" s="81">
        <v>0</v>
      </c>
      <c r="BP24" s="81">
        <v>1</v>
      </c>
      <c r="BQ24" s="81">
        <v>0</v>
      </c>
      <c r="BR24" s="81">
        <v>0</v>
      </c>
      <c r="BS24" s="81">
        <v>0</v>
      </c>
      <c r="BT24"/>
      <c r="BU24" s="80">
        <v>8.5449999999999999</v>
      </c>
      <c r="BV24" s="80">
        <v>0</v>
      </c>
      <c r="BW24" s="80">
        <v>0</v>
      </c>
      <c r="BX24" s="80">
        <v>0</v>
      </c>
      <c r="BY24" s="80">
        <v>0</v>
      </c>
      <c r="BZ24" s="80">
        <v>0</v>
      </c>
      <c r="CA24" s="80">
        <v>0</v>
      </c>
      <c r="CB24" s="80">
        <v>0</v>
      </c>
      <c r="CC24" s="80">
        <v>0</v>
      </c>
    </row>
    <row r="25" spans="1:81">
      <c r="A25" s="80" t="s">
        <v>1866</v>
      </c>
      <c r="B25" s="80">
        <v>493</v>
      </c>
      <c r="C25" s="80">
        <v>17</v>
      </c>
      <c r="D25" s="80">
        <v>29</v>
      </c>
      <c r="E25" s="80">
        <v>2020</v>
      </c>
      <c r="F25" s="80" t="s">
        <v>218</v>
      </c>
      <c r="G25" s="80" t="s">
        <v>1849</v>
      </c>
      <c r="H25" s="80" t="s">
        <v>1850</v>
      </c>
      <c r="I25" s="177"/>
      <c r="J25" s="81">
        <v>8.3461037106628897</v>
      </c>
      <c r="K25" s="81">
        <v>0.55303696604248553</v>
      </c>
      <c r="L25" s="81">
        <v>11.47624987296579</v>
      </c>
      <c r="M25" s="81">
        <v>7.5875277380325619</v>
      </c>
      <c r="N25" s="81">
        <v>7.5769953128119099</v>
      </c>
      <c r="O25" s="81">
        <v>3.9771910886990658</v>
      </c>
      <c r="P25" s="81">
        <v>6.9901881649851783</v>
      </c>
      <c r="Q25" s="81">
        <v>0.27860098322163579</v>
      </c>
      <c r="R25" s="81">
        <v>0</v>
      </c>
      <c r="S25" s="81">
        <v>0</v>
      </c>
      <c r="T25" s="82"/>
      <c r="U25" s="81">
        <v>746754</v>
      </c>
      <c r="V25" s="81">
        <v>215</v>
      </c>
      <c r="W25" s="81">
        <v>255</v>
      </c>
      <c r="X25" s="81">
        <v>1630</v>
      </c>
      <c r="Y25" s="81">
        <v>2044</v>
      </c>
      <c r="Z25" s="81">
        <v>2842</v>
      </c>
      <c r="AA25" s="81">
        <v>1577</v>
      </c>
      <c r="AB25" s="81">
        <v>4725</v>
      </c>
      <c r="AC25" s="81">
        <v>0</v>
      </c>
      <c r="AD25" s="81">
        <v>0</v>
      </c>
      <c r="AE25" s="82"/>
      <c r="AF25" s="81">
        <v>11131239.52913755</v>
      </c>
      <c r="AG25" s="81">
        <v>359835.1632362862</v>
      </c>
      <c r="AH25" s="81">
        <v>1367210.9504749824</v>
      </c>
      <c r="AI25" s="81">
        <v>11372488.619836161</v>
      </c>
      <c r="AJ25" s="81">
        <v>11867003.062488385</v>
      </c>
      <c r="AK25" s="81"/>
      <c r="AL25" s="81"/>
      <c r="AM25" s="81">
        <v>616664.99584490829</v>
      </c>
      <c r="AN25" s="81"/>
      <c r="AO25" s="81"/>
      <c r="AP25" s="82"/>
      <c r="AQ25" s="81">
        <v>38</v>
      </c>
      <c r="AR25" s="81">
        <v>15</v>
      </c>
      <c r="AS25" s="81">
        <v>0</v>
      </c>
      <c r="AT25" s="81">
        <v>1</v>
      </c>
      <c r="AU25" s="81">
        <v>0</v>
      </c>
      <c r="AV25" s="81">
        <v>0</v>
      </c>
      <c r="AW25" s="81">
        <v>0</v>
      </c>
      <c r="AX25" s="82"/>
      <c r="AY25" s="81">
        <v>236</v>
      </c>
      <c r="AZ25" s="81">
        <v>2739.3</v>
      </c>
      <c r="BA25" s="81">
        <v>0</v>
      </c>
      <c r="BB25" s="81">
        <v>1700</v>
      </c>
      <c r="BC25" s="81">
        <v>0</v>
      </c>
      <c r="BD25" s="81">
        <v>0</v>
      </c>
      <c r="BE25" s="81">
        <v>0</v>
      </c>
      <c r="BF25" s="82"/>
      <c r="BG25" s="81">
        <v>0</v>
      </c>
      <c r="BH25" s="81">
        <v>0</v>
      </c>
      <c r="BI25" s="81">
        <v>7.8579999999999997</v>
      </c>
      <c r="BJ25" s="81">
        <v>0</v>
      </c>
      <c r="BK25" s="81">
        <v>0</v>
      </c>
      <c r="BL25" s="81">
        <v>0</v>
      </c>
      <c r="BM25" s="82"/>
      <c r="BN25" s="81">
        <v>0</v>
      </c>
      <c r="BO25" s="81">
        <v>0</v>
      </c>
      <c r="BP25" s="81">
        <v>1</v>
      </c>
      <c r="BQ25" s="81">
        <v>0</v>
      </c>
      <c r="BR25" s="81">
        <v>0</v>
      </c>
      <c r="BS25" s="81">
        <v>0</v>
      </c>
      <c r="BT25"/>
      <c r="BU25" s="80">
        <v>7.8579999999999997</v>
      </c>
      <c r="BV25" s="80">
        <v>0</v>
      </c>
      <c r="BW25" s="80">
        <v>0</v>
      </c>
      <c r="BX25" s="80">
        <v>0</v>
      </c>
      <c r="BY25" s="80">
        <v>0</v>
      </c>
      <c r="BZ25" s="80">
        <v>0</v>
      </c>
      <c r="CA25" s="80">
        <v>0</v>
      </c>
      <c r="CB25" s="80">
        <v>0</v>
      </c>
      <c r="CC25" s="80">
        <v>0</v>
      </c>
    </row>
    <row r="26" spans="1:81">
      <c r="A26" s="80" t="s">
        <v>1867</v>
      </c>
      <c r="B26" s="80">
        <v>493</v>
      </c>
      <c r="C26" s="80">
        <v>18</v>
      </c>
      <c r="D26" s="80">
        <v>29</v>
      </c>
      <c r="E26" s="80">
        <v>2021</v>
      </c>
      <c r="F26" s="80" t="s">
        <v>75</v>
      </c>
      <c r="G26" s="174" t="s">
        <v>1849</v>
      </c>
      <c r="H26" s="80" t="s">
        <v>1850</v>
      </c>
      <c r="I26" s="177"/>
      <c r="J26" s="81">
        <v>9.519463679357699</v>
      </c>
      <c r="K26" s="81">
        <v>0.56135307868831374</v>
      </c>
      <c r="L26" s="81">
        <v>10.128284435154887</v>
      </c>
      <c r="M26" s="81">
        <v>7.4780199906542046</v>
      </c>
      <c r="N26" s="81">
        <v>7.2819051698336379</v>
      </c>
      <c r="O26" s="81">
        <v>3.885635228818173</v>
      </c>
      <c r="P26" s="81">
        <v>7.1815612206133723</v>
      </c>
      <c r="Q26" s="81">
        <v>0.27782713732986053</v>
      </c>
      <c r="R26" s="81">
        <v>0</v>
      </c>
      <c r="S26" s="81">
        <v>0</v>
      </c>
      <c r="T26" s="82"/>
      <c r="U26" s="81">
        <v>918149</v>
      </c>
      <c r="V26" s="81">
        <v>215</v>
      </c>
      <c r="W26" s="81">
        <v>255</v>
      </c>
      <c r="X26" s="81">
        <v>1630</v>
      </c>
      <c r="Y26" s="81">
        <v>2056</v>
      </c>
      <c r="Z26" s="81">
        <v>2859</v>
      </c>
      <c r="AA26" s="81">
        <v>1580</v>
      </c>
      <c r="AB26" s="81">
        <v>4656</v>
      </c>
      <c r="AC26" s="81">
        <v>0</v>
      </c>
      <c r="AD26" s="81">
        <v>0</v>
      </c>
      <c r="AE26" s="82"/>
      <c r="AF26" s="81">
        <v>12847729.051260516</v>
      </c>
      <c r="AG26" s="81">
        <v>357418.22616030712</v>
      </c>
      <c r="AH26" s="81">
        <v>1193295.8589704605</v>
      </c>
      <c r="AI26" s="81">
        <v>10971540.294067234</v>
      </c>
      <c r="AJ26" s="81">
        <v>10857664.357948832</v>
      </c>
      <c r="AK26" s="81">
        <v>0</v>
      </c>
      <c r="AL26" s="81">
        <v>0</v>
      </c>
      <c r="AM26" s="81">
        <v>611164.6616331304</v>
      </c>
      <c r="AN26" s="81">
        <v>0</v>
      </c>
      <c r="AO26" s="81">
        <v>0</v>
      </c>
      <c r="AP26" s="82"/>
      <c r="AQ26" s="81">
        <v>42</v>
      </c>
      <c r="AR26" s="81">
        <v>15</v>
      </c>
      <c r="AS26" s="81">
        <v>0</v>
      </c>
      <c r="AT26" s="81">
        <v>1</v>
      </c>
      <c r="AU26" s="81">
        <v>0</v>
      </c>
      <c r="AV26" s="81">
        <v>0</v>
      </c>
      <c r="AW26" s="81"/>
      <c r="AX26" s="82"/>
      <c r="AY26" s="81">
        <v>264.00000000000011</v>
      </c>
      <c r="AZ26" s="81">
        <v>2739.3</v>
      </c>
      <c r="BA26" s="81">
        <v>0</v>
      </c>
      <c r="BB26" s="81">
        <v>1700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1868</v>
      </c>
      <c r="B27" s="80">
        <v>493</v>
      </c>
      <c r="C27" s="80">
        <v>19</v>
      </c>
      <c r="D27" s="80">
        <v>29</v>
      </c>
      <c r="E27" s="80">
        <v>2022</v>
      </c>
      <c r="F27" s="80" t="s">
        <v>568</v>
      </c>
      <c r="G27" s="174" t="s">
        <v>1849</v>
      </c>
      <c r="H27" s="80" t="s">
        <v>1850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44</v>
      </c>
      <c r="AR27" s="81">
        <v>15</v>
      </c>
      <c r="AS27" s="81">
        <v>0</v>
      </c>
      <c r="AT27" s="81">
        <v>1</v>
      </c>
      <c r="AU27" s="81">
        <v>0</v>
      </c>
      <c r="AV27" s="81">
        <v>0</v>
      </c>
      <c r="AW27" s="81"/>
      <c r="AX27" s="82"/>
      <c r="AY27" s="81">
        <v>274.80000000000007</v>
      </c>
      <c r="AZ27" s="81">
        <v>2739.3</v>
      </c>
      <c r="BA27" s="81">
        <v>0</v>
      </c>
      <c r="BB27" s="81">
        <v>1700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1869</v>
      </c>
      <c r="B28" s="80">
        <v>154</v>
      </c>
      <c r="C28" s="80">
        <v>1</v>
      </c>
      <c r="D28" s="80">
        <v>10</v>
      </c>
      <c r="E28" s="80">
        <v>1990</v>
      </c>
      <c r="F28" s="80" t="s">
        <v>562</v>
      </c>
      <c r="G28" s="80" t="s">
        <v>1870</v>
      </c>
      <c r="H28" s="80" t="s">
        <v>1871</v>
      </c>
      <c r="I28" s="177"/>
      <c r="J28" s="81">
        <v>2.6054861166610679</v>
      </c>
      <c r="K28" s="81">
        <v>1.3575817217295052</v>
      </c>
      <c r="L28" s="81">
        <v>2.0893850341583682</v>
      </c>
      <c r="M28" s="81">
        <v>6.0098214125775113</v>
      </c>
      <c r="N28" s="81">
        <v>8.9825217687373122</v>
      </c>
      <c r="O28" s="81">
        <v>6.3139464292242105</v>
      </c>
      <c r="P28" s="81">
        <v>7.038393410929638</v>
      </c>
      <c r="Q28" s="81">
        <v>0.37655659406986663</v>
      </c>
      <c r="R28" s="81">
        <v>0</v>
      </c>
      <c r="S28" s="81">
        <v>0.38510960620027196</v>
      </c>
      <c r="T28" s="82"/>
      <c r="U28" s="81">
        <v>123099</v>
      </c>
      <c r="V28" s="81">
        <v>317</v>
      </c>
      <c r="W28" s="81">
        <v>22</v>
      </c>
      <c r="X28" s="81">
        <v>1303</v>
      </c>
      <c r="Y28" s="81">
        <v>2065</v>
      </c>
      <c r="Z28" s="81">
        <v>2597</v>
      </c>
      <c r="AA28" s="81">
        <v>1709</v>
      </c>
      <c r="AB28" s="81">
        <v>6114</v>
      </c>
      <c r="AC28" s="81">
        <v>0</v>
      </c>
      <c r="AD28" s="81">
        <v>0.38510960620027196</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1872</v>
      </c>
      <c r="B29" s="80">
        <v>155</v>
      </c>
      <c r="C29" s="80">
        <v>2</v>
      </c>
      <c r="D29" s="80">
        <v>10</v>
      </c>
      <c r="E29" s="80">
        <v>2005</v>
      </c>
      <c r="F29" s="80" t="s">
        <v>565</v>
      </c>
      <c r="G29" s="80" t="s">
        <v>1870</v>
      </c>
      <c r="H29" s="80" t="s">
        <v>1871</v>
      </c>
      <c r="I29" s="177"/>
      <c r="J29" s="81">
        <v>2.0757409182712703</v>
      </c>
      <c r="K29" s="81">
        <v>1.3536954204829559</v>
      </c>
      <c r="L29" s="81">
        <v>1.0120267004806429</v>
      </c>
      <c r="M29" s="81">
        <v>10.020170962138149</v>
      </c>
      <c r="N29" s="81">
        <v>11.7108558120776</v>
      </c>
      <c r="O29" s="81">
        <v>7.656008165322886</v>
      </c>
      <c r="P29" s="81">
        <v>8.9208490632527067</v>
      </c>
      <c r="Q29" s="81">
        <v>0.33475391004123906</v>
      </c>
      <c r="R29" s="81">
        <v>0</v>
      </c>
      <c r="S29" s="81">
        <v>0.48248293034000006</v>
      </c>
      <c r="T29" s="82"/>
      <c r="U29" s="81">
        <v>84679</v>
      </c>
      <c r="V29" s="81">
        <v>359</v>
      </c>
      <c r="W29" s="81">
        <v>11</v>
      </c>
      <c r="X29" s="81">
        <v>934</v>
      </c>
      <c r="Y29" s="81">
        <v>2362</v>
      </c>
      <c r="Z29" s="81">
        <v>3644</v>
      </c>
      <c r="AA29" s="81">
        <v>1774</v>
      </c>
      <c r="AB29" s="81">
        <v>5682</v>
      </c>
      <c r="AC29" s="81">
        <v>0</v>
      </c>
      <c r="AD29" s="81">
        <v>0.48248293034000006</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1873</v>
      </c>
      <c r="B30" s="80">
        <v>156</v>
      </c>
      <c r="C30" s="80">
        <v>3</v>
      </c>
      <c r="D30" s="80">
        <v>10</v>
      </c>
      <c r="E30" s="80">
        <v>2006</v>
      </c>
      <c r="F30" s="80" t="s">
        <v>566</v>
      </c>
      <c r="G30" s="80" t="s">
        <v>1870</v>
      </c>
      <c r="H30" s="80" t="s">
        <v>1871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1874</v>
      </c>
      <c r="B31" s="80">
        <v>157</v>
      </c>
      <c r="C31" s="80">
        <v>4</v>
      </c>
      <c r="D31" s="80">
        <v>10</v>
      </c>
      <c r="E31" s="80">
        <v>2007</v>
      </c>
      <c r="F31" s="80" t="s">
        <v>567</v>
      </c>
      <c r="G31" s="80" t="s">
        <v>1870</v>
      </c>
      <c r="H31" s="80" t="s">
        <v>1871</v>
      </c>
      <c r="I31" s="177"/>
      <c r="J31" s="81">
        <v>2.4650483558369634</v>
      </c>
      <c r="K31" s="81">
        <v>1.2722400807788998</v>
      </c>
      <c r="L31" s="81">
        <v>8.20995083605583</v>
      </c>
      <c r="M31" s="81">
        <v>10.692096331469694</v>
      </c>
      <c r="N31" s="81">
        <v>10.574891164844063</v>
      </c>
      <c r="O31" s="81">
        <v>6.6957526020010887</v>
      </c>
      <c r="P31" s="81">
        <v>8.7372239131734979</v>
      </c>
      <c r="Q31" s="81">
        <v>0.34548382992420712</v>
      </c>
      <c r="R31" s="81">
        <v>0</v>
      </c>
      <c r="S31" s="81">
        <v>0.41322050280000006</v>
      </c>
      <c r="T31" s="82"/>
      <c r="U31" s="81">
        <v>110542</v>
      </c>
      <c r="V31" s="81">
        <v>342</v>
      </c>
      <c r="W31" s="81">
        <v>109</v>
      </c>
      <c r="X31" s="81">
        <v>1384</v>
      </c>
      <c r="Y31" s="81">
        <v>2402</v>
      </c>
      <c r="Z31" s="81">
        <v>3313</v>
      </c>
      <c r="AA31" s="81">
        <v>1711</v>
      </c>
      <c r="AB31" s="81">
        <v>5554</v>
      </c>
      <c r="AC31" s="81">
        <v>0</v>
      </c>
      <c r="AD31" s="81">
        <v>0.41322050280000006</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1875</v>
      </c>
      <c r="B32" s="80">
        <v>158</v>
      </c>
      <c r="C32" s="80">
        <v>5</v>
      </c>
      <c r="D32" s="80">
        <v>10</v>
      </c>
      <c r="E32" s="80">
        <v>2008</v>
      </c>
      <c r="F32" s="80" t="s">
        <v>84</v>
      </c>
      <c r="G32" s="80" t="s">
        <v>1870</v>
      </c>
      <c r="H32" s="80" t="s">
        <v>1871</v>
      </c>
      <c r="I32" s="177"/>
      <c r="J32" s="81">
        <v>2.0209765365909527</v>
      </c>
      <c r="K32" s="81">
        <v>0.98491221014359831</v>
      </c>
      <c r="L32" s="81">
        <v>7.4585756724455097</v>
      </c>
      <c r="M32" s="81">
        <v>11.951300497459313</v>
      </c>
      <c r="N32" s="81">
        <v>11.166987304399706</v>
      </c>
      <c r="O32" s="81">
        <v>6.4843323344318273</v>
      </c>
      <c r="P32" s="81">
        <v>8.4314270090551169</v>
      </c>
      <c r="Q32" s="81">
        <v>0.33359507646309194</v>
      </c>
      <c r="R32" s="81">
        <v>0</v>
      </c>
      <c r="S32" s="81">
        <v>0.24093546223999998</v>
      </c>
      <c r="T32" s="82"/>
      <c r="U32" s="81">
        <v>104934</v>
      </c>
      <c r="V32" s="81">
        <v>342</v>
      </c>
      <c r="W32" s="81">
        <v>109</v>
      </c>
      <c r="X32" s="81">
        <v>1384</v>
      </c>
      <c r="Y32" s="81">
        <v>2400</v>
      </c>
      <c r="Z32" s="81">
        <v>3321</v>
      </c>
      <c r="AA32" s="81">
        <v>1653</v>
      </c>
      <c r="AB32" s="81">
        <v>5451</v>
      </c>
      <c r="AC32" s="81">
        <v>0</v>
      </c>
      <c r="AD32" s="81">
        <v>0.24093546223999998</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1876</v>
      </c>
      <c r="B33" s="80">
        <v>159</v>
      </c>
      <c r="C33" s="80">
        <v>6</v>
      </c>
      <c r="D33" s="80">
        <v>10</v>
      </c>
      <c r="E33" s="80">
        <v>2009</v>
      </c>
      <c r="F33" s="80" t="s">
        <v>85</v>
      </c>
      <c r="G33" s="80" t="s">
        <v>1870</v>
      </c>
      <c r="H33" s="80" t="s">
        <v>1871</v>
      </c>
      <c r="I33" s="177"/>
      <c r="J33" s="81">
        <v>1.2870846021680824</v>
      </c>
      <c r="K33" s="81">
        <v>0.64924076625296623</v>
      </c>
      <c r="L33" s="81">
        <v>8.2943829533229518</v>
      </c>
      <c r="M33" s="81">
        <v>10.222197459020807</v>
      </c>
      <c r="N33" s="81">
        <v>10.04285201905911</v>
      </c>
      <c r="O33" s="81">
        <v>6.6663445709477891</v>
      </c>
      <c r="P33" s="81">
        <v>8.1631746511766519</v>
      </c>
      <c r="Q33" s="81">
        <v>0.3134695163456912</v>
      </c>
      <c r="R33" s="81">
        <v>0</v>
      </c>
      <c r="S33" s="81">
        <v>0.46002827920000006</v>
      </c>
      <c r="T33" s="82"/>
      <c r="U33" s="81">
        <v>59821</v>
      </c>
      <c r="V33" s="81">
        <v>225</v>
      </c>
      <c r="W33" s="81">
        <v>184</v>
      </c>
      <c r="X33" s="81">
        <v>1321</v>
      </c>
      <c r="Y33" s="81">
        <v>2421</v>
      </c>
      <c r="Z33" s="81">
        <v>3370</v>
      </c>
      <c r="AA33" s="81">
        <v>1643</v>
      </c>
      <c r="AB33" s="81">
        <v>5377</v>
      </c>
      <c r="AC33" s="81">
        <v>0</v>
      </c>
      <c r="AD33" s="81">
        <v>0.46002827920000006</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1877</v>
      </c>
      <c r="B34" s="80">
        <v>160</v>
      </c>
      <c r="C34" s="80">
        <v>7</v>
      </c>
      <c r="D34" s="80">
        <v>10</v>
      </c>
      <c r="E34" s="80">
        <v>2010</v>
      </c>
      <c r="F34" s="80" t="s">
        <v>86</v>
      </c>
      <c r="G34" s="80" t="s">
        <v>1870</v>
      </c>
      <c r="H34" s="80" t="s">
        <v>1871</v>
      </c>
      <c r="I34" s="177"/>
      <c r="J34" s="81">
        <v>1.0198578374437803</v>
      </c>
      <c r="K34" s="81">
        <v>0.68831433472084191</v>
      </c>
      <c r="L34" s="81">
        <v>8.086736281363363</v>
      </c>
      <c r="M34" s="81">
        <v>10.597552773481777</v>
      </c>
      <c r="N34" s="81">
        <v>10.578062854925292</v>
      </c>
      <c r="O34" s="81">
        <v>6.6630766027564459</v>
      </c>
      <c r="P34" s="81">
        <v>8.2346765713335799</v>
      </c>
      <c r="Q34" s="81">
        <v>0.32209370233518275</v>
      </c>
      <c r="R34" s="81">
        <v>0</v>
      </c>
      <c r="S34" s="81">
        <v>0.34921429074000004</v>
      </c>
      <c r="T34" s="82"/>
      <c r="U34" s="81">
        <v>53748</v>
      </c>
      <c r="V34" s="81">
        <v>225</v>
      </c>
      <c r="W34" s="81">
        <v>184</v>
      </c>
      <c r="X34" s="81">
        <v>1321</v>
      </c>
      <c r="Y34" s="81">
        <v>2416</v>
      </c>
      <c r="Z34" s="81">
        <v>3384</v>
      </c>
      <c r="AA34" s="81">
        <v>1616</v>
      </c>
      <c r="AB34" s="81">
        <v>5294</v>
      </c>
      <c r="AC34" s="81">
        <v>0</v>
      </c>
      <c r="AD34" s="81">
        <v>0.34921429074000004</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1878</v>
      </c>
      <c r="B35" s="80">
        <v>161</v>
      </c>
      <c r="C35" s="80">
        <v>8</v>
      </c>
      <c r="D35" s="80">
        <v>10</v>
      </c>
      <c r="E35" s="80">
        <v>2011</v>
      </c>
      <c r="F35" s="80" t="s">
        <v>87</v>
      </c>
      <c r="G35" s="80" t="s">
        <v>1870</v>
      </c>
      <c r="H35" s="80" t="s">
        <v>1871</v>
      </c>
      <c r="I35" s="177"/>
      <c r="J35" s="81">
        <v>1.5634951685104523</v>
      </c>
      <c r="K35" s="81">
        <v>0.77766792777608473</v>
      </c>
      <c r="L35" s="81">
        <v>9.0786295926178919</v>
      </c>
      <c r="M35" s="81">
        <v>10.315863309220838</v>
      </c>
      <c r="N35" s="81">
        <v>10.984574128630653</v>
      </c>
      <c r="O35" s="81">
        <v>6.5368161998173457</v>
      </c>
      <c r="P35" s="81">
        <v>8.0263980381996483</v>
      </c>
      <c r="Q35" s="81">
        <v>0.36990990242943123</v>
      </c>
      <c r="R35" s="81">
        <v>0</v>
      </c>
      <c r="S35" s="81">
        <v>0.50599895635999992</v>
      </c>
      <c r="T35" s="82"/>
      <c r="U35" s="81">
        <v>87433</v>
      </c>
      <c r="V35" s="81">
        <v>225</v>
      </c>
      <c r="W35" s="81">
        <v>184</v>
      </c>
      <c r="X35" s="81">
        <v>1321</v>
      </c>
      <c r="Y35" s="81">
        <v>2433</v>
      </c>
      <c r="Z35" s="81">
        <v>3392</v>
      </c>
      <c r="AA35" s="81">
        <v>1622</v>
      </c>
      <c r="AB35" s="81">
        <v>5271</v>
      </c>
      <c r="AC35" s="81">
        <v>0</v>
      </c>
      <c r="AD35" s="81">
        <v>0.50599895635999992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1879</v>
      </c>
      <c r="B36" s="80">
        <v>162</v>
      </c>
      <c r="C36" s="80">
        <v>9</v>
      </c>
      <c r="D36" s="80">
        <v>10</v>
      </c>
      <c r="E36" s="80">
        <v>2012</v>
      </c>
      <c r="F36" s="80" t="s">
        <v>88</v>
      </c>
      <c r="G36" s="80" t="s">
        <v>1870</v>
      </c>
      <c r="H36" s="80" t="s">
        <v>1871</v>
      </c>
      <c r="I36" s="177"/>
      <c r="J36" s="81">
        <v>1.0571951661733681</v>
      </c>
      <c r="K36" s="81">
        <v>0.68825879039204518</v>
      </c>
      <c r="L36" s="81">
        <v>8.7592985239494965</v>
      </c>
      <c r="M36" s="81">
        <v>10.692694570606491</v>
      </c>
      <c r="N36" s="81">
        <v>9.5493179296776827</v>
      </c>
      <c r="O36" s="81">
        <v>6.4739049623991951</v>
      </c>
      <c r="P36" s="81">
        <v>7.987462821892799</v>
      </c>
      <c r="Q36" s="81">
        <v>0.39602724361195024</v>
      </c>
      <c r="R36" s="81">
        <v>0</v>
      </c>
      <c r="S36" s="81">
        <v>0.58172891918750014</v>
      </c>
      <c r="T36" s="82"/>
      <c r="U36" s="81">
        <v>66571</v>
      </c>
      <c r="V36" s="81">
        <v>225</v>
      </c>
      <c r="W36" s="81">
        <v>184</v>
      </c>
      <c r="X36" s="81">
        <v>1321</v>
      </c>
      <c r="Y36" s="81">
        <v>2430</v>
      </c>
      <c r="Z36" s="81">
        <v>3386</v>
      </c>
      <c r="AA36" s="81">
        <v>1605</v>
      </c>
      <c r="AB36" s="81">
        <v>5194</v>
      </c>
      <c r="AC36" s="81">
        <v>0</v>
      </c>
      <c r="AD36" s="81">
        <v>0.58172891918750014</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1880</v>
      </c>
      <c r="B37" s="80">
        <v>163</v>
      </c>
      <c r="C37" s="80">
        <v>10</v>
      </c>
      <c r="D37" s="80">
        <v>10</v>
      </c>
      <c r="E37" s="80">
        <v>2013</v>
      </c>
      <c r="F37" s="80" t="s">
        <v>89</v>
      </c>
      <c r="G37" s="80" t="s">
        <v>1870</v>
      </c>
      <c r="H37" s="80" t="s">
        <v>1871</v>
      </c>
      <c r="I37" s="177"/>
      <c r="J37" s="81">
        <v>0.99000268749544418</v>
      </c>
      <c r="K37" s="81">
        <v>0.63943245827336792</v>
      </c>
      <c r="L37" s="81">
        <v>7.8510153360264585</v>
      </c>
      <c r="M37" s="81">
        <v>11.037096090892494</v>
      </c>
      <c r="N37" s="81">
        <v>9.5338082612335011</v>
      </c>
      <c r="O37" s="81">
        <v>6.1825689300261013</v>
      </c>
      <c r="P37" s="81">
        <v>7.9176514488918626</v>
      </c>
      <c r="Q37" s="81">
        <v>0.39699209861743057</v>
      </c>
      <c r="R37" s="81">
        <v>0</v>
      </c>
      <c r="S37" s="81">
        <v>0.43050977280000008</v>
      </c>
      <c r="T37" s="82"/>
      <c r="U37" s="81">
        <v>60184</v>
      </c>
      <c r="V37" s="81">
        <v>225</v>
      </c>
      <c r="W37" s="81">
        <v>184</v>
      </c>
      <c r="X37" s="81">
        <v>1321</v>
      </c>
      <c r="Y37" s="81">
        <v>2425</v>
      </c>
      <c r="Z37" s="81">
        <v>3378</v>
      </c>
      <c r="AA37" s="81">
        <v>1585</v>
      </c>
      <c r="AB37" s="81">
        <v>5132</v>
      </c>
      <c r="AC37" s="81">
        <v>0</v>
      </c>
      <c r="AD37" s="81">
        <v>0.43050977280000008</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1881</v>
      </c>
      <c r="B38" s="80">
        <v>164</v>
      </c>
      <c r="C38" s="80">
        <v>11</v>
      </c>
      <c r="D38" s="80">
        <v>10</v>
      </c>
      <c r="E38" s="80">
        <v>2014</v>
      </c>
      <c r="F38" s="80" t="s">
        <v>90</v>
      </c>
      <c r="G38" s="80" t="s">
        <v>1870</v>
      </c>
      <c r="H38" s="80" t="s">
        <v>1871</v>
      </c>
      <c r="I38" s="177"/>
      <c r="J38" s="81">
        <v>0.90380425901630812</v>
      </c>
      <c r="K38" s="81">
        <v>0.73133934857942751</v>
      </c>
      <c r="L38" s="81">
        <v>5.9489217460930455</v>
      </c>
      <c r="M38" s="81">
        <v>10.05442274020848</v>
      </c>
      <c r="N38" s="81">
        <v>9.5078096810352104</v>
      </c>
      <c r="O38" s="81">
        <v>5.9796878959113275</v>
      </c>
      <c r="P38" s="81">
        <v>7.843340891024714</v>
      </c>
      <c r="Q38" s="81">
        <v>0.37414199072113619</v>
      </c>
      <c r="R38" s="81">
        <v>0</v>
      </c>
      <c r="S38" s="81">
        <v>0.43244711868749997</v>
      </c>
      <c r="T38" s="82"/>
      <c r="U38" s="81">
        <v>54191</v>
      </c>
      <c r="V38" s="81">
        <v>236</v>
      </c>
      <c r="W38" s="81">
        <v>124</v>
      </c>
      <c r="X38" s="81">
        <v>1362</v>
      </c>
      <c r="Y38" s="81">
        <v>2412</v>
      </c>
      <c r="Z38" s="81">
        <v>3441</v>
      </c>
      <c r="AA38" s="81">
        <v>1562</v>
      </c>
      <c r="AB38" s="81">
        <v>5041</v>
      </c>
      <c r="AC38" s="81">
        <v>0</v>
      </c>
      <c r="AD38" s="81">
        <v>0.43244711868749997</v>
      </c>
      <c r="AE38" s="82"/>
      <c r="AF38" s="81">
        <v>563019.49987727078</v>
      </c>
      <c r="AG38" s="81">
        <v>460894.96949992323</v>
      </c>
      <c r="AH38" s="81">
        <v>1424037.8574187721</v>
      </c>
      <c r="AI38" s="81">
        <v>9453184.8608486857</v>
      </c>
      <c r="AJ38" s="81">
        <v>9922543.8649209663</v>
      </c>
      <c r="AK38" s="81">
        <v>0</v>
      </c>
      <c r="AL38" s="81">
        <v>0</v>
      </c>
      <c r="AM38" s="81">
        <v>692053.97125334863</v>
      </c>
      <c r="AN38" s="81">
        <v>0</v>
      </c>
      <c r="AO38" s="81">
        <v>0</v>
      </c>
      <c r="AP38" s="82"/>
      <c r="AQ38" s="81">
        <v>14</v>
      </c>
      <c r="AR38" s="81">
        <v>27</v>
      </c>
      <c r="AS38" s="81">
        <v>1</v>
      </c>
      <c r="AT38" s="81">
        <v>0</v>
      </c>
      <c r="AU38" s="81">
        <v>0</v>
      </c>
      <c r="AV38" s="81">
        <v>0</v>
      </c>
      <c r="AW38" s="81" t="s">
        <v>564</v>
      </c>
      <c r="AX38" s="82"/>
      <c r="AY38" s="81">
        <v>95.1</v>
      </c>
      <c r="AZ38" s="81">
        <v>478.8</v>
      </c>
      <c r="BA38" s="81">
        <v>3600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1882</v>
      </c>
      <c r="B39" s="80">
        <v>165</v>
      </c>
      <c r="C39" s="80">
        <v>12</v>
      </c>
      <c r="D39" s="80">
        <v>10</v>
      </c>
      <c r="E39" s="80">
        <v>2015</v>
      </c>
      <c r="F39" s="80" t="s">
        <v>91</v>
      </c>
      <c r="G39" s="80" t="s">
        <v>1870</v>
      </c>
      <c r="H39" s="80" t="s">
        <v>1871</v>
      </c>
      <c r="I39" s="177"/>
      <c r="J39" s="81">
        <v>1.5946841691947982</v>
      </c>
      <c r="K39" s="81">
        <v>0.72734480928549727</v>
      </c>
      <c r="L39" s="81">
        <v>6.8326058710344082</v>
      </c>
      <c r="M39" s="81">
        <v>9.1025841100805422</v>
      </c>
      <c r="N39" s="81">
        <v>9.0037502237704423</v>
      </c>
      <c r="O39" s="81">
        <v>6.058599063235059</v>
      </c>
      <c r="P39" s="81">
        <v>7.6786521033723165</v>
      </c>
      <c r="Q39" s="81">
        <v>0.3637234228695006</v>
      </c>
      <c r="R39" s="81">
        <v>0</v>
      </c>
      <c r="S39" s="81">
        <v>0.38499055307999996</v>
      </c>
      <c r="T39" s="82"/>
      <c r="U39" s="81">
        <v>92790</v>
      </c>
      <c r="V39" s="81">
        <v>236</v>
      </c>
      <c r="W39" s="81">
        <v>124</v>
      </c>
      <c r="X39" s="81">
        <v>1362</v>
      </c>
      <c r="Y39" s="81">
        <v>2412</v>
      </c>
      <c r="Z39" s="81">
        <v>3520</v>
      </c>
      <c r="AA39" s="81">
        <v>1528</v>
      </c>
      <c r="AB39" s="81">
        <v>5006</v>
      </c>
      <c r="AC39" s="81">
        <v>0</v>
      </c>
      <c r="AD39" s="81">
        <v>0.38499055307999996</v>
      </c>
      <c r="AE39" s="82"/>
      <c r="AF39" s="81">
        <v>1204174.7646270127</v>
      </c>
      <c r="AG39" s="81">
        <v>465819.29701019102</v>
      </c>
      <c r="AH39" s="81">
        <v>1373897.2231578117</v>
      </c>
      <c r="AI39" s="81">
        <v>9174225.8217918742</v>
      </c>
      <c r="AJ39" s="81">
        <v>9340500.0847545266</v>
      </c>
      <c r="AK39" s="81">
        <v>0</v>
      </c>
      <c r="AL39" s="81">
        <v>0</v>
      </c>
      <c r="AM39" s="81">
        <v>686051.30061980186</v>
      </c>
      <c r="AN39" s="81">
        <v>0</v>
      </c>
      <c r="AO39" s="81">
        <v>0</v>
      </c>
      <c r="AP39" s="82"/>
      <c r="AQ39" s="81">
        <v>15</v>
      </c>
      <c r="AR39" s="81">
        <v>29</v>
      </c>
      <c r="AS39" s="81">
        <v>1</v>
      </c>
      <c r="AT39" s="81">
        <v>0</v>
      </c>
      <c r="AU39" s="81">
        <v>0</v>
      </c>
      <c r="AV39" s="81">
        <v>0</v>
      </c>
      <c r="AW39" s="81" t="s">
        <v>564</v>
      </c>
      <c r="AX39" s="82"/>
      <c r="AY39" s="81">
        <v>100.3</v>
      </c>
      <c r="AZ39" s="81">
        <v>538.20000000000005</v>
      </c>
      <c r="BA39" s="81">
        <v>3600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1883</v>
      </c>
      <c r="B40" s="80">
        <v>166</v>
      </c>
      <c r="C40" s="80">
        <v>13</v>
      </c>
      <c r="D40" s="80">
        <v>10</v>
      </c>
      <c r="E40" s="80">
        <v>2016</v>
      </c>
      <c r="F40" s="80" t="s">
        <v>92</v>
      </c>
      <c r="G40" s="80" t="s">
        <v>1870</v>
      </c>
      <c r="H40" s="80" t="s">
        <v>1871</v>
      </c>
      <c r="I40" s="177"/>
      <c r="J40" s="81">
        <v>1.3032673813645081</v>
      </c>
      <c r="K40" s="81">
        <v>0.69357882340716537</v>
      </c>
      <c r="L40" s="81">
        <v>6.520817903951718</v>
      </c>
      <c r="M40" s="81">
        <v>9.4342101725122944</v>
      </c>
      <c r="N40" s="81">
        <v>8.8920877979959876</v>
      </c>
      <c r="O40" s="81">
        <v>5.9969288298434922</v>
      </c>
      <c r="P40" s="81">
        <v>7.4970079442556887</v>
      </c>
      <c r="Q40" s="81">
        <v>0.34955790583611379</v>
      </c>
      <c r="R40" s="81">
        <v>0</v>
      </c>
      <c r="S40" s="81">
        <v>0.4139805310663664</v>
      </c>
      <c r="T40" s="82"/>
      <c r="U40" s="81">
        <v>62657.000000000007</v>
      </c>
      <c r="V40" s="81">
        <v>236</v>
      </c>
      <c r="W40" s="81">
        <v>124</v>
      </c>
      <c r="X40" s="81">
        <v>1362</v>
      </c>
      <c r="Y40" s="81">
        <v>2393</v>
      </c>
      <c r="Z40" s="81">
        <v>3527</v>
      </c>
      <c r="AA40" s="81">
        <v>1543</v>
      </c>
      <c r="AB40" s="81">
        <v>4949</v>
      </c>
      <c r="AC40" s="81">
        <v>0</v>
      </c>
      <c r="AD40" s="81">
        <v>0.4139805310663664</v>
      </c>
      <c r="AE40" s="82"/>
      <c r="AF40" s="81">
        <v>1081960.911334408</v>
      </c>
      <c r="AG40" s="81">
        <v>406097.66047822271</v>
      </c>
      <c r="AH40" s="81">
        <v>1032623.241601118</v>
      </c>
      <c r="AI40" s="81">
        <v>9848381.5121905431</v>
      </c>
      <c r="AJ40" s="81">
        <v>9818019.7202720959</v>
      </c>
      <c r="AK40" s="81">
        <v>0</v>
      </c>
      <c r="AL40" s="81">
        <v>0</v>
      </c>
      <c r="AM40" s="81">
        <v>678766.61541644402</v>
      </c>
      <c r="AN40" s="81">
        <v>0</v>
      </c>
      <c r="AO40" s="81">
        <v>0</v>
      </c>
      <c r="AP40" s="82"/>
      <c r="AQ40" s="81">
        <v>15</v>
      </c>
      <c r="AR40" s="81">
        <v>30</v>
      </c>
      <c r="AS40" s="81">
        <v>1</v>
      </c>
      <c r="AT40" s="81">
        <v>0</v>
      </c>
      <c r="AU40" s="81">
        <v>0</v>
      </c>
      <c r="AV40" s="81">
        <v>0</v>
      </c>
      <c r="AW40" s="81" t="s">
        <v>564</v>
      </c>
      <c r="AX40" s="82"/>
      <c r="AY40" s="81">
        <v>100.3</v>
      </c>
      <c r="AZ40" s="81">
        <v>548.4</v>
      </c>
      <c r="BA40" s="81">
        <v>3600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1884</v>
      </c>
      <c r="B41" s="80">
        <v>167</v>
      </c>
      <c r="C41" s="80">
        <v>14</v>
      </c>
      <c r="D41" s="80">
        <v>10</v>
      </c>
      <c r="E41" s="80">
        <v>2017</v>
      </c>
      <c r="F41" s="80" t="s">
        <v>71</v>
      </c>
      <c r="G41" s="80" t="s">
        <v>1870</v>
      </c>
      <c r="H41" s="80" t="s">
        <v>1871</v>
      </c>
      <c r="I41" s="177"/>
      <c r="J41" s="81">
        <v>1.1420075312568452</v>
      </c>
      <c r="K41" s="81">
        <v>0.74665777475961337</v>
      </c>
      <c r="L41" s="81">
        <v>5.062704289419405</v>
      </c>
      <c r="M41" s="81">
        <v>9.4731330437527426</v>
      </c>
      <c r="N41" s="81">
        <v>9.0954470813157258</v>
      </c>
      <c r="O41" s="81">
        <v>5.6699343025931634</v>
      </c>
      <c r="P41" s="81">
        <v>7.4302053013512372</v>
      </c>
      <c r="Q41" s="81">
        <v>0.3326925093336055</v>
      </c>
      <c r="R41" s="81">
        <v>0</v>
      </c>
      <c r="S41" s="81">
        <v>0.58080242298291096</v>
      </c>
      <c r="T41" s="82"/>
      <c r="U41" s="81">
        <v>60430.999999999993</v>
      </c>
      <c r="V41" s="81">
        <v>236</v>
      </c>
      <c r="W41" s="81">
        <v>124</v>
      </c>
      <c r="X41" s="81">
        <v>1362</v>
      </c>
      <c r="Y41" s="81">
        <v>2380</v>
      </c>
      <c r="Z41" s="81">
        <v>3390</v>
      </c>
      <c r="AA41" s="81">
        <v>1539</v>
      </c>
      <c r="AB41" s="81">
        <v>4871</v>
      </c>
      <c r="AC41" s="81">
        <v>0</v>
      </c>
      <c r="AD41" s="81">
        <v>0.58080242298291096</v>
      </c>
      <c r="AE41" s="82"/>
      <c r="AF41" s="81">
        <v>899459.86073379824</v>
      </c>
      <c r="AG41" s="81">
        <v>439307.35782056733</v>
      </c>
      <c r="AH41" s="81">
        <v>1079576.208114546</v>
      </c>
      <c r="AI41" s="81">
        <v>10098681.066401551</v>
      </c>
      <c r="AJ41" s="81">
        <v>9976384.911549015</v>
      </c>
      <c r="AK41" s="81">
        <v>0</v>
      </c>
      <c r="AL41" s="81">
        <v>0</v>
      </c>
      <c r="AM41" s="81">
        <v>669114.08307651512</v>
      </c>
      <c r="AN41" s="81">
        <v>0</v>
      </c>
      <c r="AO41" s="81">
        <v>0</v>
      </c>
      <c r="AP41" s="82"/>
      <c r="AQ41" s="81">
        <v>16</v>
      </c>
      <c r="AR41" s="81">
        <v>37</v>
      </c>
      <c r="AS41" s="81">
        <v>1</v>
      </c>
      <c r="AT41" s="81">
        <v>1</v>
      </c>
      <c r="AU41" s="81">
        <v>0</v>
      </c>
      <c r="AV41" s="81">
        <v>0</v>
      </c>
      <c r="AW41" s="81" t="s">
        <v>564</v>
      </c>
      <c r="AX41" s="82"/>
      <c r="AY41" s="81">
        <v>110.2</v>
      </c>
      <c r="AZ41" s="81">
        <v>851.69999999999982</v>
      </c>
      <c r="BA41" s="81">
        <v>3600</v>
      </c>
      <c r="BB41" s="81">
        <v>58.2</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1885</v>
      </c>
      <c r="B42" s="80">
        <v>168</v>
      </c>
      <c r="C42" s="80">
        <v>15</v>
      </c>
      <c r="D42" s="80">
        <v>10</v>
      </c>
      <c r="E42" s="80">
        <v>2018</v>
      </c>
      <c r="F42" s="80" t="s">
        <v>93</v>
      </c>
      <c r="G42" s="80" t="s">
        <v>1870</v>
      </c>
      <c r="H42" s="80" t="s">
        <v>1871</v>
      </c>
      <c r="I42" s="177"/>
      <c r="J42" s="81">
        <v>2.7768918404741125</v>
      </c>
      <c r="K42" s="81">
        <v>0.71236756170554039</v>
      </c>
      <c r="L42" s="81">
        <v>4.7659073926854871</v>
      </c>
      <c r="M42" s="81">
        <v>10.960583777044599</v>
      </c>
      <c r="N42" s="81">
        <v>7.9976412369608507</v>
      </c>
      <c r="O42" s="81">
        <v>5.1153819001783063</v>
      </c>
      <c r="P42" s="81">
        <v>7.2463059152978584</v>
      </c>
      <c r="Q42" s="81">
        <v>0.30079941346933337</v>
      </c>
      <c r="R42" s="81">
        <v>0</v>
      </c>
      <c r="S42" s="81">
        <v>0.6403522457506573</v>
      </c>
      <c r="T42" s="82"/>
      <c r="U42" s="81">
        <v>151462</v>
      </c>
      <c r="V42" s="81">
        <v>236</v>
      </c>
      <c r="W42" s="81">
        <v>124</v>
      </c>
      <c r="X42" s="81">
        <v>1362</v>
      </c>
      <c r="Y42" s="81">
        <v>2331</v>
      </c>
      <c r="Z42" s="81">
        <v>3117</v>
      </c>
      <c r="AA42" s="81">
        <v>1516</v>
      </c>
      <c r="AB42" s="81">
        <v>4746</v>
      </c>
      <c r="AC42" s="81">
        <v>0</v>
      </c>
      <c r="AD42" s="81">
        <v>0.6403522457506573</v>
      </c>
      <c r="AE42" s="82"/>
      <c r="AF42" s="81">
        <v>1778080.8029580959</v>
      </c>
      <c r="AG42" s="81">
        <v>393380.58758686238</v>
      </c>
      <c r="AH42" s="81">
        <v>997254.53329157538</v>
      </c>
      <c r="AI42" s="81">
        <v>11842466.552152241</v>
      </c>
      <c r="AJ42" s="81">
        <v>8623883.9200190306</v>
      </c>
      <c r="AK42" s="81">
        <v>0</v>
      </c>
      <c r="AL42" s="81">
        <v>0</v>
      </c>
      <c r="AM42" s="81">
        <v>653292.17143748538</v>
      </c>
      <c r="AN42" s="81">
        <v>0</v>
      </c>
      <c r="AO42" s="81">
        <v>0</v>
      </c>
      <c r="AP42" s="82"/>
      <c r="AQ42" s="81">
        <v>17</v>
      </c>
      <c r="AR42" s="81">
        <v>37</v>
      </c>
      <c r="AS42" s="81">
        <v>1</v>
      </c>
      <c r="AT42" s="81">
        <v>1</v>
      </c>
      <c r="AU42" s="81">
        <v>0</v>
      </c>
      <c r="AV42" s="81">
        <v>0</v>
      </c>
      <c r="AW42" s="81" t="s">
        <v>564</v>
      </c>
      <c r="AX42" s="82"/>
      <c r="AY42" s="81">
        <v>120</v>
      </c>
      <c r="AZ42" s="81">
        <v>852</v>
      </c>
      <c r="BA42" s="81">
        <v>3600</v>
      </c>
      <c r="BB42" s="81">
        <v>58</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1886</v>
      </c>
      <c r="B43" s="80">
        <v>169</v>
      </c>
      <c r="C43" s="80">
        <v>16</v>
      </c>
      <c r="D43" s="80">
        <v>10</v>
      </c>
      <c r="E43" s="80">
        <v>2019</v>
      </c>
      <c r="F43" s="80" t="s">
        <v>73</v>
      </c>
      <c r="G43" s="80" t="s">
        <v>1870</v>
      </c>
      <c r="H43" s="80" t="s">
        <v>1871</v>
      </c>
      <c r="I43" s="177"/>
      <c r="J43" s="81">
        <v>1.1670344141630149</v>
      </c>
      <c r="K43" s="81">
        <v>0.6665464039444754</v>
      </c>
      <c r="L43" s="81">
        <v>4.8466584508044983</v>
      </c>
      <c r="M43" s="81">
        <v>9.0206991613905565</v>
      </c>
      <c r="N43" s="81">
        <v>7.8255644025943365</v>
      </c>
      <c r="O43" s="81">
        <v>4.9179920263476458</v>
      </c>
      <c r="P43" s="81">
        <v>7.2865017057642074</v>
      </c>
      <c r="Q43" s="81">
        <v>0.28836517529985939</v>
      </c>
      <c r="R43" s="81">
        <v>0</v>
      </c>
      <c r="S43" s="81">
        <v>0.65352284648751335</v>
      </c>
      <c r="T43" s="82"/>
      <c r="U43" s="81">
        <v>63976</v>
      </c>
      <c r="V43" s="81">
        <v>236</v>
      </c>
      <c r="W43" s="81">
        <v>124</v>
      </c>
      <c r="X43" s="81">
        <v>1362</v>
      </c>
      <c r="Y43" s="81">
        <v>2323</v>
      </c>
      <c r="Z43" s="81">
        <v>3079</v>
      </c>
      <c r="AA43" s="81">
        <v>1513</v>
      </c>
      <c r="AB43" s="81">
        <v>4673</v>
      </c>
      <c r="AC43" s="81">
        <v>0</v>
      </c>
      <c r="AD43" s="81">
        <v>0.65352284648751335</v>
      </c>
      <c r="AE43" s="82"/>
      <c r="AF43" s="81">
        <v>951297.60373578267</v>
      </c>
      <c r="AG43" s="81">
        <v>382416.52354477288</v>
      </c>
      <c r="AH43" s="81">
        <v>1101733.111216974</v>
      </c>
      <c r="AI43" s="81">
        <v>9350778.8603476621</v>
      </c>
      <c r="AJ43" s="81">
        <v>8297697.2542771325</v>
      </c>
      <c r="AK43" s="81">
        <v>0</v>
      </c>
      <c r="AL43" s="81">
        <v>0</v>
      </c>
      <c r="AM43" s="81">
        <v>636427.42167483433</v>
      </c>
      <c r="AN43" s="81">
        <v>0</v>
      </c>
      <c r="AO43" s="81">
        <v>0</v>
      </c>
      <c r="AP43" s="82"/>
      <c r="AQ43" s="81">
        <v>23</v>
      </c>
      <c r="AR43" s="81">
        <v>38</v>
      </c>
      <c r="AS43" s="81">
        <v>1</v>
      </c>
      <c r="AT43" s="81">
        <v>1</v>
      </c>
      <c r="AU43" s="81">
        <v>0</v>
      </c>
      <c r="AV43" s="81">
        <v>0</v>
      </c>
      <c r="AW43" s="81" t="s">
        <v>564</v>
      </c>
      <c r="AX43" s="82"/>
      <c r="AY43" s="81">
        <v>167.9</v>
      </c>
      <c r="AZ43" s="81">
        <v>901.19999999999982</v>
      </c>
      <c r="BA43" s="81">
        <v>3600</v>
      </c>
      <c r="BB43" s="81">
        <v>58.2</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1887</v>
      </c>
      <c r="B44" s="80">
        <v>170</v>
      </c>
      <c r="C44" s="80">
        <v>17</v>
      </c>
      <c r="D44" s="80">
        <v>10</v>
      </c>
      <c r="E44" s="80">
        <v>2020</v>
      </c>
      <c r="F44" s="80" t="s">
        <v>218</v>
      </c>
      <c r="G44" s="80" t="s">
        <v>1870</v>
      </c>
      <c r="H44" s="80" t="s">
        <v>1871</v>
      </c>
      <c r="I44" s="177"/>
      <c r="J44" s="81">
        <v>0.63710192946107469</v>
      </c>
      <c r="K44" s="81">
        <v>0.52163622677344856</v>
      </c>
      <c r="L44" s="81">
        <v>6.429989971126651</v>
      </c>
      <c r="M44" s="81">
        <v>6.7356303795694394</v>
      </c>
      <c r="N44" s="81">
        <v>7.2303497273662067</v>
      </c>
      <c r="O44" s="81">
        <v>4.2990608812398072</v>
      </c>
      <c r="P44" s="81">
        <v>6.7419633474587544</v>
      </c>
      <c r="Q44" s="81">
        <v>0.27211503440589396</v>
      </c>
      <c r="R44" s="81">
        <v>0</v>
      </c>
      <c r="S44" s="81">
        <v>0.71307541523994267</v>
      </c>
      <c r="T44" s="82"/>
      <c r="U44" s="81">
        <v>40812</v>
      </c>
      <c r="V44" s="81">
        <v>218</v>
      </c>
      <c r="W44" s="81">
        <v>162</v>
      </c>
      <c r="X44" s="81">
        <v>1316</v>
      </c>
      <c r="Y44" s="81">
        <v>2302</v>
      </c>
      <c r="Z44" s="81">
        <v>3072</v>
      </c>
      <c r="AA44" s="81">
        <v>1521</v>
      </c>
      <c r="AB44" s="81">
        <v>4615</v>
      </c>
      <c r="AC44" s="81">
        <v>0</v>
      </c>
      <c r="AD44" s="81">
        <v>0.71307541523994267</v>
      </c>
      <c r="AE44" s="82"/>
      <c r="AF44" s="81">
        <v>543527.85340839776</v>
      </c>
      <c r="AG44" s="81">
        <v>298509.00254448486</v>
      </c>
      <c r="AH44" s="81">
        <v>1612014.2648706718</v>
      </c>
      <c r="AI44" s="81">
        <v>7565156.8446360184</v>
      </c>
      <c r="AJ44" s="81">
        <v>8589349.0225854386</v>
      </c>
      <c r="AK44" s="81"/>
      <c r="AL44" s="81"/>
      <c r="AM44" s="81">
        <v>602308.77371941833</v>
      </c>
      <c r="AN44" s="81"/>
      <c r="AO44" s="81"/>
      <c r="AP44" s="82"/>
      <c r="AQ44" s="81">
        <v>24</v>
      </c>
      <c r="AR44" s="81">
        <v>39</v>
      </c>
      <c r="AS44" s="81">
        <v>1</v>
      </c>
      <c r="AT44" s="81">
        <v>1</v>
      </c>
      <c r="AU44" s="81">
        <v>0</v>
      </c>
      <c r="AV44" s="81">
        <v>0</v>
      </c>
      <c r="AW44" s="81">
        <v>1</v>
      </c>
      <c r="AX44" s="82"/>
      <c r="AY44" s="81">
        <v>177.7</v>
      </c>
      <c r="AZ44" s="81">
        <v>1201.0999999999999</v>
      </c>
      <c r="BA44" s="81">
        <v>3600</v>
      </c>
      <c r="BB44" s="81">
        <v>58.2</v>
      </c>
      <c r="BC44" s="81">
        <v>0</v>
      </c>
      <c r="BD44" s="81">
        <v>0</v>
      </c>
      <c r="BE44" s="81">
        <v>3600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1888</v>
      </c>
      <c r="B45" s="80">
        <v>170</v>
      </c>
      <c r="C45" s="80">
        <v>18</v>
      </c>
      <c r="D45" s="80">
        <v>10</v>
      </c>
      <c r="E45" s="80">
        <v>2021</v>
      </c>
      <c r="F45" s="80" t="s">
        <v>75</v>
      </c>
      <c r="G45" s="174" t="s">
        <v>1870</v>
      </c>
      <c r="H45" s="80" t="s">
        <v>1871</v>
      </c>
      <c r="I45" s="177"/>
      <c r="J45" s="81">
        <v>1.0491624380459867</v>
      </c>
      <c r="K45" s="81">
        <v>0.55239776699405185</v>
      </c>
      <c r="L45" s="81">
        <v>6.9313516338956624</v>
      </c>
      <c r="M45" s="81">
        <v>7.2508917306838949</v>
      </c>
      <c r="N45" s="81">
        <v>7.2295118847593338</v>
      </c>
      <c r="O45" s="81">
        <v>4.1642484578869814</v>
      </c>
      <c r="P45" s="81">
        <v>6.8679360787005095</v>
      </c>
      <c r="Q45" s="81">
        <v>0.27424689071478497</v>
      </c>
      <c r="R45" s="81">
        <v>0</v>
      </c>
      <c r="S45" s="81">
        <v>0.87467976693319904</v>
      </c>
      <c r="T45" s="82"/>
      <c r="U45" s="81">
        <v>71187</v>
      </c>
      <c r="V45" s="81">
        <v>218</v>
      </c>
      <c r="W45" s="81">
        <v>162</v>
      </c>
      <c r="X45" s="81">
        <v>1316</v>
      </c>
      <c r="Y45" s="81">
        <v>2328</v>
      </c>
      <c r="Z45" s="81">
        <v>3064</v>
      </c>
      <c r="AA45" s="81">
        <v>1511</v>
      </c>
      <c r="AB45" s="81">
        <v>4596</v>
      </c>
      <c r="AC45" s="81">
        <v>0</v>
      </c>
      <c r="AD45" s="81">
        <v>0.87467976693319904</v>
      </c>
      <c r="AE45" s="82"/>
      <c r="AF45" s="81">
        <v>886490.19557598117</v>
      </c>
      <c r="AG45" s="81">
        <v>319899.54920333071</v>
      </c>
      <c r="AH45" s="81">
        <v>1704471.9583661719</v>
      </c>
      <c r="AI45" s="81">
        <v>8289247.8060855921</v>
      </c>
      <c r="AJ45" s="81">
        <v>8615090.2710357085</v>
      </c>
      <c r="AK45" s="81">
        <v>0</v>
      </c>
      <c r="AL45" s="81">
        <v>0</v>
      </c>
      <c r="AM45" s="81">
        <v>603288.82836466224</v>
      </c>
      <c r="AN45" s="81">
        <v>0</v>
      </c>
      <c r="AO45" s="81">
        <v>0</v>
      </c>
      <c r="AP45" s="82"/>
      <c r="AQ45" s="81">
        <v>27</v>
      </c>
      <c r="AR45" s="81">
        <v>38</v>
      </c>
      <c r="AS45" s="81">
        <v>1</v>
      </c>
      <c r="AT45" s="81">
        <v>1</v>
      </c>
      <c r="AU45" s="81">
        <v>0</v>
      </c>
      <c r="AV45" s="81">
        <v>0</v>
      </c>
      <c r="AW45" s="81"/>
      <c r="AX45" s="82"/>
      <c r="AY45" s="81">
        <v>198.1</v>
      </c>
      <c r="AZ45" s="81">
        <v>1152.5</v>
      </c>
      <c r="BA45" s="81">
        <v>3600</v>
      </c>
      <c r="BB45" s="81">
        <v>58.2</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1889</v>
      </c>
      <c r="B46" s="80">
        <v>170</v>
      </c>
      <c r="C46" s="80">
        <v>19</v>
      </c>
      <c r="D46" s="80">
        <v>10</v>
      </c>
      <c r="E46" s="80">
        <v>2022</v>
      </c>
      <c r="F46" s="80" t="s">
        <v>568</v>
      </c>
      <c r="G46" s="174" t="s">
        <v>1870</v>
      </c>
      <c r="H46" s="80" t="s">
        <v>1871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35</v>
      </c>
      <c r="AR46" s="81">
        <v>39</v>
      </c>
      <c r="AS46" s="81">
        <v>1</v>
      </c>
      <c r="AT46" s="81">
        <v>1</v>
      </c>
      <c r="AU46" s="81">
        <v>0</v>
      </c>
      <c r="AV46" s="81">
        <v>0</v>
      </c>
      <c r="AW46" s="81"/>
      <c r="AX46" s="82"/>
      <c r="AY46" s="81">
        <v>250.80000000000004</v>
      </c>
      <c r="AZ46" s="81">
        <v>1402.4999999999998</v>
      </c>
      <c r="BA46" s="81">
        <v>3600</v>
      </c>
      <c r="BB46" s="81">
        <v>58.2</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1890</v>
      </c>
      <c r="B47" s="80">
        <v>1</v>
      </c>
      <c r="C47" s="80">
        <v>1</v>
      </c>
      <c r="D47" s="80">
        <v>1</v>
      </c>
      <c r="E47" s="80">
        <v>1990</v>
      </c>
      <c r="F47" s="80" t="s">
        <v>562</v>
      </c>
      <c r="G47" s="80" t="s">
        <v>1834</v>
      </c>
      <c r="H47" s="80" t="s">
        <v>1835</v>
      </c>
      <c r="I47" s="177" t="s">
        <v>563</v>
      </c>
      <c r="J47" s="81">
        <v>9.8310499575474282</v>
      </c>
      <c r="K47" s="81">
        <v>1.6450775268199911</v>
      </c>
      <c r="L47" s="81">
        <v>9.9174826086127705</v>
      </c>
      <c r="M47" s="81">
        <v>4.4672974633935807</v>
      </c>
      <c r="N47" s="81">
        <v>9.7697222454655499</v>
      </c>
      <c r="O47" s="81">
        <v>5.7182911057124928</v>
      </c>
      <c r="P47" s="81">
        <v>13.916168130796517</v>
      </c>
      <c r="Q47" s="81">
        <v>0.41622006259799782</v>
      </c>
      <c r="R47" s="81">
        <v>0</v>
      </c>
      <c r="S47" s="81">
        <v>0.33893307831620223</v>
      </c>
      <c r="T47" s="82"/>
      <c r="U47" s="81">
        <v>276021</v>
      </c>
      <c r="V47" s="81">
        <v>301</v>
      </c>
      <c r="W47" s="81">
        <v>116</v>
      </c>
      <c r="X47" s="81">
        <v>1498</v>
      </c>
      <c r="Y47" s="81">
        <v>2090</v>
      </c>
      <c r="Z47" s="81">
        <v>2352</v>
      </c>
      <c r="AA47" s="81">
        <v>3379</v>
      </c>
      <c r="AB47" s="81">
        <v>6758</v>
      </c>
      <c r="AC47" s="81">
        <v>0</v>
      </c>
      <c r="AD47" s="81">
        <v>0.33893307831620223</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1891</v>
      </c>
      <c r="B48" s="80">
        <v>2</v>
      </c>
      <c r="C48" s="80">
        <v>2</v>
      </c>
      <c r="D48" s="80">
        <v>1</v>
      </c>
      <c r="E48" s="80">
        <v>2005</v>
      </c>
      <c r="F48" s="80" t="s">
        <v>565</v>
      </c>
      <c r="G48" s="80" t="s">
        <v>1834</v>
      </c>
      <c r="H48" s="80" t="s">
        <v>1835</v>
      </c>
      <c r="I48" s="177"/>
      <c r="J48" s="81">
        <v>2.9912214738617018</v>
      </c>
      <c r="K48" s="81">
        <v>0.68844145898823295</v>
      </c>
      <c r="L48" s="81">
        <v>4.0541063199228677</v>
      </c>
      <c r="M48" s="81">
        <v>6.9151473877212517</v>
      </c>
      <c r="N48" s="81">
        <v>10.6975550721674</v>
      </c>
      <c r="O48" s="81">
        <v>7.1916893386114813</v>
      </c>
      <c r="P48" s="81">
        <v>10.545107376347762</v>
      </c>
      <c r="Q48" s="81">
        <v>0.34306089724923178</v>
      </c>
      <c r="R48" s="81">
        <v>0</v>
      </c>
      <c r="S48" s="81">
        <v>0</v>
      </c>
      <c r="T48" s="82"/>
      <c r="U48" s="81">
        <v>92385</v>
      </c>
      <c r="V48" s="81">
        <v>210</v>
      </c>
      <c r="W48" s="81">
        <v>36</v>
      </c>
      <c r="X48" s="81">
        <v>1123</v>
      </c>
      <c r="Y48" s="81">
        <v>2181</v>
      </c>
      <c r="Z48" s="81">
        <v>3423</v>
      </c>
      <c r="AA48" s="81">
        <v>2097</v>
      </c>
      <c r="AB48" s="81">
        <v>5823</v>
      </c>
      <c r="AC48" s="81">
        <v>0</v>
      </c>
      <c r="AD48" s="81">
        <v>0</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1892</v>
      </c>
      <c r="B49" s="80">
        <v>3</v>
      </c>
      <c r="C49" s="80">
        <v>3</v>
      </c>
      <c r="D49" s="80">
        <v>1</v>
      </c>
      <c r="E49" s="80">
        <v>2006</v>
      </c>
      <c r="F49" s="80" t="s">
        <v>566</v>
      </c>
      <c r="G49" s="80" t="s">
        <v>1834</v>
      </c>
      <c r="H49" s="80" t="s">
        <v>1835</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1893</v>
      </c>
      <c r="B50" s="80">
        <v>4</v>
      </c>
      <c r="C50" s="80">
        <v>4</v>
      </c>
      <c r="D50" s="80">
        <v>1</v>
      </c>
      <c r="E50" s="80">
        <v>2007</v>
      </c>
      <c r="F50" s="80" t="s">
        <v>567</v>
      </c>
      <c r="G50" s="80" t="s">
        <v>1834</v>
      </c>
      <c r="H50" s="80" t="s">
        <v>1835</v>
      </c>
      <c r="I50" s="177"/>
      <c r="J50" s="81">
        <v>2.6861883135792999</v>
      </c>
      <c r="K50" s="81">
        <v>0.54400762816857529</v>
      </c>
      <c r="L50" s="81">
        <v>46.943363080946845</v>
      </c>
      <c r="M50" s="81">
        <v>7.7527938178966078</v>
      </c>
      <c r="N50" s="81">
        <v>10.723290159555425</v>
      </c>
      <c r="O50" s="81">
        <v>6.7846789872978137</v>
      </c>
      <c r="P50" s="81">
        <v>10.350878358856038</v>
      </c>
      <c r="Q50" s="81">
        <v>0.35238853016215937</v>
      </c>
      <c r="R50" s="81">
        <v>0</v>
      </c>
      <c r="S50" s="81">
        <v>0</v>
      </c>
      <c r="T50" s="82"/>
      <c r="U50" s="81">
        <v>88215</v>
      </c>
      <c r="V50" s="81">
        <v>181</v>
      </c>
      <c r="W50" s="81">
        <v>572</v>
      </c>
      <c r="X50" s="81">
        <v>1577</v>
      </c>
      <c r="Y50" s="81">
        <v>2192</v>
      </c>
      <c r="Z50" s="81">
        <v>3357</v>
      </c>
      <c r="AA50" s="81">
        <v>2027</v>
      </c>
      <c r="AB50" s="81">
        <v>5665</v>
      </c>
      <c r="AC50" s="81">
        <v>0</v>
      </c>
      <c r="AD50" s="81">
        <v>0</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1894</v>
      </c>
      <c r="B51" s="80">
        <v>5</v>
      </c>
      <c r="C51" s="80">
        <v>5</v>
      </c>
      <c r="D51" s="80">
        <v>1</v>
      </c>
      <c r="E51" s="80">
        <v>2008</v>
      </c>
      <c r="F51" s="80" t="s">
        <v>84</v>
      </c>
      <c r="G51" s="80" t="s">
        <v>1834</v>
      </c>
      <c r="H51" s="80" t="s">
        <v>1835</v>
      </c>
      <c r="I51" s="177"/>
      <c r="J51" s="81">
        <v>3.2661760218963356</v>
      </c>
      <c r="K51" s="81">
        <v>0.47745236100898314</v>
      </c>
      <c r="L51" s="81">
        <v>40.533822287294811</v>
      </c>
      <c r="M51" s="81">
        <v>9.0715195124122818</v>
      </c>
      <c r="N51" s="81">
        <v>10.778383693613343</v>
      </c>
      <c r="O51" s="81">
        <v>6.5214302911780502</v>
      </c>
      <c r="P51" s="81">
        <v>10.211564955915513</v>
      </c>
      <c r="Q51" s="81">
        <v>0.34008215738495723</v>
      </c>
      <c r="R51" s="81">
        <v>0</v>
      </c>
      <c r="S51" s="81">
        <v>0</v>
      </c>
      <c r="T51" s="82"/>
      <c r="U51" s="81">
        <v>112699</v>
      </c>
      <c r="V51" s="81">
        <v>181</v>
      </c>
      <c r="W51" s="81">
        <v>572</v>
      </c>
      <c r="X51" s="81">
        <v>1577</v>
      </c>
      <c r="Y51" s="81">
        <v>2174</v>
      </c>
      <c r="Z51" s="81">
        <v>3340</v>
      </c>
      <c r="AA51" s="81">
        <v>2002</v>
      </c>
      <c r="AB51" s="81">
        <v>5557</v>
      </c>
      <c r="AC51" s="81">
        <v>0</v>
      </c>
      <c r="AD51" s="81">
        <v>0</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1895</v>
      </c>
      <c r="B52" s="80">
        <v>6</v>
      </c>
      <c r="C52" s="80">
        <v>6</v>
      </c>
      <c r="D52" s="80">
        <v>1</v>
      </c>
      <c r="E52" s="80">
        <v>2009</v>
      </c>
      <c r="F52" s="80" t="s">
        <v>85</v>
      </c>
      <c r="G52" s="80" t="s">
        <v>1834</v>
      </c>
      <c r="H52" s="80" t="s">
        <v>1835</v>
      </c>
      <c r="I52" s="177"/>
      <c r="J52" s="81">
        <v>3.0931194000722715</v>
      </c>
      <c r="K52" s="81">
        <v>0.2864518299569998</v>
      </c>
      <c r="L52" s="81">
        <v>36.918179088602542</v>
      </c>
      <c r="M52" s="81">
        <v>6.9735292165630041</v>
      </c>
      <c r="N52" s="81">
        <v>9.2536102163997178</v>
      </c>
      <c r="O52" s="81">
        <v>6.6524975644205968</v>
      </c>
      <c r="P52" s="81">
        <v>10.110809747501209</v>
      </c>
      <c r="Q52" s="81">
        <v>0.320815091770567</v>
      </c>
      <c r="R52" s="81">
        <v>0</v>
      </c>
      <c r="S52" s="81">
        <v>0</v>
      </c>
      <c r="T52" s="82"/>
      <c r="U52" s="81">
        <v>107780</v>
      </c>
      <c r="V52" s="81">
        <v>133</v>
      </c>
      <c r="W52" s="81">
        <v>597</v>
      </c>
      <c r="X52" s="81">
        <v>1531</v>
      </c>
      <c r="Y52" s="81">
        <v>2173</v>
      </c>
      <c r="Z52" s="81">
        <v>3363</v>
      </c>
      <c r="AA52" s="81">
        <v>2035</v>
      </c>
      <c r="AB52" s="81">
        <v>5503</v>
      </c>
      <c r="AC52" s="81">
        <v>0</v>
      </c>
      <c r="AD52" s="81">
        <v>0</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6.9930000000000003</v>
      </c>
      <c r="BJ52" s="81">
        <v>0</v>
      </c>
      <c r="BK52" s="81">
        <v>0</v>
      </c>
      <c r="BL52" s="81">
        <v>0</v>
      </c>
      <c r="BM52" s="82"/>
      <c r="BN52" s="81">
        <v>0</v>
      </c>
      <c r="BO52" s="81">
        <v>0</v>
      </c>
      <c r="BP52" s="81">
        <v>1</v>
      </c>
      <c r="BQ52" s="81">
        <v>0</v>
      </c>
      <c r="BR52" s="81">
        <v>0</v>
      </c>
      <c r="BS52" s="81">
        <v>0</v>
      </c>
      <c r="BT52"/>
      <c r="BU52" s="80"/>
      <c r="BV52" s="80"/>
      <c r="BW52" s="80"/>
      <c r="BX52" s="80"/>
      <c r="BY52" s="80"/>
      <c r="BZ52" s="80"/>
      <c r="CA52" s="80"/>
      <c r="CB52" s="80"/>
      <c r="CC52" s="80"/>
    </row>
    <row r="53" spans="1:81">
      <c r="A53" s="80" t="s">
        <v>1896</v>
      </c>
      <c r="B53" s="80">
        <v>7</v>
      </c>
      <c r="C53" s="80">
        <v>7</v>
      </c>
      <c r="D53" s="80">
        <v>1</v>
      </c>
      <c r="E53" s="80">
        <v>2010</v>
      </c>
      <c r="F53" s="80" t="s">
        <v>86</v>
      </c>
      <c r="G53" s="80" t="s">
        <v>1834</v>
      </c>
      <c r="H53" s="80" t="s">
        <v>1835</v>
      </c>
      <c r="I53" s="177"/>
      <c r="J53" s="81">
        <v>2.527933268743682</v>
      </c>
      <c r="K53" s="81">
        <v>0.29874239651430684</v>
      </c>
      <c r="L53" s="81">
        <v>33.610393423135108</v>
      </c>
      <c r="M53" s="81">
        <v>6.2422812318908436</v>
      </c>
      <c r="N53" s="81">
        <v>8.9981538109751735</v>
      </c>
      <c r="O53" s="81">
        <v>6.7201774365271119</v>
      </c>
      <c r="P53" s="81">
        <v>10.313728576967305</v>
      </c>
      <c r="Q53" s="81">
        <v>0.32951633771200411</v>
      </c>
      <c r="R53" s="81">
        <v>0</v>
      </c>
      <c r="S53" s="81">
        <v>0</v>
      </c>
      <c r="T53" s="82"/>
      <c r="U53" s="81">
        <v>98605</v>
      </c>
      <c r="V53" s="81">
        <v>133</v>
      </c>
      <c r="W53" s="81">
        <v>597</v>
      </c>
      <c r="X53" s="81">
        <v>1531</v>
      </c>
      <c r="Y53" s="81">
        <v>2149</v>
      </c>
      <c r="Z53" s="81">
        <v>3413</v>
      </c>
      <c r="AA53" s="81">
        <v>2024</v>
      </c>
      <c r="AB53" s="81">
        <v>5416</v>
      </c>
      <c r="AC53" s="81">
        <v>0</v>
      </c>
      <c r="AD53" s="81">
        <v>0</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3.9940000000000002</v>
      </c>
      <c r="BJ53" s="81">
        <v>0</v>
      </c>
      <c r="BK53" s="81">
        <v>0</v>
      </c>
      <c r="BL53" s="81">
        <v>0</v>
      </c>
      <c r="BM53" s="82"/>
      <c r="BN53" s="81">
        <v>0</v>
      </c>
      <c r="BO53" s="81">
        <v>0</v>
      </c>
      <c r="BP53" s="81">
        <v>1</v>
      </c>
      <c r="BQ53" s="81">
        <v>0</v>
      </c>
      <c r="BR53" s="81">
        <v>0</v>
      </c>
      <c r="BS53" s="81">
        <v>0</v>
      </c>
      <c r="BT53"/>
      <c r="BU53" s="80">
        <v>3.9940000000000002</v>
      </c>
      <c r="BV53" s="80">
        <v>0</v>
      </c>
      <c r="BW53" s="80">
        <v>0</v>
      </c>
      <c r="BX53" s="80">
        <v>0</v>
      </c>
      <c r="BY53" s="80">
        <v>0</v>
      </c>
      <c r="BZ53" s="80">
        <v>0</v>
      </c>
      <c r="CA53" s="80">
        <v>0</v>
      </c>
      <c r="CB53" s="80">
        <v>0</v>
      </c>
      <c r="CC53" s="80">
        <v>0</v>
      </c>
    </row>
    <row r="54" spans="1:81">
      <c r="A54" s="80" t="s">
        <v>1897</v>
      </c>
      <c r="B54" s="80">
        <v>8</v>
      </c>
      <c r="C54" s="80">
        <v>8</v>
      </c>
      <c r="D54" s="80">
        <v>1</v>
      </c>
      <c r="E54" s="80">
        <v>2011</v>
      </c>
      <c r="F54" s="80" t="s">
        <v>87</v>
      </c>
      <c r="G54" s="80" t="s">
        <v>1834</v>
      </c>
      <c r="H54" s="80" t="s">
        <v>1835</v>
      </c>
      <c r="I54" s="177"/>
      <c r="J54" s="81">
        <v>2.7552090088140044</v>
      </c>
      <c r="K54" s="81">
        <v>0.4185936655655923</v>
      </c>
      <c r="L54" s="81">
        <v>31.360946079761423</v>
      </c>
      <c r="M54" s="81">
        <v>7.8857561786946118</v>
      </c>
      <c r="N54" s="81">
        <v>10.795606967601879</v>
      </c>
      <c r="O54" s="81">
        <v>6.4520225934517912</v>
      </c>
      <c r="P54" s="81">
        <v>9.698976667614863</v>
      </c>
      <c r="Q54" s="81">
        <v>0.37503291948072104</v>
      </c>
      <c r="R54" s="81">
        <v>0</v>
      </c>
      <c r="S54" s="81">
        <v>0</v>
      </c>
      <c r="T54" s="82"/>
      <c r="U54" s="81">
        <v>101215</v>
      </c>
      <c r="V54" s="81">
        <v>133</v>
      </c>
      <c r="W54" s="81">
        <v>597</v>
      </c>
      <c r="X54" s="81">
        <v>1531</v>
      </c>
      <c r="Y54" s="81">
        <v>2142</v>
      </c>
      <c r="Z54" s="81">
        <v>3348</v>
      </c>
      <c r="AA54" s="81">
        <v>1960</v>
      </c>
      <c r="AB54" s="81">
        <v>5344</v>
      </c>
      <c r="AC54" s="81">
        <v>0</v>
      </c>
      <c r="AD54" s="81">
        <v>0</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1898</v>
      </c>
      <c r="B55" s="80">
        <v>9</v>
      </c>
      <c r="C55" s="80">
        <v>9</v>
      </c>
      <c r="D55" s="80">
        <v>1</v>
      </c>
      <c r="E55" s="80">
        <v>2012</v>
      </c>
      <c r="F55" s="80" t="s">
        <v>88</v>
      </c>
      <c r="G55" s="80" t="s">
        <v>1834</v>
      </c>
      <c r="H55" s="80" t="s">
        <v>1835</v>
      </c>
      <c r="I55" s="177"/>
      <c r="J55" s="81">
        <v>3.0515387797655968</v>
      </c>
      <c r="K55" s="81">
        <v>0.47156195379874266</v>
      </c>
      <c r="L55" s="81">
        <v>31.642262051851947</v>
      </c>
      <c r="M55" s="81">
        <v>9.7940841182344034</v>
      </c>
      <c r="N55" s="81">
        <v>11.853542876059686</v>
      </c>
      <c r="O55" s="81">
        <v>6.4586092625471005</v>
      </c>
      <c r="P55" s="81">
        <v>9.9432714754777631</v>
      </c>
      <c r="Q55" s="81">
        <v>0.40304197337943182</v>
      </c>
      <c r="R55" s="81">
        <v>0</v>
      </c>
      <c r="S55" s="81">
        <v>0</v>
      </c>
      <c r="T55" s="82"/>
      <c r="U55" s="81">
        <v>107408</v>
      </c>
      <c r="V55" s="81">
        <v>133</v>
      </c>
      <c r="W55" s="81">
        <v>597</v>
      </c>
      <c r="X55" s="81">
        <v>1531</v>
      </c>
      <c r="Y55" s="81">
        <v>2141</v>
      </c>
      <c r="Z55" s="81">
        <v>3378</v>
      </c>
      <c r="AA55" s="81">
        <v>1998</v>
      </c>
      <c r="AB55" s="81">
        <v>5286</v>
      </c>
      <c r="AC55" s="81">
        <v>0</v>
      </c>
      <c r="AD55" s="81">
        <v>0</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4.6719999999999997</v>
      </c>
      <c r="BJ55" s="81">
        <v>0</v>
      </c>
      <c r="BK55" s="81">
        <v>0</v>
      </c>
      <c r="BL55" s="81">
        <v>0</v>
      </c>
      <c r="BM55" s="82"/>
      <c r="BN55" s="81">
        <v>0</v>
      </c>
      <c r="BO55" s="81">
        <v>0</v>
      </c>
      <c r="BP55" s="81">
        <v>1</v>
      </c>
      <c r="BQ55" s="81">
        <v>0</v>
      </c>
      <c r="BR55" s="81">
        <v>0</v>
      </c>
      <c r="BS55" s="81">
        <v>0</v>
      </c>
      <c r="BT55"/>
      <c r="BU55" s="80">
        <v>4.6719999999999997</v>
      </c>
      <c r="BV55" s="80">
        <v>0</v>
      </c>
      <c r="BW55" s="80">
        <v>0</v>
      </c>
      <c r="BX55" s="80">
        <v>0</v>
      </c>
      <c r="BY55" s="80">
        <v>0</v>
      </c>
      <c r="BZ55" s="80">
        <v>0</v>
      </c>
      <c r="CA55" s="80">
        <v>0</v>
      </c>
      <c r="CB55" s="80">
        <v>0</v>
      </c>
      <c r="CC55" s="80">
        <v>0</v>
      </c>
    </row>
    <row r="56" spans="1:81">
      <c r="A56" s="80" t="s">
        <v>1899</v>
      </c>
      <c r="B56" s="80">
        <v>10</v>
      </c>
      <c r="C56" s="80">
        <v>10</v>
      </c>
      <c r="D56" s="80">
        <v>1</v>
      </c>
      <c r="E56" s="80">
        <v>2013</v>
      </c>
      <c r="F56" s="80" t="s">
        <v>89</v>
      </c>
      <c r="G56" s="80" t="s">
        <v>1834</v>
      </c>
      <c r="H56" s="80" t="s">
        <v>1835</v>
      </c>
      <c r="I56" s="177"/>
      <c r="J56" s="81">
        <v>3.6994568500216305</v>
      </c>
      <c r="K56" s="81">
        <v>0.38974756329673171</v>
      </c>
      <c r="L56" s="81">
        <v>27.942612435465843</v>
      </c>
      <c r="M56" s="81">
        <v>9.1087323888911822</v>
      </c>
      <c r="N56" s="81">
        <v>11.605701959460401</v>
      </c>
      <c r="O56" s="81">
        <v>6.2795719357369908</v>
      </c>
      <c r="P56" s="81">
        <v>10.295444565404498</v>
      </c>
      <c r="Q56" s="81">
        <v>0.40836346231516291</v>
      </c>
      <c r="R56" s="81">
        <v>0</v>
      </c>
      <c r="S56" s="81">
        <v>0</v>
      </c>
      <c r="T56" s="82"/>
      <c r="U56" s="81">
        <v>132584</v>
      </c>
      <c r="V56" s="81">
        <v>133</v>
      </c>
      <c r="W56" s="81">
        <v>597</v>
      </c>
      <c r="X56" s="81">
        <v>1531</v>
      </c>
      <c r="Y56" s="81">
        <v>2163</v>
      </c>
      <c r="Z56" s="81">
        <v>3431</v>
      </c>
      <c r="AA56" s="81">
        <v>2061</v>
      </c>
      <c r="AB56" s="81">
        <v>5279</v>
      </c>
      <c r="AC56" s="81">
        <v>0</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5.9320000000000004</v>
      </c>
      <c r="BJ56" s="81">
        <v>0</v>
      </c>
      <c r="BK56" s="81">
        <v>0</v>
      </c>
      <c r="BL56" s="81">
        <v>0</v>
      </c>
      <c r="BM56" s="82"/>
      <c r="BN56" s="81">
        <v>0</v>
      </c>
      <c r="BO56" s="81">
        <v>0</v>
      </c>
      <c r="BP56" s="81">
        <v>1</v>
      </c>
      <c r="BQ56" s="81">
        <v>0</v>
      </c>
      <c r="BR56" s="81">
        <v>0</v>
      </c>
      <c r="BS56" s="81">
        <v>0</v>
      </c>
      <c r="BT56"/>
      <c r="BU56" s="80">
        <v>5.9320000000000004</v>
      </c>
      <c r="BV56" s="80">
        <v>0</v>
      </c>
      <c r="BW56" s="80">
        <v>0</v>
      </c>
      <c r="BX56" s="80">
        <v>0</v>
      </c>
      <c r="BY56" s="80">
        <v>0</v>
      </c>
      <c r="BZ56" s="80">
        <v>0</v>
      </c>
      <c r="CA56" s="80">
        <v>0</v>
      </c>
      <c r="CB56" s="80">
        <v>0</v>
      </c>
      <c r="CC56" s="80">
        <v>0</v>
      </c>
    </row>
    <row r="57" spans="1:81">
      <c r="A57" s="80" t="s">
        <v>1900</v>
      </c>
      <c r="B57" s="80">
        <v>11</v>
      </c>
      <c r="C57" s="80">
        <v>11</v>
      </c>
      <c r="D57" s="80">
        <v>1</v>
      </c>
      <c r="E57" s="80">
        <v>2014</v>
      </c>
      <c r="F57" s="80" t="s">
        <v>90</v>
      </c>
      <c r="G57" s="80" t="s">
        <v>1834</v>
      </c>
      <c r="H57" s="80" t="s">
        <v>1835</v>
      </c>
      <c r="I57" s="177"/>
      <c r="J57" s="81">
        <v>4.4459827692123248</v>
      </c>
      <c r="K57" s="81">
        <v>0.49915541557409965</v>
      </c>
      <c r="L57" s="81">
        <v>27.741102469225087</v>
      </c>
      <c r="M57" s="81">
        <v>8.185522242752624</v>
      </c>
      <c r="N57" s="81">
        <v>12.283258809464716</v>
      </c>
      <c r="O57" s="81">
        <v>6.0005412102824227</v>
      </c>
      <c r="P57" s="81">
        <v>10.33894935635076</v>
      </c>
      <c r="Q57" s="81">
        <v>0.38794687274338002</v>
      </c>
      <c r="R57" s="81">
        <v>0</v>
      </c>
      <c r="S57" s="81">
        <v>0</v>
      </c>
      <c r="T57" s="82"/>
      <c r="U57" s="81">
        <v>176964</v>
      </c>
      <c r="V57" s="81">
        <v>148</v>
      </c>
      <c r="W57" s="81">
        <v>605</v>
      </c>
      <c r="X57" s="81">
        <v>1308</v>
      </c>
      <c r="Y57" s="81">
        <v>2162</v>
      </c>
      <c r="Z57" s="81">
        <v>3453</v>
      </c>
      <c r="AA57" s="81">
        <v>2059</v>
      </c>
      <c r="AB57" s="81">
        <v>5227</v>
      </c>
      <c r="AC57" s="81">
        <v>0</v>
      </c>
      <c r="AD57" s="81">
        <v>0</v>
      </c>
      <c r="AE57" s="82"/>
      <c r="AF57" s="81">
        <v>1441221.9623277483</v>
      </c>
      <c r="AG57" s="81">
        <v>350254.67995221424</v>
      </c>
      <c r="AH57" s="81">
        <v>4512093.1814616583</v>
      </c>
      <c r="AI57" s="81">
        <v>8613721.1940013655</v>
      </c>
      <c r="AJ57" s="81">
        <v>9298709.840795029</v>
      </c>
      <c r="AK57" s="81">
        <v>0</v>
      </c>
      <c r="AL57" s="81">
        <v>0</v>
      </c>
      <c r="AM57" s="81">
        <v>717588.99181536469</v>
      </c>
      <c r="AN57" s="81">
        <v>0</v>
      </c>
      <c r="AO57" s="81">
        <v>0</v>
      </c>
      <c r="AP57" s="82"/>
      <c r="AQ57" s="81">
        <v>139</v>
      </c>
      <c r="AR57" s="81">
        <v>22</v>
      </c>
      <c r="AS57" s="81">
        <v>0</v>
      </c>
      <c r="AT57" s="81">
        <v>0</v>
      </c>
      <c r="AU57" s="81">
        <v>0</v>
      </c>
      <c r="AV57" s="81">
        <v>0</v>
      </c>
      <c r="AW57" s="81" t="s">
        <v>564</v>
      </c>
      <c r="AX57" s="82"/>
      <c r="AY57" s="81">
        <v>1144.4390000000001</v>
      </c>
      <c r="AZ57" s="81">
        <v>8030.6</v>
      </c>
      <c r="BA57" s="81">
        <v>0</v>
      </c>
      <c r="BB57" s="81">
        <v>0</v>
      </c>
      <c r="BC57" s="81">
        <v>0</v>
      </c>
      <c r="BD57" s="81">
        <v>0</v>
      </c>
      <c r="BE57" s="81" t="s">
        <v>564</v>
      </c>
      <c r="BF57" s="82"/>
      <c r="BG57" s="81">
        <v>0</v>
      </c>
      <c r="BH57" s="81">
        <v>0</v>
      </c>
      <c r="BI57" s="81">
        <v>5.8579999999999997</v>
      </c>
      <c r="BJ57" s="81">
        <v>0</v>
      </c>
      <c r="BK57" s="81">
        <v>0</v>
      </c>
      <c r="BL57" s="81">
        <v>0</v>
      </c>
      <c r="BM57" s="82"/>
      <c r="BN57" s="81">
        <v>0</v>
      </c>
      <c r="BO57" s="81">
        <v>0</v>
      </c>
      <c r="BP57" s="81">
        <v>1</v>
      </c>
      <c r="BQ57" s="81">
        <v>0</v>
      </c>
      <c r="BR57" s="81">
        <v>0</v>
      </c>
      <c r="BS57" s="81">
        <v>0</v>
      </c>
      <c r="BT57"/>
      <c r="BU57" s="80">
        <v>5.8579999999999997</v>
      </c>
      <c r="BV57" s="80">
        <v>0</v>
      </c>
      <c r="BW57" s="80">
        <v>0</v>
      </c>
      <c r="BX57" s="80">
        <v>0</v>
      </c>
      <c r="BY57" s="80">
        <v>0</v>
      </c>
      <c r="BZ57" s="80">
        <v>0</v>
      </c>
      <c r="CA57" s="80">
        <v>0</v>
      </c>
      <c r="CB57" s="80">
        <v>0</v>
      </c>
      <c r="CC57" s="80">
        <v>0</v>
      </c>
    </row>
    <row r="58" spans="1:81">
      <c r="A58" s="80" t="s">
        <v>1901</v>
      </c>
      <c r="B58" s="80">
        <v>12</v>
      </c>
      <c r="C58" s="80">
        <v>12</v>
      </c>
      <c r="D58" s="80">
        <v>1</v>
      </c>
      <c r="E58" s="80">
        <v>2015</v>
      </c>
      <c r="F58" s="80" t="s">
        <v>91</v>
      </c>
      <c r="G58" s="80" t="s">
        <v>1834</v>
      </c>
      <c r="H58" s="80" t="s">
        <v>1835</v>
      </c>
      <c r="I58" s="177"/>
      <c r="J58" s="81">
        <v>6.6995461167776655</v>
      </c>
      <c r="K58" s="81">
        <v>0.47863815493847378</v>
      </c>
      <c r="L58" s="81">
        <v>29.200404404228699</v>
      </c>
      <c r="M58" s="81">
        <v>7.9200890163134776</v>
      </c>
      <c r="N58" s="81">
        <v>11.211377061183445</v>
      </c>
      <c r="O58" s="81">
        <v>5.9656546457877031</v>
      </c>
      <c r="P58" s="81">
        <v>10.362160102849291</v>
      </c>
      <c r="Q58" s="81">
        <v>0.37360484226827251</v>
      </c>
      <c r="R58" s="81">
        <v>0</v>
      </c>
      <c r="S58" s="81">
        <v>0</v>
      </c>
      <c r="T58" s="82"/>
      <c r="U58" s="81">
        <v>267359</v>
      </c>
      <c r="V58" s="81">
        <v>148</v>
      </c>
      <c r="W58" s="81">
        <v>605</v>
      </c>
      <c r="X58" s="81">
        <v>1308</v>
      </c>
      <c r="Y58" s="81">
        <v>2144</v>
      </c>
      <c r="Z58" s="81">
        <v>3466</v>
      </c>
      <c r="AA58" s="81">
        <v>2062</v>
      </c>
      <c r="AB58" s="81">
        <v>5142</v>
      </c>
      <c r="AC58" s="81">
        <v>0</v>
      </c>
      <c r="AD58" s="81">
        <v>0</v>
      </c>
      <c r="AE58" s="82"/>
      <c r="AF58" s="81">
        <v>2063289.7626122863</v>
      </c>
      <c r="AG58" s="81">
        <v>318878.24830461183</v>
      </c>
      <c r="AH58" s="81">
        <v>3775666.7302752216</v>
      </c>
      <c r="AI58" s="81">
        <v>8318986.1628015777</v>
      </c>
      <c r="AJ58" s="81">
        <v>8849477.3024997842</v>
      </c>
      <c r="AK58" s="81">
        <v>0</v>
      </c>
      <c r="AL58" s="81">
        <v>0</v>
      </c>
      <c r="AM58" s="81">
        <v>704689.53012125858</v>
      </c>
      <c r="AN58" s="81">
        <v>0</v>
      </c>
      <c r="AO58" s="81">
        <v>0</v>
      </c>
      <c r="AP58" s="82"/>
      <c r="AQ58" s="81">
        <v>145</v>
      </c>
      <c r="AR58" s="81">
        <v>27</v>
      </c>
      <c r="AS58" s="81">
        <v>0</v>
      </c>
      <c r="AT58" s="81">
        <v>0</v>
      </c>
      <c r="AU58" s="81">
        <v>0</v>
      </c>
      <c r="AV58" s="81">
        <v>0</v>
      </c>
      <c r="AW58" s="81" t="s">
        <v>564</v>
      </c>
      <c r="AX58" s="82"/>
      <c r="AY58" s="81">
        <v>1196.415</v>
      </c>
      <c r="AZ58" s="81">
        <v>8865.1</v>
      </c>
      <c r="BA58" s="81">
        <v>0</v>
      </c>
      <c r="BB58" s="81">
        <v>0</v>
      </c>
      <c r="BC58" s="81">
        <v>0</v>
      </c>
      <c r="BD58" s="81">
        <v>0</v>
      </c>
      <c r="BE58" s="81" t="s">
        <v>564</v>
      </c>
      <c r="BF58" s="82"/>
      <c r="BG58" s="81">
        <v>0</v>
      </c>
      <c r="BH58" s="81">
        <v>0</v>
      </c>
      <c r="BI58" s="81">
        <v>5.6130000000000004</v>
      </c>
      <c r="BJ58" s="81">
        <v>0</v>
      </c>
      <c r="BK58" s="81">
        <v>0</v>
      </c>
      <c r="BL58" s="81">
        <v>0</v>
      </c>
      <c r="BM58" s="82"/>
      <c r="BN58" s="81">
        <v>0</v>
      </c>
      <c r="BO58" s="81">
        <v>0</v>
      </c>
      <c r="BP58" s="81">
        <v>1</v>
      </c>
      <c r="BQ58" s="81">
        <v>0</v>
      </c>
      <c r="BR58" s="81">
        <v>0</v>
      </c>
      <c r="BS58" s="81">
        <v>0</v>
      </c>
      <c r="BT58"/>
      <c r="BU58" s="80">
        <v>5.6130000000000004</v>
      </c>
      <c r="BV58" s="80">
        <v>0</v>
      </c>
      <c r="BW58" s="80">
        <v>0</v>
      </c>
      <c r="BX58" s="80">
        <v>0</v>
      </c>
      <c r="BY58" s="80">
        <v>0</v>
      </c>
      <c r="BZ58" s="80">
        <v>0</v>
      </c>
      <c r="CA58" s="80">
        <v>0</v>
      </c>
      <c r="CB58" s="80">
        <v>0</v>
      </c>
      <c r="CC58" s="80">
        <v>0</v>
      </c>
    </row>
    <row r="59" spans="1:81">
      <c r="A59" s="80" t="s">
        <v>1902</v>
      </c>
      <c r="B59" s="80">
        <v>13</v>
      </c>
      <c r="C59" s="80">
        <v>13</v>
      </c>
      <c r="D59" s="80">
        <v>1</v>
      </c>
      <c r="E59" s="80">
        <v>2016</v>
      </c>
      <c r="F59" s="80" t="s">
        <v>92</v>
      </c>
      <c r="G59" s="80" t="s">
        <v>1834</v>
      </c>
      <c r="H59" s="80" t="s">
        <v>1835</v>
      </c>
      <c r="I59" s="177"/>
      <c r="J59" s="81">
        <v>7.3095939852034233</v>
      </c>
      <c r="K59" s="81">
        <v>0.45148886931465837</v>
      </c>
      <c r="L59" s="81">
        <v>31.400601554337417</v>
      </c>
      <c r="M59" s="81">
        <v>6.7905578094196954</v>
      </c>
      <c r="N59" s="81">
        <v>11.443771657678573</v>
      </c>
      <c r="O59" s="81">
        <v>5.9000122028797621</v>
      </c>
      <c r="P59" s="81">
        <v>11.349974437965839</v>
      </c>
      <c r="Q59" s="81">
        <v>0.35732742889975744</v>
      </c>
      <c r="R59" s="81">
        <v>0</v>
      </c>
      <c r="S59" s="81">
        <v>0</v>
      </c>
      <c r="T59" s="82"/>
      <c r="U59" s="81">
        <v>277663</v>
      </c>
      <c r="V59" s="81">
        <v>148</v>
      </c>
      <c r="W59" s="81">
        <v>605</v>
      </c>
      <c r="X59" s="81">
        <v>1308</v>
      </c>
      <c r="Y59" s="81">
        <v>2152</v>
      </c>
      <c r="Z59" s="81">
        <v>3470</v>
      </c>
      <c r="AA59" s="81">
        <v>2336</v>
      </c>
      <c r="AB59" s="81">
        <v>5059</v>
      </c>
      <c r="AC59" s="81">
        <v>0</v>
      </c>
      <c r="AD59" s="81">
        <v>0</v>
      </c>
      <c r="AE59" s="82"/>
      <c r="AF59" s="81">
        <v>2290579.778639873</v>
      </c>
      <c r="AG59" s="81">
        <v>303956.18466223578</v>
      </c>
      <c r="AH59" s="81">
        <v>3200063.6021628082</v>
      </c>
      <c r="AI59" s="81">
        <v>8304006.8094624551</v>
      </c>
      <c r="AJ59" s="81">
        <v>9245412.0731956791</v>
      </c>
      <c r="AK59" s="81">
        <v>0</v>
      </c>
      <c r="AL59" s="81">
        <v>0</v>
      </c>
      <c r="AM59" s="81">
        <v>693853.36580961617</v>
      </c>
      <c r="AN59" s="81">
        <v>0</v>
      </c>
      <c r="AO59" s="81">
        <v>0</v>
      </c>
      <c r="AP59" s="82"/>
      <c r="AQ59" s="81">
        <v>149</v>
      </c>
      <c r="AR59" s="81">
        <v>27</v>
      </c>
      <c r="AS59" s="81">
        <v>0</v>
      </c>
      <c r="AT59" s="81">
        <v>0</v>
      </c>
      <c r="AU59" s="81">
        <v>0</v>
      </c>
      <c r="AV59" s="81">
        <v>0</v>
      </c>
      <c r="AW59" s="81" t="s">
        <v>564</v>
      </c>
      <c r="AX59" s="82"/>
      <c r="AY59" s="81">
        <v>1219.5709999999999</v>
      </c>
      <c r="AZ59" s="81">
        <v>8864.7000000000007</v>
      </c>
      <c r="BA59" s="81">
        <v>0</v>
      </c>
      <c r="BB59" s="81">
        <v>0</v>
      </c>
      <c r="BC59" s="81">
        <v>0</v>
      </c>
      <c r="BD59" s="81">
        <v>0</v>
      </c>
      <c r="BE59" s="81" t="s">
        <v>564</v>
      </c>
      <c r="BF59" s="82"/>
      <c r="BG59" s="81">
        <v>0</v>
      </c>
      <c r="BH59" s="81">
        <v>0</v>
      </c>
      <c r="BI59" s="81">
        <v>4.782</v>
      </c>
      <c r="BJ59" s="81">
        <v>0</v>
      </c>
      <c r="BK59" s="81">
        <v>0</v>
      </c>
      <c r="BL59" s="81">
        <v>0</v>
      </c>
      <c r="BM59" s="82"/>
      <c r="BN59" s="81">
        <v>0</v>
      </c>
      <c r="BO59" s="81">
        <v>0</v>
      </c>
      <c r="BP59" s="81">
        <v>1</v>
      </c>
      <c r="BQ59" s="81">
        <v>0</v>
      </c>
      <c r="BR59" s="81">
        <v>0</v>
      </c>
      <c r="BS59" s="81">
        <v>0</v>
      </c>
      <c r="BT59"/>
      <c r="BU59" s="80">
        <v>4.782</v>
      </c>
      <c r="BV59" s="80">
        <v>0</v>
      </c>
      <c r="BW59" s="80">
        <v>0</v>
      </c>
      <c r="BX59" s="80">
        <v>0</v>
      </c>
      <c r="BY59" s="80">
        <v>0</v>
      </c>
      <c r="BZ59" s="80">
        <v>0</v>
      </c>
      <c r="CA59" s="80">
        <v>0</v>
      </c>
      <c r="CB59" s="80">
        <v>0</v>
      </c>
      <c r="CC59" s="80">
        <v>0</v>
      </c>
    </row>
    <row r="60" spans="1:81">
      <c r="A60" s="80" t="s">
        <v>1903</v>
      </c>
      <c r="B60" s="80">
        <v>14</v>
      </c>
      <c r="C60" s="80">
        <v>14</v>
      </c>
      <c r="D60" s="80">
        <v>1</v>
      </c>
      <c r="E60" s="80">
        <v>2017</v>
      </c>
      <c r="F60" s="80" t="s">
        <v>71</v>
      </c>
      <c r="G60" s="80" t="s">
        <v>1834</v>
      </c>
      <c r="H60" s="80" t="s">
        <v>1835</v>
      </c>
      <c r="I60" s="177"/>
      <c r="J60" s="81">
        <v>7.4243899908681401</v>
      </c>
      <c r="K60" s="81">
        <v>0.46135402390694269</v>
      </c>
      <c r="L60" s="81">
        <v>28.345638757866759</v>
      </c>
      <c r="M60" s="81">
        <v>6.8088242095115463</v>
      </c>
      <c r="N60" s="81">
        <v>11.135946623907042</v>
      </c>
      <c r="O60" s="81">
        <v>5.7903576860110713</v>
      </c>
      <c r="P60" s="81">
        <v>11.29738817749311</v>
      </c>
      <c r="Q60" s="81">
        <v>0.3403421831265358</v>
      </c>
      <c r="R60" s="81">
        <v>0</v>
      </c>
      <c r="S60" s="81">
        <v>0</v>
      </c>
      <c r="T60" s="82"/>
      <c r="U60" s="81">
        <v>277506</v>
      </c>
      <c r="V60" s="81">
        <v>148</v>
      </c>
      <c r="W60" s="81">
        <v>605</v>
      </c>
      <c r="X60" s="81">
        <v>1308</v>
      </c>
      <c r="Y60" s="81">
        <v>2140</v>
      </c>
      <c r="Z60" s="81">
        <v>3462</v>
      </c>
      <c r="AA60" s="81">
        <v>2340</v>
      </c>
      <c r="AB60" s="81">
        <v>4983</v>
      </c>
      <c r="AC60" s="81">
        <v>0</v>
      </c>
      <c r="AD60" s="81">
        <v>0</v>
      </c>
      <c r="AE60" s="82"/>
      <c r="AF60" s="81">
        <v>2249539.502675252</v>
      </c>
      <c r="AG60" s="81">
        <v>304839.3439972772</v>
      </c>
      <c r="AH60" s="81">
        <v>3909216.2669285028</v>
      </c>
      <c r="AI60" s="81">
        <v>8098560.4539248599</v>
      </c>
      <c r="AJ60" s="81">
        <v>8056931.4093397316</v>
      </c>
      <c r="AK60" s="81">
        <v>0</v>
      </c>
      <c r="AL60" s="81">
        <v>0</v>
      </c>
      <c r="AM60" s="81">
        <v>684499.17388016323</v>
      </c>
      <c r="AN60" s="81">
        <v>0</v>
      </c>
      <c r="AO60" s="81">
        <v>0</v>
      </c>
      <c r="AP60" s="82"/>
      <c r="AQ60" s="81">
        <v>156</v>
      </c>
      <c r="AR60" s="81">
        <v>30</v>
      </c>
      <c r="AS60" s="81">
        <v>0</v>
      </c>
      <c r="AT60" s="81">
        <v>0</v>
      </c>
      <c r="AU60" s="81">
        <v>0</v>
      </c>
      <c r="AV60" s="81">
        <v>0</v>
      </c>
      <c r="AW60" s="81" t="s">
        <v>564</v>
      </c>
      <c r="AX60" s="82"/>
      <c r="AY60" s="81">
        <v>1256.971</v>
      </c>
      <c r="AZ60" s="81">
        <v>8987</v>
      </c>
      <c r="BA60" s="81">
        <v>0</v>
      </c>
      <c r="BB60" s="81">
        <v>0</v>
      </c>
      <c r="BC60" s="81">
        <v>0</v>
      </c>
      <c r="BD60" s="81">
        <v>0</v>
      </c>
      <c r="BE60" s="81" t="s">
        <v>564</v>
      </c>
      <c r="BF60" s="82"/>
      <c r="BG60" s="81">
        <v>0</v>
      </c>
      <c r="BH60" s="81">
        <v>0</v>
      </c>
      <c r="BI60" s="81">
        <v>4.9779999999999998</v>
      </c>
      <c r="BJ60" s="81">
        <v>0</v>
      </c>
      <c r="BK60" s="81">
        <v>0</v>
      </c>
      <c r="BL60" s="81">
        <v>0</v>
      </c>
      <c r="BM60" s="82"/>
      <c r="BN60" s="81">
        <v>0</v>
      </c>
      <c r="BO60" s="81">
        <v>0</v>
      </c>
      <c r="BP60" s="81">
        <v>1</v>
      </c>
      <c r="BQ60" s="81">
        <v>0</v>
      </c>
      <c r="BR60" s="81">
        <v>0</v>
      </c>
      <c r="BS60" s="81">
        <v>0</v>
      </c>
      <c r="BT60"/>
      <c r="BU60" s="80">
        <v>4.9779999999999998</v>
      </c>
      <c r="BV60" s="80">
        <v>0</v>
      </c>
      <c r="BW60" s="80">
        <v>0</v>
      </c>
      <c r="BX60" s="80">
        <v>0</v>
      </c>
      <c r="BY60" s="80">
        <v>0</v>
      </c>
      <c r="BZ60" s="80">
        <v>0</v>
      </c>
      <c r="CA60" s="80">
        <v>0</v>
      </c>
      <c r="CB60" s="80">
        <v>0</v>
      </c>
      <c r="CC60" s="80">
        <v>0</v>
      </c>
    </row>
    <row r="61" spans="1:81">
      <c r="A61" s="80" t="s">
        <v>1904</v>
      </c>
      <c r="B61" s="80">
        <v>15</v>
      </c>
      <c r="C61" s="80">
        <v>15</v>
      </c>
      <c r="D61" s="80">
        <v>1</v>
      </c>
      <c r="E61" s="80">
        <v>2018</v>
      </c>
      <c r="F61" s="80" t="s">
        <v>93</v>
      </c>
      <c r="G61" s="80" t="s">
        <v>1834</v>
      </c>
      <c r="H61" s="80" t="s">
        <v>1835</v>
      </c>
      <c r="I61" s="177"/>
      <c r="J61" s="81">
        <v>8.6146553540477733</v>
      </c>
      <c r="K61" s="81">
        <v>0.42939563662160252</v>
      </c>
      <c r="L61" s="81">
        <v>26.003472542197304</v>
      </c>
      <c r="M61" s="81">
        <v>6.8424058505715504</v>
      </c>
      <c r="N61" s="81">
        <v>10.171231446490328</v>
      </c>
      <c r="O61" s="81">
        <v>5.6142834393679788</v>
      </c>
      <c r="P61" s="81">
        <v>11.251849686418971</v>
      </c>
      <c r="Q61" s="81">
        <v>0.31036972772004329</v>
      </c>
      <c r="R61" s="81">
        <v>0</v>
      </c>
      <c r="S61" s="81">
        <v>0</v>
      </c>
      <c r="T61" s="82"/>
      <c r="U61" s="81">
        <v>336447</v>
      </c>
      <c r="V61" s="81">
        <v>148</v>
      </c>
      <c r="W61" s="81">
        <v>605</v>
      </c>
      <c r="X61" s="81">
        <v>1308</v>
      </c>
      <c r="Y61" s="81">
        <v>2123</v>
      </c>
      <c r="Z61" s="81">
        <v>3421</v>
      </c>
      <c r="AA61" s="81">
        <v>2354</v>
      </c>
      <c r="AB61" s="81">
        <v>4897</v>
      </c>
      <c r="AC61" s="81">
        <v>0</v>
      </c>
      <c r="AD61" s="81">
        <v>0</v>
      </c>
      <c r="AE61" s="82"/>
      <c r="AF61" s="81">
        <v>2737761.3101336882</v>
      </c>
      <c r="AG61" s="81">
        <v>275806.68207994412</v>
      </c>
      <c r="AH61" s="81">
        <v>3684436.8125877972</v>
      </c>
      <c r="AI61" s="81">
        <v>8278383.0324815791</v>
      </c>
      <c r="AJ61" s="81">
        <v>7746566.5737458533</v>
      </c>
      <c r="AK61" s="81">
        <v>0</v>
      </c>
      <c r="AL61" s="81">
        <v>0</v>
      </c>
      <c r="AM61" s="81">
        <v>674077.48915494443</v>
      </c>
      <c r="AN61" s="81">
        <v>0</v>
      </c>
      <c r="AO61" s="81">
        <v>0</v>
      </c>
      <c r="AP61" s="82"/>
      <c r="AQ61" s="81">
        <v>158</v>
      </c>
      <c r="AR61" s="81">
        <v>30</v>
      </c>
      <c r="AS61" s="81">
        <v>0</v>
      </c>
      <c r="AT61" s="81">
        <v>0</v>
      </c>
      <c r="AU61" s="81">
        <v>0</v>
      </c>
      <c r="AV61" s="81">
        <v>0</v>
      </c>
      <c r="AW61" s="81" t="s">
        <v>564</v>
      </c>
      <c r="AX61" s="82"/>
      <c r="AY61" s="81">
        <v>1265.2710000000011</v>
      </c>
      <c r="AZ61" s="81">
        <v>8987</v>
      </c>
      <c r="BA61" s="81">
        <v>0</v>
      </c>
      <c r="BB61" s="81">
        <v>0</v>
      </c>
      <c r="BC61" s="81">
        <v>0</v>
      </c>
      <c r="BD61" s="81">
        <v>0</v>
      </c>
      <c r="BE61" s="81" t="s">
        <v>564</v>
      </c>
      <c r="BF61" s="82"/>
      <c r="BG61" s="81">
        <v>0</v>
      </c>
      <c r="BH61" s="81">
        <v>0</v>
      </c>
      <c r="BI61" s="81">
        <v>4.9429999999999996</v>
      </c>
      <c r="BJ61" s="81">
        <v>0</v>
      </c>
      <c r="BK61" s="81">
        <v>0</v>
      </c>
      <c r="BL61" s="81">
        <v>0</v>
      </c>
      <c r="BM61" s="82"/>
      <c r="BN61" s="81">
        <v>0</v>
      </c>
      <c r="BO61" s="81">
        <v>0</v>
      </c>
      <c r="BP61" s="81">
        <v>1</v>
      </c>
      <c r="BQ61" s="81">
        <v>0</v>
      </c>
      <c r="BR61" s="81">
        <v>0</v>
      </c>
      <c r="BS61" s="81">
        <v>0</v>
      </c>
      <c r="BT61"/>
      <c r="BU61" s="80">
        <v>4.9429999999999996</v>
      </c>
      <c r="BV61" s="80">
        <v>0</v>
      </c>
      <c r="BW61" s="80">
        <v>0</v>
      </c>
      <c r="BX61" s="80">
        <v>0</v>
      </c>
      <c r="BY61" s="80">
        <v>0</v>
      </c>
      <c r="BZ61" s="80">
        <v>0</v>
      </c>
      <c r="CA61" s="80">
        <v>0</v>
      </c>
      <c r="CB61" s="80">
        <v>0</v>
      </c>
      <c r="CC61" s="80">
        <v>0</v>
      </c>
    </row>
    <row r="62" spans="1:81">
      <c r="A62" s="80" t="s">
        <v>1905</v>
      </c>
      <c r="B62" s="80">
        <v>16</v>
      </c>
      <c r="C62" s="80">
        <v>16</v>
      </c>
      <c r="D62" s="80">
        <v>1</v>
      </c>
      <c r="E62" s="80">
        <v>2019</v>
      </c>
      <c r="F62" s="80" t="s">
        <v>73</v>
      </c>
      <c r="G62" s="80" t="s">
        <v>1834</v>
      </c>
      <c r="H62" s="80" t="s">
        <v>1835</v>
      </c>
      <c r="I62" s="177"/>
      <c r="J62" s="81">
        <v>7.4942377252614039</v>
      </c>
      <c r="K62" s="81">
        <v>0.39844753214448719</v>
      </c>
      <c r="L62" s="81">
        <v>26.11997697185863</v>
      </c>
      <c r="M62" s="81">
        <v>6.13825935859421</v>
      </c>
      <c r="N62" s="81">
        <v>10.131942466969456</v>
      </c>
      <c r="O62" s="81">
        <v>5.3891864556339586</v>
      </c>
      <c r="P62" s="81">
        <v>9.9208152768501439</v>
      </c>
      <c r="Q62" s="81">
        <v>0.29620219161979988</v>
      </c>
      <c r="R62" s="81">
        <v>0</v>
      </c>
      <c r="S62" s="81">
        <v>0</v>
      </c>
      <c r="T62" s="82"/>
      <c r="U62" s="81">
        <v>307894</v>
      </c>
      <c r="V62" s="81">
        <v>148</v>
      </c>
      <c r="W62" s="81">
        <v>605</v>
      </c>
      <c r="X62" s="81">
        <v>1308</v>
      </c>
      <c r="Y62" s="81">
        <v>2089</v>
      </c>
      <c r="Z62" s="81">
        <v>3374</v>
      </c>
      <c r="AA62" s="81">
        <v>2060</v>
      </c>
      <c r="AB62" s="81">
        <v>4800</v>
      </c>
      <c r="AC62" s="81">
        <v>0</v>
      </c>
      <c r="AD62" s="81">
        <v>0</v>
      </c>
      <c r="AE62" s="82"/>
      <c r="AF62" s="81">
        <v>2458481.28076813</v>
      </c>
      <c r="AG62" s="81">
        <v>275725.00798092788</v>
      </c>
      <c r="AH62" s="81">
        <v>3978091.2083933442</v>
      </c>
      <c r="AI62" s="81">
        <v>8112128.1399568627</v>
      </c>
      <c r="AJ62" s="81">
        <v>7752409.9482545359</v>
      </c>
      <c r="AK62" s="81">
        <v>0</v>
      </c>
      <c r="AL62" s="81">
        <v>0</v>
      </c>
      <c r="AM62" s="81">
        <v>653723.86561934627</v>
      </c>
      <c r="AN62" s="81">
        <v>0</v>
      </c>
      <c r="AO62" s="81">
        <v>0</v>
      </c>
      <c r="AP62" s="82"/>
      <c r="AQ62" s="81">
        <v>161</v>
      </c>
      <c r="AR62" s="81">
        <v>33</v>
      </c>
      <c r="AS62" s="81">
        <v>0</v>
      </c>
      <c r="AT62" s="81">
        <v>0</v>
      </c>
      <c r="AU62" s="81">
        <v>0</v>
      </c>
      <c r="AV62" s="81">
        <v>0</v>
      </c>
      <c r="AW62" s="81" t="s">
        <v>564</v>
      </c>
      <c r="AX62" s="82"/>
      <c r="AY62" s="81">
        <v>1274.7370000000001</v>
      </c>
      <c r="AZ62" s="81">
        <v>9134.5</v>
      </c>
      <c r="BA62" s="81">
        <v>0</v>
      </c>
      <c r="BB62" s="81">
        <v>0</v>
      </c>
      <c r="BC62" s="81">
        <v>0</v>
      </c>
      <c r="BD62" s="81">
        <v>0</v>
      </c>
      <c r="BE62" s="81" t="s">
        <v>564</v>
      </c>
      <c r="BF62" s="82"/>
      <c r="BG62" s="81">
        <v>0</v>
      </c>
      <c r="BH62" s="81">
        <v>0</v>
      </c>
      <c r="BI62" s="81">
        <v>0</v>
      </c>
      <c r="BJ62" s="81">
        <v>0</v>
      </c>
      <c r="BK62" s="81">
        <v>5.4429999999999996</v>
      </c>
      <c r="BL62" s="81">
        <v>0</v>
      </c>
      <c r="BM62" s="82"/>
      <c r="BN62" s="81">
        <v>0</v>
      </c>
      <c r="BO62" s="81">
        <v>0</v>
      </c>
      <c r="BP62" s="81">
        <v>0</v>
      </c>
      <c r="BQ62" s="81">
        <v>0</v>
      </c>
      <c r="BR62" s="81">
        <v>1</v>
      </c>
      <c r="BS62" s="81">
        <v>0</v>
      </c>
      <c r="BT62"/>
      <c r="BU62" s="80">
        <v>5.4429999999999996</v>
      </c>
      <c r="BV62" s="80">
        <v>0</v>
      </c>
      <c r="BW62" s="80">
        <v>0</v>
      </c>
      <c r="BX62" s="80">
        <v>0</v>
      </c>
      <c r="BY62" s="80">
        <v>0</v>
      </c>
      <c r="BZ62" s="80">
        <v>0</v>
      </c>
      <c r="CA62" s="80">
        <v>0</v>
      </c>
      <c r="CB62" s="80">
        <v>0</v>
      </c>
      <c r="CC62" s="80">
        <v>0</v>
      </c>
    </row>
    <row r="63" spans="1:81">
      <c r="A63" s="80" t="s">
        <v>1906</v>
      </c>
      <c r="B63" s="80">
        <v>17</v>
      </c>
      <c r="C63" s="80">
        <v>17</v>
      </c>
      <c r="D63" s="80">
        <v>1</v>
      </c>
      <c r="E63" s="80">
        <v>2020</v>
      </c>
      <c r="F63" s="80" t="s">
        <v>218</v>
      </c>
      <c r="G63" s="80" t="s">
        <v>1834</v>
      </c>
      <c r="H63" s="80" t="s">
        <v>1835</v>
      </c>
      <c r="I63" s="177"/>
      <c r="J63" s="81">
        <v>6.7138839527133953</v>
      </c>
      <c r="K63" s="81">
        <v>0.29681065153557806</v>
      </c>
      <c r="L63" s="81">
        <v>18.803482983630328</v>
      </c>
      <c r="M63" s="81">
        <v>5.8193795163084339</v>
      </c>
      <c r="N63" s="81">
        <v>9.1664707595959314</v>
      </c>
      <c r="O63" s="81">
        <v>4.6992989710948141</v>
      </c>
      <c r="P63" s="81">
        <v>10.664801981581698</v>
      </c>
      <c r="Q63" s="81">
        <v>0.27571178784007805</v>
      </c>
      <c r="R63" s="81">
        <v>0</v>
      </c>
      <c r="S63" s="81">
        <v>0</v>
      </c>
      <c r="T63" s="82"/>
      <c r="U63" s="81">
        <v>312682</v>
      </c>
      <c r="V63" s="81">
        <v>102</v>
      </c>
      <c r="W63" s="81">
        <v>387</v>
      </c>
      <c r="X63" s="81">
        <v>1304</v>
      </c>
      <c r="Y63" s="81">
        <v>2062</v>
      </c>
      <c r="Z63" s="81">
        <v>3358</v>
      </c>
      <c r="AA63" s="81">
        <v>2406</v>
      </c>
      <c r="AB63" s="81">
        <v>4676</v>
      </c>
      <c r="AC63" s="81">
        <v>0</v>
      </c>
      <c r="AD63" s="81">
        <v>0</v>
      </c>
      <c r="AE63" s="82"/>
      <c r="AF63" s="81">
        <v>2441392.112339736</v>
      </c>
      <c r="AG63" s="81">
        <v>190166.76131978171</v>
      </c>
      <c r="AH63" s="81">
        <v>2757498.5894958484</v>
      </c>
      <c r="AI63" s="81">
        <v>7487152.8821158865</v>
      </c>
      <c r="AJ63" s="81">
        <v>7812132.8394723181</v>
      </c>
      <c r="AK63" s="81"/>
      <c r="AL63" s="81"/>
      <c r="AM63" s="81">
        <v>610269.95144355367</v>
      </c>
      <c r="AN63" s="81"/>
      <c r="AO63" s="81"/>
      <c r="AP63" s="82"/>
      <c r="AQ63" s="81">
        <v>166</v>
      </c>
      <c r="AR63" s="81">
        <v>39</v>
      </c>
      <c r="AS63" s="81">
        <v>0</v>
      </c>
      <c r="AT63" s="81">
        <v>0</v>
      </c>
      <c r="AU63" s="81">
        <v>0</v>
      </c>
      <c r="AV63" s="81">
        <v>0</v>
      </c>
      <c r="AW63" s="81">
        <v>0</v>
      </c>
      <c r="AX63" s="82"/>
      <c r="AY63" s="81">
        <v>1315.9170000000011</v>
      </c>
      <c r="AZ63" s="81">
        <v>9414.9999999999982</v>
      </c>
      <c r="BA63" s="81">
        <v>0</v>
      </c>
      <c r="BB63" s="81">
        <v>0</v>
      </c>
      <c r="BC63" s="81">
        <v>0</v>
      </c>
      <c r="BD63" s="81">
        <v>0</v>
      </c>
      <c r="BE63" s="81">
        <v>0</v>
      </c>
      <c r="BF63" s="82"/>
      <c r="BG63" s="81">
        <v>0</v>
      </c>
      <c r="BH63" s="81">
        <v>0</v>
      </c>
      <c r="BI63" s="81">
        <v>4.4989999999999997</v>
      </c>
      <c r="BJ63" s="81">
        <v>0</v>
      </c>
      <c r="BK63" s="81">
        <v>0</v>
      </c>
      <c r="BL63" s="81">
        <v>0</v>
      </c>
      <c r="BM63" s="82"/>
      <c r="BN63" s="81">
        <v>0</v>
      </c>
      <c r="BO63" s="81">
        <v>0</v>
      </c>
      <c r="BP63" s="81">
        <v>1</v>
      </c>
      <c r="BQ63" s="81">
        <v>0</v>
      </c>
      <c r="BR63" s="81">
        <v>0</v>
      </c>
      <c r="BS63" s="81">
        <v>0</v>
      </c>
      <c r="BT63"/>
      <c r="BU63" s="80">
        <v>4.4989999999999997</v>
      </c>
      <c r="BV63" s="80">
        <v>0</v>
      </c>
      <c r="BW63" s="80">
        <v>0</v>
      </c>
      <c r="BX63" s="80">
        <v>0</v>
      </c>
      <c r="BY63" s="80">
        <v>0</v>
      </c>
      <c r="BZ63" s="80">
        <v>0</v>
      </c>
      <c r="CA63" s="80">
        <v>0</v>
      </c>
      <c r="CB63" s="80">
        <v>0</v>
      </c>
      <c r="CC63" s="80">
        <v>0</v>
      </c>
    </row>
    <row r="64" spans="1:81">
      <c r="A64" s="80" t="s">
        <v>1844</v>
      </c>
      <c r="B64" s="80">
        <v>17</v>
      </c>
      <c r="C64" s="80">
        <v>18</v>
      </c>
      <c r="D64" s="80">
        <v>1</v>
      </c>
      <c r="E64" s="80">
        <v>2021</v>
      </c>
      <c r="F64" s="80" t="s">
        <v>75</v>
      </c>
      <c r="G64" s="174" t="s">
        <v>1834</v>
      </c>
      <c r="H64" s="80" t="s">
        <v>1835</v>
      </c>
      <c r="I64" s="177"/>
      <c r="J64" s="81">
        <v>7.528387802217166</v>
      </c>
      <c r="K64" s="81">
        <v>0.28591104700008302</v>
      </c>
      <c r="L64" s="81">
        <v>17.159850674923135</v>
      </c>
      <c r="M64" s="81">
        <v>5.8777583371765454</v>
      </c>
      <c r="N64" s="81">
        <v>8.5890649744342742</v>
      </c>
      <c r="O64" s="81">
        <v>4.5678978678061837</v>
      </c>
      <c r="P64" s="81">
        <v>11.099602848568262</v>
      </c>
      <c r="Q64" s="81">
        <v>0.27323248750718027</v>
      </c>
      <c r="R64" s="81">
        <v>0</v>
      </c>
      <c r="S64" s="81">
        <v>0</v>
      </c>
      <c r="T64" s="82"/>
      <c r="U64" s="81">
        <v>360058</v>
      </c>
      <c r="V64" s="81">
        <v>102</v>
      </c>
      <c r="W64" s="81">
        <v>387</v>
      </c>
      <c r="X64" s="81">
        <v>1304</v>
      </c>
      <c r="Y64" s="81">
        <v>2034</v>
      </c>
      <c r="Z64" s="81">
        <v>3361</v>
      </c>
      <c r="AA64" s="81">
        <v>2442</v>
      </c>
      <c r="AB64" s="81">
        <v>4579</v>
      </c>
      <c r="AC64" s="81">
        <v>0</v>
      </c>
      <c r="AD64" s="81">
        <v>0</v>
      </c>
      <c r="AE64" s="82"/>
      <c r="AF64" s="81">
        <v>2757889.2982329205</v>
      </c>
      <c r="AG64" s="81">
        <v>193450.64278976913</v>
      </c>
      <c r="AH64" s="81">
        <v>2472257.961921284</v>
      </c>
      <c r="AI64" s="81">
        <v>8169589.9062496694</v>
      </c>
      <c r="AJ64" s="81">
        <v>7509728.7574228439</v>
      </c>
      <c r="AK64" s="81">
        <v>0</v>
      </c>
      <c r="AL64" s="81">
        <v>0</v>
      </c>
      <c r="AM64" s="81">
        <v>601057.34227192949</v>
      </c>
      <c r="AN64" s="81">
        <v>0</v>
      </c>
      <c r="AO64" s="81">
        <v>0</v>
      </c>
      <c r="AP64" s="82"/>
      <c r="AQ64" s="81">
        <v>167</v>
      </c>
      <c r="AR64" s="81">
        <v>43</v>
      </c>
      <c r="AS64" s="81">
        <v>0</v>
      </c>
      <c r="AT64" s="81">
        <v>0</v>
      </c>
      <c r="AU64" s="81">
        <v>0</v>
      </c>
      <c r="AV64" s="81">
        <v>0</v>
      </c>
      <c r="AW64" s="81"/>
      <c r="AX64" s="82"/>
      <c r="AY64" s="81">
        <v>1317.6270000000011</v>
      </c>
      <c r="AZ64" s="81">
        <v>9613.7999999999975</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1833</v>
      </c>
      <c r="B65" s="80">
        <v>17</v>
      </c>
      <c r="C65" s="80">
        <v>19</v>
      </c>
      <c r="D65" s="80">
        <v>1</v>
      </c>
      <c r="E65" s="80">
        <v>2022</v>
      </c>
      <c r="F65" s="80" t="s">
        <v>568</v>
      </c>
      <c r="G65" s="174" t="s">
        <v>1834</v>
      </c>
      <c r="H65" s="80" t="s">
        <v>1835</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173</v>
      </c>
      <c r="AR65" s="81">
        <v>44</v>
      </c>
      <c r="AS65" s="81">
        <v>0</v>
      </c>
      <c r="AT65" s="81">
        <v>0</v>
      </c>
      <c r="AU65" s="81">
        <v>0</v>
      </c>
      <c r="AV65" s="81">
        <v>0</v>
      </c>
      <c r="AW65" s="81"/>
      <c r="AX65" s="82"/>
      <c r="AY65" s="81">
        <v>1369.1070000000009</v>
      </c>
      <c r="AZ65" s="81">
        <v>9663.2999999999975</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1907</v>
      </c>
      <c r="B66" s="80">
        <v>18</v>
      </c>
      <c r="C66" s="80">
        <v>1</v>
      </c>
      <c r="D66" s="80">
        <v>2</v>
      </c>
      <c r="E66" s="80">
        <v>1990</v>
      </c>
      <c r="F66" s="80" t="s">
        <v>562</v>
      </c>
      <c r="G66" s="80" t="s">
        <v>1908</v>
      </c>
      <c r="H66" s="80" t="s">
        <v>1909</v>
      </c>
      <c r="I66" s="177"/>
      <c r="J66" s="81">
        <v>47.188845403936782</v>
      </c>
      <c r="K66" s="81">
        <v>1.2284013051781304</v>
      </c>
      <c r="L66" s="81">
        <v>4.5043830338433004</v>
      </c>
      <c r="M66" s="81">
        <v>3.3931828512714013</v>
      </c>
      <c r="N66" s="81">
        <v>7.5507922443159288</v>
      </c>
      <c r="O66" s="81">
        <v>4.6096428301151722</v>
      </c>
      <c r="P66" s="81">
        <v>7.5943811876853431</v>
      </c>
      <c r="Q66" s="81">
        <v>0.40679690936072443</v>
      </c>
      <c r="R66" s="81">
        <v>0</v>
      </c>
      <c r="S66" s="81">
        <v>0.40576859441179264</v>
      </c>
      <c r="T66" s="82"/>
      <c r="U66" s="81">
        <v>851148</v>
      </c>
      <c r="V66" s="81">
        <v>274</v>
      </c>
      <c r="W66" s="81">
        <v>49</v>
      </c>
      <c r="X66" s="81">
        <v>1041</v>
      </c>
      <c r="Y66" s="81">
        <v>2028</v>
      </c>
      <c r="Z66" s="81">
        <v>1896</v>
      </c>
      <c r="AA66" s="81">
        <v>1844</v>
      </c>
      <c r="AB66" s="81">
        <v>6605</v>
      </c>
      <c r="AC66" s="81">
        <v>0</v>
      </c>
      <c r="AD66" s="81">
        <v>0.40576859441179264</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1910</v>
      </c>
      <c r="B67" s="80">
        <v>19</v>
      </c>
      <c r="C67" s="80">
        <v>2</v>
      </c>
      <c r="D67" s="80">
        <v>2</v>
      </c>
      <c r="E67" s="80">
        <v>2005</v>
      </c>
      <c r="F67" s="80" t="s">
        <v>565</v>
      </c>
      <c r="G67" s="80" t="s">
        <v>1908</v>
      </c>
      <c r="H67" s="80" t="s">
        <v>1909</v>
      </c>
      <c r="I67" s="177"/>
      <c r="J67" s="81">
        <v>26.491102936754817</v>
      </c>
      <c r="K67" s="81">
        <v>0.73649264768421985</v>
      </c>
      <c r="L67" s="81">
        <v>2.6051636623340269</v>
      </c>
      <c r="M67" s="81">
        <v>4.993324417959526</v>
      </c>
      <c r="N67" s="81">
        <v>12.185813707871716</v>
      </c>
      <c r="O67" s="81">
        <v>6.2231328720324885</v>
      </c>
      <c r="P67" s="81">
        <v>8.3425527598287736</v>
      </c>
      <c r="Q67" s="81">
        <v>0.34694927424020711</v>
      </c>
      <c r="R67" s="81">
        <v>0</v>
      </c>
      <c r="S67" s="81">
        <v>0.43038100849859257</v>
      </c>
      <c r="T67" s="82"/>
      <c r="U67" s="81">
        <v>540285</v>
      </c>
      <c r="V67" s="81">
        <v>206</v>
      </c>
      <c r="W67" s="81">
        <v>32</v>
      </c>
      <c r="X67" s="81">
        <v>730</v>
      </c>
      <c r="Y67" s="81">
        <v>2252</v>
      </c>
      <c r="Z67" s="81">
        <v>2962</v>
      </c>
      <c r="AA67" s="81">
        <v>1659</v>
      </c>
      <c r="AB67" s="81">
        <v>5889</v>
      </c>
      <c r="AC67" s="81">
        <v>0</v>
      </c>
      <c r="AD67" s="81">
        <v>0.43038100849859257</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1911</v>
      </c>
      <c r="B68" s="80">
        <v>20</v>
      </c>
      <c r="C68" s="80">
        <v>3</v>
      </c>
      <c r="D68" s="80">
        <v>2</v>
      </c>
      <c r="E68" s="80">
        <v>2006</v>
      </c>
      <c r="F68" s="80" t="s">
        <v>566</v>
      </c>
      <c r="G68" s="80" t="s">
        <v>1908</v>
      </c>
      <c r="H68" s="80" t="s">
        <v>1909</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1912</v>
      </c>
      <c r="B69" s="80">
        <v>21</v>
      </c>
      <c r="C69" s="80">
        <v>4</v>
      </c>
      <c r="D69" s="80">
        <v>2</v>
      </c>
      <c r="E69" s="80">
        <v>2007</v>
      </c>
      <c r="F69" s="80" t="s">
        <v>567</v>
      </c>
      <c r="G69" s="80" t="s">
        <v>1908</v>
      </c>
      <c r="H69" s="80" t="s">
        <v>1909</v>
      </c>
      <c r="I69" s="177"/>
      <c r="J69" s="81">
        <v>23.152522193162035</v>
      </c>
      <c r="K69" s="81">
        <v>0.68421632438641766</v>
      </c>
      <c r="L69" s="81">
        <v>1.9643175974658005</v>
      </c>
      <c r="M69" s="81">
        <v>7.1063337206550008</v>
      </c>
      <c r="N69" s="81">
        <v>10.927203500139788</v>
      </c>
      <c r="O69" s="81">
        <v>5.9823204654160049</v>
      </c>
      <c r="P69" s="81">
        <v>7.9508226959737796</v>
      </c>
      <c r="Q69" s="81">
        <v>0.35599639154775609</v>
      </c>
      <c r="R69" s="81">
        <v>0</v>
      </c>
      <c r="S69" s="81">
        <v>0.44751163600250055</v>
      </c>
      <c r="T69" s="82"/>
      <c r="U69" s="81">
        <v>512632</v>
      </c>
      <c r="V69" s="81">
        <v>199</v>
      </c>
      <c r="W69" s="81">
        <v>38</v>
      </c>
      <c r="X69" s="81">
        <v>1162</v>
      </c>
      <c r="Y69" s="81">
        <v>2258</v>
      </c>
      <c r="Z69" s="81">
        <v>2960</v>
      </c>
      <c r="AA69" s="81">
        <v>1557</v>
      </c>
      <c r="AB69" s="81">
        <v>5723</v>
      </c>
      <c r="AC69" s="81">
        <v>0</v>
      </c>
      <c r="AD69" s="81">
        <v>0.44751163600250055</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1913</v>
      </c>
      <c r="B70" s="80">
        <v>22</v>
      </c>
      <c r="C70" s="80">
        <v>5</v>
      </c>
      <c r="D70" s="80">
        <v>2</v>
      </c>
      <c r="E70" s="80">
        <v>2008</v>
      </c>
      <c r="F70" s="80" t="s">
        <v>84</v>
      </c>
      <c r="G70" s="80" t="s">
        <v>1908</v>
      </c>
      <c r="H70" s="80" t="s">
        <v>1909</v>
      </c>
      <c r="I70" s="177"/>
      <c r="J70" s="81">
        <v>16.017581149624039</v>
      </c>
      <c r="K70" s="81">
        <v>0.51925576900790205</v>
      </c>
      <c r="L70" s="81">
        <v>1.7702061438679688</v>
      </c>
      <c r="M70" s="81">
        <v>7.2426468593896338</v>
      </c>
      <c r="N70" s="81">
        <v>11.096353979399799</v>
      </c>
      <c r="O70" s="81">
        <v>5.7189429110360797</v>
      </c>
      <c r="P70" s="81">
        <v>7.8754526932735027</v>
      </c>
      <c r="Q70" s="81">
        <v>0.34473327200818138</v>
      </c>
      <c r="R70" s="81">
        <v>0</v>
      </c>
      <c r="S70" s="81">
        <v>0.52393429668423275</v>
      </c>
      <c r="T70" s="82"/>
      <c r="U70" s="81">
        <v>407010</v>
      </c>
      <c r="V70" s="81">
        <v>199</v>
      </c>
      <c r="W70" s="81">
        <v>38</v>
      </c>
      <c r="X70" s="81">
        <v>1162</v>
      </c>
      <c r="Y70" s="81">
        <v>2271</v>
      </c>
      <c r="Z70" s="81">
        <v>2929</v>
      </c>
      <c r="AA70" s="81">
        <v>1544</v>
      </c>
      <c r="AB70" s="81">
        <v>5633</v>
      </c>
      <c r="AC70" s="81">
        <v>0</v>
      </c>
      <c r="AD70" s="81">
        <v>0.52393429668423275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1914</v>
      </c>
      <c r="B71" s="80">
        <v>23</v>
      </c>
      <c r="C71" s="80">
        <v>6</v>
      </c>
      <c r="D71" s="80">
        <v>2</v>
      </c>
      <c r="E71" s="80">
        <v>2009</v>
      </c>
      <c r="F71" s="80" t="s">
        <v>85</v>
      </c>
      <c r="G71" s="80" t="s">
        <v>1908</v>
      </c>
      <c r="H71" s="80" t="s">
        <v>1909</v>
      </c>
      <c r="I71" s="177"/>
      <c r="J71" s="81">
        <v>19.810213545020485</v>
      </c>
      <c r="K71" s="81">
        <v>0.45050950826017983</v>
      </c>
      <c r="L71" s="81">
        <v>2.3704647676077011</v>
      </c>
      <c r="M71" s="81">
        <v>6.623434281069744</v>
      </c>
      <c r="N71" s="81">
        <v>10.145175439526769</v>
      </c>
      <c r="O71" s="81">
        <v>5.784092440786746</v>
      </c>
      <c r="P71" s="81">
        <v>7.5818651964063122</v>
      </c>
      <c r="Q71" s="81">
        <v>0.32186445968840638</v>
      </c>
      <c r="R71" s="81">
        <v>0</v>
      </c>
      <c r="S71" s="81">
        <v>0.23310245251565798</v>
      </c>
      <c r="T71" s="82"/>
      <c r="U71" s="81">
        <v>427585</v>
      </c>
      <c r="V71" s="81">
        <v>177</v>
      </c>
      <c r="W71" s="81">
        <v>74</v>
      </c>
      <c r="X71" s="81">
        <v>1203</v>
      </c>
      <c r="Y71" s="81">
        <v>2255</v>
      </c>
      <c r="Z71" s="81">
        <v>2924</v>
      </c>
      <c r="AA71" s="81">
        <v>1526</v>
      </c>
      <c r="AB71" s="81">
        <v>5521</v>
      </c>
      <c r="AC71" s="81">
        <v>0</v>
      </c>
      <c r="AD71" s="81">
        <v>0.23310245251565798</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1915</v>
      </c>
      <c r="B72" s="80">
        <v>24</v>
      </c>
      <c r="C72" s="80">
        <v>7</v>
      </c>
      <c r="D72" s="80">
        <v>2</v>
      </c>
      <c r="E72" s="80">
        <v>2010</v>
      </c>
      <c r="F72" s="80" t="s">
        <v>86</v>
      </c>
      <c r="G72" s="80" t="s">
        <v>1908</v>
      </c>
      <c r="H72" s="80" t="s">
        <v>1909</v>
      </c>
      <c r="I72" s="177"/>
      <c r="J72" s="81">
        <v>28.74142451017843</v>
      </c>
      <c r="K72" s="81">
        <v>0.49213813926791394</v>
      </c>
      <c r="L72" s="81">
        <v>2.2458001834402928</v>
      </c>
      <c r="M72" s="81">
        <v>7.4866917296776352</v>
      </c>
      <c r="N72" s="81">
        <v>10.87464486833867</v>
      </c>
      <c r="O72" s="81">
        <v>5.7258353312103258</v>
      </c>
      <c r="P72" s="81">
        <v>7.6180949716235773</v>
      </c>
      <c r="Q72" s="81">
        <v>0.33188914738164371</v>
      </c>
      <c r="R72" s="81">
        <v>0</v>
      </c>
      <c r="S72" s="81">
        <v>0.40217691199571837</v>
      </c>
      <c r="T72" s="82"/>
      <c r="U72" s="81">
        <v>646473</v>
      </c>
      <c r="V72" s="81">
        <v>177</v>
      </c>
      <c r="W72" s="81">
        <v>74</v>
      </c>
      <c r="X72" s="81">
        <v>1203</v>
      </c>
      <c r="Y72" s="81">
        <v>2246</v>
      </c>
      <c r="Z72" s="81">
        <v>2908</v>
      </c>
      <c r="AA72" s="81">
        <v>1495</v>
      </c>
      <c r="AB72" s="81">
        <v>5455</v>
      </c>
      <c r="AC72" s="81">
        <v>0</v>
      </c>
      <c r="AD72" s="81">
        <v>0.40217691199571837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1916</v>
      </c>
      <c r="B73" s="80">
        <v>25</v>
      </c>
      <c r="C73" s="80">
        <v>8</v>
      </c>
      <c r="D73" s="80">
        <v>2</v>
      </c>
      <c r="E73" s="80">
        <v>2011</v>
      </c>
      <c r="F73" s="80" t="s">
        <v>87</v>
      </c>
      <c r="G73" s="80" t="s">
        <v>1908</v>
      </c>
      <c r="H73" s="80" t="s">
        <v>1909</v>
      </c>
      <c r="I73" s="177"/>
      <c r="J73" s="81">
        <v>28.162957942781667</v>
      </c>
      <c r="K73" s="81">
        <v>0.58498324358078813</v>
      </c>
      <c r="L73" s="81">
        <v>3.013158003920458</v>
      </c>
      <c r="M73" s="81">
        <v>7.1187959291895124</v>
      </c>
      <c r="N73" s="81">
        <v>9.6043551111084007</v>
      </c>
      <c r="O73" s="81">
        <v>5.6137221668832344</v>
      </c>
      <c r="P73" s="81">
        <v>7.3830985653476402</v>
      </c>
      <c r="Q73" s="81">
        <v>0.37762951716425147</v>
      </c>
      <c r="R73" s="81">
        <v>0</v>
      </c>
      <c r="S73" s="81">
        <v>0.38347901761628322</v>
      </c>
      <c r="T73" s="82"/>
      <c r="U73" s="81">
        <v>635938</v>
      </c>
      <c r="V73" s="81">
        <v>177</v>
      </c>
      <c r="W73" s="81">
        <v>74</v>
      </c>
      <c r="X73" s="81">
        <v>1203</v>
      </c>
      <c r="Y73" s="81">
        <v>2258</v>
      </c>
      <c r="Z73" s="81">
        <v>2913</v>
      </c>
      <c r="AA73" s="81">
        <v>1492</v>
      </c>
      <c r="AB73" s="81">
        <v>5381</v>
      </c>
      <c r="AC73" s="81">
        <v>0</v>
      </c>
      <c r="AD73" s="81">
        <v>0.38347901761628322</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5.3849999999999998</v>
      </c>
      <c r="BJ73" s="81">
        <v>0</v>
      </c>
      <c r="BK73" s="81">
        <v>0</v>
      </c>
      <c r="BL73" s="81">
        <v>0</v>
      </c>
      <c r="BM73" s="82"/>
      <c r="BN73" s="81">
        <v>0</v>
      </c>
      <c r="BO73" s="81">
        <v>0</v>
      </c>
      <c r="BP73" s="81">
        <v>1</v>
      </c>
      <c r="BQ73" s="81">
        <v>0</v>
      </c>
      <c r="BR73" s="81">
        <v>0</v>
      </c>
      <c r="BS73" s="81">
        <v>0</v>
      </c>
      <c r="BT73"/>
      <c r="BU73" s="80">
        <v>5.3849999999999998</v>
      </c>
      <c r="BV73" s="80">
        <v>0</v>
      </c>
      <c r="BW73" s="80">
        <v>0</v>
      </c>
      <c r="BX73" s="80">
        <v>0</v>
      </c>
      <c r="BY73" s="80">
        <v>0</v>
      </c>
      <c r="BZ73" s="80">
        <v>0</v>
      </c>
      <c r="CA73" s="80">
        <v>0</v>
      </c>
      <c r="CB73" s="80">
        <v>0</v>
      </c>
      <c r="CC73" s="80">
        <v>0</v>
      </c>
    </row>
    <row r="74" spans="1:81">
      <c r="A74" s="80" t="s">
        <v>1917</v>
      </c>
      <c r="B74" s="80">
        <v>26</v>
      </c>
      <c r="C74" s="80">
        <v>9</v>
      </c>
      <c r="D74" s="80">
        <v>2</v>
      </c>
      <c r="E74" s="80">
        <v>2012</v>
      </c>
      <c r="F74" s="80" t="s">
        <v>88</v>
      </c>
      <c r="G74" s="80" t="s">
        <v>1908</v>
      </c>
      <c r="H74" s="80" t="s">
        <v>1909</v>
      </c>
      <c r="I74" s="177"/>
      <c r="J74" s="81">
        <v>32.968799972369645</v>
      </c>
      <c r="K74" s="81">
        <v>0.52911713334407928</v>
      </c>
      <c r="L74" s="81">
        <v>2.9900125618084177</v>
      </c>
      <c r="M74" s="81">
        <v>6.877044802981553</v>
      </c>
      <c r="N74" s="81">
        <v>10.692763657089353</v>
      </c>
      <c r="O74" s="81">
        <v>5.596314183385247</v>
      </c>
      <c r="P74" s="81">
        <v>7.3504564410814091</v>
      </c>
      <c r="Q74" s="81">
        <v>0.40464316169592218</v>
      </c>
      <c r="R74" s="81">
        <v>0</v>
      </c>
      <c r="S74" s="81">
        <v>0.38228900526512016</v>
      </c>
      <c r="T74" s="82"/>
      <c r="U74" s="81">
        <v>739388</v>
      </c>
      <c r="V74" s="81">
        <v>177</v>
      </c>
      <c r="W74" s="81">
        <v>74</v>
      </c>
      <c r="X74" s="81">
        <v>1203</v>
      </c>
      <c r="Y74" s="81">
        <v>2271</v>
      </c>
      <c r="Z74" s="81">
        <v>2927</v>
      </c>
      <c r="AA74" s="81">
        <v>1477</v>
      </c>
      <c r="AB74" s="81">
        <v>5307</v>
      </c>
      <c r="AC74" s="81">
        <v>0</v>
      </c>
      <c r="AD74" s="81">
        <v>0.38228900526512016</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5.2430000000000003</v>
      </c>
      <c r="BJ74" s="81">
        <v>0</v>
      </c>
      <c r="BK74" s="81">
        <v>0</v>
      </c>
      <c r="BL74" s="81">
        <v>0</v>
      </c>
      <c r="BM74" s="82"/>
      <c r="BN74" s="81">
        <v>0</v>
      </c>
      <c r="BO74" s="81">
        <v>0</v>
      </c>
      <c r="BP74" s="81">
        <v>1</v>
      </c>
      <c r="BQ74" s="81">
        <v>0</v>
      </c>
      <c r="BR74" s="81">
        <v>0</v>
      </c>
      <c r="BS74" s="81">
        <v>0</v>
      </c>
      <c r="BT74"/>
      <c r="BU74" s="80">
        <v>5.2430000000000003</v>
      </c>
      <c r="BV74" s="80">
        <v>0</v>
      </c>
      <c r="BW74" s="80">
        <v>0</v>
      </c>
      <c r="BX74" s="80">
        <v>0</v>
      </c>
      <c r="BY74" s="80">
        <v>0</v>
      </c>
      <c r="BZ74" s="80">
        <v>0</v>
      </c>
      <c r="CA74" s="80">
        <v>0</v>
      </c>
      <c r="CB74" s="80">
        <v>0</v>
      </c>
      <c r="CC74" s="80">
        <v>0</v>
      </c>
    </row>
    <row r="75" spans="1:81">
      <c r="A75" s="80" t="s">
        <v>1918</v>
      </c>
      <c r="B75" s="80">
        <v>27</v>
      </c>
      <c r="C75" s="80">
        <v>10</v>
      </c>
      <c r="D75" s="80">
        <v>2</v>
      </c>
      <c r="E75" s="80">
        <v>2013</v>
      </c>
      <c r="F75" s="80" t="s">
        <v>89</v>
      </c>
      <c r="G75" s="80" t="s">
        <v>1908</v>
      </c>
      <c r="H75" s="80" t="s">
        <v>1909</v>
      </c>
      <c r="I75" s="177"/>
      <c r="J75" s="81">
        <v>37.188350998033613</v>
      </c>
      <c r="K75" s="81">
        <v>0.44358938607600457</v>
      </c>
      <c r="L75" s="81">
        <v>2.7769672789615885</v>
      </c>
      <c r="M75" s="81">
        <v>6.7966488375066669</v>
      </c>
      <c r="N75" s="81">
        <v>10.824740979139923</v>
      </c>
      <c r="O75" s="81">
        <v>5.3369955594896714</v>
      </c>
      <c r="P75" s="81">
        <v>7.4031289888061451</v>
      </c>
      <c r="Q75" s="81">
        <v>0.40681633800254624</v>
      </c>
      <c r="R75" s="81">
        <v>0</v>
      </c>
      <c r="S75" s="81">
        <v>0.32061068255812236</v>
      </c>
      <c r="T75" s="82"/>
      <c r="U75" s="81">
        <v>797880</v>
      </c>
      <c r="V75" s="81">
        <v>177</v>
      </c>
      <c r="W75" s="81">
        <v>74</v>
      </c>
      <c r="X75" s="81">
        <v>1203</v>
      </c>
      <c r="Y75" s="81">
        <v>2290</v>
      </c>
      <c r="Z75" s="81">
        <v>2916</v>
      </c>
      <c r="AA75" s="81">
        <v>1482</v>
      </c>
      <c r="AB75" s="81">
        <v>5259</v>
      </c>
      <c r="AC75" s="81">
        <v>0</v>
      </c>
      <c r="AD75" s="81">
        <v>0.32061068255812236</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6.3940000000000001</v>
      </c>
      <c r="BJ75" s="81">
        <v>0</v>
      </c>
      <c r="BK75" s="81">
        <v>0</v>
      </c>
      <c r="BL75" s="81">
        <v>0</v>
      </c>
      <c r="BM75" s="82"/>
      <c r="BN75" s="81">
        <v>0</v>
      </c>
      <c r="BO75" s="81">
        <v>0</v>
      </c>
      <c r="BP75" s="81">
        <v>1</v>
      </c>
      <c r="BQ75" s="81">
        <v>0</v>
      </c>
      <c r="BR75" s="81">
        <v>0</v>
      </c>
      <c r="BS75" s="81">
        <v>0</v>
      </c>
      <c r="BT75"/>
      <c r="BU75" s="80">
        <v>6.3940000000000001</v>
      </c>
      <c r="BV75" s="80">
        <v>0</v>
      </c>
      <c r="BW75" s="80">
        <v>0</v>
      </c>
      <c r="BX75" s="80">
        <v>0</v>
      </c>
      <c r="BY75" s="80">
        <v>0</v>
      </c>
      <c r="BZ75" s="80">
        <v>0</v>
      </c>
      <c r="CA75" s="80">
        <v>0</v>
      </c>
      <c r="CB75" s="80">
        <v>0</v>
      </c>
      <c r="CC75" s="80">
        <v>0</v>
      </c>
    </row>
    <row r="76" spans="1:81">
      <c r="A76" s="80" t="s">
        <v>1919</v>
      </c>
      <c r="B76" s="80">
        <v>28</v>
      </c>
      <c r="C76" s="80">
        <v>11</v>
      </c>
      <c r="D76" s="80">
        <v>2</v>
      </c>
      <c r="E76" s="80">
        <v>2014</v>
      </c>
      <c r="F76" s="80" t="s">
        <v>90</v>
      </c>
      <c r="G76" s="80" t="s">
        <v>1908</v>
      </c>
      <c r="H76" s="80" t="s">
        <v>1909</v>
      </c>
      <c r="I76" s="177"/>
      <c r="J76" s="81">
        <v>38.793962486862412</v>
      </c>
      <c r="K76" s="81">
        <v>0.29407046694078409</v>
      </c>
      <c r="L76" s="81">
        <v>1.7326450490343464</v>
      </c>
      <c r="M76" s="81">
        <v>6.6645099035303286</v>
      </c>
      <c r="N76" s="81">
        <v>10.004741457454779</v>
      </c>
      <c r="O76" s="81">
        <v>5.0221732110385755</v>
      </c>
      <c r="P76" s="81">
        <v>7.3813771509643598</v>
      </c>
      <c r="Q76" s="81">
        <v>0.38490386111482089</v>
      </c>
      <c r="R76" s="81">
        <v>0</v>
      </c>
      <c r="S76" s="81">
        <v>0.66522740115830992</v>
      </c>
      <c r="T76" s="82"/>
      <c r="U76" s="81">
        <v>888696</v>
      </c>
      <c r="V76" s="81">
        <v>102</v>
      </c>
      <c r="W76" s="81">
        <v>47</v>
      </c>
      <c r="X76" s="81">
        <v>1164</v>
      </c>
      <c r="Y76" s="81">
        <v>2303</v>
      </c>
      <c r="Z76" s="81">
        <v>2890</v>
      </c>
      <c r="AA76" s="81">
        <v>1470</v>
      </c>
      <c r="AB76" s="81">
        <v>5186</v>
      </c>
      <c r="AC76" s="81">
        <v>0</v>
      </c>
      <c r="AD76" s="81">
        <v>0.66522740115830992</v>
      </c>
      <c r="AE76" s="82"/>
      <c r="AF76" s="81">
        <v>11142010.493225513</v>
      </c>
      <c r="AG76" s="81">
        <v>223404.28772347671</v>
      </c>
      <c r="AH76" s="81">
        <v>425328.06950584258</v>
      </c>
      <c r="AI76" s="81">
        <v>7050442.1428449079</v>
      </c>
      <c r="AJ76" s="81">
        <v>12109344.572275918</v>
      </c>
      <c r="AK76" s="81">
        <v>0</v>
      </c>
      <c r="AL76" s="81">
        <v>0</v>
      </c>
      <c r="AM76" s="81">
        <v>711960.30448717833</v>
      </c>
      <c r="AN76" s="81">
        <v>0</v>
      </c>
      <c r="AO76" s="81">
        <v>0</v>
      </c>
      <c r="AP76" s="82"/>
      <c r="AQ76" s="81">
        <v>47</v>
      </c>
      <c r="AR76" s="81">
        <v>58</v>
      </c>
      <c r="AS76" s="81">
        <v>0</v>
      </c>
      <c r="AT76" s="81">
        <v>0</v>
      </c>
      <c r="AU76" s="81">
        <v>0</v>
      </c>
      <c r="AV76" s="81">
        <v>0</v>
      </c>
      <c r="AW76" s="81" t="s">
        <v>564</v>
      </c>
      <c r="AX76" s="82"/>
      <c r="AY76" s="81">
        <v>268.10000000000002</v>
      </c>
      <c r="AZ76" s="81">
        <v>4322.8</v>
      </c>
      <c r="BA76" s="81">
        <v>0</v>
      </c>
      <c r="BB76" s="81">
        <v>0</v>
      </c>
      <c r="BC76" s="81">
        <v>0</v>
      </c>
      <c r="BD76" s="81">
        <v>0</v>
      </c>
      <c r="BE76" s="81" t="s">
        <v>564</v>
      </c>
      <c r="BF76" s="82"/>
      <c r="BG76" s="81">
        <v>0</v>
      </c>
      <c r="BH76" s="81">
        <v>0</v>
      </c>
      <c r="BI76" s="81">
        <v>6.8849999999999998</v>
      </c>
      <c r="BJ76" s="81">
        <v>0</v>
      </c>
      <c r="BK76" s="81">
        <v>0</v>
      </c>
      <c r="BL76" s="81">
        <v>0</v>
      </c>
      <c r="BM76" s="82"/>
      <c r="BN76" s="81">
        <v>0</v>
      </c>
      <c r="BO76" s="81">
        <v>0</v>
      </c>
      <c r="BP76" s="81">
        <v>1</v>
      </c>
      <c r="BQ76" s="81">
        <v>0</v>
      </c>
      <c r="BR76" s="81">
        <v>0</v>
      </c>
      <c r="BS76" s="81">
        <v>0</v>
      </c>
      <c r="BT76"/>
      <c r="BU76" s="80">
        <v>6.8849999999999998</v>
      </c>
      <c r="BV76" s="80">
        <v>0</v>
      </c>
      <c r="BW76" s="80">
        <v>0</v>
      </c>
      <c r="BX76" s="80">
        <v>0</v>
      </c>
      <c r="BY76" s="80">
        <v>0</v>
      </c>
      <c r="BZ76" s="80">
        <v>0</v>
      </c>
      <c r="CA76" s="80">
        <v>0</v>
      </c>
      <c r="CB76" s="80">
        <v>0</v>
      </c>
      <c r="CC76" s="80">
        <v>0</v>
      </c>
    </row>
    <row r="77" spans="1:81">
      <c r="A77" s="80" t="s">
        <v>1920</v>
      </c>
      <c r="B77" s="80">
        <v>29</v>
      </c>
      <c r="C77" s="80">
        <v>12</v>
      </c>
      <c r="D77" s="80">
        <v>2</v>
      </c>
      <c r="E77" s="80">
        <v>2015</v>
      </c>
      <c r="F77" s="80" t="s">
        <v>91</v>
      </c>
      <c r="G77" s="80" t="s">
        <v>1908</v>
      </c>
      <c r="H77" s="80" t="s">
        <v>1909</v>
      </c>
      <c r="I77" s="177"/>
      <c r="J77" s="81">
        <v>52.362960415842821</v>
      </c>
      <c r="K77" s="81">
        <v>0.26602895375521679</v>
      </c>
      <c r="L77" s="81">
        <v>2.6383552099482319</v>
      </c>
      <c r="M77" s="81">
        <v>6.0631257869258208</v>
      </c>
      <c r="N77" s="81">
        <v>10.532253515656725</v>
      </c>
      <c r="O77" s="81">
        <v>4.9621991759393964</v>
      </c>
      <c r="P77" s="81">
        <v>7.2263754742469839</v>
      </c>
      <c r="Q77" s="81">
        <v>0.37164308988763395</v>
      </c>
      <c r="R77" s="81">
        <v>0</v>
      </c>
      <c r="S77" s="81">
        <v>1.0116699798458266</v>
      </c>
      <c r="T77" s="82"/>
      <c r="U77" s="81">
        <v>1173944</v>
      </c>
      <c r="V77" s="81">
        <v>102</v>
      </c>
      <c r="W77" s="81">
        <v>47</v>
      </c>
      <c r="X77" s="81">
        <v>1164</v>
      </c>
      <c r="Y77" s="81">
        <v>2286</v>
      </c>
      <c r="Z77" s="81">
        <v>2883</v>
      </c>
      <c r="AA77" s="81">
        <v>1438</v>
      </c>
      <c r="AB77" s="81">
        <v>5115</v>
      </c>
      <c r="AC77" s="81">
        <v>0</v>
      </c>
      <c r="AD77" s="81">
        <v>1.0116699798458266</v>
      </c>
      <c r="AE77" s="82"/>
      <c r="AF77" s="81">
        <v>14869309.150021665</v>
      </c>
      <c r="AG77" s="81">
        <v>190732.29438181262</v>
      </c>
      <c r="AH77" s="81">
        <v>530219.90933493455</v>
      </c>
      <c r="AI77" s="81">
        <v>7017870.043153489</v>
      </c>
      <c r="AJ77" s="81">
        <v>12620888.437410185</v>
      </c>
      <c r="AK77" s="81">
        <v>0</v>
      </c>
      <c r="AL77" s="81">
        <v>0</v>
      </c>
      <c r="AM77" s="81">
        <v>700989.29338199878</v>
      </c>
      <c r="AN77" s="81">
        <v>0</v>
      </c>
      <c r="AO77" s="81">
        <v>0</v>
      </c>
      <c r="AP77" s="82"/>
      <c r="AQ77" s="81">
        <v>57</v>
      </c>
      <c r="AR77" s="81">
        <v>88</v>
      </c>
      <c r="AS77" s="81">
        <v>0</v>
      </c>
      <c r="AT77" s="81">
        <v>0</v>
      </c>
      <c r="AU77" s="81">
        <v>0</v>
      </c>
      <c r="AV77" s="81">
        <v>0</v>
      </c>
      <c r="AW77" s="81" t="s">
        <v>564</v>
      </c>
      <c r="AX77" s="82"/>
      <c r="AY77" s="81">
        <v>322.8</v>
      </c>
      <c r="AZ77" s="81">
        <v>31562.799999999999</v>
      </c>
      <c r="BA77" s="81">
        <v>0</v>
      </c>
      <c r="BB77" s="81">
        <v>0</v>
      </c>
      <c r="BC77" s="81">
        <v>0</v>
      </c>
      <c r="BD77" s="81">
        <v>0</v>
      </c>
      <c r="BE77" s="81" t="s">
        <v>564</v>
      </c>
      <c r="BF77" s="82"/>
      <c r="BG77" s="81">
        <v>0</v>
      </c>
      <c r="BH77" s="81">
        <v>0</v>
      </c>
      <c r="BI77" s="81">
        <v>7.8719999999999999</v>
      </c>
      <c r="BJ77" s="81">
        <v>0</v>
      </c>
      <c r="BK77" s="81">
        <v>0</v>
      </c>
      <c r="BL77" s="81">
        <v>0</v>
      </c>
      <c r="BM77" s="82"/>
      <c r="BN77" s="81">
        <v>0</v>
      </c>
      <c r="BO77" s="81">
        <v>0</v>
      </c>
      <c r="BP77" s="81">
        <v>1</v>
      </c>
      <c r="BQ77" s="81">
        <v>0</v>
      </c>
      <c r="BR77" s="81">
        <v>0</v>
      </c>
      <c r="BS77" s="81">
        <v>0</v>
      </c>
      <c r="BT77"/>
      <c r="BU77" s="80">
        <v>7.8719999999999999</v>
      </c>
      <c r="BV77" s="80">
        <v>0</v>
      </c>
      <c r="BW77" s="80">
        <v>0</v>
      </c>
      <c r="BX77" s="80">
        <v>0</v>
      </c>
      <c r="BY77" s="80">
        <v>0</v>
      </c>
      <c r="BZ77" s="80">
        <v>0</v>
      </c>
      <c r="CA77" s="80">
        <v>0</v>
      </c>
      <c r="CB77" s="80">
        <v>0</v>
      </c>
      <c r="CC77" s="80">
        <v>0</v>
      </c>
    </row>
    <row r="78" spans="1:81">
      <c r="A78" s="80" t="s">
        <v>1921</v>
      </c>
      <c r="B78" s="80">
        <v>30</v>
      </c>
      <c r="C78" s="80">
        <v>13</v>
      </c>
      <c r="D78" s="80">
        <v>2</v>
      </c>
      <c r="E78" s="80">
        <v>2016</v>
      </c>
      <c r="F78" s="80" t="s">
        <v>92</v>
      </c>
      <c r="G78" s="80" t="s">
        <v>1908</v>
      </c>
      <c r="H78" s="80" t="s">
        <v>1909</v>
      </c>
      <c r="I78" s="177"/>
      <c r="J78" s="81">
        <v>46.286535279508456</v>
      </c>
      <c r="K78" s="81">
        <v>0.26389839606403964</v>
      </c>
      <c r="L78" s="81">
        <v>2.06161995762178</v>
      </c>
      <c r="M78" s="81">
        <v>6.0574673637236298</v>
      </c>
      <c r="N78" s="81">
        <v>9.1070601343268809</v>
      </c>
      <c r="O78" s="81">
        <v>4.9036412660245627</v>
      </c>
      <c r="P78" s="81">
        <v>6.9528310876408881</v>
      </c>
      <c r="Q78" s="81">
        <v>0.35591478834273133</v>
      </c>
      <c r="R78" s="81">
        <v>0</v>
      </c>
      <c r="S78" s="81">
        <v>0.53041031685325435</v>
      </c>
      <c r="T78" s="82"/>
      <c r="U78" s="81">
        <v>997300</v>
      </c>
      <c r="V78" s="81">
        <v>102</v>
      </c>
      <c r="W78" s="81">
        <v>47</v>
      </c>
      <c r="X78" s="81">
        <v>1164</v>
      </c>
      <c r="Y78" s="81">
        <v>2282</v>
      </c>
      <c r="Z78" s="81">
        <v>2884</v>
      </c>
      <c r="AA78" s="81">
        <v>1431</v>
      </c>
      <c r="AB78" s="81">
        <v>5039</v>
      </c>
      <c r="AC78" s="81">
        <v>0</v>
      </c>
      <c r="AD78" s="81">
        <v>0.53041031685325435</v>
      </c>
      <c r="AE78" s="82"/>
      <c r="AF78" s="81">
        <v>13562480.010303419</v>
      </c>
      <c r="AG78" s="81">
        <v>187636.236982973</v>
      </c>
      <c r="AH78" s="81">
        <v>328565.07553239568</v>
      </c>
      <c r="AI78" s="81">
        <v>7235253.4905574713</v>
      </c>
      <c r="AJ78" s="81">
        <v>11074538.25641669</v>
      </c>
      <c r="AK78" s="81">
        <v>0</v>
      </c>
      <c r="AL78" s="81">
        <v>0</v>
      </c>
      <c r="AM78" s="81">
        <v>691110.32028358476</v>
      </c>
      <c r="AN78" s="81">
        <v>0</v>
      </c>
      <c r="AO78" s="81">
        <v>0</v>
      </c>
      <c r="AP78" s="82"/>
      <c r="AQ78" s="81">
        <v>67</v>
      </c>
      <c r="AR78" s="81">
        <v>112</v>
      </c>
      <c r="AS78" s="81">
        <v>0</v>
      </c>
      <c r="AT78" s="81">
        <v>0</v>
      </c>
      <c r="AU78" s="81">
        <v>0</v>
      </c>
      <c r="AV78" s="81">
        <v>0</v>
      </c>
      <c r="AW78" s="81" t="s">
        <v>564</v>
      </c>
      <c r="AX78" s="82"/>
      <c r="AY78" s="81">
        <v>390.6</v>
      </c>
      <c r="AZ78" s="81">
        <v>32600.400000000001</v>
      </c>
      <c r="BA78" s="81">
        <v>0</v>
      </c>
      <c r="BB78" s="81">
        <v>0</v>
      </c>
      <c r="BC78" s="81">
        <v>0</v>
      </c>
      <c r="BD78" s="81">
        <v>0</v>
      </c>
      <c r="BE78" s="81" t="s">
        <v>564</v>
      </c>
      <c r="BF78" s="82"/>
      <c r="BG78" s="81">
        <v>0</v>
      </c>
      <c r="BH78" s="81">
        <v>0</v>
      </c>
      <c r="BI78" s="81">
        <v>7.8179999999999996</v>
      </c>
      <c r="BJ78" s="81">
        <v>0</v>
      </c>
      <c r="BK78" s="81">
        <v>0</v>
      </c>
      <c r="BL78" s="81">
        <v>0</v>
      </c>
      <c r="BM78" s="82"/>
      <c r="BN78" s="81">
        <v>0</v>
      </c>
      <c r="BO78" s="81">
        <v>0</v>
      </c>
      <c r="BP78" s="81">
        <v>1</v>
      </c>
      <c r="BQ78" s="81">
        <v>0</v>
      </c>
      <c r="BR78" s="81">
        <v>0</v>
      </c>
      <c r="BS78" s="81">
        <v>0</v>
      </c>
      <c r="BT78"/>
      <c r="BU78" s="80">
        <v>7.8179999999999996</v>
      </c>
      <c r="BV78" s="80">
        <v>0</v>
      </c>
      <c r="BW78" s="80">
        <v>0</v>
      </c>
      <c r="BX78" s="80">
        <v>0</v>
      </c>
      <c r="BY78" s="80">
        <v>0</v>
      </c>
      <c r="BZ78" s="80">
        <v>0</v>
      </c>
      <c r="CA78" s="80">
        <v>0</v>
      </c>
      <c r="CB78" s="80">
        <v>0</v>
      </c>
      <c r="CC78" s="80">
        <v>0</v>
      </c>
    </row>
    <row r="79" spans="1:81">
      <c r="A79" s="80" t="s">
        <v>1922</v>
      </c>
      <c r="B79" s="80">
        <v>31</v>
      </c>
      <c r="C79" s="80">
        <v>14</v>
      </c>
      <c r="D79" s="80">
        <v>2</v>
      </c>
      <c r="E79" s="80">
        <v>2017</v>
      </c>
      <c r="F79" s="80" t="s">
        <v>71</v>
      </c>
      <c r="G79" s="80" t="s">
        <v>1908</v>
      </c>
      <c r="H79" s="80" t="s">
        <v>1909</v>
      </c>
      <c r="I79" s="177"/>
      <c r="J79" s="81">
        <v>43.100675083425216</v>
      </c>
      <c r="K79" s="81">
        <v>0.27451238607064921</v>
      </c>
      <c r="L79" s="81">
        <v>1.9524440088872064</v>
      </c>
      <c r="M79" s="81">
        <v>5.7303131849383995</v>
      </c>
      <c r="N79" s="81">
        <v>9.0956913234178742</v>
      </c>
      <c r="O79" s="81">
        <v>4.8436960885869622</v>
      </c>
      <c r="P79" s="81">
        <v>6.9522388784572993</v>
      </c>
      <c r="Q79" s="81">
        <v>0.33706375150099427</v>
      </c>
      <c r="R79" s="81">
        <v>0</v>
      </c>
      <c r="S79" s="81">
        <v>0.47329043223420209</v>
      </c>
      <c r="T79" s="82"/>
      <c r="U79" s="81">
        <v>1020833</v>
      </c>
      <c r="V79" s="81">
        <v>102</v>
      </c>
      <c r="W79" s="81">
        <v>47</v>
      </c>
      <c r="X79" s="81">
        <v>1164</v>
      </c>
      <c r="Y79" s="81">
        <v>2275</v>
      </c>
      <c r="Z79" s="81">
        <v>2896</v>
      </c>
      <c r="AA79" s="81">
        <v>1440</v>
      </c>
      <c r="AB79" s="81">
        <v>4935</v>
      </c>
      <c r="AC79" s="81">
        <v>0</v>
      </c>
      <c r="AD79" s="81">
        <v>0.47329043223420209</v>
      </c>
      <c r="AE79" s="82"/>
      <c r="AF79" s="81">
        <v>13470826.617574301</v>
      </c>
      <c r="AG79" s="81">
        <v>192530.43053686031</v>
      </c>
      <c r="AH79" s="81">
        <v>414751.61873534782</v>
      </c>
      <c r="AI79" s="81">
        <v>7118910.9421049943</v>
      </c>
      <c r="AJ79" s="81">
        <v>11363454.369916741</v>
      </c>
      <c r="AK79" s="81">
        <v>0</v>
      </c>
      <c r="AL79" s="81">
        <v>0</v>
      </c>
      <c r="AM79" s="81">
        <v>677905.56353574258</v>
      </c>
      <c r="AN79" s="81">
        <v>0</v>
      </c>
      <c r="AO79" s="81">
        <v>0</v>
      </c>
      <c r="AP79" s="82"/>
      <c r="AQ79" s="81">
        <v>72</v>
      </c>
      <c r="AR79" s="81">
        <v>145</v>
      </c>
      <c r="AS79" s="81">
        <v>0</v>
      </c>
      <c r="AT79" s="81">
        <v>0</v>
      </c>
      <c r="AU79" s="81">
        <v>0</v>
      </c>
      <c r="AV79" s="81">
        <v>0</v>
      </c>
      <c r="AW79" s="81" t="s">
        <v>564</v>
      </c>
      <c r="AX79" s="82"/>
      <c r="AY79" s="81">
        <v>418.1</v>
      </c>
      <c r="AZ79" s="81">
        <v>34117.5</v>
      </c>
      <c r="BA79" s="81">
        <v>0</v>
      </c>
      <c r="BB79" s="81">
        <v>0</v>
      </c>
      <c r="BC79" s="81">
        <v>0</v>
      </c>
      <c r="BD79" s="81">
        <v>0</v>
      </c>
      <c r="BE79" s="81" t="s">
        <v>564</v>
      </c>
      <c r="BF79" s="82"/>
      <c r="BG79" s="81">
        <v>0</v>
      </c>
      <c r="BH79" s="81">
        <v>0</v>
      </c>
      <c r="BI79" s="81">
        <v>8.7029999999999994</v>
      </c>
      <c r="BJ79" s="81">
        <v>0</v>
      </c>
      <c r="BK79" s="81">
        <v>0</v>
      </c>
      <c r="BL79" s="81">
        <v>0</v>
      </c>
      <c r="BM79" s="82"/>
      <c r="BN79" s="81">
        <v>0</v>
      </c>
      <c r="BO79" s="81">
        <v>0</v>
      </c>
      <c r="BP79" s="81">
        <v>1</v>
      </c>
      <c r="BQ79" s="81">
        <v>0</v>
      </c>
      <c r="BR79" s="81">
        <v>0</v>
      </c>
      <c r="BS79" s="81">
        <v>0</v>
      </c>
      <c r="BT79"/>
      <c r="BU79" s="80">
        <v>8.7029999999999994</v>
      </c>
      <c r="BV79" s="80">
        <v>0</v>
      </c>
      <c r="BW79" s="80">
        <v>0</v>
      </c>
      <c r="BX79" s="80">
        <v>0</v>
      </c>
      <c r="BY79" s="80">
        <v>0</v>
      </c>
      <c r="BZ79" s="80">
        <v>0</v>
      </c>
      <c r="CA79" s="80">
        <v>0</v>
      </c>
      <c r="CB79" s="80">
        <v>0</v>
      </c>
      <c r="CC79" s="80">
        <v>0</v>
      </c>
    </row>
    <row r="80" spans="1:81">
      <c r="A80" s="80" t="s">
        <v>1923</v>
      </c>
      <c r="B80" s="80">
        <v>32</v>
      </c>
      <c r="C80" s="80">
        <v>15</v>
      </c>
      <c r="D80" s="80">
        <v>2</v>
      </c>
      <c r="E80" s="80">
        <v>2018</v>
      </c>
      <c r="F80" s="80" t="s">
        <v>93</v>
      </c>
      <c r="G80" s="80" t="s">
        <v>1908</v>
      </c>
      <c r="H80" s="80" t="s">
        <v>1909</v>
      </c>
      <c r="I80" s="177"/>
      <c r="J80" s="81">
        <v>39.025638183313674</v>
      </c>
      <c r="K80" s="81">
        <v>0.25472745126117846</v>
      </c>
      <c r="L80" s="81">
        <v>1.7787140114875171</v>
      </c>
      <c r="M80" s="81">
        <v>5.3283637921371527</v>
      </c>
      <c r="N80" s="81">
        <v>7.3061922350843878</v>
      </c>
      <c r="O80" s="81">
        <v>4.7280767579126408</v>
      </c>
      <c r="P80" s="81">
        <v>6.8304559056468594</v>
      </c>
      <c r="Q80" s="81">
        <v>0.30910213642855855</v>
      </c>
      <c r="R80" s="81">
        <v>0</v>
      </c>
      <c r="S80" s="81">
        <v>0.41626826059993399</v>
      </c>
      <c r="T80" s="82"/>
      <c r="U80" s="81">
        <v>1062040</v>
      </c>
      <c r="V80" s="81">
        <v>102</v>
      </c>
      <c r="W80" s="81">
        <v>47</v>
      </c>
      <c r="X80" s="81">
        <v>1164</v>
      </c>
      <c r="Y80" s="81">
        <v>2280</v>
      </c>
      <c r="Z80" s="81">
        <v>2881</v>
      </c>
      <c r="AA80" s="81">
        <v>1429</v>
      </c>
      <c r="AB80" s="81">
        <v>4877</v>
      </c>
      <c r="AC80" s="81">
        <v>0</v>
      </c>
      <c r="AD80" s="81">
        <v>0.41626826059993399</v>
      </c>
      <c r="AE80" s="82"/>
      <c r="AF80" s="81">
        <v>12962460.34421031</v>
      </c>
      <c r="AG80" s="81">
        <v>177894.3355176007</v>
      </c>
      <c r="AH80" s="81">
        <v>388597.98011793802</v>
      </c>
      <c r="AI80" s="81">
        <v>6874566.0400338899</v>
      </c>
      <c r="AJ80" s="81">
        <v>9697421.7150086425</v>
      </c>
      <c r="AK80" s="81">
        <v>0</v>
      </c>
      <c r="AL80" s="81">
        <v>0</v>
      </c>
      <c r="AM80" s="81">
        <v>671324.46694071149</v>
      </c>
      <c r="AN80" s="81">
        <v>0</v>
      </c>
      <c r="AO80" s="81">
        <v>0</v>
      </c>
      <c r="AP80" s="82"/>
      <c r="AQ80" s="81">
        <v>79</v>
      </c>
      <c r="AR80" s="81">
        <v>171</v>
      </c>
      <c r="AS80" s="81">
        <v>0</v>
      </c>
      <c r="AT80" s="81">
        <v>0</v>
      </c>
      <c r="AU80" s="81">
        <v>0</v>
      </c>
      <c r="AV80" s="81">
        <v>0</v>
      </c>
      <c r="AW80" s="81" t="s">
        <v>564</v>
      </c>
      <c r="AX80" s="82"/>
      <c r="AY80" s="81">
        <v>460.5</v>
      </c>
      <c r="AZ80" s="81">
        <v>35162</v>
      </c>
      <c r="BA80" s="81">
        <v>0</v>
      </c>
      <c r="BB80" s="81">
        <v>0</v>
      </c>
      <c r="BC80" s="81">
        <v>0</v>
      </c>
      <c r="BD80" s="81">
        <v>0</v>
      </c>
      <c r="BE80" s="81" t="s">
        <v>564</v>
      </c>
      <c r="BF80" s="82"/>
      <c r="BG80" s="81">
        <v>0</v>
      </c>
      <c r="BH80" s="81">
        <v>0</v>
      </c>
      <c r="BI80" s="81">
        <v>8.1639999999999997</v>
      </c>
      <c r="BJ80" s="81">
        <v>0</v>
      </c>
      <c r="BK80" s="81">
        <v>0</v>
      </c>
      <c r="BL80" s="81">
        <v>0</v>
      </c>
      <c r="BM80" s="82"/>
      <c r="BN80" s="81">
        <v>0</v>
      </c>
      <c r="BO80" s="81">
        <v>0</v>
      </c>
      <c r="BP80" s="81">
        <v>1</v>
      </c>
      <c r="BQ80" s="81">
        <v>0</v>
      </c>
      <c r="BR80" s="81">
        <v>0</v>
      </c>
      <c r="BS80" s="81">
        <v>0</v>
      </c>
      <c r="BT80"/>
      <c r="BU80" s="80">
        <v>8.1639999999999997</v>
      </c>
      <c r="BV80" s="80">
        <v>0</v>
      </c>
      <c r="BW80" s="80">
        <v>0</v>
      </c>
      <c r="BX80" s="80">
        <v>0</v>
      </c>
      <c r="BY80" s="80">
        <v>0</v>
      </c>
      <c r="BZ80" s="80">
        <v>0</v>
      </c>
      <c r="CA80" s="80">
        <v>0</v>
      </c>
      <c r="CB80" s="80">
        <v>0</v>
      </c>
      <c r="CC80" s="80">
        <v>0</v>
      </c>
    </row>
    <row r="81" spans="1:81">
      <c r="A81" s="80" t="s">
        <v>1924</v>
      </c>
      <c r="B81" s="80">
        <v>33</v>
      </c>
      <c r="C81" s="80">
        <v>16</v>
      </c>
      <c r="D81" s="80">
        <v>2</v>
      </c>
      <c r="E81" s="80">
        <v>2019</v>
      </c>
      <c r="F81" s="80" t="s">
        <v>73</v>
      </c>
      <c r="G81" s="80" t="s">
        <v>1908</v>
      </c>
      <c r="H81" s="80" t="s">
        <v>1909</v>
      </c>
      <c r="I81" s="177"/>
      <c r="J81" s="81">
        <v>38.472976125435963</v>
      </c>
      <c r="K81" s="81">
        <v>0.2269154563226071</v>
      </c>
      <c r="L81" s="81">
        <v>1.7742208223341687</v>
      </c>
      <c r="M81" s="81">
        <v>4.8390075106528565</v>
      </c>
      <c r="N81" s="81">
        <v>6.339642153308108</v>
      </c>
      <c r="O81" s="81">
        <v>4.5665927909476842</v>
      </c>
      <c r="P81" s="81">
        <v>6.6507989792864324</v>
      </c>
      <c r="Q81" s="81">
        <v>0.29626390040972073</v>
      </c>
      <c r="R81" s="81">
        <v>0</v>
      </c>
      <c r="S81" s="81">
        <v>0.33410932778081387</v>
      </c>
      <c r="T81" s="82"/>
      <c r="U81" s="81">
        <v>1022427</v>
      </c>
      <c r="V81" s="81">
        <v>102</v>
      </c>
      <c r="W81" s="81">
        <v>47</v>
      </c>
      <c r="X81" s="81">
        <v>1164</v>
      </c>
      <c r="Y81" s="81">
        <v>2272</v>
      </c>
      <c r="Z81" s="81">
        <v>2859</v>
      </c>
      <c r="AA81" s="81">
        <v>1381</v>
      </c>
      <c r="AB81" s="81">
        <v>4801</v>
      </c>
      <c r="AC81" s="81">
        <v>0</v>
      </c>
      <c r="AD81" s="81">
        <v>0.33410932778081393</v>
      </c>
      <c r="AE81" s="82"/>
      <c r="AF81" s="81">
        <v>13175121.7720576</v>
      </c>
      <c r="AG81" s="81">
        <v>175419.84850399321</v>
      </c>
      <c r="AH81" s="81">
        <v>417646.06632405578</v>
      </c>
      <c r="AI81" s="81">
        <v>6803076.2813844513</v>
      </c>
      <c r="AJ81" s="81">
        <v>8909865.7925455365</v>
      </c>
      <c r="AK81" s="81">
        <v>0</v>
      </c>
      <c r="AL81" s="81">
        <v>0</v>
      </c>
      <c r="AM81" s="81">
        <v>653860.05809135025</v>
      </c>
      <c r="AN81" s="81">
        <v>0</v>
      </c>
      <c r="AO81" s="81">
        <v>0</v>
      </c>
      <c r="AP81" s="82"/>
      <c r="AQ81" s="81">
        <v>88</v>
      </c>
      <c r="AR81" s="81">
        <v>185</v>
      </c>
      <c r="AS81" s="81">
        <v>0</v>
      </c>
      <c r="AT81" s="81">
        <v>0</v>
      </c>
      <c r="AU81" s="81">
        <v>0</v>
      </c>
      <c r="AV81" s="81">
        <v>0</v>
      </c>
      <c r="AW81" s="81" t="s">
        <v>564</v>
      </c>
      <c r="AX81" s="82"/>
      <c r="AY81" s="81">
        <v>514.99999999999977</v>
      </c>
      <c r="AZ81" s="81">
        <v>36160.1</v>
      </c>
      <c r="BA81" s="81">
        <v>0</v>
      </c>
      <c r="BB81" s="81">
        <v>0</v>
      </c>
      <c r="BC81" s="81">
        <v>0</v>
      </c>
      <c r="BD81" s="81">
        <v>0</v>
      </c>
      <c r="BE81" s="81" t="s">
        <v>564</v>
      </c>
      <c r="BF81" s="82"/>
      <c r="BG81" s="81">
        <v>0</v>
      </c>
      <c r="BH81" s="81">
        <v>0</v>
      </c>
      <c r="BI81" s="81">
        <v>7.4939999999999998</v>
      </c>
      <c r="BJ81" s="81">
        <v>0</v>
      </c>
      <c r="BK81" s="81">
        <v>0</v>
      </c>
      <c r="BL81" s="81">
        <v>0</v>
      </c>
      <c r="BM81" s="82"/>
      <c r="BN81" s="81">
        <v>0</v>
      </c>
      <c r="BO81" s="81">
        <v>0</v>
      </c>
      <c r="BP81" s="81">
        <v>1</v>
      </c>
      <c r="BQ81" s="81">
        <v>0</v>
      </c>
      <c r="BR81" s="81">
        <v>0</v>
      </c>
      <c r="BS81" s="81">
        <v>0</v>
      </c>
      <c r="BT81"/>
      <c r="BU81" s="80">
        <v>7.4939999999999998</v>
      </c>
      <c r="BV81" s="80">
        <v>0</v>
      </c>
      <c r="BW81" s="80">
        <v>0</v>
      </c>
      <c r="BX81" s="80">
        <v>0</v>
      </c>
      <c r="BY81" s="80">
        <v>0</v>
      </c>
      <c r="BZ81" s="80">
        <v>0</v>
      </c>
      <c r="CA81" s="80">
        <v>0</v>
      </c>
      <c r="CB81" s="80">
        <v>0</v>
      </c>
      <c r="CC81" s="80">
        <v>0</v>
      </c>
    </row>
    <row r="82" spans="1:81">
      <c r="A82" s="80" t="s">
        <v>1925</v>
      </c>
      <c r="B82" s="80">
        <v>34</v>
      </c>
      <c r="C82" s="80">
        <v>17</v>
      </c>
      <c r="D82" s="80">
        <v>2</v>
      </c>
      <c r="E82" s="80">
        <v>2020</v>
      </c>
      <c r="F82" s="80" t="s">
        <v>218</v>
      </c>
      <c r="G82" s="80" t="s">
        <v>1908</v>
      </c>
      <c r="H82" s="80" t="s">
        <v>1909</v>
      </c>
      <c r="I82" s="177"/>
      <c r="J82" s="81">
        <v>35.927179165808838</v>
      </c>
      <c r="K82" s="81">
        <v>0.15909738940758833</v>
      </c>
      <c r="L82" s="81">
        <v>2.2033663650578141</v>
      </c>
      <c r="M82" s="81">
        <v>3.6595018153240226</v>
      </c>
      <c r="N82" s="81">
        <v>6.9456065791970083</v>
      </c>
      <c r="O82" s="81">
        <v>3.9561995804898871</v>
      </c>
      <c r="P82" s="81">
        <v>6.2676766425421961</v>
      </c>
      <c r="Q82" s="81">
        <v>0.27647830906375664</v>
      </c>
      <c r="R82" s="81">
        <v>0</v>
      </c>
      <c r="S82" s="81">
        <v>0.42670989395761111</v>
      </c>
      <c r="T82" s="82"/>
      <c r="U82" s="81">
        <v>998406</v>
      </c>
      <c r="V82" s="81">
        <v>69</v>
      </c>
      <c r="W82" s="81">
        <v>69</v>
      </c>
      <c r="X82" s="81">
        <v>984</v>
      </c>
      <c r="Y82" s="81">
        <v>2242</v>
      </c>
      <c r="Z82" s="81">
        <v>2827</v>
      </c>
      <c r="AA82" s="81">
        <v>1414</v>
      </c>
      <c r="AB82" s="81">
        <v>4689</v>
      </c>
      <c r="AC82" s="81">
        <v>0</v>
      </c>
      <c r="AD82" s="81">
        <v>0.42670989395761111</v>
      </c>
      <c r="AE82" s="82"/>
      <c r="AF82" s="81">
        <v>13200637.5219182</v>
      </c>
      <c r="AG82" s="81">
        <v>116848.95713900776</v>
      </c>
      <c r="AH82" s="81">
        <v>561881.69863263564</v>
      </c>
      <c r="AI82" s="81">
        <v>5303486.3352379901</v>
      </c>
      <c r="AJ82" s="81">
        <v>10376176.86050492</v>
      </c>
      <c r="AK82" s="81"/>
      <c r="AL82" s="81"/>
      <c r="AM82" s="81">
        <v>611966.59587656613</v>
      </c>
      <c r="AN82" s="81"/>
      <c r="AO82" s="81"/>
      <c r="AP82" s="82"/>
      <c r="AQ82" s="81">
        <v>96</v>
      </c>
      <c r="AR82" s="81">
        <v>195</v>
      </c>
      <c r="AS82" s="81">
        <v>0</v>
      </c>
      <c r="AT82" s="81">
        <v>0</v>
      </c>
      <c r="AU82" s="81">
        <v>0</v>
      </c>
      <c r="AV82" s="81">
        <v>0</v>
      </c>
      <c r="AW82" s="81">
        <v>0</v>
      </c>
      <c r="AX82" s="82"/>
      <c r="AY82" s="81">
        <v>553.29999999999984</v>
      </c>
      <c r="AZ82" s="81">
        <v>36586.800000000032</v>
      </c>
      <c r="BA82" s="81">
        <v>0</v>
      </c>
      <c r="BB82" s="81">
        <v>0</v>
      </c>
      <c r="BC82" s="81">
        <v>0</v>
      </c>
      <c r="BD82" s="81">
        <v>0</v>
      </c>
      <c r="BE82" s="81">
        <v>0</v>
      </c>
      <c r="BF82" s="82"/>
      <c r="BG82" s="81">
        <v>0</v>
      </c>
      <c r="BH82" s="81">
        <v>0</v>
      </c>
      <c r="BI82" s="81">
        <v>6.3550000000000004</v>
      </c>
      <c r="BJ82" s="81">
        <v>0</v>
      </c>
      <c r="BK82" s="81">
        <v>0</v>
      </c>
      <c r="BL82" s="81">
        <v>0</v>
      </c>
      <c r="BM82" s="82"/>
      <c r="BN82" s="81">
        <v>0</v>
      </c>
      <c r="BO82" s="81">
        <v>0</v>
      </c>
      <c r="BP82" s="81">
        <v>1</v>
      </c>
      <c r="BQ82" s="81">
        <v>0</v>
      </c>
      <c r="BR82" s="81">
        <v>0</v>
      </c>
      <c r="BS82" s="81">
        <v>0</v>
      </c>
      <c r="BT82"/>
      <c r="BU82" s="80">
        <v>6.3550000000000004</v>
      </c>
      <c r="BV82" s="80">
        <v>0</v>
      </c>
      <c r="BW82" s="80">
        <v>0</v>
      </c>
      <c r="BX82" s="80">
        <v>0</v>
      </c>
      <c r="BY82" s="80">
        <v>0</v>
      </c>
      <c r="BZ82" s="80">
        <v>0</v>
      </c>
      <c r="CA82" s="80">
        <v>0</v>
      </c>
      <c r="CB82" s="80">
        <v>0</v>
      </c>
      <c r="CC82" s="80">
        <v>0</v>
      </c>
    </row>
    <row r="83" spans="1:81">
      <c r="A83" s="80" t="s">
        <v>1926</v>
      </c>
      <c r="B83" s="80">
        <v>34</v>
      </c>
      <c r="C83" s="80">
        <v>18</v>
      </c>
      <c r="D83" s="80">
        <v>2</v>
      </c>
      <c r="E83" s="80">
        <v>2021</v>
      </c>
      <c r="F83" s="80" t="s">
        <v>75</v>
      </c>
      <c r="G83" s="174" t="s">
        <v>1908</v>
      </c>
      <c r="H83" s="80" t="s">
        <v>1909</v>
      </c>
      <c r="I83" s="177"/>
      <c r="J83" s="81">
        <v>38.972465288656423</v>
      </c>
      <c r="K83" s="81">
        <v>0.17545730265810708</v>
      </c>
      <c r="L83" s="81">
        <v>1.9575077289101621</v>
      </c>
      <c r="M83" s="81">
        <v>4.1293169805639325</v>
      </c>
      <c r="N83" s="81">
        <v>6.6232654190826539</v>
      </c>
      <c r="O83" s="81">
        <v>3.7850626485689447</v>
      </c>
      <c r="P83" s="81">
        <v>6.4588598066402545</v>
      </c>
      <c r="Q83" s="81">
        <v>0.27478392770704635</v>
      </c>
      <c r="R83" s="81">
        <v>0</v>
      </c>
      <c r="S83" s="81">
        <v>0.68608481629505891</v>
      </c>
      <c r="T83" s="82"/>
      <c r="U83" s="81">
        <v>1186804</v>
      </c>
      <c r="V83" s="81">
        <v>69</v>
      </c>
      <c r="W83" s="81">
        <v>69</v>
      </c>
      <c r="X83" s="81">
        <v>984</v>
      </c>
      <c r="Y83" s="81">
        <v>2226</v>
      </c>
      <c r="Z83" s="81">
        <v>2785</v>
      </c>
      <c r="AA83" s="81">
        <v>1421</v>
      </c>
      <c r="AB83" s="81">
        <v>4605</v>
      </c>
      <c r="AC83" s="81">
        <v>0</v>
      </c>
      <c r="AD83" s="81">
        <v>0.68608481629505891</v>
      </c>
      <c r="AE83" s="82"/>
      <c r="AF83" s="81">
        <v>13808312.950347779</v>
      </c>
      <c r="AG83" s="81">
        <v>124925.41137876775</v>
      </c>
      <c r="AH83" s="81">
        <v>493913.80693881016</v>
      </c>
      <c r="AI83" s="81">
        <v>6074890.8204875067</v>
      </c>
      <c r="AJ83" s="81">
        <v>9741767.9605984837</v>
      </c>
      <c r="AK83" s="81">
        <v>0</v>
      </c>
      <c r="AL83" s="81">
        <v>0</v>
      </c>
      <c r="AM83" s="81">
        <v>604470.20335493237</v>
      </c>
      <c r="AN83" s="81">
        <v>0</v>
      </c>
      <c r="AO83" s="81">
        <v>0</v>
      </c>
      <c r="AP83" s="82"/>
      <c r="AQ83" s="81">
        <v>101</v>
      </c>
      <c r="AR83" s="81">
        <v>197</v>
      </c>
      <c r="AS83" s="81">
        <v>0</v>
      </c>
      <c r="AT83" s="81">
        <v>0</v>
      </c>
      <c r="AU83" s="81">
        <v>0</v>
      </c>
      <c r="AV83" s="81">
        <v>0</v>
      </c>
      <c r="AW83" s="81"/>
      <c r="AX83" s="82"/>
      <c r="AY83" s="81">
        <v>580.59999999999991</v>
      </c>
      <c r="AZ83" s="81">
        <v>36685.800000000032</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1927</v>
      </c>
      <c r="B84" s="80">
        <v>34</v>
      </c>
      <c r="C84" s="80">
        <v>19</v>
      </c>
      <c r="D84" s="80">
        <v>2</v>
      </c>
      <c r="E84" s="80">
        <v>2022</v>
      </c>
      <c r="F84" s="80" t="s">
        <v>568</v>
      </c>
      <c r="G84" s="174" t="s">
        <v>1908</v>
      </c>
      <c r="H84" s="80" t="s">
        <v>1909</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111</v>
      </c>
      <c r="AR84" s="81">
        <v>202</v>
      </c>
      <c r="AS84" s="81">
        <v>0</v>
      </c>
      <c r="AT84" s="81">
        <v>0</v>
      </c>
      <c r="AU84" s="81">
        <v>0</v>
      </c>
      <c r="AV84" s="81">
        <v>0</v>
      </c>
      <c r="AW84" s="81"/>
      <c r="AX84" s="82"/>
      <c r="AY84" s="81">
        <v>643.29999999999995</v>
      </c>
      <c r="AZ84" s="81">
        <v>36933.700000000033</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1928</v>
      </c>
      <c r="B85" s="80">
        <v>188</v>
      </c>
      <c r="C85" s="80">
        <v>1</v>
      </c>
      <c r="D85" s="80">
        <v>12</v>
      </c>
      <c r="E85" s="80">
        <v>1990</v>
      </c>
      <c r="F85" s="80" t="s">
        <v>562</v>
      </c>
      <c r="G85" s="80" t="s">
        <v>1684</v>
      </c>
      <c r="H85" s="80" t="s">
        <v>1685</v>
      </c>
      <c r="I85" s="177"/>
      <c r="J85" s="81">
        <v>1.8773739797418494</v>
      </c>
      <c r="K85" s="81">
        <v>3.4869085119971905</v>
      </c>
      <c r="L85" s="81">
        <v>5.5572100824123281</v>
      </c>
      <c r="M85" s="81">
        <v>5.3142350332225368</v>
      </c>
      <c r="N85" s="81">
        <v>10.699949387497915</v>
      </c>
      <c r="O85" s="81">
        <v>5.3365854494213103</v>
      </c>
      <c r="P85" s="81">
        <v>8.1256583965852407</v>
      </c>
      <c r="Q85" s="81">
        <v>0.43026240859864057</v>
      </c>
      <c r="R85" s="81">
        <v>0</v>
      </c>
      <c r="S85" s="81">
        <v>0.35036793209780837</v>
      </c>
      <c r="T85" s="82"/>
      <c r="U85" s="81">
        <v>52710</v>
      </c>
      <c r="V85" s="81">
        <v>638</v>
      </c>
      <c r="W85" s="81">
        <v>65</v>
      </c>
      <c r="X85" s="81">
        <v>1782</v>
      </c>
      <c r="Y85" s="81">
        <v>2289</v>
      </c>
      <c r="Z85" s="81">
        <v>2195</v>
      </c>
      <c r="AA85" s="81">
        <v>1973</v>
      </c>
      <c r="AB85" s="81">
        <v>6986</v>
      </c>
      <c r="AC85" s="81">
        <v>0</v>
      </c>
      <c r="AD85" s="81">
        <v>0.35036793209780837</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1929</v>
      </c>
      <c r="B86" s="80">
        <v>189</v>
      </c>
      <c r="C86" s="80">
        <v>2</v>
      </c>
      <c r="D86" s="80">
        <v>12</v>
      </c>
      <c r="E86" s="80">
        <v>2005</v>
      </c>
      <c r="F86" s="80" t="s">
        <v>565</v>
      </c>
      <c r="G86" s="80" t="s">
        <v>1684</v>
      </c>
      <c r="H86" s="80" t="s">
        <v>1685</v>
      </c>
      <c r="I86" s="177"/>
      <c r="J86" s="81">
        <v>1.5849572288626725</v>
      </c>
      <c r="K86" s="81">
        <v>1.2359163335169705</v>
      </c>
      <c r="L86" s="81">
        <v>8.5586688976149432</v>
      </c>
      <c r="M86" s="81">
        <v>6.6934685756482635</v>
      </c>
      <c r="N86" s="81">
        <v>11.928681309266905</v>
      </c>
      <c r="O86" s="81">
        <v>6.0949724718994762</v>
      </c>
      <c r="P86" s="81">
        <v>8.2822087977323626</v>
      </c>
      <c r="Q86" s="81">
        <v>0.34671361502863285</v>
      </c>
      <c r="R86" s="81">
        <v>0</v>
      </c>
      <c r="S86" s="81">
        <v>0</v>
      </c>
      <c r="T86" s="82"/>
      <c r="U86" s="81">
        <v>48952</v>
      </c>
      <c r="V86" s="81">
        <v>377</v>
      </c>
      <c r="W86" s="81">
        <v>76</v>
      </c>
      <c r="X86" s="81">
        <v>1087</v>
      </c>
      <c r="Y86" s="81">
        <v>2432</v>
      </c>
      <c r="Z86" s="81">
        <v>2901</v>
      </c>
      <c r="AA86" s="81">
        <v>1647</v>
      </c>
      <c r="AB86" s="81">
        <v>5885</v>
      </c>
      <c r="AC86" s="81">
        <v>0</v>
      </c>
      <c r="AD86" s="81">
        <v>0</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1930</v>
      </c>
      <c r="B87" s="80">
        <v>190</v>
      </c>
      <c r="C87" s="80">
        <v>3</v>
      </c>
      <c r="D87" s="80">
        <v>12</v>
      </c>
      <c r="E87" s="80">
        <v>2006</v>
      </c>
      <c r="F87" s="80" t="s">
        <v>566</v>
      </c>
      <c r="G87" s="80" t="s">
        <v>1684</v>
      </c>
      <c r="H87" s="80" t="s">
        <v>1685</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1931</v>
      </c>
      <c r="B88" s="80">
        <v>191</v>
      </c>
      <c r="C88" s="80">
        <v>4</v>
      </c>
      <c r="D88" s="80">
        <v>12</v>
      </c>
      <c r="E88" s="80">
        <v>2007</v>
      </c>
      <c r="F88" s="80" t="s">
        <v>567</v>
      </c>
      <c r="G88" s="80" t="s">
        <v>1684</v>
      </c>
      <c r="H88" s="80" t="s">
        <v>1685</v>
      </c>
      <c r="I88" s="177"/>
      <c r="J88" s="81">
        <v>0</v>
      </c>
      <c r="K88" s="81">
        <v>1.1902045345566619</v>
      </c>
      <c r="L88" s="81">
        <v>11.079290237636057</v>
      </c>
      <c r="M88" s="81">
        <v>7.6790513275551682</v>
      </c>
      <c r="N88" s="81">
        <v>11.804424796992354</v>
      </c>
      <c r="O88" s="81">
        <v>5.741815014272591</v>
      </c>
      <c r="P88" s="81">
        <v>7.9814617044361063</v>
      </c>
      <c r="Q88" s="81">
        <v>0.34977594088293418</v>
      </c>
      <c r="R88" s="81">
        <v>0</v>
      </c>
      <c r="S88" s="81">
        <v>0</v>
      </c>
      <c r="T88" s="82"/>
      <c r="U88" s="81">
        <v>0</v>
      </c>
      <c r="V88" s="81">
        <v>396</v>
      </c>
      <c r="W88" s="81">
        <v>135</v>
      </c>
      <c r="X88" s="81">
        <v>1562</v>
      </c>
      <c r="Y88" s="81">
        <v>2413</v>
      </c>
      <c r="Z88" s="81">
        <v>2841</v>
      </c>
      <c r="AA88" s="81">
        <v>1563</v>
      </c>
      <c r="AB88" s="81">
        <v>5623</v>
      </c>
      <c r="AC88" s="81">
        <v>0</v>
      </c>
      <c r="AD88" s="81">
        <v>0</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1932</v>
      </c>
      <c r="B89" s="80">
        <v>192</v>
      </c>
      <c r="C89" s="80">
        <v>5</v>
      </c>
      <c r="D89" s="80">
        <v>12</v>
      </c>
      <c r="E89" s="80">
        <v>2008</v>
      </c>
      <c r="F89" s="80" t="s">
        <v>84</v>
      </c>
      <c r="G89" s="80" t="s">
        <v>1684</v>
      </c>
      <c r="H89" s="80" t="s">
        <v>1685</v>
      </c>
      <c r="I89" s="177"/>
      <c r="J89" s="81">
        <v>0.82875242479656086</v>
      </c>
      <c r="K89" s="81">
        <v>1.0445919058539079</v>
      </c>
      <c r="L89" s="81">
        <v>9.5665489664069927</v>
      </c>
      <c r="M89" s="81">
        <v>8.9852336578237058</v>
      </c>
      <c r="N89" s="81">
        <v>11.898859643363394</v>
      </c>
      <c r="O89" s="81">
        <v>5.488545074401646</v>
      </c>
      <c r="P89" s="81">
        <v>7.9417615566236028</v>
      </c>
      <c r="Q89" s="81">
        <v>0.33842978771618021</v>
      </c>
      <c r="R89" s="81">
        <v>0</v>
      </c>
      <c r="S89" s="81">
        <v>0</v>
      </c>
      <c r="T89" s="82"/>
      <c r="U89" s="81">
        <v>28596</v>
      </c>
      <c r="V89" s="81">
        <v>396</v>
      </c>
      <c r="W89" s="81">
        <v>135</v>
      </c>
      <c r="X89" s="81">
        <v>1562</v>
      </c>
      <c r="Y89" s="81">
        <v>2400</v>
      </c>
      <c r="Z89" s="81">
        <v>2811</v>
      </c>
      <c r="AA89" s="81">
        <v>1557</v>
      </c>
      <c r="AB89" s="81">
        <v>5530</v>
      </c>
      <c r="AC89" s="81">
        <v>0</v>
      </c>
      <c r="AD89" s="81">
        <v>0</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1933</v>
      </c>
      <c r="B90" s="80">
        <v>193</v>
      </c>
      <c r="C90" s="80">
        <v>6</v>
      </c>
      <c r="D90" s="80">
        <v>12</v>
      </c>
      <c r="E90" s="80">
        <v>2009</v>
      </c>
      <c r="F90" s="80" t="s">
        <v>85</v>
      </c>
      <c r="G90" s="80" t="s">
        <v>1684</v>
      </c>
      <c r="H90" s="80" t="s">
        <v>1685</v>
      </c>
      <c r="I90" s="177"/>
      <c r="J90" s="81">
        <v>0.61253980771147298</v>
      </c>
      <c r="K90" s="81">
        <v>0.97135169406471367</v>
      </c>
      <c r="L90" s="81">
        <v>10.760072297180642</v>
      </c>
      <c r="M90" s="81">
        <v>7.0509622646894385</v>
      </c>
      <c r="N90" s="81">
        <v>10.211761297251046</v>
      </c>
      <c r="O90" s="81">
        <v>5.58825620561647</v>
      </c>
      <c r="P90" s="81">
        <v>7.7656981009063344</v>
      </c>
      <c r="Q90" s="81">
        <v>0.31801677732299527</v>
      </c>
      <c r="R90" s="81">
        <v>0</v>
      </c>
      <c r="S90" s="81">
        <v>0</v>
      </c>
      <c r="T90" s="82"/>
      <c r="U90" s="81">
        <v>21344</v>
      </c>
      <c r="V90" s="81">
        <v>451</v>
      </c>
      <c r="W90" s="81">
        <v>174</v>
      </c>
      <c r="X90" s="81">
        <v>1548</v>
      </c>
      <c r="Y90" s="81">
        <v>2398</v>
      </c>
      <c r="Z90" s="81">
        <v>2825</v>
      </c>
      <c r="AA90" s="81">
        <v>1563</v>
      </c>
      <c r="AB90" s="81">
        <v>5455</v>
      </c>
      <c r="AC90" s="81">
        <v>0</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1934</v>
      </c>
      <c r="B91" s="80">
        <v>194</v>
      </c>
      <c r="C91" s="80">
        <v>7</v>
      </c>
      <c r="D91" s="80">
        <v>12</v>
      </c>
      <c r="E91" s="80">
        <v>2010</v>
      </c>
      <c r="F91" s="80" t="s">
        <v>86</v>
      </c>
      <c r="G91" s="80" t="s">
        <v>1684</v>
      </c>
      <c r="H91" s="80" t="s">
        <v>1685</v>
      </c>
      <c r="I91" s="177"/>
      <c r="J91" s="81">
        <v>0.17733091039906748</v>
      </c>
      <c r="K91" s="81">
        <v>1.0130287280297172</v>
      </c>
      <c r="L91" s="81">
        <v>9.7959940630243025</v>
      </c>
      <c r="M91" s="81">
        <v>6.3115946093840805</v>
      </c>
      <c r="N91" s="81">
        <v>9.952820664815258</v>
      </c>
      <c r="O91" s="81">
        <v>5.5190909330751525</v>
      </c>
      <c r="P91" s="81">
        <v>7.9544122078290336</v>
      </c>
      <c r="Q91" s="81">
        <v>0.32647427403297896</v>
      </c>
      <c r="R91" s="81">
        <v>0</v>
      </c>
      <c r="S91" s="81">
        <v>0</v>
      </c>
      <c r="T91" s="82"/>
      <c r="U91" s="81">
        <v>6917</v>
      </c>
      <c r="V91" s="81">
        <v>451</v>
      </c>
      <c r="W91" s="81">
        <v>174</v>
      </c>
      <c r="X91" s="81">
        <v>1548</v>
      </c>
      <c r="Y91" s="81">
        <v>2377</v>
      </c>
      <c r="Z91" s="81">
        <v>2803</v>
      </c>
      <c r="AA91" s="81">
        <v>1561</v>
      </c>
      <c r="AB91" s="81">
        <v>5366</v>
      </c>
      <c r="AC91" s="81">
        <v>0</v>
      </c>
      <c r="AD91" s="81">
        <v>0</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1935</v>
      </c>
      <c r="B92" s="80">
        <v>195</v>
      </c>
      <c r="C92" s="80">
        <v>8</v>
      </c>
      <c r="D92" s="80">
        <v>12</v>
      </c>
      <c r="E92" s="80">
        <v>2011</v>
      </c>
      <c r="F92" s="80" t="s">
        <v>87</v>
      </c>
      <c r="G92" s="80" t="s">
        <v>1684</v>
      </c>
      <c r="H92" s="80" t="s">
        <v>1685</v>
      </c>
      <c r="I92" s="177"/>
      <c r="J92" s="81">
        <v>0.17707488615654893</v>
      </c>
      <c r="K92" s="81">
        <v>1.4194416779705425</v>
      </c>
      <c r="L92" s="81">
        <v>9.1403762443525771</v>
      </c>
      <c r="M92" s="81">
        <v>7.973318461540992</v>
      </c>
      <c r="N92" s="81">
        <v>11.914479398417759</v>
      </c>
      <c r="O92" s="81">
        <v>5.3863211316301545</v>
      </c>
      <c r="P92" s="81">
        <v>7.7344390466745052</v>
      </c>
      <c r="Q92" s="81">
        <v>0.36998008074520233</v>
      </c>
      <c r="R92" s="81">
        <v>0</v>
      </c>
      <c r="S92" s="81">
        <v>0</v>
      </c>
      <c r="T92" s="82"/>
      <c r="U92" s="81">
        <v>6505</v>
      </c>
      <c r="V92" s="81">
        <v>451</v>
      </c>
      <c r="W92" s="81">
        <v>174</v>
      </c>
      <c r="X92" s="81">
        <v>1548</v>
      </c>
      <c r="Y92" s="81">
        <v>2364</v>
      </c>
      <c r="Z92" s="81">
        <v>2795</v>
      </c>
      <c r="AA92" s="81">
        <v>1563</v>
      </c>
      <c r="AB92" s="81">
        <v>5272</v>
      </c>
      <c r="AC92" s="81">
        <v>0</v>
      </c>
      <c r="AD92" s="81">
        <v>0</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1936</v>
      </c>
      <c r="B93" s="80">
        <v>196</v>
      </c>
      <c r="C93" s="80">
        <v>9</v>
      </c>
      <c r="D93" s="80">
        <v>12</v>
      </c>
      <c r="E93" s="80">
        <v>2012</v>
      </c>
      <c r="F93" s="80" t="s">
        <v>88</v>
      </c>
      <c r="G93" s="80" t="s">
        <v>1684</v>
      </c>
      <c r="H93" s="80" t="s">
        <v>1685</v>
      </c>
      <c r="I93" s="177"/>
      <c r="J93" s="81">
        <v>0.19029501291216638</v>
      </c>
      <c r="K93" s="81">
        <v>1.5990559485957363</v>
      </c>
      <c r="L93" s="81">
        <v>9.2223678342081055</v>
      </c>
      <c r="M93" s="81">
        <v>9.9028361953147339</v>
      </c>
      <c r="N93" s="81">
        <v>13.099244486107995</v>
      </c>
      <c r="O93" s="81">
        <v>5.3898222353819643</v>
      </c>
      <c r="P93" s="81">
        <v>7.7734684908389724</v>
      </c>
      <c r="Q93" s="81">
        <v>0.39808591430458068</v>
      </c>
      <c r="R93" s="81">
        <v>0</v>
      </c>
      <c r="S93" s="81">
        <v>0</v>
      </c>
      <c r="T93" s="82"/>
      <c r="U93" s="81">
        <v>6698</v>
      </c>
      <c r="V93" s="81">
        <v>451</v>
      </c>
      <c r="W93" s="81">
        <v>174</v>
      </c>
      <c r="X93" s="81">
        <v>1548</v>
      </c>
      <c r="Y93" s="81">
        <v>2366</v>
      </c>
      <c r="Z93" s="81">
        <v>2819</v>
      </c>
      <c r="AA93" s="81">
        <v>1562</v>
      </c>
      <c r="AB93" s="81">
        <v>5221</v>
      </c>
      <c r="AC93" s="81">
        <v>0</v>
      </c>
      <c r="AD93" s="81">
        <v>0</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1937</v>
      </c>
      <c r="B94" s="80">
        <v>197</v>
      </c>
      <c r="C94" s="80">
        <v>10</v>
      </c>
      <c r="D94" s="80">
        <v>12</v>
      </c>
      <c r="E94" s="80">
        <v>2013</v>
      </c>
      <c r="F94" s="80" t="s">
        <v>89</v>
      </c>
      <c r="G94" s="80" t="s">
        <v>1684</v>
      </c>
      <c r="H94" s="80" t="s">
        <v>1685</v>
      </c>
      <c r="I94" s="177"/>
      <c r="J94" s="81">
        <v>0.12444621938617384</v>
      </c>
      <c r="K94" s="81">
        <v>1.321625195840797</v>
      </c>
      <c r="L94" s="81">
        <v>8.1440779962664251</v>
      </c>
      <c r="M94" s="81">
        <v>9.2098744206424232</v>
      </c>
      <c r="N94" s="81">
        <v>12.550040167904706</v>
      </c>
      <c r="O94" s="81">
        <v>5.1704432289294662</v>
      </c>
      <c r="P94" s="81">
        <v>7.8127488113986576</v>
      </c>
      <c r="Q94" s="81">
        <v>0.39706945483306139</v>
      </c>
      <c r="R94" s="81">
        <v>0</v>
      </c>
      <c r="S94" s="81">
        <v>0</v>
      </c>
      <c r="T94" s="82"/>
      <c r="U94" s="81">
        <v>4460</v>
      </c>
      <c r="V94" s="81">
        <v>451</v>
      </c>
      <c r="W94" s="81">
        <v>174</v>
      </c>
      <c r="X94" s="81">
        <v>1548</v>
      </c>
      <c r="Y94" s="81">
        <v>2339</v>
      </c>
      <c r="Z94" s="81">
        <v>2825</v>
      </c>
      <c r="AA94" s="81">
        <v>1564</v>
      </c>
      <c r="AB94" s="81">
        <v>5133</v>
      </c>
      <c r="AC94" s="81">
        <v>0</v>
      </c>
      <c r="AD94" s="81">
        <v>0</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1938</v>
      </c>
      <c r="B95" s="80">
        <v>198</v>
      </c>
      <c r="C95" s="80">
        <v>11</v>
      </c>
      <c r="D95" s="80">
        <v>12</v>
      </c>
      <c r="E95" s="80">
        <v>2014</v>
      </c>
      <c r="F95" s="80" t="s">
        <v>90</v>
      </c>
      <c r="G95" s="80" t="s">
        <v>1684</v>
      </c>
      <c r="H95" s="80" t="s">
        <v>1685</v>
      </c>
      <c r="I95" s="177"/>
      <c r="J95" s="81">
        <v>0.10092172862235205</v>
      </c>
      <c r="K95" s="81">
        <v>1.1838077761250605</v>
      </c>
      <c r="L95" s="81">
        <v>5.8233388654406388</v>
      </c>
      <c r="M95" s="81">
        <v>8.2668768216179025</v>
      </c>
      <c r="N95" s="81">
        <v>13.516129837056686</v>
      </c>
      <c r="O95" s="81">
        <v>4.9022666534047818</v>
      </c>
      <c r="P95" s="81">
        <v>7.8383195460240573</v>
      </c>
      <c r="Q95" s="81">
        <v>0.37332557296713254</v>
      </c>
      <c r="R95" s="81">
        <v>0</v>
      </c>
      <c r="S95" s="81">
        <v>0</v>
      </c>
      <c r="T95" s="82"/>
      <c r="U95" s="81">
        <v>4017</v>
      </c>
      <c r="V95" s="81">
        <v>351</v>
      </c>
      <c r="W95" s="81">
        <v>127</v>
      </c>
      <c r="X95" s="81">
        <v>1321</v>
      </c>
      <c r="Y95" s="81">
        <v>2379</v>
      </c>
      <c r="Z95" s="81">
        <v>2821</v>
      </c>
      <c r="AA95" s="81">
        <v>1561</v>
      </c>
      <c r="AB95" s="81">
        <v>5030</v>
      </c>
      <c r="AC95" s="81">
        <v>0</v>
      </c>
      <c r="AD95" s="81">
        <v>0</v>
      </c>
      <c r="AE95" s="82"/>
      <c r="AF95" s="81">
        <v>32715.064208938344</v>
      </c>
      <c r="AG95" s="81">
        <v>830671.57204883231</v>
      </c>
      <c r="AH95" s="81">
        <v>947166.66784401773</v>
      </c>
      <c r="AI95" s="81">
        <v>8699331.5728408284</v>
      </c>
      <c r="AJ95" s="81">
        <v>10232021.605574178</v>
      </c>
      <c r="AK95" s="81">
        <v>0</v>
      </c>
      <c r="AL95" s="81">
        <v>0</v>
      </c>
      <c r="AM95" s="81">
        <v>690543.83562871336</v>
      </c>
      <c r="AN95" s="81">
        <v>0</v>
      </c>
      <c r="AO95" s="81">
        <v>0</v>
      </c>
      <c r="AP95" s="82"/>
      <c r="AQ95" s="81">
        <v>10</v>
      </c>
      <c r="AR95" s="81">
        <v>0</v>
      </c>
      <c r="AS95" s="81">
        <v>0</v>
      </c>
      <c r="AT95" s="81">
        <v>0</v>
      </c>
      <c r="AU95" s="81">
        <v>0</v>
      </c>
      <c r="AV95" s="81">
        <v>0</v>
      </c>
      <c r="AW95" s="81" t="s">
        <v>564</v>
      </c>
      <c r="AX95" s="82"/>
      <c r="AY95" s="81">
        <v>58.128</v>
      </c>
      <c r="AZ95" s="81">
        <v>0</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1939</v>
      </c>
      <c r="B96" s="80">
        <v>199</v>
      </c>
      <c r="C96" s="80">
        <v>12</v>
      </c>
      <c r="D96" s="80">
        <v>12</v>
      </c>
      <c r="E96" s="80">
        <v>2015</v>
      </c>
      <c r="F96" s="80" t="s">
        <v>91</v>
      </c>
      <c r="G96" s="80" t="s">
        <v>1684</v>
      </c>
      <c r="H96" s="80" t="s">
        <v>1685</v>
      </c>
      <c r="I96" s="177"/>
      <c r="J96" s="81">
        <v>0</v>
      </c>
      <c r="K96" s="81">
        <v>1.135148597185164</v>
      </c>
      <c r="L96" s="81">
        <v>6.1296716683256935</v>
      </c>
      <c r="M96" s="81">
        <v>7.9988054973624649</v>
      </c>
      <c r="N96" s="81">
        <v>12.387944150160253</v>
      </c>
      <c r="O96" s="81">
        <v>4.8227825497683625</v>
      </c>
      <c r="P96" s="81">
        <v>7.7289050621640207</v>
      </c>
      <c r="Q96" s="81">
        <v>0.35958194562148593</v>
      </c>
      <c r="R96" s="81">
        <v>0</v>
      </c>
      <c r="S96" s="81">
        <v>0</v>
      </c>
      <c r="T96" s="82"/>
      <c r="U96" s="81">
        <v>0</v>
      </c>
      <c r="V96" s="81">
        <v>351</v>
      </c>
      <c r="W96" s="81">
        <v>127</v>
      </c>
      <c r="X96" s="81">
        <v>1321</v>
      </c>
      <c r="Y96" s="81">
        <v>2369</v>
      </c>
      <c r="Z96" s="81">
        <v>2802</v>
      </c>
      <c r="AA96" s="81">
        <v>1538</v>
      </c>
      <c r="AB96" s="81">
        <v>4949</v>
      </c>
      <c r="AC96" s="81">
        <v>0</v>
      </c>
      <c r="AD96" s="81">
        <v>0</v>
      </c>
      <c r="AE96" s="82"/>
      <c r="AF96" s="81">
        <v>0</v>
      </c>
      <c r="AG96" s="81">
        <v>756258.54834404553</v>
      </c>
      <c r="AH96" s="81">
        <v>792577.97478504642</v>
      </c>
      <c r="AI96" s="81">
        <v>8401667.2179364581</v>
      </c>
      <c r="AJ96" s="81">
        <v>9778177.1126968265</v>
      </c>
      <c r="AK96" s="81">
        <v>0</v>
      </c>
      <c r="AL96" s="81">
        <v>0</v>
      </c>
      <c r="AM96" s="81">
        <v>678239.68972580868</v>
      </c>
      <c r="AN96" s="81">
        <v>0</v>
      </c>
      <c r="AO96" s="81">
        <v>0</v>
      </c>
      <c r="AP96" s="82"/>
      <c r="AQ96" s="81">
        <v>11</v>
      </c>
      <c r="AR96" s="81">
        <v>0</v>
      </c>
      <c r="AS96" s="81">
        <v>1</v>
      </c>
      <c r="AT96" s="81">
        <v>0</v>
      </c>
      <c r="AU96" s="81">
        <v>0</v>
      </c>
      <c r="AV96" s="81">
        <v>0</v>
      </c>
      <c r="AW96" s="81" t="s">
        <v>564</v>
      </c>
      <c r="AX96" s="82"/>
      <c r="AY96" s="81">
        <v>63.327999999999996</v>
      </c>
      <c r="AZ96" s="81">
        <v>0</v>
      </c>
      <c r="BA96" s="81">
        <v>4.9000000000000004</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1940</v>
      </c>
      <c r="B97" s="80">
        <v>200</v>
      </c>
      <c r="C97" s="80">
        <v>13</v>
      </c>
      <c r="D97" s="80">
        <v>12</v>
      </c>
      <c r="E97" s="80">
        <v>2016</v>
      </c>
      <c r="F97" s="80" t="s">
        <v>92</v>
      </c>
      <c r="G97" s="80" t="s">
        <v>1684</v>
      </c>
      <c r="H97" s="80" t="s">
        <v>1685</v>
      </c>
      <c r="I97" s="177"/>
      <c r="J97" s="81">
        <v>0.11027716766013887</v>
      </c>
      <c r="K97" s="81">
        <v>1.0707607643881425</v>
      </c>
      <c r="L97" s="81">
        <v>6.5915312353733091</v>
      </c>
      <c r="M97" s="81">
        <v>6.8580480628772307</v>
      </c>
      <c r="N97" s="81">
        <v>12.544543373821446</v>
      </c>
      <c r="O97" s="81">
        <v>4.7880214303485333</v>
      </c>
      <c r="P97" s="81">
        <v>8.4153063897931641</v>
      </c>
      <c r="Q97" s="81">
        <v>0.34531998416503545</v>
      </c>
      <c r="R97" s="81">
        <v>0</v>
      </c>
      <c r="S97" s="81">
        <v>0</v>
      </c>
      <c r="T97" s="82"/>
      <c r="U97" s="81">
        <v>4189</v>
      </c>
      <c r="V97" s="81">
        <v>351</v>
      </c>
      <c r="W97" s="81">
        <v>127</v>
      </c>
      <c r="X97" s="81">
        <v>1321</v>
      </c>
      <c r="Y97" s="81">
        <v>2359</v>
      </c>
      <c r="Z97" s="81">
        <v>2816</v>
      </c>
      <c r="AA97" s="81">
        <v>1732</v>
      </c>
      <c r="AB97" s="81">
        <v>4889</v>
      </c>
      <c r="AC97" s="81">
        <v>0</v>
      </c>
      <c r="AD97" s="81">
        <v>0</v>
      </c>
      <c r="AE97" s="82"/>
      <c r="AF97" s="81">
        <v>34557.138303347667</v>
      </c>
      <c r="AG97" s="81">
        <v>720869.05957057292</v>
      </c>
      <c r="AH97" s="81">
        <v>671748.88838789531</v>
      </c>
      <c r="AI97" s="81">
        <v>8386538.9872323433</v>
      </c>
      <c r="AJ97" s="81">
        <v>10134724.47986459</v>
      </c>
      <c r="AK97" s="81">
        <v>0</v>
      </c>
      <c r="AL97" s="81">
        <v>0</v>
      </c>
      <c r="AM97" s="81">
        <v>670537.47883835016</v>
      </c>
      <c r="AN97" s="81">
        <v>0</v>
      </c>
      <c r="AO97" s="81">
        <v>0</v>
      </c>
      <c r="AP97" s="82"/>
      <c r="AQ97" s="81">
        <v>11</v>
      </c>
      <c r="AR97" s="81">
        <v>0</v>
      </c>
      <c r="AS97" s="81">
        <v>1</v>
      </c>
      <c r="AT97" s="81">
        <v>0</v>
      </c>
      <c r="AU97" s="81">
        <v>0</v>
      </c>
      <c r="AV97" s="81">
        <v>0</v>
      </c>
      <c r="AW97" s="81" t="s">
        <v>564</v>
      </c>
      <c r="AX97" s="82"/>
      <c r="AY97" s="81">
        <v>63.328000000000003</v>
      </c>
      <c r="AZ97" s="81">
        <v>0</v>
      </c>
      <c r="BA97" s="81">
        <v>4.9000000000000004</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1941</v>
      </c>
      <c r="B98" s="80">
        <v>201</v>
      </c>
      <c r="C98" s="80">
        <v>14</v>
      </c>
      <c r="D98" s="80">
        <v>12</v>
      </c>
      <c r="E98" s="80">
        <v>2017</v>
      </c>
      <c r="F98" s="80" t="s">
        <v>71</v>
      </c>
      <c r="G98" s="80" t="s">
        <v>1684</v>
      </c>
      <c r="H98" s="80" t="s">
        <v>1685</v>
      </c>
      <c r="I98" s="177"/>
      <c r="J98" s="81">
        <v>0</v>
      </c>
      <c r="K98" s="81">
        <v>1.094157178319844</v>
      </c>
      <c r="L98" s="81">
        <v>5.9502415243786411</v>
      </c>
      <c r="M98" s="81">
        <v>6.876496009758986</v>
      </c>
      <c r="N98" s="81">
        <v>12.103837311779337</v>
      </c>
      <c r="O98" s="81">
        <v>4.7466883630558696</v>
      </c>
      <c r="P98" s="81">
        <v>8.4537293584574513</v>
      </c>
      <c r="Q98" s="81">
        <v>0.32558924081159873</v>
      </c>
      <c r="R98" s="81">
        <v>0</v>
      </c>
      <c r="S98" s="81">
        <v>0</v>
      </c>
      <c r="T98" s="82"/>
      <c r="U98" s="81">
        <v>0</v>
      </c>
      <c r="V98" s="81">
        <v>351</v>
      </c>
      <c r="W98" s="81">
        <v>127</v>
      </c>
      <c r="X98" s="81">
        <v>1321</v>
      </c>
      <c r="Y98" s="81">
        <v>2326</v>
      </c>
      <c r="Z98" s="81">
        <v>2838</v>
      </c>
      <c r="AA98" s="81">
        <v>1751</v>
      </c>
      <c r="AB98" s="81">
        <v>4767</v>
      </c>
      <c r="AC98" s="81">
        <v>0</v>
      </c>
      <c r="AD98" s="81">
        <v>0</v>
      </c>
      <c r="AE98" s="82"/>
      <c r="AF98" s="81">
        <v>0</v>
      </c>
      <c r="AG98" s="81">
        <v>722963.57934489381</v>
      </c>
      <c r="AH98" s="81">
        <v>820612.34033044614</v>
      </c>
      <c r="AI98" s="81">
        <v>8179050.7336657029</v>
      </c>
      <c r="AJ98" s="81">
        <v>8757206.7561328132</v>
      </c>
      <c r="AK98" s="81">
        <v>0</v>
      </c>
      <c r="AL98" s="81">
        <v>0</v>
      </c>
      <c r="AM98" s="81">
        <v>654827.92733027053</v>
      </c>
      <c r="AN98" s="81">
        <v>0</v>
      </c>
      <c r="AO98" s="81">
        <v>0</v>
      </c>
      <c r="AP98" s="82"/>
      <c r="AQ98" s="81">
        <v>13</v>
      </c>
      <c r="AR98" s="81">
        <v>0</v>
      </c>
      <c r="AS98" s="81">
        <v>1</v>
      </c>
      <c r="AT98" s="81">
        <v>0</v>
      </c>
      <c r="AU98" s="81">
        <v>0</v>
      </c>
      <c r="AV98" s="81">
        <v>0</v>
      </c>
      <c r="AW98" s="81" t="s">
        <v>564</v>
      </c>
      <c r="AX98" s="82"/>
      <c r="AY98" s="81">
        <v>72.828000000000003</v>
      </c>
      <c r="AZ98" s="81">
        <v>0</v>
      </c>
      <c r="BA98" s="81">
        <v>4.9000000000000004</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1942</v>
      </c>
      <c r="B99" s="80">
        <v>202</v>
      </c>
      <c r="C99" s="80">
        <v>15</v>
      </c>
      <c r="D99" s="80">
        <v>12</v>
      </c>
      <c r="E99" s="80">
        <v>2018</v>
      </c>
      <c r="F99" s="80" t="s">
        <v>93</v>
      </c>
      <c r="G99" s="80" t="s">
        <v>1684</v>
      </c>
      <c r="H99" s="80" t="s">
        <v>1685</v>
      </c>
      <c r="I99" s="177"/>
      <c r="J99" s="81">
        <v>0.11732115558244506</v>
      </c>
      <c r="K99" s="81">
        <v>1.0183639760417735</v>
      </c>
      <c r="L99" s="81">
        <v>5.4585801865438972</v>
      </c>
      <c r="M99" s="81">
        <v>6.9104114133065888</v>
      </c>
      <c r="N99" s="81">
        <v>11.162962444805684</v>
      </c>
      <c r="O99" s="81">
        <v>4.6017102496310462</v>
      </c>
      <c r="P99" s="81">
        <v>8.3791387002091984</v>
      </c>
      <c r="Q99" s="81">
        <v>0.29896140609668048</v>
      </c>
      <c r="R99" s="81">
        <v>0</v>
      </c>
      <c r="S99" s="81">
        <v>0</v>
      </c>
      <c r="T99" s="82"/>
      <c r="U99" s="81">
        <v>4582</v>
      </c>
      <c r="V99" s="81">
        <v>351</v>
      </c>
      <c r="W99" s="81">
        <v>127</v>
      </c>
      <c r="X99" s="81">
        <v>1321</v>
      </c>
      <c r="Y99" s="81">
        <v>2330</v>
      </c>
      <c r="Z99" s="81">
        <v>2804</v>
      </c>
      <c r="AA99" s="81">
        <v>1753</v>
      </c>
      <c r="AB99" s="81">
        <v>4717</v>
      </c>
      <c r="AC99" s="81">
        <v>0</v>
      </c>
      <c r="AD99" s="81">
        <v>0</v>
      </c>
      <c r="AE99" s="82"/>
      <c r="AF99" s="81">
        <v>37284.987897150379</v>
      </c>
      <c r="AG99" s="81">
        <v>654109.09060851613</v>
      </c>
      <c r="AH99" s="81">
        <v>773427.23173330608</v>
      </c>
      <c r="AI99" s="81">
        <v>8360660.5396851413</v>
      </c>
      <c r="AJ99" s="81">
        <v>8501884.1812660545</v>
      </c>
      <c r="AK99" s="81">
        <v>0</v>
      </c>
      <c r="AL99" s="81">
        <v>0</v>
      </c>
      <c r="AM99" s="81">
        <v>649300.2892268477</v>
      </c>
      <c r="AN99" s="81">
        <v>0</v>
      </c>
      <c r="AO99" s="81">
        <v>0</v>
      </c>
      <c r="AP99" s="82"/>
      <c r="AQ99" s="81">
        <v>16</v>
      </c>
      <c r="AR99" s="81">
        <v>0</v>
      </c>
      <c r="AS99" s="81">
        <v>3</v>
      </c>
      <c r="AT99" s="81">
        <v>0</v>
      </c>
      <c r="AU99" s="81">
        <v>0</v>
      </c>
      <c r="AV99" s="81">
        <v>0</v>
      </c>
      <c r="AW99" s="81" t="s">
        <v>564</v>
      </c>
      <c r="AX99" s="82"/>
      <c r="AY99" s="81">
        <v>92.527999999999992</v>
      </c>
      <c r="AZ99" s="81">
        <v>0</v>
      </c>
      <c r="BA99" s="81">
        <v>15</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1943</v>
      </c>
      <c r="B100" s="80">
        <v>203</v>
      </c>
      <c r="C100" s="80">
        <v>16</v>
      </c>
      <c r="D100" s="80">
        <v>12</v>
      </c>
      <c r="E100" s="80">
        <v>2019</v>
      </c>
      <c r="F100" s="80" t="s">
        <v>73</v>
      </c>
      <c r="G100" s="80" t="s">
        <v>1684</v>
      </c>
      <c r="H100" s="80" t="s">
        <v>1685</v>
      </c>
      <c r="I100" s="177"/>
      <c r="J100" s="81">
        <v>0.10972615142054866</v>
      </c>
      <c r="K100" s="81">
        <v>0.9449667823156418</v>
      </c>
      <c r="L100" s="81">
        <v>5.4830364883075147</v>
      </c>
      <c r="M100" s="81">
        <v>6.1992665234732049</v>
      </c>
      <c r="N100" s="81">
        <v>11.485131527900272</v>
      </c>
      <c r="O100" s="81">
        <v>4.5138829056376899</v>
      </c>
      <c r="P100" s="81">
        <v>7.57064156078079</v>
      </c>
      <c r="Q100" s="81">
        <v>0.28811834014017618</v>
      </c>
      <c r="R100" s="81">
        <v>0</v>
      </c>
      <c r="S100" s="81">
        <v>0</v>
      </c>
      <c r="T100" s="82"/>
      <c r="U100" s="81">
        <v>4508</v>
      </c>
      <c r="V100" s="81">
        <v>351</v>
      </c>
      <c r="W100" s="81">
        <v>127</v>
      </c>
      <c r="X100" s="81">
        <v>1321</v>
      </c>
      <c r="Y100" s="81">
        <v>2368</v>
      </c>
      <c r="Z100" s="81">
        <v>2826</v>
      </c>
      <c r="AA100" s="81">
        <v>1572</v>
      </c>
      <c r="AB100" s="81">
        <v>4669</v>
      </c>
      <c r="AC100" s="81">
        <v>0</v>
      </c>
      <c r="AD100" s="81">
        <v>0</v>
      </c>
      <c r="AE100" s="82"/>
      <c r="AF100" s="81">
        <v>35995.614119478552</v>
      </c>
      <c r="AG100" s="81">
        <v>653915.39054936264</v>
      </c>
      <c r="AH100" s="81">
        <v>835070.38589414</v>
      </c>
      <c r="AI100" s="81">
        <v>8192753.2667301334</v>
      </c>
      <c r="AJ100" s="81">
        <v>8787796.4372746497</v>
      </c>
      <c r="AK100" s="81">
        <v>0</v>
      </c>
      <c r="AL100" s="81">
        <v>0</v>
      </c>
      <c r="AM100" s="81">
        <v>635882.65178681829</v>
      </c>
      <c r="AN100" s="81">
        <v>0</v>
      </c>
      <c r="AO100" s="81">
        <v>0</v>
      </c>
      <c r="AP100" s="82"/>
      <c r="AQ100" s="81">
        <v>17</v>
      </c>
      <c r="AR100" s="81">
        <v>0</v>
      </c>
      <c r="AS100" s="81">
        <v>15</v>
      </c>
      <c r="AT100" s="81">
        <v>0</v>
      </c>
      <c r="AU100" s="81">
        <v>0</v>
      </c>
      <c r="AV100" s="81">
        <v>0</v>
      </c>
      <c r="AW100" s="81" t="s">
        <v>564</v>
      </c>
      <c r="AX100" s="82"/>
      <c r="AY100" s="81">
        <v>97.328000000000003</v>
      </c>
      <c r="AZ100" s="81">
        <v>0</v>
      </c>
      <c r="BA100" s="81">
        <v>248.7</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1944</v>
      </c>
      <c r="B101" s="80">
        <v>204</v>
      </c>
      <c r="C101" s="80">
        <v>17</v>
      </c>
      <c r="D101" s="80">
        <v>12</v>
      </c>
      <c r="E101" s="80">
        <v>2020</v>
      </c>
      <c r="F101" s="80" t="s">
        <v>218</v>
      </c>
      <c r="G101" s="80" t="s">
        <v>1684</v>
      </c>
      <c r="H101" s="80" t="s">
        <v>1685</v>
      </c>
      <c r="I101" s="177"/>
      <c r="J101" s="81">
        <v>0</v>
      </c>
      <c r="K101" s="81">
        <v>0.90207158800028631</v>
      </c>
      <c r="L101" s="81">
        <v>6.6079423405005793</v>
      </c>
      <c r="M101" s="81">
        <v>5.46682508242165</v>
      </c>
      <c r="N101" s="81">
        <v>10.468980911177701</v>
      </c>
      <c r="O101" s="81">
        <v>3.9506018449674394</v>
      </c>
      <c r="P101" s="81">
        <v>7.8722727844094331</v>
      </c>
      <c r="Q101" s="81">
        <v>0.27152540269537201</v>
      </c>
      <c r="R101" s="81">
        <v>0</v>
      </c>
      <c r="S101" s="81">
        <v>0</v>
      </c>
      <c r="T101" s="82"/>
      <c r="U101" s="81">
        <v>0</v>
      </c>
      <c r="V101" s="81">
        <v>310</v>
      </c>
      <c r="W101" s="81">
        <v>136</v>
      </c>
      <c r="X101" s="81">
        <v>1225</v>
      </c>
      <c r="Y101" s="81">
        <v>2355</v>
      </c>
      <c r="Z101" s="81">
        <v>2823</v>
      </c>
      <c r="AA101" s="81">
        <v>1776</v>
      </c>
      <c r="AB101" s="81">
        <v>4605</v>
      </c>
      <c r="AC101" s="81">
        <v>0</v>
      </c>
      <c r="AD101" s="81">
        <v>0</v>
      </c>
      <c r="AE101" s="82"/>
      <c r="AF101" s="81"/>
      <c r="AG101" s="81">
        <v>577957.80401110125</v>
      </c>
      <c r="AH101" s="81">
        <v>969043.43196753343</v>
      </c>
      <c r="AI101" s="81">
        <v>7033560.0311288051</v>
      </c>
      <c r="AJ101" s="81">
        <v>8922198.2720452528</v>
      </c>
      <c r="AK101" s="81"/>
      <c r="AL101" s="81"/>
      <c r="AM101" s="81">
        <v>601003.66261710098</v>
      </c>
      <c r="AN101" s="81"/>
      <c r="AO101" s="81"/>
      <c r="AP101" s="82"/>
      <c r="AQ101" s="81">
        <v>19</v>
      </c>
      <c r="AR101" s="81">
        <v>0</v>
      </c>
      <c r="AS101" s="81">
        <v>15</v>
      </c>
      <c r="AT101" s="81">
        <v>0</v>
      </c>
      <c r="AU101" s="81">
        <v>0</v>
      </c>
      <c r="AV101" s="81">
        <v>0</v>
      </c>
      <c r="AW101" s="81">
        <v>15</v>
      </c>
      <c r="AX101" s="82"/>
      <c r="AY101" s="81">
        <v>110.828</v>
      </c>
      <c r="AZ101" s="81">
        <v>0</v>
      </c>
      <c r="BA101" s="81">
        <v>248.7</v>
      </c>
      <c r="BB101" s="81">
        <v>0</v>
      </c>
      <c r="BC101" s="81">
        <v>0</v>
      </c>
      <c r="BD101" s="81">
        <v>0</v>
      </c>
      <c r="BE101" s="81">
        <v>248.7</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1686</v>
      </c>
      <c r="B102" s="80">
        <v>204</v>
      </c>
      <c r="C102" s="80">
        <v>18</v>
      </c>
      <c r="D102" s="80">
        <v>12</v>
      </c>
      <c r="E102" s="80">
        <v>2021</v>
      </c>
      <c r="F102" s="80" t="s">
        <v>75</v>
      </c>
      <c r="G102" s="174" t="s">
        <v>1684</v>
      </c>
      <c r="H102" s="80" t="s">
        <v>1685</v>
      </c>
      <c r="I102" s="177"/>
      <c r="J102" s="81">
        <v>0</v>
      </c>
      <c r="K102" s="81">
        <v>0.86894533892182102</v>
      </c>
      <c r="L102" s="81">
        <v>6.0303351209032199</v>
      </c>
      <c r="M102" s="81">
        <v>5.5216671495715239</v>
      </c>
      <c r="N102" s="81">
        <v>9.877002446018567</v>
      </c>
      <c r="O102" s="81">
        <v>3.8217580494706898</v>
      </c>
      <c r="P102" s="81">
        <v>8.1451631059108642</v>
      </c>
      <c r="Q102" s="81">
        <v>0.27132302264580666</v>
      </c>
      <c r="R102" s="81">
        <v>0</v>
      </c>
      <c r="S102" s="81">
        <v>0</v>
      </c>
      <c r="T102" s="82"/>
      <c r="U102" s="81">
        <v>0</v>
      </c>
      <c r="V102" s="81">
        <v>310</v>
      </c>
      <c r="W102" s="81">
        <v>136</v>
      </c>
      <c r="X102" s="81">
        <v>1225</v>
      </c>
      <c r="Y102" s="81">
        <v>2339</v>
      </c>
      <c r="Z102" s="81">
        <v>2812</v>
      </c>
      <c r="AA102" s="81">
        <v>1792</v>
      </c>
      <c r="AB102" s="81">
        <v>4547</v>
      </c>
      <c r="AC102" s="81">
        <v>0</v>
      </c>
      <c r="AD102" s="81">
        <v>0</v>
      </c>
      <c r="AE102" s="82"/>
      <c r="AF102" s="81">
        <v>0</v>
      </c>
      <c r="AG102" s="81">
        <v>587938.2280865534</v>
      </c>
      <c r="AH102" s="81">
        <v>868803.83157957252</v>
      </c>
      <c r="AI102" s="81">
        <v>7674653.094444667</v>
      </c>
      <c r="AJ102" s="81">
        <v>8635818.8611661904</v>
      </c>
      <c r="AK102" s="81">
        <v>0</v>
      </c>
      <c r="AL102" s="81">
        <v>0</v>
      </c>
      <c r="AM102" s="81">
        <v>596856.8978620799</v>
      </c>
      <c r="AN102" s="81">
        <v>0</v>
      </c>
      <c r="AO102" s="81">
        <v>0</v>
      </c>
      <c r="AP102" s="82"/>
      <c r="AQ102" s="81">
        <v>23</v>
      </c>
      <c r="AR102" s="81">
        <v>1</v>
      </c>
      <c r="AS102" s="81">
        <v>16</v>
      </c>
      <c r="AT102" s="81">
        <v>0</v>
      </c>
      <c r="AU102" s="81">
        <v>0</v>
      </c>
      <c r="AV102" s="81">
        <v>0</v>
      </c>
      <c r="AW102" s="81"/>
      <c r="AX102" s="82"/>
      <c r="AY102" s="81">
        <v>135.22800000000001</v>
      </c>
      <c r="AZ102" s="81">
        <v>49.5</v>
      </c>
      <c r="BA102" s="81">
        <v>25548.7</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1683</v>
      </c>
      <c r="B103" s="80">
        <v>204</v>
      </c>
      <c r="C103" s="80">
        <v>19</v>
      </c>
      <c r="D103" s="80">
        <v>12</v>
      </c>
      <c r="E103" s="80">
        <v>2022</v>
      </c>
      <c r="F103" s="80" t="s">
        <v>568</v>
      </c>
      <c r="G103" s="174" t="s">
        <v>1684</v>
      </c>
      <c r="H103" s="80" t="s">
        <v>1685</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25</v>
      </c>
      <c r="AR103" s="81">
        <v>2</v>
      </c>
      <c r="AS103" s="81">
        <v>18</v>
      </c>
      <c r="AT103" s="81">
        <v>0</v>
      </c>
      <c r="AU103" s="81">
        <v>0</v>
      </c>
      <c r="AV103" s="81">
        <v>0</v>
      </c>
      <c r="AW103" s="81"/>
      <c r="AX103" s="82"/>
      <c r="AY103" s="81">
        <v>148.70000000000002</v>
      </c>
      <c r="AZ103" s="81">
        <v>299.5</v>
      </c>
      <c r="BA103" s="81">
        <v>25587.1</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1945</v>
      </c>
      <c r="B104" s="80">
        <v>341</v>
      </c>
      <c r="C104" s="80">
        <v>1</v>
      </c>
      <c r="D104" s="80">
        <v>21</v>
      </c>
      <c r="E104" s="80">
        <v>1990</v>
      </c>
      <c r="F104" s="80" t="s">
        <v>562</v>
      </c>
      <c r="G104" s="80" t="s">
        <v>1840</v>
      </c>
      <c r="H104" s="80" t="s">
        <v>1841</v>
      </c>
      <c r="I104" s="177"/>
      <c r="J104" s="81">
        <v>42.947948330415393</v>
      </c>
      <c r="K104" s="81">
        <v>1.9238115928260362</v>
      </c>
      <c r="L104" s="81">
        <v>69.849855958936502</v>
      </c>
      <c r="M104" s="81">
        <v>5.0547858480988772</v>
      </c>
      <c r="N104" s="81">
        <v>11.260890377668186</v>
      </c>
      <c r="O104" s="81">
        <v>6.4695461872027815</v>
      </c>
      <c r="P104" s="81">
        <v>8.6857646013169152</v>
      </c>
      <c r="Q104" s="81">
        <v>0.48070399357463345</v>
      </c>
      <c r="R104" s="81">
        <v>0</v>
      </c>
      <c r="S104" s="81">
        <v>0.39144313055015661</v>
      </c>
      <c r="T104" s="82"/>
      <c r="U104" s="81">
        <v>1205826</v>
      </c>
      <c r="V104" s="81">
        <v>352</v>
      </c>
      <c r="W104" s="81">
        <v>817</v>
      </c>
      <c r="X104" s="81">
        <v>1695</v>
      </c>
      <c r="Y104" s="81">
        <v>2409</v>
      </c>
      <c r="Z104" s="81">
        <v>2661</v>
      </c>
      <c r="AA104" s="81">
        <v>2109</v>
      </c>
      <c r="AB104" s="81">
        <v>7805</v>
      </c>
      <c r="AC104" s="81">
        <v>0</v>
      </c>
      <c r="AD104" s="81">
        <v>0.39144313055015661</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1946</v>
      </c>
      <c r="B105" s="80">
        <v>342</v>
      </c>
      <c r="C105" s="80">
        <v>2</v>
      </c>
      <c r="D105" s="80">
        <v>21</v>
      </c>
      <c r="E105" s="80">
        <v>2005</v>
      </c>
      <c r="F105" s="80" t="s">
        <v>565</v>
      </c>
      <c r="G105" s="80" t="s">
        <v>1840</v>
      </c>
      <c r="H105" s="80" t="s">
        <v>1841</v>
      </c>
      <c r="I105" s="177"/>
      <c r="J105" s="81">
        <v>27.56932598968476</v>
      </c>
      <c r="K105" s="81">
        <v>0.74417243423966128</v>
      </c>
      <c r="L105" s="81">
        <v>83.897478009514913</v>
      </c>
      <c r="M105" s="81">
        <v>7.617130292619045</v>
      </c>
      <c r="N105" s="81">
        <v>10.6975550721674</v>
      </c>
      <c r="O105" s="81">
        <v>7.3828794437279415</v>
      </c>
      <c r="P105" s="81">
        <v>9.1018809495419397</v>
      </c>
      <c r="Q105" s="81">
        <v>0.38612761816442814</v>
      </c>
      <c r="R105" s="81">
        <v>0</v>
      </c>
      <c r="S105" s="81">
        <v>0</v>
      </c>
      <c r="T105" s="82"/>
      <c r="U105" s="81">
        <v>851489</v>
      </c>
      <c r="V105" s="81">
        <v>227</v>
      </c>
      <c r="W105" s="81">
        <v>745</v>
      </c>
      <c r="X105" s="81">
        <v>1237</v>
      </c>
      <c r="Y105" s="81">
        <v>2181</v>
      </c>
      <c r="Z105" s="81">
        <v>3514</v>
      </c>
      <c r="AA105" s="81">
        <v>1810</v>
      </c>
      <c r="AB105" s="81">
        <v>6554</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1947</v>
      </c>
      <c r="B106" s="80">
        <v>343</v>
      </c>
      <c r="C106" s="80">
        <v>3</v>
      </c>
      <c r="D106" s="80">
        <v>21</v>
      </c>
      <c r="E106" s="80">
        <v>2006</v>
      </c>
      <c r="F106" s="80" t="s">
        <v>566</v>
      </c>
      <c r="G106" s="80" t="s">
        <v>1840</v>
      </c>
      <c r="H106" s="80" t="s">
        <v>1841</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1948</v>
      </c>
      <c r="B107" s="80">
        <v>344</v>
      </c>
      <c r="C107" s="80">
        <v>4</v>
      </c>
      <c r="D107" s="80">
        <v>21</v>
      </c>
      <c r="E107" s="80">
        <v>2007</v>
      </c>
      <c r="F107" s="80" t="s">
        <v>567</v>
      </c>
      <c r="G107" s="80" t="s">
        <v>1840</v>
      </c>
      <c r="H107" s="80" t="s">
        <v>1841</v>
      </c>
      <c r="I107" s="177"/>
      <c r="J107" s="81">
        <v>50.326194050713838</v>
      </c>
      <c r="K107" s="81">
        <v>0.59810783428478709</v>
      </c>
      <c r="L107" s="81">
        <v>62.536438230212397</v>
      </c>
      <c r="M107" s="81">
        <v>8.1215062696038007</v>
      </c>
      <c r="N107" s="81">
        <v>10.679262052148491</v>
      </c>
      <c r="O107" s="81">
        <v>7.0150791673847817</v>
      </c>
      <c r="P107" s="81">
        <v>9.2070220429291751</v>
      </c>
      <c r="Q107" s="81">
        <v>0.38840493951147809</v>
      </c>
      <c r="R107" s="81">
        <v>0</v>
      </c>
      <c r="S107" s="81">
        <v>0.80463434450305193</v>
      </c>
      <c r="T107" s="82"/>
      <c r="U107" s="81">
        <v>1652723</v>
      </c>
      <c r="V107" s="81">
        <v>199</v>
      </c>
      <c r="W107" s="81">
        <v>762</v>
      </c>
      <c r="X107" s="81">
        <v>1652</v>
      </c>
      <c r="Y107" s="81">
        <v>2183</v>
      </c>
      <c r="Z107" s="81">
        <v>3471</v>
      </c>
      <c r="AA107" s="81">
        <v>1803</v>
      </c>
      <c r="AB107" s="81">
        <v>6244</v>
      </c>
      <c r="AC107" s="81">
        <v>0</v>
      </c>
      <c r="AD107" s="81">
        <v>0.80463434450305193</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1949</v>
      </c>
      <c r="B108" s="80">
        <v>345</v>
      </c>
      <c r="C108" s="80">
        <v>5</v>
      </c>
      <c r="D108" s="80">
        <v>21</v>
      </c>
      <c r="E108" s="80">
        <v>2008</v>
      </c>
      <c r="F108" s="80" t="s">
        <v>84</v>
      </c>
      <c r="G108" s="80" t="s">
        <v>1840</v>
      </c>
      <c r="H108" s="80" t="s">
        <v>1841</v>
      </c>
      <c r="I108" s="177"/>
      <c r="J108" s="81">
        <v>47.726297581155706</v>
      </c>
      <c r="K108" s="81">
        <v>0.52493381127506988</v>
      </c>
      <c r="L108" s="81">
        <v>53.997854165941696</v>
      </c>
      <c r="M108" s="81">
        <v>9.5029487853551622</v>
      </c>
      <c r="N108" s="81">
        <v>10.738720828135465</v>
      </c>
      <c r="O108" s="81">
        <v>6.7635432720481328</v>
      </c>
      <c r="P108" s="81">
        <v>8.9465958704674389</v>
      </c>
      <c r="Q108" s="81">
        <v>0.37514911368900272</v>
      </c>
      <c r="R108" s="81">
        <v>0</v>
      </c>
      <c r="S108" s="81">
        <v>0.85368326821569052</v>
      </c>
      <c r="T108" s="82"/>
      <c r="U108" s="81">
        <v>1646790</v>
      </c>
      <c r="V108" s="81">
        <v>199</v>
      </c>
      <c r="W108" s="81">
        <v>762</v>
      </c>
      <c r="X108" s="81">
        <v>1652</v>
      </c>
      <c r="Y108" s="81">
        <v>2166</v>
      </c>
      <c r="Z108" s="81">
        <v>3464</v>
      </c>
      <c r="AA108" s="81">
        <v>1754</v>
      </c>
      <c r="AB108" s="81">
        <v>6130</v>
      </c>
      <c r="AC108" s="81">
        <v>0</v>
      </c>
      <c r="AD108" s="81">
        <v>0.85368326821569052</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1950</v>
      </c>
      <c r="B109" s="80">
        <v>346</v>
      </c>
      <c r="C109" s="80">
        <v>6</v>
      </c>
      <c r="D109" s="80">
        <v>21</v>
      </c>
      <c r="E109" s="80">
        <v>2009</v>
      </c>
      <c r="F109" s="80" t="s">
        <v>85</v>
      </c>
      <c r="G109" s="80" t="s">
        <v>1840</v>
      </c>
      <c r="H109" s="80" t="s">
        <v>1841</v>
      </c>
      <c r="I109" s="177"/>
      <c r="J109" s="81">
        <v>49.635870739519376</v>
      </c>
      <c r="K109" s="81">
        <v>0.30152824205999978</v>
      </c>
      <c r="L109" s="81">
        <v>48.976880800960167</v>
      </c>
      <c r="M109" s="81">
        <v>7.3060358349882817</v>
      </c>
      <c r="N109" s="81">
        <v>9.3217454043713666</v>
      </c>
      <c r="O109" s="81">
        <v>6.8542682309596703</v>
      </c>
      <c r="P109" s="81">
        <v>8.5358089170550748</v>
      </c>
      <c r="Q109" s="81">
        <v>0.35381188296485028</v>
      </c>
      <c r="R109" s="81">
        <v>0</v>
      </c>
      <c r="S109" s="81">
        <v>0.78248905680589276</v>
      </c>
      <c r="T109" s="82"/>
      <c r="U109" s="81">
        <v>1729566</v>
      </c>
      <c r="V109" s="81">
        <v>140</v>
      </c>
      <c r="W109" s="81">
        <v>792</v>
      </c>
      <c r="X109" s="81">
        <v>1604</v>
      </c>
      <c r="Y109" s="81">
        <v>2189</v>
      </c>
      <c r="Z109" s="81">
        <v>3465</v>
      </c>
      <c r="AA109" s="81">
        <v>1718</v>
      </c>
      <c r="AB109" s="81">
        <v>6069</v>
      </c>
      <c r="AC109" s="81">
        <v>0</v>
      </c>
      <c r="AD109" s="81">
        <v>0.78248905680589276</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1951</v>
      </c>
      <c r="B110" s="80">
        <v>347</v>
      </c>
      <c r="C110" s="80">
        <v>7</v>
      </c>
      <c r="D110" s="80">
        <v>21</v>
      </c>
      <c r="E110" s="80">
        <v>2010</v>
      </c>
      <c r="F110" s="80" t="s">
        <v>86</v>
      </c>
      <c r="G110" s="80" t="s">
        <v>1840</v>
      </c>
      <c r="H110" s="80" t="s">
        <v>1841</v>
      </c>
      <c r="I110" s="177"/>
      <c r="J110" s="81">
        <v>36.297127499483089</v>
      </c>
      <c r="K110" s="81">
        <v>0.31446568054137569</v>
      </c>
      <c r="L110" s="81">
        <v>44.588662631696828</v>
      </c>
      <c r="M110" s="81">
        <v>6.5399210293617989</v>
      </c>
      <c r="N110" s="81">
        <v>9.0567737055092135</v>
      </c>
      <c r="O110" s="81">
        <v>6.7595573218861933</v>
      </c>
      <c r="P110" s="81">
        <v>8.7391524256417625</v>
      </c>
      <c r="Q110" s="81">
        <v>0.36109295870028518</v>
      </c>
      <c r="R110" s="81">
        <v>0</v>
      </c>
      <c r="S110" s="81">
        <v>0.77905104209189058</v>
      </c>
      <c r="T110" s="82"/>
      <c r="U110" s="81">
        <v>1415812</v>
      </c>
      <c r="V110" s="81">
        <v>140</v>
      </c>
      <c r="W110" s="81">
        <v>792</v>
      </c>
      <c r="X110" s="81">
        <v>1604</v>
      </c>
      <c r="Y110" s="81">
        <v>2163</v>
      </c>
      <c r="Z110" s="81">
        <v>3433</v>
      </c>
      <c r="AA110" s="81">
        <v>1715</v>
      </c>
      <c r="AB110" s="81">
        <v>5935</v>
      </c>
      <c r="AC110" s="81">
        <v>0</v>
      </c>
      <c r="AD110" s="81">
        <v>0.77905104209189058</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1952</v>
      </c>
      <c r="B111" s="80">
        <v>348</v>
      </c>
      <c r="C111" s="80">
        <v>8</v>
      </c>
      <c r="D111" s="80">
        <v>21</v>
      </c>
      <c r="E111" s="80">
        <v>2011</v>
      </c>
      <c r="F111" s="80" t="s">
        <v>87</v>
      </c>
      <c r="G111" s="80" t="s">
        <v>1840</v>
      </c>
      <c r="H111" s="80" t="s">
        <v>1841</v>
      </c>
      <c r="I111" s="177"/>
      <c r="J111" s="81">
        <v>47.6242974371415</v>
      </c>
      <c r="K111" s="81">
        <v>0.44062491112167612</v>
      </c>
      <c r="L111" s="81">
        <v>41.60447118119103</v>
      </c>
      <c r="M111" s="81">
        <v>8.2617589226820112</v>
      </c>
      <c r="N111" s="81">
        <v>11.047605262830679</v>
      </c>
      <c r="O111" s="81">
        <v>6.5869215126697194</v>
      </c>
      <c r="P111" s="81">
        <v>8.4668107542290976</v>
      </c>
      <c r="Q111" s="81">
        <v>0.41763115715377452</v>
      </c>
      <c r="R111" s="81">
        <v>0</v>
      </c>
      <c r="S111" s="81">
        <v>0.7424185811274302</v>
      </c>
      <c r="T111" s="82"/>
      <c r="U111" s="81">
        <v>1749520</v>
      </c>
      <c r="V111" s="81">
        <v>140</v>
      </c>
      <c r="W111" s="81">
        <v>792</v>
      </c>
      <c r="X111" s="81">
        <v>1604</v>
      </c>
      <c r="Y111" s="81">
        <v>2192</v>
      </c>
      <c r="Z111" s="81">
        <v>3418</v>
      </c>
      <c r="AA111" s="81">
        <v>1711</v>
      </c>
      <c r="AB111" s="81">
        <v>5951</v>
      </c>
      <c r="AC111" s="81">
        <v>0</v>
      </c>
      <c r="AD111" s="81">
        <v>0.7424185811274302</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1953</v>
      </c>
      <c r="B112" s="80">
        <v>349</v>
      </c>
      <c r="C112" s="80">
        <v>9</v>
      </c>
      <c r="D112" s="80">
        <v>21</v>
      </c>
      <c r="E112" s="80">
        <v>2012</v>
      </c>
      <c r="F112" s="80" t="s">
        <v>88</v>
      </c>
      <c r="G112" s="80" t="s">
        <v>1840</v>
      </c>
      <c r="H112" s="80" t="s">
        <v>1841</v>
      </c>
      <c r="I112" s="177"/>
      <c r="J112" s="81">
        <v>44.485848724697682</v>
      </c>
      <c r="K112" s="81">
        <v>0.49638100399867646</v>
      </c>
      <c r="L112" s="81">
        <v>41.977674279843789</v>
      </c>
      <c r="M112" s="81">
        <v>10.26107833157935</v>
      </c>
      <c r="N112" s="81">
        <v>12.34075061687858</v>
      </c>
      <c r="O112" s="81">
        <v>6.5733270114378124</v>
      </c>
      <c r="P112" s="81">
        <v>8.3358256863990263</v>
      </c>
      <c r="Q112" s="81">
        <v>0.4474940109277119</v>
      </c>
      <c r="R112" s="81">
        <v>0</v>
      </c>
      <c r="S112" s="81">
        <v>0.83012084379681295</v>
      </c>
      <c r="T112" s="82"/>
      <c r="U112" s="81">
        <v>1565812</v>
      </c>
      <c r="V112" s="81">
        <v>140</v>
      </c>
      <c r="W112" s="81">
        <v>792</v>
      </c>
      <c r="X112" s="81">
        <v>1604</v>
      </c>
      <c r="Y112" s="81">
        <v>2229</v>
      </c>
      <c r="Z112" s="81">
        <v>3438</v>
      </c>
      <c r="AA112" s="81">
        <v>1675</v>
      </c>
      <c r="AB112" s="81">
        <v>5869</v>
      </c>
      <c r="AC112" s="81">
        <v>0</v>
      </c>
      <c r="AD112" s="81">
        <v>0.83012084379681295</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1954</v>
      </c>
      <c r="B113" s="80">
        <v>350</v>
      </c>
      <c r="C113" s="80">
        <v>10</v>
      </c>
      <c r="D113" s="80">
        <v>21</v>
      </c>
      <c r="E113" s="80">
        <v>2013</v>
      </c>
      <c r="F113" s="80" t="s">
        <v>89</v>
      </c>
      <c r="G113" s="80" t="s">
        <v>1840</v>
      </c>
      <c r="H113" s="80" t="s">
        <v>1841</v>
      </c>
      <c r="I113" s="177"/>
      <c r="J113" s="81">
        <v>50.158383556474639</v>
      </c>
      <c r="K113" s="81">
        <v>0.41026059294392814</v>
      </c>
      <c r="L113" s="81">
        <v>37.069596396798907</v>
      </c>
      <c r="M113" s="81">
        <v>9.5430481722935703</v>
      </c>
      <c r="N113" s="81">
        <v>11.970559903632065</v>
      </c>
      <c r="O113" s="81">
        <v>6.3582724875401642</v>
      </c>
      <c r="P113" s="81">
        <v>8.2623315435123921</v>
      </c>
      <c r="Q113" s="81">
        <v>0.4476604198556256</v>
      </c>
      <c r="R113" s="81">
        <v>0</v>
      </c>
      <c r="S113" s="81">
        <v>0.87172370621779727</v>
      </c>
      <c r="T113" s="82"/>
      <c r="U113" s="81">
        <v>1797615</v>
      </c>
      <c r="V113" s="81">
        <v>140</v>
      </c>
      <c r="W113" s="81">
        <v>792</v>
      </c>
      <c r="X113" s="81">
        <v>1604</v>
      </c>
      <c r="Y113" s="81">
        <v>2231</v>
      </c>
      <c r="Z113" s="81">
        <v>3474</v>
      </c>
      <c r="AA113" s="81">
        <v>1654</v>
      </c>
      <c r="AB113" s="81">
        <v>5787</v>
      </c>
      <c r="AC113" s="81">
        <v>0</v>
      </c>
      <c r="AD113" s="81">
        <v>0.87172370621779727</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1955</v>
      </c>
      <c r="B114" s="80">
        <v>351</v>
      </c>
      <c r="C114" s="80">
        <v>11</v>
      </c>
      <c r="D114" s="80">
        <v>21</v>
      </c>
      <c r="E114" s="80">
        <v>2014</v>
      </c>
      <c r="F114" s="80" t="s">
        <v>90</v>
      </c>
      <c r="G114" s="80" t="s">
        <v>1840</v>
      </c>
      <c r="H114" s="80" t="s">
        <v>1841</v>
      </c>
      <c r="I114" s="177"/>
      <c r="J114" s="81">
        <v>38.609005415971403</v>
      </c>
      <c r="K114" s="81">
        <v>0.4519380113981713</v>
      </c>
      <c r="L114" s="81">
        <v>31.363494361900763</v>
      </c>
      <c r="M114" s="81">
        <v>9.3870667921475057</v>
      </c>
      <c r="N114" s="81">
        <v>12.66391484102537</v>
      </c>
      <c r="O114" s="81">
        <v>6.0005412102824227</v>
      </c>
      <c r="P114" s="81">
        <v>8.049216036051611</v>
      </c>
      <c r="Q114" s="81">
        <v>0.42142000065753049</v>
      </c>
      <c r="R114" s="81">
        <v>0</v>
      </c>
      <c r="S114" s="81">
        <v>0.71785792744028243</v>
      </c>
      <c r="T114" s="82"/>
      <c r="U114" s="81">
        <v>1536759</v>
      </c>
      <c r="V114" s="81">
        <v>134</v>
      </c>
      <c r="W114" s="81">
        <v>684</v>
      </c>
      <c r="X114" s="81">
        <v>1500</v>
      </c>
      <c r="Y114" s="81">
        <v>2229</v>
      </c>
      <c r="Z114" s="81">
        <v>3453</v>
      </c>
      <c r="AA114" s="81">
        <v>1603</v>
      </c>
      <c r="AB114" s="81">
        <v>5678</v>
      </c>
      <c r="AC114" s="81">
        <v>0</v>
      </c>
      <c r="AD114" s="81">
        <v>0.71785792744028243</v>
      </c>
      <c r="AE114" s="82"/>
      <c r="AF114" s="81">
        <v>12515601.035266088</v>
      </c>
      <c r="AG114" s="81">
        <v>317122.48049727507</v>
      </c>
      <c r="AH114" s="81">
        <v>5101275.5968921902</v>
      </c>
      <c r="AI114" s="81">
        <v>9878120.6353226658</v>
      </c>
      <c r="AJ114" s="81">
        <v>9586875.2243904341</v>
      </c>
      <c r="AK114" s="81">
        <v>0</v>
      </c>
      <c r="AL114" s="81">
        <v>0</v>
      </c>
      <c r="AM114" s="81">
        <v>779504.55242541432</v>
      </c>
      <c r="AN114" s="81">
        <v>0</v>
      </c>
      <c r="AO114" s="81">
        <v>0</v>
      </c>
      <c r="AP114" s="82"/>
      <c r="AQ114" s="81">
        <v>6</v>
      </c>
      <c r="AR114" s="81">
        <v>1</v>
      </c>
      <c r="AS114" s="81">
        <v>0</v>
      </c>
      <c r="AT114" s="81">
        <v>0</v>
      </c>
      <c r="AU114" s="81">
        <v>0</v>
      </c>
      <c r="AV114" s="81">
        <v>0</v>
      </c>
      <c r="AW114" s="81" t="s">
        <v>564</v>
      </c>
      <c r="AX114" s="82"/>
      <c r="AY114" s="81">
        <v>34.585000000000001</v>
      </c>
      <c r="AZ114" s="81">
        <v>19.2</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1956</v>
      </c>
      <c r="B115" s="80">
        <v>352</v>
      </c>
      <c r="C115" s="80">
        <v>12</v>
      </c>
      <c r="D115" s="80">
        <v>21</v>
      </c>
      <c r="E115" s="80">
        <v>2015</v>
      </c>
      <c r="F115" s="80" t="s">
        <v>91</v>
      </c>
      <c r="G115" s="80" t="s">
        <v>1840</v>
      </c>
      <c r="H115" s="80" t="s">
        <v>1841</v>
      </c>
      <c r="I115" s="177"/>
      <c r="J115" s="81">
        <v>42.171164419840629</v>
      </c>
      <c r="K115" s="81">
        <v>0.43336157271456405</v>
      </c>
      <c r="L115" s="81">
        <v>33.013349772714761</v>
      </c>
      <c r="M115" s="81">
        <v>9.0826708902677495</v>
      </c>
      <c r="N115" s="81">
        <v>11.363023485984899</v>
      </c>
      <c r="O115" s="81">
        <v>5.8899221574972653</v>
      </c>
      <c r="P115" s="81">
        <v>7.8846892344183006</v>
      </c>
      <c r="Q115" s="81">
        <v>0.39801776078288537</v>
      </c>
      <c r="R115" s="81">
        <v>0</v>
      </c>
      <c r="S115" s="81">
        <v>0.83524149554192195</v>
      </c>
      <c r="T115" s="82"/>
      <c r="U115" s="81">
        <v>1682926</v>
      </c>
      <c r="V115" s="81">
        <v>134</v>
      </c>
      <c r="W115" s="81">
        <v>684</v>
      </c>
      <c r="X115" s="81">
        <v>1500</v>
      </c>
      <c r="Y115" s="81">
        <v>2173</v>
      </c>
      <c r="Z115" s="81">
        <v>3422</v>
      </c>
      <c r="AA115" s="81">
        <v>1569</v>
      </c>
      <c r="AB115" s="81">
        <v>5478</v>
      </c>
      <c r="AC115" s="81">
        <v>0</v>
      </c>
      <c r="AD115" s="81">
        <v>0.83524149554192195</v>
      </c>
      <c r="AE115" s="82"/>
      <c r="AF115" s="81">
        <v>12987645.776031647</v>
      </c>
      <c r="AG115" s="81">
        <v>288714.08968120255</v>
      </c>
      <c r="AH115" s="81">
        <v>4268687.6752202502</v>
      </c>
      <c r="AI115" s="81">
        <v>9540121.7463320866</v>
      </c>
      <c r="AJ115" s="81">
        <v>8969176.3891474027</v>
      </c>
      <c r="AK115" s="81">
        <v>0</v>
      </c>
      <c r="AL115" s="81">
        <v>0</v>
      </c>
      <c r="AM115" s="81">
        <v>750736.92065426975</v>
      </c>
      <c r="AN115" s="81">
        <v>0</v>
      </c>
      <c r="AO115" s="81">
        <v>0</v>
      </c>
      <c r="AP115" s="82"/>
      <c r="AQ115" s="81">
        <v>6</v>
      </c>
      <c r="AR115" s="81">
        <v>1</v>
      </c>
      <c r="AS115" s="81">
        <v>0</v>
      </c>
      <c r="AT115" s="81">
        <v>0</v>
      </c>
      <c r="AU115" s="81">
        <v>0</v>
      </c>
      <c r="AV115" s="81">
        <v>0</v>
      </c>
      <c r="AW115" s="81" t="s">
        <v>564</v>
      </c>
      <c r="AX115" s="82"/>
      <c r="AY115" s="81">
        <v>34.585000000000001</v>
      </c>
      <c r="AZ115" s="81">
        <v>19.2</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1957</v>
      </c>
      <c r="B116" s="80">
        <v>353</v>
      </c>
      <c r="C116" s="80">
        <v>13</v>
      </c>
      <c r="D116" s="80">
        <v>21</v>
      </c>
      <c r="E116" s="80">
        <v>2016</v>
      </c>
      <c r="F116" s="80" t="s">
        <v>92</v>
      </c>
      <c r="G116" s="80" t="s">
        <v>1840</v>
      </c>
      <c r="H116" s="80" t="s">
        <v>1841</v>
      </c>
      <c r="I116" s="177"/>
      <c r="J116" s="81">
        <v>35.332156913074684</v>
      </c>
      <c r="K116" s="81">
        <v>0.40878046275786634</v>
      </c>
      <c r="L116" s="81">
        <v>35.500845393664122</v>
      </c>
      <c r="M116" s="81">
        <v>7.7873369374079076</v>
      </c>
      <c r="N116" s="81">
        <v>11.438453919919427</v>
      </c>
      <c r="O116" s="81">
        <v>5.7724903252959052</v>
      </c>
      <c r="P116" s="81">
        <v>8.4833284968700156</v>
      </c>
      <c r="Q116" s="81">
        <v>0.378446405227298</v>
      </c>
      <c r="R116" s="81">
        <v>0</v>
      </c>
      <c r="S116" s="81">
        <v>0.91533022074160342</v>
      </c>
      <c r="T116" s="82"/>
      <c r="U116" s="81">
        <v>1342131</v>
      </c>
      <c r="V116" s="81">
        <v>134</v>
      </c>
      <c r="W116" s="81">
        <v>684</v>
      </c>
      <c r="X116" s="81">
        <v>1500</v>
      </c>
      <c r="Y116" s="81">
        <v>2151</v>
      </c>
      <c r="Z116" s="81">
        <v>3395</v>
      </c>
      <c r="AA116" s="81">
        <v>1746</v>
      </c>
      <c r="AB116" s="81">
        <v>5358</v>
      </c>
      <c r="AC116" s="81">
        <v>0</v>
      </c>
      <c r="AD116" s="81">
        <v>0.91533022074160342</v>
      </c>
      <c r="AE116" s="82"/>
      <c r="AF116" s="81">
        <v>11071904.174793581</v>
      </c>
      <c r="AG116" s="81">
        <v>275203.57259959192</v>
      </c>
      <c r="AH116" s="81">
        <v>3617923.1469080341</v>
      </c>
      <c r="AI116" s="81">
        <v>9522943.5888330918</v>
      </c>
      <c r="AJ116" s="81">
        <v>9241115.8779943772</v>
      </c>
      <c r="AK116" s="81">
        <v>0</v>
      </c>
      <c r="AL116" s="81">
        <v>0</v>
      </c>
      <c r="AM116" s="81">
        <v>734861.89642378408</v>
      </c>
      <c r="AN116" s="81">
        <v>0</v>
      </c>
      <c r="AO116" s="81">
        <v>0</v>
      </c>
      <c r="AP116" s="82"/>
      <c r="AQ116" s="81">
        <v>6</v>
      </c>
      <c r="AR116" s="81">
        <v>1</v>
      </c>
      <c r="AS116" s="81">
        <v>0</v>
      </c>
      <c r="AT116" s="81">
        <v>0</v>
      </c>
      <c r="AU116" s="81">
        <v>0</v>
      </c>
      <c r="AV116" s="81">
        <v>0</v>
      </c>
      <c r="AW116" s="81" t="s">
        <v>564</v>
      </c>
      <c r="AX116" s="82"/>
      <c r="AY116" s="81">
        <v>34.585000000000001</v>
      </c>
      <c r="AZ116" s="81">
        <v>19.2</v>
      </c>
      <c r="BA116" s="81">
        <v>0</v>
      </c>
      <c r="BB116" s="81">
        <v>0</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1958</v>
      </c>
      <c r="B117" s="80">
        <v>354</v>
      </c>
      <c r="C117" s="80">
        <v>14</v>
      </c>
      <c r="D117" s="80">
        <v>21</v>
      </c>
      <c r="E117" s="80">
        <v>2017</v>
      </c>
      <c r="F117" s="80" t="s">
        <v>71</v>
      </c>
      <c r="G117" s="80" t="s">
        <v>1840</v>
      </c>
      <c r="H117" s="80" t="s">
        <v>1841</v>
      </c>
      <c r="I117" s="177"/>
      <c r="J117" s="81">
        <v>33.497722045347906</v>
      </c>
      <c r="K117" s="81">
        <v>0.41771242705088057</v>
      </c>
      <c r="L117" s="81">
        <v>32.046970099803076</v>
      </c>
      <c r="M117" s="81">
        <v>7.8082846439352602</v>
      </c>
      <c r="N117" s="81">
        <v>11.026668643018235</v>
      </c>
      <c r="O117" s="81">
        <v>5.6097226108842095</v>
      </c>
      <c r="P117" s="81">
        <v>8.2364718935056604</v>
      </c>
      <c r="Q117" s="81">
        <v>0.35728074652516734</v>
      </c>
      <c r="R117" s="81">
        <v>0</v>
      </c>
      <c r="S117" s="81">
        <v>1.1470369677073204</v>
      </c>
      <c r="T117" s="82"/>
      <c r="U117" s="81">
        <v>1252065</v>
      </c>
      <c r="V117" s="81">
        <v>134</v>
      </c>
      <c r="W117" s="81">
        <v>684</v>
      </c>
      <c r="X117" s="81">
        <v>1500</v>
      </c>
      <c r="Y117" s="81">
        <v>2119</v>
      </c>
      <c r="Z117" s="81">
        <v>3354</v>
      </c>
      <c r="AA117" s="81">
        <v>1706</v>
      </c>
      <c r="AB117" s="81">
        <v>5231</v>
      </c>
      <c r="AC117" s="81">
        <v>0</v>
      </c>
      <c r="AD117" s="81">
        <v>1.14703696770732</v>
      </c>
      <c r="AE117" s="82"/>
      <c r="AF117" s="81">
        <v>10149581.188936779</v>
      </c>
      <c r="AG117" s="81">
        <v>276003.18983537261</v>
      </c>
      <c r="AH117" s="81">
        <v>4419675.9117009854</v>
      </c>
      <c r="AI117" s="81">
        <v>9287339.9700973164</v>
      </c>
      <c r="AJ117" s="81">
        <v>7977868.0637340629</v>
      </c>
      <c r="AK117" s="81">
        <v>0</v>
      </c>
      <c r="AL117" s="81">
        <v>0</v>
      </c>
      <c r="AM117" s="81">
        <v>718566.16065966955</v>
      </c>
      <c r="AN117" s="81">
        <v>0</v>
      </c>
      <c r="AO117" s="81">
        <v>0</v>
      </c>
      <c r="AP117" s="82"/>
      <c r="AQ117" s="81">
        <v>7</v>
      </c>
      <c r="AR117" s="81">
        <v>1</v>
      </c>
      <c r="AS117" s="81">
        <v>0</v>
      </c>
      <c r="AT117" s="81">
        <v>0</v>
      </c>
      <c r="AU117" s="81">
        <v>0</v>
      </c>
      <c r="AV117" s="81">
        <v>0</v>
      </c>
      <c r="AW117" s="81" t="s">
        <v>564</v>
      </c>
      <c r="AX117" s="82"/>
      <c r="AY117" s="81">
        <v>38.585000000000001</v>
      </c>
      <c r="AZ117" s="81">
        <v>19.2</v>
      </c>
      <c r="BA117" s="81">
        <v>0</v>
      </c>
      <c r="BB117" s="81">
        <v>0</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1959</v>
      </c>
      <c r="B118" s="80">
        <v>355</v>
      </c>
      <c r="C118" s="80">
        <v>15</v>
      </c>
      <c r="D118" s="80">
        <v>21</v>
      </c>
      <c r="E118" s="80">
        <v>2018</v>
      </c>
      <c r="F118" s="80" t="s">
        <v>93</v>
      </c>
      <c r="G118" s="80" t="s">
        <v>1840</v>
      </c>
      <c r="H118" s="80" t="s">
        <v>1841</v>
      </c>
      <c r="I118" s="177"/>
      <c r="J118" s="81">
        <v>37.929274117136899</v>
      </c>
      <c r="K118" s="81">
        <v>0.3887771304546942</v>
      </c>
      <c r="L118" s="81">
        <v>29.398967303905714</v>
      </c>
      <c r="M118" s="81">
        <v>7.8467957001967328</v>
      </c>
      <c r="N118" s="81">
        <v>10.065830084350532</v>
      </c>
      <c r="O118" s="81">
        <v>5.4042196333933799</v>
      </c>
      <c r="P118" s="81">
        <v>8.1353645566206829</v>
      </c>
      <c r="Q118" s="81">
        <v>0.32266536324744549</v>
      </c>
      <c r="R118" s="81">
        <v>0</v>
      </c>
      <c r="S118" s="81">
        <v>1.0754774263723763</v>
      </c>
      <c r="T118" s="82"/>
      <c r="U118" s="81">
        <v>1481335</v>
      </c>
      <c r="V118" s="81">
        <v>134</v>
      </c>
      <c r="W118" s="81">
        <v>684</v>
      </c>
      <c r="X118" s="81">
        <v>1500</v>
      </c>
      <c r="Y118" s="81">
        <v>2101</v>
      </c>
      <c r="Z118" s="81">
        <v>3293</v>
      </c>
      <c r="AA118" s="81">
        <v>1702</v>
      </c>
      <c r="AB118" s="81">
        <v>5091</v>
      </c>
      <c r="AC118" s="81">
        <v>0</v>
      </c>
      <c r="AD118" s="81">
        <v>1.0754774263723761</v>
      </c>
      <c r="AE118" s="82"/>
      <c r="AF118" s="81">
        <v>12054028.2729431</v>
      </c>
      <c r="AG118" s="81">
        <v>249716.86080211151</v>
      </c>
      <c r="AH118" s="81">
        <v>4165545.0905951299</v>
      </c>
      <c r="AI118" s="81">
        <v>9493558.5234880485</v>
      </c>
      <c r="AJ118" s="81">
        <v>7666291.2724635126</v>
      </c>
      <c r="AK118" s="81">
        <v>0</v>
      </c>
      <c r="AL118" s="81">
        <v>0</v>
      </c>
      <c r="AM118" s="81">
        <v>700781.80463300447</v>
      </c>
      <c r="AN118" s="81">
        <v>0</v>
      </c>
      <c r="AO118" s="81">
        <v>0</v>
      </c>
      <c r="AP118" s="82"/>
      <c r="AQ118" s="81">
        <v>11</v>
      </c>
      <c r="AR118" s="81">
        <v>1</v>
      </c>
      <c r="AS118" s="81">
        <v>0</v>
      </c>
      <c r="AT118" s="81">
        <v>0</v>
      </c>
      <c r="AU118" s="81">
        <v>0</v>
      </c>
      <c r="AV118" s="81">
        <v>0</v>
      </c>
      <c r="AW118" s="81" t="s">
        <v>564</v>
      </c>
      <c r="AX118" s="82"/>
      <c r="AY118" s="81">
        <v>63.384999999999998</v>
      </c>
      <c r="AZ118" s="81">
        <v>19</v>
      </c>
      <c r="BA118" s="81">
        <v>0</v>
      </c>
      <c r="BB118" s="81">
        <v>0</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1960</v>
      </c>
      <c r="B119" s="80">
        <v>356</v>
      </c>
      <c r="C119" s="80">
        <v>16</v>
      </c>
      <c r="D119" s="80">
        <v>21</v>
      </c>
      <c r="E119" s="80">
        <v>2019</v>
      </c>
      <c r="F119" s="80" t="s">
        <v>73</v>
      </c>
      <c r="G119" s="80" t="s">
        <v>1840</v>
      </c>
      <c r="H119" s="80" t="s">
        <v>1841</v>
      </c>
      <c r="I119" s="177"/>
      <c r="J119" s="81">
        <v>30.290283808595909</v>
      </c>
      <c r="K119" s="81">
        <v>0.36075654937406265</v>
      </c>
      <c r="L119" s="81">
        <v>29.530684708679839</v>
      </c>
      <c r="M119" s="81">
        <v>7.0392882552685894</v>
      </c>
      <c r="N119" s="81">
        <v>10.233795407039517</v>
      </c>
      <c r="O119" s="81">
        <v>5.2070977609267057</v>
      </c>
      <c r="P119" s="81">
        <v>7.1083123051605899</v>
      </c>
      <c r="Q119" s="81">
        <v>0.30576705405752264</v>
      </c>
      <c r="R119" s="81">
        <v>0</v>
      </c>
      <c r="S119" s="81">
        <v>0.92158136407745583</v>
      </c>
      <c r="T119" s="82"/>
      <c r="U119" s="81">
        <v>1244449</v>
      </c>
      <c r="V119" s="81">
        <v>134</v>
      </c>
      <c r="W119" s="81">
        <v>684</v>
      </c>
      <c r="X119" s="81">
        <v>1500</v>
      </c>
      <c r="Y119" s="81">
        <v>2110</v>
      </c>
      <c r="Z119" s="81">
        <v>3260</v>
      </c>
      <c r="AA119" s="81">
        <v>1476</v>
      </c>
      <c r="AB119" s="81">
        <v>4955</v>
      </c>
      <c r="AC119" s="81">
        <v>0</v>
      </c>
      <c r="AD119" s="81">
        <v>0.92158136407745583</v>
      </c>
      <c r="AE119" s="82"/>
      <c r="AF119" s="81">
        <v>9936713.8410317134</v>
      </c>
      <c r="AG119" s="81">
        <v>249642.9126313806</v>
      </c>
      <c r="AH119" s="81">
        <v>4497544.4405637151</v>
      </c>
      <c r="AI119" s="81">
        <v>9302899.2430697959</v>
      </c>
      <c r="AJ119" s="81">
        <v>7830342.2646323945</v>
      </c>
      <c r="AK119" s="81">
        <v>0</v>
      </c>
      <c r="AL119" s="81">
        <v>0</v>
      </c>
      <c r="AM119" s="81">
        <v>674833.69877997087</v>
      </c>
      <c r="AN119" s="81">
        <v>0</v>
      </c>
      <c r="AO119" s="81">
        <v>0</v>
      </c>
      <c r="AP119" s="82"/>
      <c r="AQ119" s="81">
        <v>12</v>
      </c>
      <c r="AR119" s="81">
        <v>1</v>
      </c>
      <c r="AS119" s="81">
        <v>0</v>
      </c>
      <c r="AT119" s="81">
        <v>0</v>
      </c>
      <c r="AU119" s="81">
        <v>0</v>
      </c>
      <c r="AV119" s="81">
        <v>0</v>
      </c>
      <c r="AW119" s="81" t="s">
        <v>564</v>
      </c>
      <c r="AX119" s="82"/>
      <c r="AY119" s="81">
        <v>72.884999999999991</v>
      </c>
      <c r="AZ119" s="81">
        <v>19.2</v>
      </c>
      <c r="BA119" s="81">
        <v>0</v>
      </c>
      <c r="BB119" s="81">
        <v>0</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1961</v>
      </c>
      <c r="B120" s="80">
        <v>357</v>
      </c>
      <c r="C120" s="80">
        <v>17</v>
      </c>
      <c r="D120" s="80">
        <v>21</v>
      </c>
      <c r="E120" s="80">
        <v>2020</v>
      </c>
      <c r="F120" s="80" t="s">
        <v>218</v>
      </c>
      <c r="G120" s="80" t="s">
        <v>1840</v>
      </c>
      <c r="H120" s="80" t="s">
        <v>1841</v>
      </c>
      <c r="I120" s="177"/>
      <c r="J120" s="81">
        <v>31.874554961872349</v>
      </c>
      <c r="K120" s="81">
        <v>0.37537817694205461</v>
      </c>
      <c r="L120" s="81">
        <v>30.513145513487967</v>
      </c>
      <c r="M120" s="81">
        <v>5.3909589384206962</v>
      </c>
      <c r="N120" s="81">
        <v>9.255379302366018</v>
      </c>
      <c r="O120" s="81">
        <v>4.4949816245254741</v>
      </c>
      <c r="P120" s="81">
        <v>7.46004228387448</v>
      </c>
      <c r="Q120" s="81">
        <v>0.28101847323477591</v>
      </c>
      <c r="R120" s="81">
        <v>0</v>
      </c>
      <c r="S120" s="81">
        <v>0.72193276800359718</v>
      </c>
      <c r="T120" s="82"/>
      <c r="U120" s="81">
        <v>1484476</v>
      </c>
      <c r="V120" s="81">
        <v>129</v>
      </c>
      <c r="W120" s="81">
        <v>628</v>
      </c>
      <c r="X120" s="81">
        <v>1208</v>
      </c>
      <c r="Y120" s="81">
        <v>2082</v>
      </c>
      <c r="Z120" s="81">
        <v>3212</v>
      </c>
      <c r="AA120" s="81">
        <v>1683</v>
      </c>
      <c r="AB120" s="81">
        <v>4766</v>
      </c>
      <c r="AC120" s="81">
        <v>0</v>
      </c>
      <c r="AD120" s="81">
        <v>0.72193276800359718</v>
      </c>
      <c r="AE120" s="82"/>
      <c r="AF120" s="81">
        <v>11590651.196287731</v>
      </c>
      <c r="AG120" s="81">
        <v>240505.02166913569</v>
      </c>
      <c r="AH120" s="81">
        <v>4474700.5534971403</v>
      </c>
      <c r="AI120" s="81">
        <v>6935951.4429417113</v>
      </c>
      <c r="AJ120" s="81">
        <v>7887905.2239482868</v>
      </c>
      <c r="AK120" s="81"/>
      <c r="AL120" s="81"/>
      <c r="AM120" s="81">
        <v>622015.95136440906</v>
      </c>
      <c r="AN120" s="81"/>
      <c r="AO120" s="81"/>
      <c r="AP120" s="82"/>
      <c r="AQ120" s="81">
        <v>12</v>
      </c>
      <c r="AR120" s="81">
        <v>1</v>
      </c>
      <c r="AS120" s="81">
        <v>0</v>
      </c>
      <c r="AT120" s="81">
        <v>0</v>
      </c>
      <c r="AU120" s="81">
        <v>0</v>
      </c>
      <c r="AV120" s="81">
        <v>0</v>
      </c>
      <c r="AW120" s="81">
        <v>0</v>
      </c>
      <c r="AX120" s="82"/>
      <c r="AY120" s="81">
        <v>72.884999999999991</v>
      </c>
      <c r="AZ120" s="81">
        <v>19.2</v>
      </c>
      <c r="BA120" s="81">
        <v>0</v>
      </c>
      <c r="BB120" s="81">
        <v>0</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1846</v>
      </c>
      <c r="B121" s="80">
        <v>357</v>
      </c>
      <c r="C121" s="80">
        <v>18</v>
      </c>
      <c r="D121" s="80">
        <v>21</v>
      </c>
      <c r="E121" s="80">
        <v>2021</v>
      </c>
      <c r="F121" s="80" t="s">
        <v>75</v>
      </c>
      <c r="G121" s="174" t="s">
        <v>1840</v>
      </c>
      <c r="H121" s="80" t="s">
        <v>1841</v>
      </c>
      <c r="I121" s="177"/>
      <c r="J121" s="81">
        <v>33.246926019739306</v>
      </c>
      <c r="K121" s="81">
        <v>0.36159338297069321</v>
      </c>
      <c r="L121" s="81">
        <v>27.845959234758986</v>
      </c>
      <c r="M121" s="81">
        <v>5.445039931985634</v>
      </c>
      <c r="N121" s="81">
        <v>8.5890649744342742</v>
      </c>
      <c r="O121" s="81">
        <v>4.2960800833488095</v>
      </c>
      <c r="P121" s="81">
        <v>7.6269998279678726</v>
      </c>
      <c r="Q121" s="81">
        <v>0.27418721993786704</v>
      </c>
      <c r="R121" s="81">
        <v>0</v>
      </c>
      <c r="S121" s="81">
        <v>0.67024214611677813</v>
      </c>
      <c r="T121" s="82"/>
      <c r="U121" s="81">
        <v>1590091</v>
      </c>
      <c r="V121" s="81">
        <v>129</v>
      </c>
      <c r="W121" s="81">
        <v>628</v>
      </c>
      <c r="X121" s="81">
        <v>1208</v>
      </c>
      <c r="Y121" s="81">
        <v>2034</v>
      </c>
      <c r="Z121" s="81">
        <v>3161</v>
      </c>
      <c r="AA121" s="81">
        <v>1678</v>
      </c>
      <c r="AB121" s="81">
        <v>4595</v>
      </c>
      <c r="AC121" s="81">
        <v>0</v>
      </c>
      <c r="AD121" s="81">
        <v>0.67024214611677813</v>
      </c>
      <c r="AE121" s="82"/>
      <c r="AF121" s="81">
        <v>12179412.628289009</v>
      </c>
      <c r="AG121" s="81">
        <v>244658.16588117863</v>
      </c>
      <c r="AH121" s="81">
        <v>4011829.4575880268</v>
      </c>
      <c r="AI121" s="81">
        <v>7568147.7045625784</v>
      </c>
      <c r="AJ121" s="81">
        <v>7509728.7574228439</v>
      </c>
      <c r="AK121" s="81">
        <v>0</v>
      </c>
      <c r="AL121" s="81">
        <v>0</v>
      </c>
      <c r="AM121" s="81">
        <v>603157.5644768544</v>
      </c>
      <c r="AN121" s="81">
        <v>0</v>
      </c>
      <c r="AO121" s="81">
        <v>0</v>
      </c>
      <c r="AP121" s="82"/>
      <c r="AQ121" s="81">
        <v>12</v>
      </c>
      <c r="AR121" s="81">
        <v>1</v>
      </c>
      <c r="AS121" s="81">
        <v>0</v>
      </c>
      <c r="AT121" s="81">
        <v>0</v>
      </c>
      <c r="AU121" s="81">
        <v>0</v>
      </c>
      <c r="AV121" s="81">
        <v>0</v>
      </c>
      <c r="AW121" s="81"/>
      <c r="AX121" s="82"/>
      <c r="AY121" s="81">
        <v>72.884999999999991</v>
      </c>
      <c r="AZ121" s="81">
        <v>19.2</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1839</v>
      </c>
      <c r="B122" s="80">
        <v>357</v>
      </c>
      <c r="C122" s="80">
        <v>19</v>
      </c>
      <c r="D122" s="80">
        <v>21</v>
      </c>
      <c r="E122" s="80">
        <v>2022</v>
      </c>
      <c r="F122" s="80" t="s">
        <v>568</v>
      </c>
      <c r="G122" s="174" t="s">
        <v>1840</v>
      </c>
      <c r="H122" s="80" t="s">
        <v>1841</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17</v>
      </c>
      <c r="AR122" s="81">
        <v>1</v>
      </c>
      <c r="AS122" s="81">
        <v>0</v>
      </c>
      <c r="AT122" s="81">
        <v>0</v>
      </c>
      <c r="AU122" s="81">
        <v>0</v>
      </c>
      <c r="AV122" s="81">
        <v>0</v>
      </c>
      <c r="AW122" s="81"/>
      <c r="AX122" s="82"/>
      <c r="AY122" s="81">
        <v>108.38500000000001</v>
      </c>
      <c r="AZ122" s="81">
        <v>19.2</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1962</v>
      </c>
      <c r="B123" s="80">
        <v>86</v>
      </c>
      <c r="C123" s="80">
        <v>1</v>
      </c>
      <c r="D123" s="80">
        <v>6</v>
      </c>
      <c r="E123" s="80">
        <v>1990</v>
      </c>
      <c r="F123" s="80" t="s">
        <v>562</v>
      </c>
      <c r="G123" s="80" t="s">
        <v>1963</v>
      </c>
      <c r="H123" s="80" t="s">
        <v>1964</v>
      </c>
      <c r="I123" s="177"/>
      <c r="J123" s="81">
        <v>2.1476162288315748</v>
      </c>
      <c r="K123" s="81">
        <v>1.4300050718263349</v>
      </c>
      <c r="L123" s="81">
        <v>6.4632695718921473</v>
      </c>
      <c r="M123" s="81">
        <v>2.9929656370684512</v>
      </c>
      <c r="N123" s="81">
        <v>6.0312537746623658</v>
      </c>
      <c r="O123" s="81">
        <v>5.0958920737982076</v>
      </c>
      <c r="P123" s="81">
        <v>8.6239881816773902</v>
      </c>
      <c r="Q123" s="81">
        <v>0.36257583730606885</v>
      </c>
      <c r="R123" s="81">
        <v>0</v>
      </c>
      <c r="S123" s="81">
        <v>0.32685739720069718</v>
      </c>
      <c r="T123" s="82"/>
      <c r="U123" s="81">
        <v>319731</v>
      </c>
      <c r="V123" s="81">
        <v>417</v>
      </c>
      <c r="W123" s="81">
        <v>92</v>
      </c>
      <c r="X123" s="81">
        <v>1030</v>
      </c>
      <c r="Y123" s="81">
        <v>1499</v>
      </c>
      <c r="Z123" s="81">
        <v>2096</v>
      </c>
      <c r="AA123" s="81">
        <v>2094</v>
      </c>
      <c r="AB123" s="81">
        <v>5887</v>
      </c>
      <c r="AC123" s="81">
        <v>0</v>
      </c>
      <c r="AD123" s="81">
        <v>0.32685739720069718</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1965</v>
      </c>
      <c r="B124" s="80">
        <v>87</v>
      </c>
      <c r="C124" s="80">
        <v>2</v>
      </c>
      <c r="D124" s="80">
        <v>6</v>
      </c>
      <c r="E124" s="80">
        <v>2005</v>
      </c>
      <c r="F124" s="80" t="s">
        <v>565</v>
      </c>
      <c r="G124" s="80" t="s">
        <v>1963</v>
      </c>
      <c r="H124" s="80" t="s">
        <v>1964</v>
      </c>
      <c r="I124" s="177"/>
      <c r="J124" s="81">
        <v>1.9066717998114195</v>
      </c>
      <c r="K124" s="81">
        <v>0.64038995418105926</v>
      </c>
      <c r="L124" s="81">
        <v>3.963547864036856</v>
      </c>
      <c r="M124" s="81">
        <v>3.3946139807895288</v>
      </c>
      <c r="N124" s="81">
        <v>9.4937522700461319</v>
      </c>
      <c r="O124" s="81">
        <v>6.5655942691092255</v>
      </c>
      <c r="P124" s="81">
        <v>8.6141005892626197</v>
      </c>
      <c r="Q124" s="81">
        <v>0.32668258204482059</v>
      </c>
      <c r="R124" s="81">
        <v>0</v>
      </c>
      <c r="S124" s="81">
        <v>0.29290318200000004</v>
      </c>
      <c r="T124" s="82"/>
      <c r="U124" s="81">
        <v>343557</v>
      </c>
      <c r="V124" s="81">
        <v>246</v>
      </c>
      <c r="W124" s="81">
        <v>53</v>
      </c>
      <c r="X124" s="81">
        <v>623</v>
      </c>
      <c r="Y124" s="81">
        <v>1774</v>
      </c>
      <c r="Z124" s="81">
        <v>3125</v>
      </c>
      <c r="AA124" s="81">
        <v>1713</v>
      </c>
      <c r="AB124" s="81">
        <v>5545</v>
      </c>
      <c r="AC124" s="81">
        <v>0</v>
      </c>
      <c r="AD124" s="81">
        <v>0.29290318200000004</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1966</v>
      </c>
      <c r="B125" s="80">
        <v>88</v>
      </c>
      <c r="C125" s="80">
        <v>3</v>
      </c>
      <c r="D125" s="80">
        <v>6</v>
      </c>
      <c r="E125" s="80">
        <v>2006</v>
      </c>
      <c r="F125" s="80" t="s">
        <v>566</v>
      </c>
      <c r="G125" s="80" t="s">
        <v>1963</v>
      </c>
      <c r="H125" s="80" t="s">
        <v>1964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1967</v>
      </c>
      <c r="B126" s="80">
        <v>89</v>
      </c>
      <c r="C126" s="80">
        <v>4</v>
      </c>
      <c r="D126" s="80">
        <v>6</v>
      </c>
      <c r="E126" s="80">
        <v>2007</v>
      </c>
      <c r="F126" s="80" t="s">
        <v>567</v>
      </c>
      <c r="G126" s="80" t="s">
        <v>1963</v>
      </c>
      <c r="H126" s="80" t="s">
        <v>1964</v>
      </c>
      <c r="I126" s="177"/>
      <c r="J126" s="81">
        <v>1.95741567265067</v>
      </c>
      <c r="K126" s="81">
        <v>0.62348081379294529</v>
      </c>
      <c r="L126" s="81">
        <v>3.745805548978943</v>
      </c>
      <c r="M126" s="81">
        <v>4.7492546207584603</v>
      </c>
      <c r="N126" s="81">
        <v>8.2494525247351778</v>
      </c>
      <c r="O126" s="81">
        <v>6.1722995612771889</v>
      </c>
      <c r="P126" s="81">
        <v>8.5278573553475994</v>
      </c>
      <c r="Q126" s="81">
        <v>0.33633976744691896</v>
      </c>
      <c r="R126" s="81">
        <v>0</v>
      </c>
      <c r="S126" s="81">
        <v>0.24652178532084992</v>
      </c>
      <c r="T126" s="82"/>
      <c r="U126" s="81">
        <v>360822</v>
      </c>
      <c r="V126" s="81">
        <v>233</v>
      </c>
      <c r="W126" s="81">
        <v>61</v>
      </c>
      <c r="X126" s="81">
        <v>1017</v>
      </c>
      <c r="Y126" s="81">
        <v>1756</v>
      </c>
      <c r="Z126" s="81">
        <v>3054</v>
      </c>
      <c r="AA126" s="81">
        <v>1670</v>
      </c>
      <c r="AB126" s="81">
        <v>5407</v>
      </c>
      <c r="AC126" s="81">
        <v>0</v>
      </c>
      <c r="AD126" s="81">
        <v>0.24652178532084992</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1968</v>
      </c>
      <c r="B127" s="80">
        <v>90</v>
      </c>
      <c r="C127" s="80">
        <v>5</v>
      </c>
      <c r="D127" s="80">
        <v>6</v>
      </c>
      <c r="E127" s="80">
        <v>2008</v>
      </c>
      <c r="F127" s="80" t="s">
        <v>84</v>
      </c>
      <c r="G127" s="80" t="s">
        <v>1963</v>
      </c>
      <c r="H127" s="80" t="s">
        <v>1964</v>
      </c>
      <c r="I127" s="177"/>
      <c r="J127" s="81">
        <v>1.7449822398272805</v>
      </c>
      <c r="K127" s="81">
        <v>0.46217737974153977</v>
      </c>
      <c r="L127" s="81">
        <v>3.4031512318632391</v>
      </c>
      <c r="M127" s="81">
        <v>5.1377622510317593</v>
      </c>
      <c r="N127" s="81">
        <v>7.5700715154235354</v>
      </c>
      <c r="O127" s="81">
        <v>5.9239579351599403</v>
      </c>
      <c r="P127" s="81">
        <v>8.3804201910934992</v>
      </c>
      <c r="Q127" s="81">
        <v>0.32716919441784803</v>
      </c>
      <c r="R127" s="81">
        <v>0</v>
      </c>
      <c r="S127" s="81">
        <v>0.42103223172259702</v>
      </c>
      <c r="T127" s="82"/>
      <c r="U127" s="81">
        <v>373263</v>
      </c>
      <c r="V127" s="81">
        <v>233</v>
      </c>
      <c r="W127" s="81">
        <v>61</v>
      </c>
      <c r="X127" s="81">
        <v>1017</v>
      </c>
      <c r="Y127" s="81">
        <v>1773</v>
      </c>
      <c r="Z127" s="81">
        <v>3034</v>
      </c>
      <c r="AA127" s="81">
        <v>1643</v>
      </c>
      <c r="AB127" s="81">
        <v>5346</v>
      </c>
      <c r="AC127" s="81">
        <v>0</v>
      </c>
      <c r="AD127" s="81">
        <v>0.42103223172259702</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1969</v>
      </c>
      <c r="B128" s="80">
        <v>91</v>
      </c>
      <c r="C128" s="80">
        <v>6</v>
      </c>
      <c r="D128" s="80">
        <v>6</v>
      </c>
      <c r="E128" s="80">
        <v>2009</v>
      </c>
      <c r="F128" s="80" t="s">
        <v>85</v>
      </c>
      <c r="G128" s="80" t="s">
        <v>1963</v>
      </c>
      <c r="H128" s="80" t="s">
        <v>1964</v>
      </c>
      <c r="I128" s="177"/>
      <c r="J128" s="81">
        <v>2.0628475833641917</v>
      </c>
      <c r="K128" s="81">
        <v>0.45336810150491885</v>
      </c>
      <c r="L128" s="81">
        <v>5.8070303669274095</v>
      </c>
      <c r="M128" s="81">
        <v>6.1437344760696249</v>
      </c>
      <c r="N128" s="81">
        <v>7.6416947584040411</v>
      </c>
      <c r="O128" s="81">
        <v>6.0234478393281954</v>
      </c>
      <c r="P128" s="81">
        <v>8.1681431080550304</v>
      </c>
      <c r="Q128" s="81">
        <v>0.30798948388586322</v>
      </c>
      <c r="R128" s="81">
        <v>0</v>
      </c>
      <c r="S128" s="81">
        <v>0.30817493063221524</v>
      </c>
      <c r="T128" s="82"/>
      <c r="U128" s="81">
        <v>327791</v>
      </c>
      <c r="V128" s="81">
        <v>219</v>
      </c>
      <c r="W128" s="81">
        <v>145</v>
      </c>
      <c r="X128" s="81">
        <v>1240</v>
      </c>
      <c r="Y128" s="81">
        <v>1776</v>
      </c>
      <c r="Z128" s="81">
        <v>3045</v>
      </c>
      <c r="AA128" s="81">
        <v>1644</v>
      </c>
      <c r="AB128" s="81">
        <v>5283</v>
      </c>
      <c r="AC128" s="81">
        <v>0</v>
      </c>
      <c r="AD128" s="81">
        <v>0.30817493063221524</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1970</v>
      </c>
      <c r="B129" s="80">
        <v>92</v>
      </c>
      <c r="C129" s="80">
        <v>7</v>
      </c>
      <c r="D129" s="80">
        <v>6</v>
      </c>
      <c r="E129" s="80">
        <v>2010</v>
      </c>
      <c r="F129" s="80" t="s">
        <v>86</v>
      </c>
      <c r="G129" s="80" t="s">
        <v>1963</v>
      </c>
      <c r="H129" s="80" t="s">
        <v>1964</v>
      </c>
      <c r="I129" s="177"/>
      <c r="J129" s="81">
        <v>1.0808538594394705</v>
      </c>
      <c r="K129" s="81">
        <v>0.48568813273260369</v>
      </c>
      <c r="L129" s="81">
        <v>5.9135558398108756</v>
      </c>
      <c r="M129" s="81">
        <v>6.3476899299462124</v>
      </c>
      <c r="N129" s="81">
        <v>8.1282125873571243</v>
      </c>
      <c r="O129" s="81">
        <v>6.0093705057957072</v>
      </c>
      <c r="P129" s="81">
        <v>8.3314951696351507</v>
      </c>
      <c r="Q129" s="81">
        <v>0.31637462261861549</v>
      </c>
      <c r="R129" s="81">
        <v>0</v>
      </c>
      <c r="S129" s="81">
        <v>0.28628543780118015</v>
      </c>
      <c r="T129" s="82"/>
      <c r="U129" s="81">
        <v>200561</v>
      </c>
      <c r="V129" s="81">
        <v>219</v>
      </c>
      <c r="W129" s="81">
        <v>145</v>
      </c>
      <c r="X129" s="81">
        <v>1240</v>
      </c>
      <c r="Y129" s="81">
        <v>1775</v>
      </c>
      <c r="Z129" s="81">
        <v>3052</v>
      </c>
      <c r="AA129" s="81">
        <v>1635</v>
      </c>
      <c r="AB129" s="81">
        <v>5200</v>
      </c>
      <c r="AC129" s="81">
        <v>0</v>
      </c>
      <c r="AD129" s="81">
        <v>0.28628543780118015</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1971</v>
      </c>
      <c r="B130" s="80">
        <v>93</v>
      </c>
      <c r="C130" s="80">
        <v>8</v>
      </c>
      <c r="D130" s="80">
        <v>6</v>
      </c>
      <c r="E130" s="80">
        <v>2011</v>
      </c>
      <c r="F130" s="80" t="s">
        <v>87</v>
      </c>
      <c r="G130" s="80" t="s">
        <v>1963</v>
      </c>
      <c r="H130" s="80" t="s">
        <v>1964</v>
      </c>
      <c r="I130" s="177"/>
      <c r="J130" s="81">
        <v>1.4198627462875661</v>
      </c>
      <c r="K130" s="81">
        <v>0.60960177204169574</v>
      </c>
      <c r="L130" s="81">
        <v>5.2764376011419385</v>
      </c>
      <c r="M130" s="81">
        <v>6.9857092111166601</v>
      </c>
      <c r="N130" s="81">
        <v>7.6544211860544626</v>
      </c>
      <c r="O130" s="81">
        <v>5.8565402214755053</v>
      </c>
      <c r="P130" s="81">
        <v>8.0214495807161708</v>
      </c>
      <c r="Q130" s="81">
        <v>0.3595936900110806</v>
      </c>
      <c r="R130" s="81">
        <v>0</v>
      </c>
      <c r="S130" s="81">
        <v>0.357966570918755</v>
      </c>
      <c r="T130" s="82"/>
      <c r="U130" s="81">
        <v>249833</v>
      </c>
      <c r="V130" s="81">
        <v>219</v>
      </c>
      <c r="W130" s="81">
        <v>145</v>
      </c>
      <c r="X130" s="81">
        <v>1240</v>
      </c>
      <c r="Y130" s="81">
        <v>1780</v>
      </c>
      <c r="Z130" s="81">
        <v>3039</v>
      </c>
      <c r="AA130" s="81">
        <v>1621</v>
      </c>
      <c r="AB130" s="81">
        <v>5124</v>
      </c>
      <c r="AC130" s="81">
        <v>0</v>
      </c>
      <c r="AD130" s="81">
        <v>0.357966570918755</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1972</v>
      </c>
      <c r="B131" s="80">
        <v>94</v>
      </c>
      <c r="C131" s="80">
        <v>9</v>
      </c>
      <c r="D131" s="80">
        <v>6</v>
      </c>
      <c r="E131" s="80">
        <v>2012</v>
      </c>
      <c r="F131" s="80" t="s">
        <v>88</v>
      </c>
      <c r="G131" s="80" t="s">
        <v>1963</v>
      </c>
      <c r="H131" s="80" t="s">
        <v>1964</v>
      </c>
      <c r="I131" s="177"/>
      <c r="J131" s="81">
        <v>1.2710348557695981</v>
      </c>
      <c r="K131" s="81">
        <v>0.55024272469462787</v>
      </c>
      <c r="L131" s="81">
        <v>5.3648852547704848</v>
      </c>
      <c r="M131" s="81">
        <v>6.2892958677198667</v>
      </c>
      <c r="N131" s="81">
        <v>7.4223948829070583</v>
      </c>
      <c r="O131" s="81">
        <v>5.8008941689070168</v>
      </c>
      <c r="P131" s="81">
        <v>7.9625797601423525</v>
      </c>
      <c r="Q131" s="81">
        <v>0.38733507846528825</v>
      </c>
      <c r="R131" s="81">
        <v>0</v>
      </c>
      <c r="S131" s="81">
        <v>0.32491750765082594</v>
      </c>
      <c r="T131" s="82"/>
      <c r="U131" s="81">
        <v>229479</v>
      </c>
      <c r="V131" s="81">
        <v>219</v>
      </c>
      <c r="W131" s="81">
        <v>145</v>
      </c>
      <c r="X131" s="81">
        <v>1240</v>
      </c>
      <c r="Y131" s="81">
        <v>1782</v>
      </c>
      <c r="Z131" s="81">
        <v>3034</v>
      </c>
      <c r="AA131" s="81">
        <v>1600</v>
      </c>
      <c r="AB131" s="81">
        <v>5080</v>
      </c>
      <c r="AC131" s="81">
        <v>0</v>
      </c>
      <c r="AD131" s="81">
        <v>0.32491750765082594</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1973</v>
      </c>
      <c r="B132" s="80">
        <v>95</v>
      </c>
      <c r="C132" s="80">
        <v>10</v>
      </c>
      <c r="D132" s="80">
        <v>6</v>
      </c>
      <c r="E132" s="80">
        <v>2013</v>
      </c>
      <c r="F132" s="80" t="s">
        <v>89</v>
      </c>
      <c r="G132" s="80" t="s">
        <v>1963</v>
      </c>
      <c r="H132" s="80" t="s">
        <v>1964</v>
      </c>
      <c r="I132" s="177"/>
      <c r="J132" s="81">
        <v>1.3976760798095964</v>
      </c>
      <c r="K132" s="81">
        <v>0.45262148997381568</v>
      </c>
      <c r="L132" s="81">
        <v>5.4536007139744989</v>
      </c>
      <c r="M132" s="81">
        <v>6.062998683938158</v>
      </c>
      <c r="N132" s="81">
        <v>7.9528329459582094</v>
      </c>
      <c r="O132" s="81">
        <v>5.6133626134961672</v>
      </c>
      <c r="P132" s="81">
        <v>8.0275494500752202</v>
      </c>
      <c r="Q132" s="81">
        <v>0.39018475164191735</v>
      </c>
      <c r="R132" s="81">
        <v>0</v>
      </c>
      <c r="S132" s="81">
        <v>0.29480214403152433</v>
      </c>
      <c r="T132" s="82"/>
      <c r="U132" s="81">
        <v>250587</v>
      </c>
      <c r="V132" s="81">
        <v>219</v>
      </c>
      <c r="W132" s="81">
        <v>145</v>
      </c>
      <c r="X132" s="81">
        <v>1240</v>
      </c>
      <c r="Y132" s="81">
        <v>1784</v>
      </c>
      <c r="Z132" s="81">
        <v>3067</v>
      </c>
      <c r="AA132" s="81">
        <v>1607</v>
      </c>
      <c r="AB132" s="81">
        <v>5044</v>
      </c>
      <c r="AC132" s="81">
        <v>0</v>
      </c>
      <c r="AD132" s="81">
        <v>0.29480214403152433</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1974</v>
      </c>
      <c r="B133" s="80">
        <v>96</v>
      </c>
      <c r="C133" s="80">
        <v>11</v>
      </c>
      <c r="D133" s="80">
        <v>6</v>
      </c>
      <c r="E133" s="80">
        <v>2014</v>
      </c>
      <c r="F133" s="80" t="s">
        <v>90</v>
      </c>
      <c r="G133" s="80" t="s">
        <v>1963</v>
      </c>
      <c r="H133" s="80" t="s">
        <v>1964</v>
      </c>
      <c r="I133" s="177"/>
      <c r="J133" s="81">
        <v>1.4318919062096827</v>
      </c>
      <c r="K133" s="81">
        <v>0.37618796769104623</v>
      </c>
      <c r="L133" s="81">
        <v>2.7356755002972251</v>
      </c>
      <c r="M133" s="81">
        <v>4.5609854130635963</v>
      </c>
      <c r="N133" s="81">
        <v>7.924115150874897</v>
      </c>
      <c r="O133" s="81">
        <v>5.3367107028025833</v>
      </c>
      <c r="P133" s="81">
        <v>7.9839385510430825</v>
      </c>
      <c r="Q133" s="81">
        <v>0.37080209990930296</v>
      </c>
      <c r="R133" s="81">
        <v>0</v>
      </c>
      <c r="S133" s="81">
        <v>0.29121466387175876</v>
      </c>
      <c r="T133" s="82"/>
      <c r="U133" s="81">
        <v>281023</v>
      </c>
      <c r="V133" s="81">
        <v>155</v>
      </c>
      <c r="W133" s="81">
        <v>101</v>
      </c>
      <c r="X133" s="81">
        <v>937</v>
      </c>
      <c r="Y133" s="81">
        <v>1793</v>
      </c>
      <c r="Z133" s="81">
        <v>3071</v>
      </c>
      <c r="AA133" s="81">
        <v>1590</v>
      </c>
      <c r="AB133" s="81">
        <v>4996</v>
      </c>
      <c r="AC133" s="81">
        <v>0</v>
      </c>
      <c r="AD133" s="81">
        <v>0.29121466387175876</v>
      </c>
      <c r="AE133" s="82"/>
      <c r="AF133" s="81">
        <v>1996365.8437329344</v>
      </c>
      <c r="AG133" s="81">
        <v>310055.28272362723</v>
      </c>
      <c r="AH133" s="81">
        <v>699458.44183527154</v>
      </c>
      <c r="AI133" s="81">
        <v>5670502.9779007267</v>
      </c>
      <c r="AJ133" s="81">
        <v>9842552.779782718</v>
      </c>
      <c r="AK133" s="81">
        <v>0</v>
      </c>
      <c r="AL133" s="81">
        <v>0</v>
      </c>
      <c r="AM133" s="81">
        <v>685876.14369802224</v>
      </c>
      <c r="AN133" s="81">
        <v>0</v>
      </c>
      <c r="AO133" s="81">
        <v>0</v>
      </c>
      <c r="AP133" s="82"/>
      <c r="AQ133" s="81">
        <v>11</v>
      </c>
      <c r="AR133" s="81">
        <v>0</v>
      </c>
      <c r="AS133" s="81">
        <v>0</v>
      </c>
      <c r="AT133" s="81">
        <v>0</v>
      </c>
      <c r="AU133" s="81">
        <v>0</v>
      </c>
      <c r="AV133" s="81">
        <v>0</v>
      </c>
      <c r="AW133" s="81" t="s">
        <v>564</v>
      </c>
      <c r="AX133" s="82"/>
      <c r="AY133" s="81">
        <v>42</v>
      </c>
      <c r="AZ133" s="81">
        <v>0</v>
      </c>
      <c r="BA133" s="81">
        <v>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1975</v>
      </c>
      <c r="B134" s="80">
        <v>97</v>
      </c>
      <c r="C134" s="80">
        <v>12</v>
      </c>
      <c r="D134" s="80">
        <v>6</v>
      </c>
      <c r="E134" s="80">
        <v>2015</v>
      </c>
      <c r="F134" s="80" t="s">
        <v>91</v>
      </c>
      <c r="G134" s="80" t="s">
        <v>1963</v>
      </c>
      <c r="H134" s="80" t="s">
        <v>1964</v>
      </c>
      <c r="I134" s="177"/>
      <c r="J134" s="81">
        <v>1.4432313507302827</v>
      </c>
      <c r="K134" s="81">
        <v>0.35007999619575991</v>
      </c>
      <c r="L134" s="81">
        <v>2.9513795787624142</v>
      </c>
      <c r="M134" s="81">
        <v>4.862234114259584</v>
      </c>
      <c r="N134" s="81">
        <v>6.818206207758398</v>
      </c>
      <c r="O134" s="81">
        <v>5.2806198653423762</v>
      </c>
      <c r="P134" s="81">
        <v>7.985195152001709</v>
      </c>
      <c r="Q134" s="81">
        <v>0.35972726061264432</v>
      </c>
      <c r="R134" s="81">
        <v>0</v>
      </c>
      <c r="S134" s="81">
        <v>0.33323620059750536</v>
      </c>
      <c r="T134" s="82"/>
      <c r="U134" s="81">
        <v>305750</v>
      </c>
      <c r="V134" s="81">
        <v>155</v>
      </c>
      <c r="W134" s="81">
        <v>101</v>
      </c>
      <c r="X134" s="81">
        <v>937</v>
      </c>
      <c r="Y134" s="81">
        <v>1800</v>
      </c>
      <c r="Z134" s="81">
        <v>3068</v>
      </c>
      <c r="AA134" s="81">
        <v>1589</v>
      </c>
      <c r="AB134" s="81">
        <v>4951</v>
      </c>
      <c r="AC134" s="81">
        <v>0</v>
      </c>
      <c r="AD134" s="81">
        <v>0.33323620059750536</v>
      </c>
      <c r="AE134" s="82"/>
      <c r="AF134" s="81">
        <v>2076619.5927938358</v>
      </c>
      <c r="AG134" s="81">
        <v>269148.2795022286</v>
      </c>
      <c r="AH134" s="81">
        <v>620656.5216059516</v>
      </c>
      <c r="AI134" s="81">
        <v>6084903.4085721867</v>
      </c>
      <c r="AJ134" s="81">
        <v>8546840.8193113096</v>
      </c>
      <c r="AK134" s="81">
        <v>0</v>
      </c>
      <c r="AL134" s="81">
        <v>0</v>
      </c>
      <c r="AM134" s="81">
        <v>678513.7813361244</v>
      </c>
      <c r="AN134" s="81">
        <v>0</v>
      </c>
      <c r="AO134" s="81">
        <v>0</v>
      </c>
      <c r="AP134" s="82"/>
      <c r="AQ134" s="81">
        <v>12</v>
      </c>
      <c r="AR134" s="81">
        <v>0</v>
      </c>
      <c r="AS134" s="81">
        <v>0</v>
      </c>
      <c r="AT134" s="81">
        <v>0</v>
      </c>
      <c r="AU134" s="81">
        <v>0</v>
      </c>
      <c r="AV134" s="81">
        <v>0</v>
      </c>
      <c r="AW134" s="81" t="s">
        <v>564</v>
      </c>
      <c r="AX134" s="82"/>
      <c r="AY134" s="81">
        <v>47.2</v>
      </c>
      <c r="AZ134" s="81">
        <v>0</v>
      </c>
      <c r="BA134" s="81">
        <v>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1976</v>
      </c>
      <c r="B135" s="80">
        <v>98</v>
      </c>
      <c r="C135" s="80">
        <v>13</v>
      </c>
      <c r="D135" s="80">
        <v>6</v>
      </c>
      <c r="E135" s="80">
        <v>2016</v>
      </c>
      <c r="F135" s="80" t="s">
        <v>92</v>
      </c>
      <c r="G135" s="80" t="s">
        <v>1963</v>
      </c>
      <c r="H135" s="80" t="s">
        <v>1964</v>
      </c>
      <c r="I135" s="177"/>
      <c r="J135" s="81">
        <v>1.6323735514232585</v>
      </c>
      <c r="K135" s="81">
        <v>0.35218368964112096</v>
      </c>
      <c r="L135" s="81">
        <v>2.8363571776605183</v>
      </c>
      <c r="M135" s="81">
        <v>3.9305637427112083</v>
      </c>
      <c r="N135" s="81">
        <v>7.2589674056173106</v>
      </c>
      <c r="O135" s="81">
        <v>5.2096937722258181</v>
      </c>
      <c r="P135" s="81">
        <v>7.9440103621892746</v>
      </c>
      <c r="Q135" s="81">
        <v>0.34588504038784584</v>
      </c>
      <c r="R135" s="81">
        <v>0</v>
      </c>
      <c r="S135" s="81">
        <v>0.40927443029242855</v>
      </c>
      <c r="T135" s="82"/>
      <c r="U135" s="81">
        <v>343189</v>
      </c>
      <c r="V135" s="81">
        <v>155</v>
      </c>
      <c r="W135" s="81">
        <v>101</v>
      </c>
      <c r="X135" s="81">
        <v>937</v>
      </c>
      <c r="Y135" s="81">
        <v>1800</v>
      </c>
      <c r="Z135" s="81">
        <v>3064</v>
      </c>
      <c r="AA135" s="81">
        <v>1635</v>
      </c>
      <c r="AB135" s="81">
        <v>4897</v>
      </c>
      <c r="AC135" s="81">
        <v>0</v>
      </c>
      <c r="AD135" s="81">
        <v>0.40927443029242849</v>
      </c>
      <c r="AE135" s="82"/>
      <c r="AF135" s="81">
        <v>2397815.3999112109</v>
      </c>
      <c r="AG135" s="81">
        <v>260253.7567343027</v>
      </c>
      <c r="AH135" s="81">
        <v>463213.68517015461</v>
      </c>
      <c r="AI135" s="81">
        <v>5919608.1716431873</v>
      </c>
      <c r="AJ135" s="81">
        <v>8947767.9795613959</v>
      </c>
      <c r="AK135" s="81">
        <v>0</v>
      </c>
      <c r="AL135" s="81">
        <v>0</v>
      </c>
      <c r="AM135" s="81">
        <v>671634.6970487627</v>
      </c>
      <c r="AN135" s="81">
        <v>0</v>
      </c>
      <c r="AO135" s="81">
        <v>0</v>
      </c>
      <c r="AP135" s="82"/>
      <c r="AQ135" s="81">
        <v>12</v>
      </c>
      <c r="AR135" s="81">
        <v>0</v>
      </c>
      <c r="AS135" s="81">
        <v>0</v>
      </c>
      <c r="AT135" s="81">
        <v>0</v>
      </c>
      <c r="AU135" s="81">
        <v>0</v>
      </c>
      <c r="AV135" s="81">
        <v>0</v>
      </c>
      <c r="AW135" s="81" t="s">
        <v>564</v>
      </c>
      <c r="AX135" s="82"/>
      <c r="AY135" s="81">
        <v>47.2</v>
      </c>
      <c r="AZ135" s="81">
        <v>0</v>
      </c>
      <c r="BA135" s="81">
        <v>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1977</v>
      </c>
      <c r="B136" s="80">
        <v>99</v>
      </c>
      <c r="C136" s="80">
        <v>14</v>
      </c>
      <c r="D136" s="80">
        <v>6</v>
      </c>
      <c r="E136" s="80">
        <v>2017</v>
      </c>
      <c r="F136" s="80" t="s">
        <v>71</v>
      </c>
      <c r="G136" s="80" t="s">
        <v>1963</v>
      </c>
      <c r="H136" s="80" t="s">
        <v>1964</v>
      </c>
      <c r="I136" s="177"/>
      <c r="J136" s="81">
        <v>1.548756743060655</v>
      </c>
      <c r="K136" s="81">
        <v>0.34731580610892226</v>
      </c>
      <c r="L136" s="81">
        <v>2.7892306321692648</v>
      </c>
      <c r="M136" s="81">
        <v>3.7340264114479935</v>
      </c>
      <c r="N136" s="81">
        <v>7.4703957499532931</v>
      </c>
      <c r="O136" s="81">
        <v>5.136391812172155</v>
      </c>
      <c r="P136" s="81">
        <v>7.8067849072676765</v>
      </c>
      <c r="Q136" s="81">
        <v>0.32832126716621668</v>
      </c>
      <c r="R136" s="81">
        <v>0</v>
      </c>
      <c r="S136" s="81">
        <v>0.44159954338943413</v>
      </c>
      <c r="T136" s="82"/>
      <c r="U136" s="81">
        <v>345675</v>
      </c>
      <c r="V136" s="81">
        <v>155</v>
      </c>
      <c r="W136" s="81">
        <v>101</v>
      </c>
      <c r="X136" s="81">
        <v>937</v>
      </c>
      <c r="Y136" s="81">
        <v>1798</v>
      </c>
      <c r="Z136" s="81">
        <v>3071</v>
      </c>
      <c r="AA136" s="81">
        <v>1617</v>
      </c>
      <c r="AB136" s="81">
        <v>4807</v>
      </c>
      <c r="AC136" s="81">
        <v>0</v>
      </c>
      <c r="AD136" s="81">
        <v>0.44159954338943408</v>
      </c>
      <c r="AE136" s="82"/>
      <c r="AF136" s="81">
        <v>2305997.5367820081</v>
      </c>
      <c r="AG136" s="81">
        <v>259556.01878206281</v>
      </c>
      <c r="AH136" s="81">
        <v>597403.32568854745</v>
      </c>
      <c r="AI136" s="81">
        <v>5863287.2911993042</v>
      </c>
      <c r="AJ136" s="81">
        <v>8823107.8023896012</v>
      </c>
      <c r="AK136" s="81">
        <v>0</v>
      </c>
      <c r="AL136" s="81">
        <v>0</v>
      </c>
      <c r="AM136" s="81">
        <v>660322.60261728766</v>
      </c>
      <c r="AN136" s="81">
        <v>0</v>
      </c>
      <c r="AO136" s="81">
        <v>0</v>
      </c>
      <c r="AP136" s="82"/>
      <c r="AQ136" s="81">
        <v>13</v>
      </c>
      <c r="AR136" s="81">
        <v>1</v>
      </c>
      <c r="AS136" s="81">
        <v>0</v>
      </c>
      <c r="AT136" s="81">
        <v>0</v>
      </c>
      <c r="AU136" s="81">
        <v>0</v>
      </c>
      <c r="AV136" s="81">
        <v>0</v>
      </c>
      <c r="AW136" s="81" t="s">
        <v>564</v>
      </c>
      <c r="AX136" s="82"/>
      <c r="AY136" s="81">
        <v>53.9</v>
      </c>
      <c r="AZ136" s="81">
        <v>47.2</v>
      </c>
      <c r="BA136" s="81">
        <v>0</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1978</v>
      </c>
      <c r="B137" s="80">
        <v>100</v>
      </c>
      <c r="C137" s="80">
        <v>15</v>
      </c>
      <c r="D137" s="80">
        <v>6</v>
      </c>
      <c r="E137" s="80">
        <v>2018</v>
      </c>
      <c r="F137" s="80" t="s">
        <v>93</v>
      </c>
      <c r="G137" s="80" t="s">
        <v>1963</v>
      </c>
      <c r="H137" s="80" t="s">
        <v>1964</v>
      </c>
      <c r="I137" s="177"/>
      <c r="J137" s="81">
        <v>1.3391212517710802</v>
      </c>
      <c r="K137" s="81">
        <v>0.32590607085585899</v>
      </c>
      <c r="L137" s="81">
        <v>2.5005436723346244</v>
      </c>
      <c r="M137" s="81">
        <v>3.6340203236195903</v>
      </c>
      <c r="N137" s="81">
        <v>7.3088900058143373</v>
      </c>
      <c r="O137" s="81">
        <v>5.0825594304947757</v>
      </c>
      <c r="P137" s="81">
        <v>7.6525961546120529</v>
      </c>
      <c r="Q137" s="81">
        <v>0.30206700476081816</v>
      </c>
      <c r="R137" s="81">
        <v>0</v>
      </c>
      <c r="S137" s="81">
        <v>0.34017414704000193</v>
      </c>
      <c r="T137" s="82"/>
      <c r="U137" s="81">
        <v>321328</v>
      </c>
      <c r="V137" s="81">
        <v>155</v>
      </c>
      <c r="W137" s="81">
        <v>101</v>
      </c>
      <c r="X137" s="81">
        <v>937</v>
      </c>
      <c r="Y137" s="81">
        <v>1815</v>
      </c>
      <c r="Z137" s="81">
        <v>3097</v>
      </c>
      <c r="AA137" s="81">
        <v>1601</v>
      </c>
      <c r="AB137" s="81">
        <v>4766</v>
      </c>
      <c r="AC137" s="81">
        <v>0</v>
      </c>
      <c r="AD137" s="81">
        <v>0.34017414704000187</v>
      </c>
      <c r="AE137" s="82"/>
      <c r="AF137" s="81">
        <v>2049633.0202326269</v>
      </c>
      <c r="AG137" s="81">
        <v>230562.04881988239</v>
      </c>
      <c r="AH137" s="81">
        <v>564502.50001044129</v>
      </c>
      <c r="AI137" s="81">
        <v>5600495.6405643746</v>
      </c>
      <c r="AJ137" s="81">
        <v>8886016.8282923009</v>
      </c>
      <c r="AK137" s="81">
        <v>0</v>
      </c>
      <c r="AL137" s="81">
        <v>0</v>
      </c>
      <c r="AM137" s="81">
        <v>656045.19365171855</v>
      </c>
      <c r="AN137" s="81">
        <v>0</v>
      </c>
      <c r="AO137" s="81">
        <v>0</v>
      </c>
      <c r="AP137" s="82"/>
      <c r="AQ137" s="81">
        <v>15</v>
      </c>
      <c r="AR137" s="81">
        <v>1</v>
      </c>
      <c r="AS137" s="81">
        <v>0</v>
      </c>
      <c r="AT137" s="81">
        <v>0</v>
      </c>
      <c r="AU137" s="81">
        <v>0</v>
      </c>
      <c r="AV137" s="81">
        <v>0</v>
      </c>
      <c r="AW137" s="81" t="s">
        <v>564</v>
      </c>
      <c r="AX137" s="82"/>
      <c r="AY137" s="81">
        <v>65</v>
      </c>
      <c r="AZ137" s="81">
        <v>47</v>
      </c>
      <c r="BA137" s="81">
        <v>0</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1979</v>
      </c>
      <c r="B138" s="80">
        <v>101</v>
      </c>
      <c r="C138" s="80">
        <v>16</v>
      </c>
      <c r="D138" s="80">
        <v>6</v>
      </c>
      <c r="E138" s="80">
        <v>2019</v>
      </c>
      <c r="F138" s="80" t="s">
        <v>73</v>
      </c>
      <c r="G138" s="80" t="s">
        <v>1963</v>
      </c>
      <c r="H138" s="80" t="s">
        <v>1964</v>
      </c>
      <c r="I138" s="177"/>
      <c r="J138" s="81">
        <v>1.023459060394037</v>
      </c>
      <c r="K138" s="81">
        <v>0.29583104857616693</v>
      </c>
      <c r="L138" s="81">
        <v>2.5141547164795139</v>
      </c>
      <c r="M138" s="81">
        <v>3.4799608096284085</v>
      </c>
      <c r="N138" s="81">
        <v>6.4657866652083733</v>
      </c>
      <c r="O138" s="81">
        <v>4.9163947570958273</v>
      </c>
      <c r="P138" s="81">
        <v>7.4502433171296962</v>
      </c>
      <c r="Q138" s="81">
        <v>0.28811834014017618</v>
      </c>
      <c r="R138" s="81">
        <v>0</v>
      </c>
      <c r="S138" s="81">
        <v>0.42379507294247476</v>
      </c>
      <c r="T138" s="82"/>
      <c r="U138" s="81">
        <v>248939</v>
      </c>
      <c r="V138" s="81">
        <v>155</v>
      </c>
      <c r="W138" s="81">
        <v>101</v>
      </c>
      <c r="X138" s="81">
        <v>937</v>
      </c>
      <c r="Y138" s="81">
        <v>1809</v>
      </c>
      <c r="Z138" s="81">
        <v>3078</v>
      </c>
      <c r="AA138" s="81">
        <v>1547</v>
      </c>
      <c r="AB138" s="81">
        <v>4669</v>
      </c>
      <c r="AC138" s="81">
        <v>0</v>
      </c>
      <c r="AD138" s="81">
        <v>0.42379507294247482</v>
      </c>
      <c r="AE138" s="82"/>
      <c r="AF138" s="81">
        <v>1662433.2386538871</v>
      </c>
      <c r="AG138" s="81">
        <v>223245.13763001881</v>
      </c>
      <c r="AH138" s="81">
        <v>596257.07628363837</v>
      </c>
      <c r="AI138" s="81">
        <v>5739105.7879705429</v>
      </c>
      <c r="AJ138" s="81">
        <v>8168389.2675571973</v>
      </c>
      <c r="AK138" s="81">
        <v>0</v>
      </c>
      <c r="AL138" s="81">
        <v>0</v>
      </c>
      <c r="AM138" s="81">
        <v>635882.65178681829</v>
      </c>
      <c r="AN138" s="81">
        <v>0</v>
      </c>
      <c r="AO138" s="81">
        <v>0</v>
      </c>
      <c r="AP138" s="82"/>
      <c r="AQ138" s="81">
        <v>15</v>
      </c>
      <c r="AR138" s="81">
        <v>1</v>
      </c>
      <c r="AS138" s="81">
        <v>0</v>
      </c>
      <c r="AT138" s="81">
        <v>0</v>
      </c>
      <c r="AU138" s="81">
        <v>0</v>
      </c>
      <c r="AV138" s="81">
        <v>0</v>
      </c>
      <c r="AW138" s="81" t="s">
        <v>564</v>
      </c>
      <c r="AX138" s="82"/>
      <c r="AY138" s="81">
        <v>64.8</v>
      </c>
      <c r="AZ138" s="81">
        <v>47.2</v>
      </c>
      <c r="BA138" s="81">
        <v>0</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1980</v>
      </c>
      <c r="B139" s="80">
        <v>102</v>
      </c>
      <c r="C139" s="80">
        <v>17</v>
      </c>
      <c r="D139" s="80">
        <v>6</v>
      </c>
      <c r="E139" s="80">
        <v>2020</v>
      </c>
      <c r="F139" s="80" t="s">
        <v>218</v>
      </c>
      <c r="G139" s="80" t="s">
        <v>1963</v>
      </c>
      <c r="H139" s="80" t="s">
        <v>1964</v>
      </c>
      <c r="I139" s="177"/>
      <c r="J139" s="81">
        <v>1.124028063088135</v>
      </c>
      <c r="K139" s="81">
        <v>0.26395349856042433</v>
      </c>
      <c r="L139" s="81">
        <v>2.0238566518868812</v>
      </c>
      <c r="M139" s="81">
        <v>3.0918725336003092</v>
      </c>
      <c r="N139" s="81">
        <v>6.3772972661493013</v>
      </c>
      <c r="O139" s="81">
        <v>4.2612761664632846</v>
      </c>
      <c r="P139" s="81">
        <v>7.149761261966451</v>
      </c>
      <c r="Q139" s="81">
        <v>0.26999236024801487</v>
      </c>
      <c r="R139" s="81">
        <v>0</v>
      </c>
      <c r="S139" s="81">
        <v>0.32587133268376289</v>
      </c>
      <c r="T139" s="82"/>
      <c r="U139" s="81">
        <v>278160</v>
      </c>
      <c r="V139" s="81">
        <v>121</v>
      </c>
      <c r="W139" s="81">
        <v>91</v>
      </c>
      <c r="X139" s="81">
        <v>925</v>
      </c>
      <c r="Y139" s="81">
        <v>1820</v>
      </c>
      <c r="Z139" s="81">
        <v>3045</v>
      </c>
      <c r="AA139" s="81">
        <v>1613</v>
      </c>
      <c r="AB139" s="81">
        <v>4579</v>
      </c>
      <c r="AC139" s="81">
        <v>0</v>
      </c>
      <c r="AD139" s="81">
        <v>0.32587133268376289</v>
      </c>
      <c r="AE139" s="82"/>
      <c r="AF139" s="81">
        <v>1875239.509456574</v>
      </c>
      <c r="AG139" s="81">
        <v>190331.44098535605</v>
      </c>
      <c r="AH139" s="81">
        <v>520762.80725045101</v>
      </c>
      <c r="AI139" s="81">
        <v>5344899.1243618429</v>
      </c>
      <c r="AJ139" s="81">
        <v>8304219.7762161186</v>
      </c>
      <c r="AK139" s="81"/>
      <c r="AL139" s="81"/>
      <c r="AM139" s="81">
        <v>597610.37375107617</v>
      </c>
      <c r="AN139" s="81"/>
      <c r="AO139" s="81"/>
      <c r="AP139" s="82"/>
      <c r="AQ139" s="81">
        <v>15</v>
      </c>
      <c r="AR139" s="81">
        <v>1</v>
      </c>
      <c r="AS139" s="81">
        <v>0</v>
      </c>
      <c r="AT139" s="81">
        <v>0</v>
      </c>
      <c r="AU139" s="81">
        <v>0</v>
      </c>
      <c r="AV139" s="81">
        <v>0</v>
      </c>
      <c r="AW139" s="81">
        <v>0</v>
      </c>
      <c r="AX139" s="82"/>
      <c r="AY139" s="81">
        <v>64.8</v>
      </c>
      <c r="AZ139" s="81">
        <v>47.2</v>
      </c>
      <c r="BA139" s="81">
        <v>0</v>
      </c>
      <c r="BB139" s="81">
        <v>0</v>
      </c>
      <c r="BC139" s="81">
        <v>0</v>
      </c>
      <c r="BD139" s="81">
        <v>0</v>
      </c>
      <c r="BE139" s="81">
        <v>0</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1981</v>
      </c>
      <c r="B140" s="80">
        <v>102</v>
      </c>
      <c r="C140" s="80">
        <v>18</v>
      </c>
      <c r="D140" s="80">
        <v>6</v>
      </c>
      <c r="E140" s="80">
        <v>2021</v>
      </c>
      <c r="F140" s="80" t="s">
        <v>75</v>
      </c>
      <c r="G140" s="174" t="s">
        <v>1963</v>
      </c>
      <c r="H140" s="80" t="s">
        <v>1964</v>
      </c>
      <c r="I140" s="177"/>
      <c r="J140" s="81">
        <v>1.0034208968419409</v>
      </c>
      <c r="K140" s="81">
        <v>0.28304097157015545</v>
      </c>
      <c r="L140" s="81">
        <v>2.6551400668317262</v>
      </c>
      <c r="M140" s="81">
        <v>3.8406422400188118</v>
      </c>
      <c r="N140" s="81">
        <v>6.7535283418255165</v>
      </c>
      <c r="O140" s="81">
        <v>4.100371278539499</v>
      </c>
      <c r="P140" s="81">
        <v>7.3633728970845969</v>
      </c>
      <c r="Q140" s="81">
        <v>0.26899586234600753</v>
      </c>
      <c r="R140" s="81">
        <v>0</v>
      </c>
      <c r="S140" s="81">
        <v>0.39375731839950712</v>
      </c>
      <c r="T140" s="82"/>
      <c r="U140" s="81">
        <v>262642</v>
      </c>
      <c r="V140" s="81">
        <v>121</v>
      </c>
      <c r="W140" s="81">
        <v>91</v>
      </c>
      <c r="X140" s="81">
        <v>925</v>
      </c>
      <c r="Y140" s="81">
        <v>1812</v>
      </c>
      <c r="Z140" s="81">
        <v>3017</v>
      </c>
      <c r="AA140" s="81">
        <v>1620</v>
      </c>
      <c r="AB140" s="81">
        <v>4508</v>
      </c>
      <c r="AC140" s="81">
        <v>0</v>
      </c>
      <c r="AD140" s="81">
        <v>0.39375731839950712</v>
      </c>
      <c r="AE140" s="82"/>
      <c r="AF140" s="81">
        <v>1584848.0567376071</v>
      </c>
      <c r="AG140" s="81">
        <v>196002.00424077839</v>
      </c>
      <c r="AH140" s="81">
        <v>623801.92313457537</v>
      </c>
      <c r="AI140" s="81">
        <v>6231326.0923654847</v>
      </c>
      <c r="AJ140" s="81">
        <v>8382110.4018226527</v>
      </c>
      <c r="AK140" s="81">
        <v>0</v>
      </c>
      <c r="AL140" s="81">
        <v>0</v>
      </c>
      <c r="AM140" s="81">
        <v>591737.60623757553</v>
      </c>
      <c r="AN140" s="81">
        <v>0</v>
      </c>
      <c r="AO140" s="81">
        <v>0</v>
      </c>
      <c r="AP140" s="82"/>
      <c r="AQ140" s="81">
        <v>18</v>
      </c>
      <c r="AR140" s="81">
        <v>1</v>
      </c>
      <c r="AS140" s="81">
        <v>0</v>
      </c>
      <c r="AT140" s="81">
        <v>0</v>
      </c>
      <c r="AU140" s="81">
        <v>0</v>
      </c>
      <c r="AV140" s="81">
        <v>0</v>
      </c>
      <c r="AW140" s="81"/>
      <c r="AX140" s="82"/>
      <c r="AY140" s="81">
        <v>88.800000000000011</v>
      </c>
      <c r="AZ140" s="81">
        <v>47.2</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1982</v>
      </c>
      <c r="B141" s="80">
        <v>102</v>
      </c>
      <c r="C141" s="80">
        <v>19</v>
      </c>
      <c r="D141" s="80">
        <v>6</v>
      </c>
      <c r="E141" s="80">
        <v>2022</v>
      </c>
      <c r="F141" s="80" t="s">
        <v>568</v>
      </c>
      <c r="G141" s="174" t="s">
        <v>1963</v>
      </c>
      <c r="H141" s="80" t="s">
        <v>1964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18</v>
      </c>
      <c r="AR141" s="81">
        <v>2</v>
      </c>
      <c r="AS141" s="81">
        <v>0</v>
      </c>
      <c r="AT141" s="81">
        <v>0</v>
      </c>
      <c r="AU141" s="81">
        <v>0</v>
      </c>
      <c r="AV141" s="81">
        <v>0</v>
      </c>
      <c r="AW141" s="81"/>
      <c r="AX141" s="82"/>
      <c r="AY141" s="81">
        <v>88.800000000000011</v>
      </c>
      <c r="AZ141" s="81">
        <v>443.2</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1983</v>
      </c>
      <c r="B142" s="80">
        <v>120</v>
      </c>
      <c r="C142" s="80">
        <v>1</v>
      </c>
      <c r="D142" s="80">
        <v>8</v>
      </c>
      <c r="E142" s="80">
        <v>1990</v>
      </c>
      <c r="F142" s="80" t="s">
        <v>562</v>
      </c>
      <c r="G142" s="80" t="s">
        <v>1984</v>
      </c>
      <c r="H142" s="80" t="s">
        <v>1985</v>
      </c>
      <c r="I142" s="177"/>
      <c r="J142" s="81">
        <v>16.947725040843078</v>
      </c>
      <c r="K142" s="81">
        <v>1.7523112959273088</v>
      </c>
      <c r="L142" s="81">
        <v>4.6552349722429787</v>
      </c>
      <c r="M142" s="81">
        <v>2.0712420363173516</v>
      </c>
      <c r="N142" s="81">
        <v>6.3935098673608906</v>
      </c>
      <c r="O142" s="81">
        <v>4.4394555948261107</v>
      </c>
      <c r="P142" s="81">
        <v>7.1289988264009381</v>
      </c>
      <c r="Q142" s="81">
        <v>0.38764265670195303</v>
      </c>
      <c r="R142" s="81">
        <v>0</v>
      </c>
      <c r="S142" s="81">
        <v>0.4176520981394371</v>
      </c>
      <c r="T142" s="82"/>
      <c r="U142" s="81">
        <v>1269626</v>
      </c>
      <c r="V142" s="81">
        <v>426</v>
      </c>
      <c r="W142" s="81">
        <v>86</v>
      </c>
      <c r="X142" s="81">
        <v>823</v>
      </c>
      <c r="Y142" s="81">
        <v>1480</v>
      </c>
      <c r="Z142" s="81">
        <v>1826</v>
      </c>
      <c r="AA142" s="81">
        <v>1731</v>
      </c>
      <c r="AB142" s="81">
        <v>6294</v>
      </c>
      <c r="AC142" s="81">
        <v>0</v>
      </c>
      <c r="AD142" s="81">
        <v>0.4176520981394371</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1986</v>
      </c>
      <c r="B143" s="80">
        <v>121</v>
      </c>
      <c r="C143" s="80">
        <v>2</v>
      </c>
      <c r="D143" s="80">
        <v>8</v>
      </c>
      <c r="E143" s="80">
        <v>2005</v>
      </c>
      <c r="F143" s="80" t="s">
        <v>565</v>
      </c>
      <c r="G143" s="80" t="s">
        <v>1984</v>
      </c>
      <c r="H143" s="80" t="s">
        <v>1985</v>
      </c>
      <c r="I143" s="177"/>
      <c r="J143" s="81">
        <v>18.623121002372763</v>
      </c>
      <c r="K143" s="81">
        <v>1.2872437405003387</v>
      </c>
      <c r="L143" s="81">
        <v>3.2191043031359667</v>
      </c>
      <c r="M143" s="81">
        <v>5.5001820257991447</v>
      </c>
      <c r="N143" s="81">
        <v>10.27011061344432</v>
      </c>
      <c r="O143" s="81">
        <v>6.2840615868498215</v>
      </c>
      <c r="P143" s="81">
        <v>6.6579504846373085</v>
      </c>
      <c r="Q143" s="81">
        <v>0.35036633280803392</v>
      </c>
      <c r="R143" s="81">
        <v>0</v>
      </c>
      <c r="S143" s="81">
        <v>0</v>
      </c>
      <c r="T143" s="82"/>
      <c r="U143" s="81">
        <v>1060906</v>
      </c>
      <c r="V143" s="81">
        <v>322</v>
      </c>
      <c r="W143" s="81">
        <v>34</v>
      </c>
      <c r="X143" s="81">
        <v>900</v>
      </c>
      <c r="Y143" s="81">
        <v>1777</v>
      </c>
      <c r="Z143" s="81">
        <v>2991</v>
      </c>
      <c r="AA143" s="81">
        <v>1324</v>
      </c>
      <c r="AB143" s="81">
        <v>5947</v>
      </c>
      <c r="AC143" s="81">
        <v>0</v>
      </c>
      <c r="AD143" s="81">
        <v>0</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1987</v>
      </c>
      <c r="B144" s="80">
        <v>122</v>
      </c>
      <c r="C144" s="80">
        <v>3</v>
      </c>
      <c r="D144" s="80">
        <v>8</v>
      </c>
      <c r="E144" s="80">
        <v>2006</v>
      </c>
      <c r="F144" s="80" t="s">
        <v>566</v>
      </c>
      <c r="G144" s="80" t="s">
        <v>1984</v>
      </c>
      <c r="H144" s="80" t="s">
        <v>1985</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1988</v>
      </c>
      <c r="B145" s="80">
        <v>123</v>
      </c>
      <c r="C145" s="80">
        <v>4</v>
      </c>
      <c r="D145" s="80">
        <v>8</v>
      </c>
      <c r="E145" s="80">
        <v>2007</v>
      </c>
      <c r="F145" s="80" t="s">
        <v>567</v>
      </c>
      <c r="G145" s="80" t="s">
        <v>1984</v>
      </c>
      <c r="H145" s="80" t="s">
        <v>1985</v>
      </c>
      <c r="I145" s="177"/>
      <c r="J145" s="81">
        <v>16.024289449728158</v>
      </c>
      <c r="K145" s="81">
        <v>0.94318624955497954</v>
      </c>
      <c r="L145" s="81">
        <v>6.5680330012000745</v>
      </c>
      <c r="M145" s="81">
        <v>5.3347548171544936</v>
      </c>
      <c r="N145" s="81">
        <v>10.37484315773021</v>
      </c>
      <c r="O145" s="81">
        <v>6.0530573628111259</v>
      </c>
      <c r="P145" s="81">
        <v>6.3984462672158946</v>
      </c>
      <c r="Q145" s="81">
        <v>0.35947984392005633</v>
      </c>
      <c r="R145" s="81">
        <v>0</v>
      </c>
      <c r="S145" s="81">
        <v>0</v>
      </c>
      <c r="T145" s="82"/>
      <c r="U145" s="81">
        <v>1267303</v>
      </c>
      <c r="V145" s="81">
        <v>315</v>
      </c>
      <c r="W145" s="81">
        <v>76</v>
      </c>
      <c r="X145" s="81">
        <v>1116</v>
      </c>
      <c r="Y145" s="81">
        <v>1782</v>
      </c>
      <c r="Z145" s="81">
        <v>2995</v>
      </c>
      <c r="AA145" s="81">
        <v>1253</v>
      </c>
      <c r="AB145" s="81">
        <v>5779</v>
      </c>
      <c r="AC145" s="81">
        <v>0</v>
      </c>
      <c r="AD145" s="81">
        <v>0</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1989</v>
      </c>
      <c r="B146" s="80">
        <v>124</v>
      </c>
      <c r="C146" s="80">
        <v>5</v>
      </c>
      <c r="D146" s="80">
        <v>8</v>
      </c>
      <c r="E146" s="80">
        <v>2008</v>
      </c>
      <c r="F146" s="80" t="s">
        <v>84</v>
      </c>
      <c r="G146" s="80" t="s">
        <v>1984</v>
      </c>
      <c r="H146" s="80" t="s">
        <v>1985</v>
      </c>
      <c r="I146" s="177"/>
      <c r="J146" s="81">
        <v>14.777108956485954</v>
      </c>
      <c r="K146" s="81">
        <v>0.71349266559111169</v>
      </c>
      <c r="L146" s="81">
        <v>5.9182074479534537</v>
      </c>
      <c r="M146" s="81">
        <v>5.5766304063840577</v>
      </c>
      <c r="N146" s="81">
        <v>8.543948656602554</v>
      </c>
      <c r="O146" s="81">
        <v>5.8126640649212735</v>
      </c>
      <c r="P146" s="81">
        <v>6.2534358820941156</v>
      </c>
      <c r="Q146" s="81">
        <v>0.34920079000154147</v>
      </c>
      <c r="R146" s="81">
        <v>0</v>
      </c>
      <c r="S146" s="81">
        <v>0.67728522752276876</v>
      </c>
      <c r="T146" s="82"/>
      <c r="U146" s="81">
        <v>1205477</v>
      </c>
      <c r="V146" s="81">
        <v>315</v>
      </c>
      <c r="W146" s="81">
        <v>76</v>
      </c>
      <c r="X146" s="81">
        <v>1116</v>
      </c>
      <c r="Y146" s="81">
        <v>1789</v>
      </c>
      <c r="Z146" s="81">
        <v>2977</v>
      </c>
      <c r="AA146" s="81">
        <v>1226</v>
      </c>
      <c r="AB146" s="81">
        <v>5706</v>
      </c>
      <c r="AC146" s="81">
        <v>0</v>
      </c>
      <c r="AD146" s="81">
        <v>0.67728522752276876</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1990</v>
      </c>
      <c r="B147" s="80">
        <v>125</v>
      </c>
      <c r="C147" s="80">
        <v>6</v>
      </c>
      <c r="D147" s="80">
        <v>8</v>
      </c>
      <c r="E147" s="80">
        <v>2009</v>
      </c>
      <c r="F147" s="80" t="s">
        <v>85</v>
      </c>
      <c r="G147" s="80" t="s">
        <v>1984</v>
      </c>
      <c r="H147" s="80" t="s">
        <v>1985</v>
      </c>
      <c r="I147" s="177"/>
      <c r="J147" s="81">
        <v>14.650115044160129</v>
      </c>
      <c r="K147" s="81">
        <v>0.70115232804323602</v>
      </c>
      <c r="L147" s="81">
        <v>1.0791794167360311</v>
      </c>
      <c r="M147" s="81">
        <v>5.4170072289663915</v>
      </c>
      <c r="N147" s="81">
        <v>8.4470419289081473</v>
      </c>
      <c r="O147" s="81">
        <v>5.8651963361602943</v>
      </c>
      <c r="P147" s="81">
        <v>5.9621482540547674</v>
      </c>
      <c r="Q147" s="81">
        <v>0.32827726363075826</v>
      </c>
      <c r="R147" s="81">
        <v>0</v>
      </c>
      <c r="S147" s="81">
        <v>0.674935778535104</v>
      </c>
      <c r="T147" s="82"/>
      <c r="U147" s="81">
        <v>879361</v>
      </c>
      <c r="V147" s="81">
        <v>269</v>
      </c>
      <c r="W147" s="81">
        <v>23</v>
      </c>
      <c r="X147" s="81">
        <v>1039</v>
      </c>
      <c r="Y147" s="81">
        <v>1785</v>
      </c>
      <c r="Z147" s="81">
        <v>2965</v>
      </c>
      <c r="AA147" s="81">
        <v>1200</v>
      </c>
      <c r="AB147" s="81">
        <v>5631</v>
      </c>
      <c r="AC147" s="81">
        <v>0</v>
      </c>
      <c r="AD147" s="81">
        <v>0.674935778535104</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17.481999999999999</v>
      </c>
      <c r="BJ147" s="81">
        <v>0</v>
      </c>
      <c r="BK147" s="81">
        <v>0</v>
      </c>
      <c r="BL147" s="81">
        <v>0</v>
      </c>
      <c r="BM147" s="82"/>
      <c r="BN147" s="81">
        <v>0</v>
      </c>
      <c r="BO147" s="81">
        <v>0</v>
      </c>
      <c r="BP147" s="81">
        <v>1</v>
      </c>
      <c r="BQ147" s="81">
        <v>0</v>
      </c>
      <c r="BR147" s="81">
        <v>0</v>
      </c>
      <c r="BS147" s="81">
        <v>0</v>
      </c>
      <c r="BT147"/>
      <c r="BU147" s="80"/>
      <c r="BV147" s="80"/>
      <c r="BW147" s="80"/>
      <c r="BX147" s="80"/>
      <c r="BY147" s="80"/>
      <c r="BZ147" s="80"/>
      <c r="CA147" s="80"/>
      <c r="CB147" s="80"/>
      <c r="CC147" s="80"/>
    </row>
    <row r="148" spans="1:81">
      <c r="A148" s="80" t="s">
        <v>1991</v>
      </c>
      <c r="B148" s="80">
        <v>126</v>
      </c>
      <c r="C148" s="80">
        <v>7</v>
      </c>
      <c r="D148" s="80">
        <v>8</v>
      </c>
      <c r="E148" s="80">
        <v>2010</v>
      </c>
      <c r="F148" s="80" t="s">
        <v>86</v>
      </c>
      <c r="G148" s="80" t="s">
        <v>1984</v>
      </c>
      <c r="H148" s="80" t="s">
        <v>1985</v>
      </c>
      <c r="I148" s="177"/>
      <c r="J148" s="81">
        <v>12.137944572737476</v>
      </c>
      <c r="K148" s="81">
        <v>0.69501056311924214</v>
      </c>
      <c r="L148" s="81">
        <v>1.0396251798406964</v>
      </c>
      <c r="M148" s="81">
        <v>5.0878031996459461</v>
      </c>
      <c r="N148" s="81">
        <v>9.7933885525494357</v>
      </c>
      <c r="O148" s="81">
        <v>5.8223160503400733</v>
      </c>
      <c r="P148" s="81">
        <v>6.0129445260975389</v>
      </c>
      <c r="Q148" s="81">
        <v>0.33535709997573243</v>
      </c>
      <c r="R148" s="81">
        <v>0</v>
      </c>
      <c r="S148" s="81">
        <v>0.68946976823915995</v>
      </c>
      <c r="T148" s="82"/>
      <c r="U148" s="81">
        <v>852215</v>
      </c>
      <c r="V148" s="81">
        <v>269</v>
      </c>
      <c r="W148" s="81">
        <v>23</v>
      </c>
      <c r="X148" s="81">
        <v>1039</v>
      </c>
      <c r="Y148" s="81">
        <v>1769</v>
      </c>
      <c r="Z148" s="81">
        <v>2957</v>
      </c>
      <c r="AA148" s="81">
        <v>1180</v>
      </c>
      <c r="AB148" s="81">
        <v>5512</v>
      </c>
      <c r="AC148" s="81">
        <v>0</v>
      </c>
      <c r="AD148" s="81">
        <v>0.68946976823915995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18.917999999999999</v>
      </c>
      <c r="BJ148" s="81">
        <v>0</v>
      </c>
      <c r="BK148" s="81">
        <v>0</v>
      </c>
      <c r="BL148" s="81">
        <v>0</v>
      </c>
      <c r="BM148" s="82"/>
      <c r="BN148" s="81">
        <v>0</v>
      </c>
      <c r="BO148" s="81">
        <v>0</v>
      </c>
      <c r="BP148" s="81">
        <v>1</v>
      </c>
      <c r="BQ148" s="81">
        <v>0</v>
      </c>
      <c r="BR148" s="81">
        <v>0</v>
      </c>
      <c r="BS148" s="81">
        <v>0</v>
      </c>
      <c r="BT148"/>
      <c r="BU148" s="80">
        <v>18.917999999999999</v>
      </c>
      <c r="BV148" s="80">
        <v>0</v>
      </c>
      <c r="BW148" s="80">
        <v>0</v>
      </c>
      <c r="BX148" s="80">
        <v>0</v>
      </c>
      <c r="BY148" s="80">
        <v>0</v>
      </c>
      <c r="BZ148" s="80">
        <v>0</v>
      </c>
      <c r="CA148" s="80">
        <v>0</v>
      </c>
      <c r="CB148" s="80">
        <v>0</v>
      </c>
      <c r="CC148" s="80">
        <v>0</v>
      </c>
    </row>
    <row r="149" spans="1:81">
      <c r="A149" s="80" t="s">
        <v>1992</v>
      </c>
      <c r="B149" s="80">
        <v>127</v>
      </c>
      <c r="C149" s="80">
        <v>8</v>
      </c>
      <c r="D149" s="80">
        <v>8</v>
      </c>
      <c r="E149" s="80">
        <v>2011</v>
      </c>
      <c r="F149" s="80" t="s">
        <v>87</v>
      </c>
      <c r="G149" s="80" t="s">
        <v>1984</v>
      </c>
      <c r="H149" s="80" t="s">
        <v>1985</v>
      </c>
      <c r="I149" s="177"/>
      <c r="J149" s="81">
        <v>15.610242918666454</v>
      </c>
      <c r="K149" s="81">
        <v>0.94410277823694</v>
      </c>
      <c r="L149" s="81">
        <v>0.88733977254796492</v>
      </c>
      <c r="M149" s="81">
        <v>5.8753509516899065</v>
      </c>
      <c r="N149" s="81">
        <v>9.1484824831734919</v>
      </c>
      <c r="O149" s="81">
        <v>5.6927343909965922</v>
      </c>
      <c r="P149" s="81">
        <v>5.7699014257341483</v>
      </c>
      <c r="Q149" s="81">
        <v>0.38120861126857719</v>
      </c>
      <c r="R149" s="81">
        <v>0</v>
      </c>
      <c r="S149" s="81">
        <v>0.50056261716237593</v>
      </c>
      <c r="T149" s="82"/>
      <c r="U149" s="81">
        <v>846015</v>
      </c>
      <c r="V149" s="81">
        <v>269</v>
      </c>
      <c r="W149" s="81">
        <v>23</v>
      </c>
      <c r="X149" s="81">
        <v>1039</v>
      </c>
      <c r="Y149" s="81">
        <v>1772</v>
      </c>
      <c r="Z149" s="81">
        <v>2954</v>
      </c>
      <c r="AA149" s="81">
        <v>1166</v>
      </c>
      <c r="AB149" s="81">
        <v>5432</v>
      </c>
      <c r="AC149" s="81">
        <v>0</v>
      </c>
      <c r="AD149" s="81">
        <v>0.50056261716237593</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17.202000000000002</v>
      </c>
      <c r="BJ149" s="81">
        <v>0</v>
      </c>
      <c r="BK149" s="81">
        <v>0</v>
      </c>
      <c r="BL149" s="81">
        <v>0</v>
      </c>
      <c r="BM149" s="82"/>
      <c r="BN149" s="81">
        <v>0</v>
      </c>
      <c r="BO149" s="81">
        <v>0</v>
      </c>
      <c r="BP149" s="81">
        <v>1</v>
      </c>
      <c r="BQ149" s="81">
        <v>0</v>
      </c>
      <c r="BR149" s="81">
        <v>0</v>
      </c>
      <c r="BS149" s="81">
        <v>0</v>
      </c>
      <c r="BT149"/>
      <c r="BU149" s="80">
        <v>17.202000000000002</v>
      </c>
      <c r="BV149" s="80">
        <v>0</v>
      </c>
      <c r="BW149" s="80">
        <v>0</v>
      </c>
      <c r="BX149" s="80">
        <v>0</v>
      </c>
      <c r="BY149" s="80">
        <v>0</v>
      </c>
      <c r="BZ149" s="80">
        <v>0</v>
      </c>
      <c r="CA149" s="80">
        <v>0</v>
      </c>
      <c r="CB149" s="80">
        <v>0</v>
      </c>
      <c r="CC149" s="80">
        <v>0</v>
      </c>
    </row>
    <row r="150" spans="1:81">
      <c r="A150" s="80" t="s">
        <v>1993</v>
      </c>
      <c r="B150" s="80">
        <v>128</v>
      </c>
      <c r="C150" s="80">
        <v>9</v>
      </c>
      <c r="D150" s="80">
        <v>8</v>
      </c>
      <c r="E150" s="80">
        <v>2012</v>
      </c>
      <c r="F150" s="80" t="s">
        <v>88</v>
      </c>
      <c r="G150" s="80" t="s">
        <v>1984</v>
      </c>
      <c r="H150" s="80" t="s">
        <v>1985</v>
      </c>
      <c r="I150" s="177"/>
      <c r="J150" s="81">
        <v>13.947346549425005</v>
      </c>
      <c r="K150" s="81">
        <v>0.87770015006759783</v>
      </c>
      <c r="L150" s="81">
        <v>0.87620372548526304</v>
      </c>
      <c r="M150" s="81">
        <v>5.8457434941903532</v>
      </c>
      <c r="N150" s="81">
        <v>9.7474371562993927</v>
      </c>
      <c r="O150" s="81">
        <v>5.6594089452751382</v>
      </c>
      <c r="P150" s="81">
        <v>5.7579404890529391</v>
      </c>
      <c r="Q150" s="81">
        <v>0.4033469616301919</v>
      </c>
      <c r="R150" s="81">
        <v>0</v>
      </c>
      <c r="S150" s="81">
        <v>0.55781741731108225</v>
      </c>
      <c r="T150" s="82"/>
      <c r="U150" s="81">
        <v>877915</v>
      </c>
      <c r="V150" s="81">
        <v>269</v>
      </c>
      <c r="W150" s="81">
        <v>23</v>
      </c>
      <c r="X150" s="81">
        <v>1039</v>
      </c>
      <c r="Y150" s="81">
        <v>1767</v>
      </c>
      <c r="Z150" s="81">
        <v>2960</v>
      </c>
      <c r="AA150" s="81">
        <v>1157</v>
      </c>
      <c r="AB150" s="81">
        <v>5290</v>
      </c>
      <c r="AC150" s="81">
        <v>0</v>
      </c>
      <c r="AD150" s="81">
        <v>0.55781741731108225</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21.437999999999999</v>
      </c>
      <c r="BJ150" s="81">
        <v>0</v>
      </c>
      <c r="BK150" s="81">
        <v>0</v>
      </c>
      <c r="BL150" s="81">
        <v>0</v>
      </c>
      <c r="BM150" s="82"/>
      <c r="BN150" s="81">
        <v>0</v>
      </c>
      <c r="BO150" s="81">
        <v>0</v>
      </c>
      <c r="BP150" s="81">
        <v>1</v>
      </c>
      <c r="BQ150" s="81">
        <v>0</v>
      </c>
      <c r="BR150" s="81">
        <v>0</v>
      </c>
      <c r="BS150" s="81">
        <v>0</v>
      </c>
      <c r="BT150"/>
      <c r="BU150" s="80">
        <v>21.437999999999999</v>
      </c>
      <c r="BV150" s="80">
        <v>0</v>
      </c>
      <c r="BW150" s="80">
        <v>0</v>
      </c>
      <c r="BX150" s="80">
        <v>0</v>
      </c>
      <c r="BY150" s="80">
        <v>0</v>
      </c>
      <c r="BZ150" s="80">
        <v>0</v>
      </c>
      <c r="CA150" s="80">
        <v>0</v>
      </c>
      <c r="CB150" s="80">
        <v>0</v>
      </c>
      <c r="CC150" s="80">
        <v>0</v>
      </c>
    </row>
    <row r="151" spans="1:81">
      <c r="A151" s="80" t="s">
        <v>1994</v>
      </c>
      <c r="B151" s="80">
        <v>129</v>
      </c>
      <c r="C151" s="80">
        <v>10</v>
      </c>
      <c r="D151" s="80">
        <v>8</v>
      </c>
      <c r="E151" s="80">
        <v>2013</v>
      </c>
      <c r="F151" s="80" t="s">
        <v>89</v>
      </c>
      <c r="G151" s="80" t="s">
        <v>1984</v>
      </c>
      <c r="H151" s="80" t="s">
        <v>1985</v>
      </c>
      <c r="I151" s="177"/>
      <c r="J151" s="81">
        <v>15.184232574013429</v>
      </c>
      <c r="K151" s="81">
        <v>0.79648052683187587</v>
      </c>
      <c r="L151" s="81">
        <v>0.69391883074501204</v>
      </c>
      <c r="M151" s="81">
        <v>5.7680807545859771</v>
      </c>
      <c r="N151" s="81">
        <v>11.061225852034463</v>
      </c>
      <c r="O151" s="81">
        <v>5.4248473382467033</v>
      </c>
      <c r="P151" s="81">
        <v>5.6847238793936521</v>
      </c>
      <c r="Q151" s="81">
        <v>0.40557863855245296</v>
      </c>
      <c r="R151" s="81">
        <v>0</v>
      </c>
      <c r="S151" s="81">
        <v>0.68826102195140715</v>
      </c>
      <c r="T151" s="82"/>
      <c r="U151" s="81">
        <v>909568</v>
      </c>
      <c r="V151" s="81">
        <v>269</v>
      </c>
      <c r="W151" s="81">
        <v>23</v>
      </c>
      <c r="X151" s="81">
        <v>1039</v>
      </c>
      <c r="Y151" s="81">
        <v>1758</v>
      </c>
      <c r="Z151" s="81">
        <v>2964</v>
      </c>
      <c r="AA151" s="81">
        <v>1138</v>
      </c>
      <c r="AB151" s="81">
        <v>5243</v>
      </c>
      <c r="AC151" s="81">
        <v>0</v>
      </c>
      <c r="AD151" s="81">
        <v>0.68826102195140715</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23.465</v>
      </c>
      <c r="BJ151" s="81">
        <v>0</v>
      </c>
      <c r="BK151" s="81">
        <v>0</v>
      </c>
      <c r="BL151" s="81">
        <v>0</v>
      </c>
      <c r="BM151" s="82"/>
      <c r="BN151" s="81">
        <v>0</v>
      </c>
      <c r="BO151" s="81">
        <v>0</v>
      </c>
      <c r="BP151" s="81">
        <v>1</v>
      </c>
      <c r="BQ151" s="81">
        <v>0</v>
      </c>
      <c r="BR151" s="81">
        <v>0</v>
      </c>
      <c r="BS151" s="81">
        <v>0</v>
      </c>
      <c r="BT151"/>
      <c r="BU151" s="80">
        <v>23.465</v>
      </c>
      <c r="BV151" s="80">
        <v>0</v>
      </c>
      <c r="BW151" s="80">
        <v>0</v>
      </c>
      <c r="BX151" s="80">
        <v>0</v>
      </c>
      <c r="BY151" s="80">
        <v>0</v>
      </c>
      <c r="BZ151" s="80">
        <v>0</v>
      </c>
      <c r="CA151" s="80">
        <v>0</v>
      </c>
      <c r="CB151" s="80">
        <v>0</v>
      </c>
      <c r="CC151" s="80">
        <v>0</v>
      </c>
    </row>
    <row r="152" spans="1:81">
      <c r="A152" s="80" t="s">
        <v>1995</v>
      </c>
      <c r="B152" s="80">
        <v>130</v>
      </c>
      <c r="C152" s="80">
        <v>11</v>
      </c>
      <c r="D152" s="80">
        <v>8</v>
      </c>
      <c r="E152" s="80">
        <v>2014</v>
      </c>
      <c r="F152" s="80" t="s">
        <v>90</v>
      </c>
      <c r="G152" s="80" t="s">
        <v>1984</v>
      </c>
      <c r="H152" s="80" t="s">
        <v>1985</v>
      </c>
      <c r="I152" s="177"/>
      <c r="J152" s="81">
        <v>13.447746272023819</v>
      </c>
      <c r="K152" s="81">
        <v>0.73361178299823993</v>
      </c>
      <c r="L152" s="81">
        <v>3.610715512537451</v>
      </c>
      <c r="M152" s="81">
        <v>5.1996745349187945</v>
      </c>
      <c r="N152" s="81">
        <v>8.9442964389620307</v>
      </c>
      <c r="O152" s="81">
        <v>5.1803108450193749</v>
      </c>
      <c r="P152" s="81">
        <v>5.6439917807373741</v>
      </c>
      <c r="Q152" s="81">
        <v>0.38260304744444695</v>
      </c>
      <c r="R152" s="81">
        <v>0</v>
      </c>
      <c r="S152" s="81">
        <v>0.53228798249274611</v>
      </c>
      <c r="T152" s="82"/>
      <c r="U152" s="81">
        <v>1060368</v>
      </c>
      <c r="V152" s="81">
        <v>232</v>
      </c>
      <c r="W152" s="81">
        <v>74</v>
      </c>
      <c r="X152" s="81">
        <v>959</v>
      </c>
      <c r="Y152" s="81">
        <v>1755</v>
      </c>
      <c r="Z152" s="81">
        <v>2981</v>
      </c>
      <c r="AA152" s="81">
        <v>1124</v>
      </c>
      <c r="AB152" s="81">
        <v>5155</v>
      </c>
      <c r="AC152" s="81">
        <v>0</v>
      </c>
      <c r="AD152" s="81">
        <v>0.53228798249274611</v>
      </c>
      <c r="AE152" s="82"/>
      <c r="AF152" s="81">
        <v>13782038.057759553</v>
      </c>
      <c r="AG152" s="81">
        <v>540816.98270392045</v>
      </c>
      <c r="AH152" s="81">
        <v>957839.96407407429</v>
      </c>
      <c r="AI152" s="81">
        <v>6073584.7522664154</v>
      </c>
      <c r="AJ152" s="81">
        <v>8584855.7019634843</v>
      </c>
      <c r="AK152" s="81">
        <v>0</v>
      </c>
      <c r="AL152" s="81">
        <v>0</v>
      </c>
      <c r="AM152" s="81">
        <v>707704.46772684238</v>
      </c>
      <c r="AN152" s="81">
        <v>0</v>
      </c>
      <c r="AO152" s="81">
        <v>0</v>
      </c>
      <c r="AP152" s="82"/>
      <c r="AQ152" s="81">
        <v>30</v>
      </c>
      <c r="AR152" s="81">
        <v>4</v>
      </c>
      <c r="AS152" s="81">
        <v>0</v>
      </c>
      <c r="AT152" s="81">
        <v>0</v>
      </c>
      <c r="AU152" s="81">
        <v>0</v>
      </c>
      <c r="AV152" s="81">
        <v>0</v>
      </c>
      <c r="AW152" s="81" t="s">
        <v>564</v>
      </c>
      <c r="AX152" s="82"/>
      <c r="AY152" s="81">
        <v>132</v>
      </c>
      <c r="AZ152" s="81">
        <v>1557.3</v>
      </c>
      <c r="BA152" s="81">
        <v>0</v>
      </c>
      <c r="BB152" s="81">
        <v>0</v>
      </c>
      <c r="BC152" s="81">
        <v>0</v>
      </c>
      <c r="BD152" s="81">
        <v>0</v>
      </c>
      <c r="BE152" s="81" t="s">
        <v>564</v>
      </c>
      <c r="BF152" s="82"/>
      <c r="BG152" s="81">
        <v>0</v>
      </c>
      <c r="BH152" s="81">
        <v>0</v>
      </c>
      <c r="BI152" s="81">
        <v>22.744</v>
      </c>
      <c r="BJ152" s="81">
        <v>0</v>
      </c>
      <c r="BK152" s="81">
        <v>0</v>
      </c>
      <c r="BL152" s="81">
        <v>0</v>
      </c>
      <c r="BM152" s="82"/>
      <c r="BN152" s="81">
        <v>0</v>
      </c>
      <c r="BO152" s="81">
        <v>0</v>
      </c>
      <c r="BP152" s="81">
        <v>1</v>
      </c>
      <c r="BQ152" s="81">
        <v>0</v>
      </c>
      <c r="BR152" s="81">
        <v>0</v>
      </c>
      <c r="BS152" s="81">
        <v>0</v>
      </c>
      <c r="BT152"/>
      <c r="BU152" s="80">
        <v>22.744</v>
      </c>
      <c r="BV152" s="80">
        <v>0</v>
      </c>
      <c r="BW152" s="80">
        <v>0</v>
      </c>
      <c r="BX152" s="80">
        <v>0</v>
      </c>
      <c r="BY152" s="80">
        <v>0</v>
      </c>
      <c r="BZ152" s="80">
        <v>0</v>
      </c>
      <c r="CA152" s="80">
        <v>0</v>
      </c>
      <c r="CB152" s="80">
        <v>0</v>
      </c>
      <c r="CC152" s="80">
        <v>0</v>
      </c>
    </row>
    <row r="153" spans="1:81">
      <c r="A153" s="80" t="s">
        <v>1996</v>
      </c>
      <c r="B153" s="80">
        <v>131</v>
      </c>
      <c r="C153" s="80">
        <v>12</v>
      </c>
      <c r="D153" s="80">
        <v>8</v>
      </c>
      <c r="E153" s="80">
        <v>2015</v>
      </c>
      <c r="F153" s="80" t="s">
        <v>91</v>
      </c>
      <c r="G153" s="80" t="s">
        <v>1984</v>
      </c>
      <c r="H153" s="80" t="s">
        <v>1985</v>
      </c>
      <c r="I153" s="177"/>
      <c r="J153" s="81">
        <v>11.5724985546257</v>
      </c>
      <c r="K153" s="81">
        <v>0.69188125553895941</v>
      </c>
      <c r="L153" s="81">
        <v>3.8655968550573716</v>
      </c>
      <c r="M153" s="81">
        <v>4.9381085516678738</v>
      </c>
      <c r="N153" s="81">
        <v>8.6227316456004939</v>
      </c>
      <c r="O153" s="81">
        <v>5.1291548887614988</v>
      </c>
      <c r="P153" s="81">
        <v>5.4474207330206754</v>
      </c>
      <c r="Q153" s="81">
        <v>0.36699301017056485</v>
      </c>
      <c r="R153" s="81">
        <v>0</v>
      </c>
      <c r="S153" s="81">
        <v>0.63849240249335804</v>
      </c>
      <c r="T153" s="82"/>
      <c r="U153" s="81">
        <v>898080</v>
      </c>
      <c r="V153" s="81">
        <v>232</v>
      </c>
      <c r="W153" s="81">
        <v>74</v>
      </c>
      <c r="X153" s="81">
        <v>959</v>
      </c>
      <c r="Y153" s="81">
        <v>1748</v>
      </c>
      <c r="Z153" s="81">
        <v>2980</v>
      </c>
      <c r="AA153" s="81">
        <v>1084</v>
      </c>
      <c r="AB153" s="81">
        <v>5051</v>
      </c>
      <c r="AC153" s="81">
        <v>0</v>
      </c>
      <c r="AD153" s="81">
        <v>0.63849240249335804</v>
      </c>
      <c r="AE153" s="82"/>
      <c r="AF153" s="81">
        <v>12598714.052661786</v>
      </c>
      <c r="AG153" s="81">
        <v>486566.1400850066</v>
      </c>
      <c r="AH153" s="81">
        <v>976853.84607830597</v>
      </c>
      <c r="AI153" s="81">
        <v>6128294.5159998927</v>
      </c>
      <c r="AJ153" s="81">
        <v>9280603.7794793397</v>
      </c>
      <c r="AK153" s="81">
        <v>0</v>
      </c>
      <c r="AL153" s="81">
        <v>0</v>
      </c>
      <c r="AM153" s="81">
        <v>692218.3618519014</v>
      </c>
      <c r="AN153" s="81">
        <v>0</v>
      </c>
      <c r="AO153" s="81">
        <v>0</v>
      </c>
      <c r="AP153" s="82"/>
      <c r="AQ153" s="81">
        <v>32</v>
      </c>
      <c r="AR153" s="81">
        <v>6</v>
      </c>
      <c r="AS153" s="81">
        <v>0</v>
      </c>
      <c r="AT153" s="81">
        <v>0</v>
      </c>
      <c r="AU153" s="81">
        <v>0</v>
      </c>
      <c r="AV153" s="81">
        <v>0</v>
      </c>
      <c r="AW153" s="81" t="s">
        <v>564</v>
      </c>
      <c r="AX153" s="82"/>
      <c r="AY153" s="81">
        <v>140.1</v>
      </c>
      <c r="AZ153" s="81">
        <v>2340.3000000000002</v>
      </c>
      <c r="BA153" s="81">
        <v>0</v>
      </c>
      <c r="BB153" s="81">
        <v>0</v>
      </c>
      <c r="BC153" s="81">
        <v>0</v>
      </c>
      <c r="BD153" s="81">
        <v>0</v>
      </c>
      <c r="BE153" s="81" t="s">
        <v>564</v>
      </c>
      <c r="BF153" s="82"/>
      <c r="BG153" s="81">
        <v>0</v>
      </c>
      <c r="BH153" s="81">
        <v>0</v>
      </c>
      <c r="BI153" s="81">
        <v>21.515999999999998</v>
      </c>
      <c r="BJ153" s="81">
        <v>0</v>
      </c>
      <c r="BK153" s="81">
        <v>0</v>
      </c>
      <c r="BL153" s="81">
        <v>0</v>
      </c>
      <c r="BM153" s="82"/>
      <c r="BN153" s="81">
        <v>0</v>
      </c>
      <c r="BO153" s="81">
        <v>0</v>
      </c>
      <c r="BP153" s="81">
        <v>1</v>
      </c>
      <c r="BQ153" s="81">
        <v>0</v>
      </c>
      <c r="BR153" s="81">
        <v>0</v>
      </c>
      <c r="BS153" s="81">
        <v>0</v>
      </c>
      <c r="BT153"/>
      <c r="BU153" s="80">
        <v>21.515999999999998</v>
      </c>
      <c r="BV153" s="80">
        <v>0</v>
      </c>
      <c r="BW153" s="80">
        <v>0</v>
      </c>
      <c r="BX153" s="80">
        <v>0</v>
      </c>
      <c r="BY153" s="80">
        <v>0</v>
      </c>
      <c r="BZ153" s="80">
        <v>0</v>
      </c>
      <c r="CA153" s="80">
        <v>0</v>
      </c>
      <c r="CB153" s="80">
        <v>0</v>
      </c>
      <c r="CC153" s="80">
        <v>0</v>
      </c>
    </row>
    <row r="154" spans="1:81">
      <c r="A154" s="80" t="s">
        <v>1997</v>
      </c>
      <c r="B154" s="80">
        <v>132</v>
      </c>
      <c r="C154" s="80">
        <v>13</v>
      </c>
      <c r="D154" s="80">
        <v>8</v>
      </c>
      <c r="E154" s="80">
        <v>2016</v>
      </c>
      <c r="F154" s="80" t="s">
        <v>92</v>
      </c>
      <c r="G154" s="80" t="s">
        <v>1984</v>
      </c>
      <c r="H154" s="80" t="s">
        <v>1985</v>
      </c>
      <c r="I154" s="177"/>
      <c r="J154" s="81">
        <v>14.971638462146185</v>
      </c>
      <c r="K154" s="81">
        <v>0.73543812118259733</v>
      </c>
      <c r="L154" s="81">
        <v>3.6629061740004594</v>
      </c>
      <c r="M154" s="81">
        <v>4.2923106803493605</v>
      </c>
      <c r="N154" s="81">
        <v>8.7488252401133018</v>
      </c>
      <c r="O154" s="81">
        <v>5.054967227424072</v>
      </c>
      <c r="P154" s="81">
        <v>5.4757796196864303</v>
      </c>
      <c r="Q154" s="81">
        <v>0.34984043394751901</v>
      </c>
      <c r="R154" s="81">
        <v>0</v>
      </c>
      <c r="S154" s="81">
        <v>0.89387214720682562</v>
      </c>
      <c r="T154" s="82"/>
      <c r="U154" s="81">
        <v>916479.99999999988</v>
      </c>
      <c r="V154" s="81">
        <v>232</v>
      </c>
      <c r="W154" s="81">
        <v>74</v>
      </c>
      <c r="X154" s="81">
        <v>959</v>
      </c>
      <c r="Y154" s="81">
        <v>1743</v>
      </c>
      <c r="Z154" s="81">
        <v>2973</v>
      </c>
      <c r="AA154" s="81">
        <v>1127</v>
      </c>
      <c r="AB154" s="81">
        <v>4953</v>
      </c>
      <c r="AC154" s="81">
        <v>0</v>
      </c>
      <c r="AD154" s="81">
        <v>0.89387214720682562</v>
      </c>
      <c r="AE154" s="82"/>
      <c r="AF154" s="81">
        <v>18761745.43636464</v>
      </c>
      <c r="AG154" s="81">
        <v>511694.44927260221</v>
      </c>
      <c r="AH154" s="81">
        <v>659342.59100649529</v>
      </c>
      <c r="AI154" s="81">
        <v>5929203.5233174488</v>
      </c>
      <c r="AJ154" s="81">
        <v>9720470.6767919995</v>
      </c>
      <c r="AK154" s="81">
        <v>0</v>
      </c>
      <c r="AL154" s="81">
        <v>0</v>
      </c>
      <c r="AM154" s="81">
        <v>679315.22452165012</v>
      </c>
      <c r="AN154" s="81">
        <v>0</v>
      </c>
      <c r="AO154" s="81">
        <v>0</v>
      </c>
      <c r="AP154" s="82"/>
      <c r="AQ154" s="81">
        <v>37</v>
      </c>
      <c r="AR154" s="81">
        <v>9</v>
      </c>
      <c r="AS154" s="81">
        <v>0</v>
      </c>
      <c r="AT154" s="81">
        <v>0</v>
      </c>
      <c r="AU154" s="81">
        <v>0</v>
      </c>
      <c r="AV154" s="81">
        <v>0</v>
      </c>
      <c r="AW154" s="81" t="s">
        <v>564</v>
      </c>
      <c r="AX154" s="82"/>
      <c r="AY154" s="81">
        <v>167.9</v>
      </c>
      <c r="AZ154" s="81">
        <v>2488.8000000000002</v>
      </c>
      <c r="BA154" s="81">
        <v>0</v>
      </c>
      <c r="BB154" s="81">
        <v>0</v>
      </c>
      <c r="BC154" s="81">
        <v>0</v>
      </c>
      <c r="BD154" s="81">
        <v>0</v>
      </c>
      <c r="BE154" s="81" t="s">
        <v>564</v>
      </c>
      <c r="BF154" s="82"/>
      <c r="BG154" s="81">
        <v>0</v>
      </c>
      <c r="BH154" s="81">
        <v>0</v>
      </c>
      <c r="BI154" s="81">
        <v>21.452000000000002</v>
      </c>
      <c r="BJ154" s="81">
        <v>0</v>
      </c>
      <c r="BK154" s="81">
        <v>0</v>
      </c>
      <c r="BL154" s="81">
        <v>0</v>
      </c>
      <c r="BM154" s="82"/>
      <c r="BN154" s="81">
        <v>0</v>
      </c>
      <c r="BO154" s="81">
        <v>0</v>
      </c>
      <c r="BP154" s="81">
        <v>1</v>
      </c>
      <c r="BQ154" s="81">
        <v>0</v>
      </c>
      <c r="BR154" s="81">
        <v>0</v>
      </c>
      <c r="BS154" s="81">
        <v>0</v>
      </c>
      <c r="BT154"/>
      <c r="BU154" s="80">
        <v>21.452000000000002</v>
      </c>
      <c r="BV154" s="80">
        <v>0</v>
      </c>
      <c r="BW154" s="80">
        <v>0</v>
      </c>
      <c r="BX154" s="80">
        <v>0</v>
      </c>
      <c r="BY154" s="80">
        <v>0</v>
      </c>
      <c r="BZ154" s="80">
        <v>0</v>
      </c>
      <c r="CA154" s="80">
        <v>0</v>
      </c>
      <c r="CB154" s="80">
        <v>0</v>
      </c>
      <c r="CC154" s="80">
        <v>0</v>
      </c>
    </row>
    <row r="155" spans="1:81">
      <c r="A155" s="80" t="s">
        <v>1998</v>
      </c>
      <c r="B155" s="80">
        <v>133</v>
      </c>
      <c r="C155" s="80">
        <v>14</v>
      </c>
      <c r="D155" s="80">
        <v>8</v>
      </c>
      <c r="E155" s="80">
        <v>2017</v>
      </c>
      <c r="F155" s="80" t="s">
        <v>71</v>
      </c>
      <c r="G155" s="80" t="s">
        <v>1984</v>
      </c>
      <c r="H155" s="80" t="s">
        <v>1985</v>
      </c>
      <c r="I155" s="177"/>
      <c r="J155" s="81">
        <v>12.79793844961131</v>
      </c>
      <c r="K155" s="81">
        <v>0.7135805162936254</v>
      </c>
      <c r="L155" s="81">
        <v>3.5378544120670337</v>
      </c>
      <c r="M155" s="81">
        <v>3.8610854618138375</v>
      </c>
      <c r="N155" s="81">
        <v>9.4816723456041725</v>
      </c>
      <c r="O155" s="81">
        <v>4.9841900359078544</v>
      </c>
      <c r="P155" s="81">
        <v>5.3590174688108352</v>
      </c>
      <c r="Q155" s="81">
        <v>0.33310231328679818</v>
      </c>
      <c r="R155" s="81">
        <v>0</v>
      </c>
      <c r="S155" s="81">
        <v>0.92113472814073982</v>
      </c>
      <c r="T155" s="82"/>
      <c r="U155" s="81">
        <v>970499</v>
      </c>
      <c r="V155" s="81">
        <v>232</v>
      </c>
      <c r="W155" s="81">
        <v>74</v>
      </c>
      <c r="X155" s="81">
        <v>959</v>
      </c>
      <c r="Y155" s="81">
        <v>1757</v>
      </c>
      <c r="Z155" s="81">
        <v>2980</v>
      </c>
      <c r="AA155" s="81">
        <v>1110</v>
      </c>
      <c r="AB155" s="81">
        <v>4877</v>
      </c>
      <c r="AC155" s="81">
        <v>0</v>
      </c>
      <c r="AD155" s="81">
        <v>0.92113472814073982</v>
      </c>
      <c r="AE155" s="82"/>
      <c r="AF155" s="81">
        <v>16378478.56138326</v>
      </c>
      <c r="AG155" s="81">
        <v>489920.78329831391</v>
      </c>
      <c r="AH155" s="81">
        <v>765068.83145744819</v>
      </c>
      <c r="AI155" s="81">
        <v>5650466.072226502</v>
      </c>
      <c r="AJ155" s="81">
        <v>9800417.0720643625</v>
      </c>
      <c r="AK155" s="81">
        <v>0</v>
      </c>
      <c r="AL155" s="81">
        <v>0</v>
      </c>
      <c r="AM155" s="81">
        <v>669938.28436956764</v>
      </c>
      <c r="AN155" s="81">
        <v>0</v>
      </c>
      <c r="AO155" s="81">
        <v>0</v>
      </c>
      <c r="AP155" s="82"/>
      <c r="AQ155" s="81">
        <v>42</v>
      </c>
      <c r="AR155" s="81">
        <v>10</v>
      </c>
      <c r="AS155" s="81">
        <v>0</v>
      </c>
      <c r="AT155" s="81">
        <v>0</v>
      </c>
      <c r="AU155" s="81">
        <v>0</v>
      </c>
      <c r="AV155" s="81">
        <v>0</v>
      </c>
      <c r="AW155" s="81" t="s">
        <v>564</v>
      </c>
      <c r="AX155" s="82"/>
      <c r="AY155" s="81">
        <v>192.6</v>
      </c>
      <c r="AZ155" s="81">
        <v>2538.3000000000002</v>
      </c>
      <c r="BA155" s="81">
        <v>0</v>
      </c>
      <c r="BB155" s="81">
        <v>0</v>
      </c>
      <c r="BC155" s="81">
        <v>0</v>
      </c>
      <c r="BD155" s="81">
        <v>0</v>
      </c>
      <c r="BE155" s="81" t="s">
        <v>564</v>
      </c>
      <c r="BF155" s="82"/>
      <c r="BG155" s="81">
        <v>0</v>
      </c>
      <c r="BH155" s="81">
        <v>0</v>
      </c>
      <c r="BI155" s="81">
        <v>22.401</v>
      </c>
      <c r="BJ155" s="81">
        <v>0</v>
      </c>
      <c r="BK155" s="81">
        <v>0</v>
      </c>
      <c r="BL155" s="81">
        <v>0</v>
      </c>
      <c r="BM155" s="82"/>
      <c r="BN155" s="81">
        <v>0</v>
      </c>
      <c r="BO155" s="81">
        <v>0</v>
      </c>
      <c r="BP155" s="81">
        <v>1</v>
      </c>
      <c r="BQ155" s="81">
        <v>0</v>
      </c>
      <c r="BR155" s="81">
        <v>0</v>
      </c>
      <c r="BS155" s="81">
        <v>0</v>
      </c>
      <c r="BT155"/>
      <c r="BU155" s="80">
        <v>22.401</v>
      </c>
      <c r="BV155" s="80">
        <v>0</v>
      </c>
      <c r="BW155" s="80">
        <v>0</v>
      </c>
      <c r="BX155" s="80">
        <v>0</v>
      </c>
      <c r="BY155" s="80">
        <v>0</v>
      </c>
      <c r="BZ155" s="80">
        <v>0</v>
      </c>
      <c r="CA155" s="80">
        <v>0</v>
      </c>
      <c r="CB155" s="80">
        <v>0</v>
      </c>
      <c r="CC155" s="80">
        <v>0</v>
      </c>
    </row>
    <row r="156" spans="1:81">
      <c r="A156" s="80" t="s">
        <v>1999</v>
      </c>
      <c r="B156" s="80">
        <v>134</v>
      </c>
      <c r="C156" s="80">
        <v>15</v>
      </c>
      <c r="D156" s="80">
        <v>8</v>
      </c>
      <c r="E156" s="80">
        <v>2018</v>
      </c>
      <c r="F156" s="80" t="s">
        <v>93</v>
      </c>
      <c r="G156" s="80" t="s">
        <v>1984</v>
      </c>
      <c r="H156" s="80" t="s">
        <v>1985</v>
      </c>
      <c r="I156" s="177"/>
      <c r="J156" s="81">
        <v>14.655066647447455</v>
      </c>
      <c r="K156" s="81">
        <v>0.67476665289586646</v>
      </c>
      <c r="L156" s="81">
        <v>3.2423789140856858</v>
      </c>
      <c r="M156" s="81">
        <v>4.0455814014671114</v>
      </c>
      <c r="N156" s="81">
        <v>8.056687523571302</v>
      </c>
      <c r="O156" s="81">
        <v>4.8068506851531154</v>
      </c>
      <c r="P156" s="81">
        <v>5.2578736852425099</v>
      </c>
      <c r="Q156" s="81">
        <v>0.30175010693794696</v>
      </c>
      <c r="R156" s="81">
        <v>0</v>
      </c>
      <c r="S156" s="81">
        <v>0.7683057245091196</v>
      </c>
      <c r="T156" s="82"/>
      <c r="U156" s="81">
        <v>1001510</v>
      </c>
      <c r="V156" s="81">
        <v>232</v>
      </c>
      <c r="W156" s="81">
        <v>74</v>
      </c>
      <c r="X156" s="81">
        <v>959</v>
      </c>
      <c r="Y156" s="81">
        <v>1752</v>
      </c>
      <c r="Z156" s="81">
        <v>2929</v>
      </c>
      <c r="AA156" s="81">
        <v>1100</v>
      </c>
      <c r="AB156" s="81">
        <v>4761</v>
      </c>
      <c r="AC156" s="81">
        <v>0</v>
      </c>
      <c r="AD156" s="81">
        <v>0.7683057245091196</v>
      </c>
      <c r="AE156" s="82"/>
      <c r="AF156" s="81">
        <v>18455074.719466958</v>
      </c>
      <c r="AG156" s="81">
        <v>458403.75191703852</v>
      </c>
      <c r="AH156" s="81">
        <v>737274.2509186063</v>
      </c>
      <c r="AI156" s="81">
        <v>5706400.6683833627</v>
      </c>
      <c r="AJ156" s="81">
        <v>8835874.4755363539</v>
      </c>
      <c r="AK156" s="81">
        <v>0</v>
      </c>
      <c r="AL156" s="81">
        <v>0</v>
      </c>
      <c r="AM156" s="81">
        <v>655356.93809816032</v>
      </c>
      <c r="AN156" s="81">
        <v>0</v>
      </c>
      <c r="AO156" s="81">
        <v>0</v>
      </c>
      <c r="AP156" s="82"/>
      <c r="AQ156" s="81">
        <v>44</v>
      </c>
      <c r="AR156" s="81">
        <v>12</v>
      </c>
      <c r="AS156" s="81">
        <v>0</v>
      </c>
      <c r="AT156" s="81">
        <v>0</v>
      </c>
      <c r="AU156" s="81">
        <v>0</v>
      </c>
      <c r="AV156" s="81">
        <v>0</v>
      </c>
      <c r="AW156" s="81" t="s">
        <v>564</v>
      </c>
      <c r="AX156" s="82"/>
      <c r="AY156" s="81">
        <v>202.3</v>
      </c>
      <c r="AZ156" s="81">
        <v>2637</v>
      </c>
      <c r="BA156" s="81">
        <v>0</v>
      </c>
      <c r="BB156" s="81">
        <v>0</v>
      </c>
      <c r="BC156" s="81">
        <v>0</v>
      </c>
      <c r="BD156" s="81">
        <v>0</v>
      </c>
      <c r="BE156" s="81" t="s">
        <v>564</v>
      </c>
      <c r="BF156" s="82"/>
      <c r="BG156" s="81">
        <v>0</v>
      </c>
      <c r="BH156" s="81">
        <v>0</v>
      </c>
      <c r="BI156" s="81">
        <v>21.367000000000001</v>
      </c>
      <c r="BJ156" s="81">
        <v>0</v>
      </c>
      <c r="BK156" s="81">
        <v>0</v>
      </c>
      <c r="BL156" s="81">
        <v>0</v>
      </c>
      <c r="BM156" s="82"/>
      <c r="BN156" s="81">
        <v>0</v>
      </c>
      <c r="BO156" s="81">
        <v>0</v>
      </c>
      <c r="BP156" s="81">
        <v>1</v>
      </c>
      <c r="BQ156" s="81">
        <v>0</v>
      </c>
      <c r="BR156" s="81">
        <v>0</v>
      </c>
      <c r="BS156" s="81">
        <v>0</v>
      </c>
      <c r="BT156"/>
      <c r="BU156" s="80">
        <v>21.367000000000001</v>
      </c>
      <c r="BV156" s="80">
        <v>0</v>
      </c>
      <c r="BW156" s="80">
        <v>0</v>
      </c>
      <c r="BX156" s="80">
        <v>0</v>
      </c>
      <c r="BY156" s="80">
        <v>0</v>
      </c>
      <c r="BZ156" s="80">
        <v>0</v>
      </c>
      <c r="CA156" s="80">
        <v>0</v>
      </c>
      <c r="CB156" s="80">
        <v>0</v>
      </c>
      <c r="CC156" s="80">
        <v>0</v>
      </c>
    </row>
    <row r="157" spans="1:81">
      <c r="A157" s="80" t="s">
        <v>2000</v>
      </c>
      <c r="B157" s="80">
        <v>135</v>
      </c>
      <c r="C157" s="80">
        <v>16</v>
      </c>
      <c r="D157" s="80">
        <v>8</v>
      </c>
      <c r="E157" s="80">
        <v>2019</v>
      </c>
      <c r="F157" s="80" t="s">
        <v>73</v>
      </c>
      <c r="G157" s="80" t="s">
        <v>1984</v>
      </c>
      <c r="H157" s="80" t="s">
        <v>1985</v>
      </c>
      <c r="I157" s="177"/>
      <c r="J157" s="81">
        <v>12.553753437527828</v>
      </c>
      <c r="K157" s="81">
        <v>0.63235670017151702</v>
      </c>
      <c r="L157" s="81">
        <v>3.2724033820186054</v>
      </c>
      <c r="M157" s="81">
        <v>3.8233034770898642</v>
      </c>
      <c r="N157" s="81">
        <v>7.5357870335603083</v>
      </c>
      <c r="O157" s="81">
        <v>4.6208999455094961</v>
      </c>
      <c r="P157" s="81">
        <v>5.0133828656315531</v>
      </c>
      <c r="Q157" s="81">
        <v>0.28787150498049308</v>
      </c>
      <c r="R157" s="81">
        <v>0</v>
      </c>
      <c r="S157" s="81">
        <v>0.80117949177907921</v>
      </c>
      <c r="T157" s="82"/>
      <c r="U157" s="81">
        <v>904828</v>
      </c>
      <c r="V157" s="81">
        <v>232</v>
      </c>
      <c r="W157" s="81">
        <v>74</v>
      </c>
      <c r="X157" s="81">
        <v>959</v>
      </c>
      <c r="Y157" s="81">
        <v>1741</v>
      </c>
      <c r="Z157" s="81">
        <v>2893</v>
      </c>
      <c r="AA157" s="81">
        <v>1041</v>
      </c>
      <c r="AB157" s="81">
        <v>4665</v>
      </c>
      <c r="AC157" s="81">
        <v>0</v>
      </c>
      <c r="AD157" s="81">
        <v>0.80117949177907921</v>
      </c>
      <c r="AE157" s="82"/>
      <c r="AF157" s="81">
        <v>16880498.634250849</v>
      </c>
      <c r="AG157" s="81">
        <v>441043.61976554862</v>
      </c>
      <c r="AH157" s="81">
        <v>767705.76362400095</v>
      </c>
      <c r="AI157" s="81">
        <v>5521890.2938588923</v>
      </c>
      <c r="AJ157" s="81">
        <v>8358701.1210248508</v>
      </c>
      <c r="AK157" s="81">
        <v>0</v>
      </c>
      <c r="AL157" s="81">
        <v>0</v>
      </c>
      <c r="AM157" s="81">
        <v>635337.88189880212</v>
      </c>
      <c r="AN157" s="81">
        <v>0</v>
      </c>
      <c r="AO157" s="81">
        <v>0</v>
      </c>
      <c r="AP157" s="82"/>
      <c r="AQ157" s="81">
        <v>44</v>
      </c>
      <c r="AR157" s="81">
        <v>15</v>
      </c>
      <c r="AS157" s="81">
        <v>0</v>
      </c>
      <c r="AT157" s="81">
        <v>0</v>
      </c>
      <c r="AU157" s="81">
        <v>0</v>
      </c>
      <c r="AV157" s="81">
        <v>0</v>
      </c>
      <c r="AW157" s="81" t="s">
        <v>564</v>
      </c>
      <c r="AX157" s="82"/>
      <c r="AY157" s="81">
        <v>202.1</v>
      </c>
      <c r="AZ157" s="81">
        <v>2785.8</v>
      </c>
      <c r="BA157" s="81">
        <v>0</v>
      </c>
      <c r="BB157" s="81">
        <v>0</v>
      </c>
      <c r="BC157" s="81">
        <v>0</v>
      </c>
      <c r="BD157" s="81">
        <v>0</v>
      </c>
      <c r="BE157" s="81" t="s">
        <v>564</v>
      </c>
      <c r="BF157" s="82"/>
      <c r="BG157" s="81">
        <v>0</v>
      </c>
      <c r="BH157" s="81">
        <v>0</v>
      </c>
      <c r="BI157" s="81">
        <v>18.972999999999999</v>
      </c>
      <c r="BJ157" s="81">
        <v>0</v>
      </c>
      <c r="BK157" s="81">
        <v>0</v>
      </c>
      <c r="BL157" s="81">
        <v>0</v>
      </c>
      <c r="BM157" s="82"/>
      <c r="BN157" s="81">
        <v>0</v>
      </c>
      <c r="BO157" s="81">
        <v>0</v>
      </c>
      <c r="BP157" s="81">
        <v>1</v>
      </c>
      <c r="BQ157" s="81">
        <v>0</v>
      </c>
      <c r="BR157" s="81">
        <v>0</v>
      </c>
      <c r="BS157" s="81">
        <v>0</v>
      </c>
      <c r="BT157"/>
      <c r="BU157" s="80">
        <v>18.972999999999999</v>
      </c>
      <c r="BV157" s="80">
        <v>0</v>
      </c>
      <c r="BW157" s="80">
        <v>0</v>
      </c>
      <c r="BX157" s="80">
        <v>0</v>
      </c>
      <c r="BY157" s="80">
        <v>0</v>
      </c>
      <c r="BZ157" s="80">
        <v>0</v>
      </c>
      <c r="CA157" s="80">
        <v>0</v>
      </c>
      <c r="CB157" s="80">
        <v>0</v>
      </c>
      <c r="CC157" s="80">
        <v>0</v>
      </c>
    </row>
    <row r="158" spans="1:81">
      <c r="A158" s="80" t="s">
        <v>2001</v>
      </c>
      <c r="B158" s="80">
        <v>136</v>
      </c>
      <c r="C158" s="80">
        <v>17</v>
      </c>
      <c r="D158" s="80">
        <v>8</v>
      </c>
      <c r="E158" s="80">
        <v>2020</v>
      </c>
      <c r="F158" s="80" t="s">
        <v>218</v>
      </c>
      <c r="G158" s="174" t="s">
        <v>1984</v>
      </c>
      <c r="H158" s="80" t="s">
        <v>1985</v>
      </c>
      <c r="I158" s="177"/>
      <c r="J158" s="81">
        <v>11.509833388258119</v>
      </c>
      <c r="K158" s="81">
        <v>0.54455663548459621</v>
      </c>
      <c r="L158" s="81">
        <v>4.6159989103047705</v>
      </c>
      <c r="M158" s="81">
        <v>3.7088944544361189</v>
      </c>
      <c r="N158" s="81">
        <v>7.1176262507918544</v>
      </c>
      <c r="O158" s="81">
        <v>4.06815429093884</v>
      </c>
      <c r="P158" s="81">
        <v>4.7694625653291389</v>
      </c>
      <c r="Q158" s="81">
        <v>0.27046406561643244</v>
      </c>
      <c r="R158" s="81">
        <v>0</v>
      </c>
      <c r="S158" s="81">
        <v>0.47614698251755122</v>
      </c>
      <c r="T158" s="82"/>
      <c r="U158" s="81">
        <v>873593</v>
      </c>
      <c r="V158" s="81">
        <v>172</v>
      </c>
      <c r="W158" s="81">
        <v>125</v>
      </c>
      <c r="X158" s="81">
        <v>992</v>
      </c>
      <c r="Y158" s="81">
        <v>1748</v>
      </c>
      <c r="Z158" s="81">
        <v>2907</v>
      </c>
      <c r="AA158" s="81">
        <v>1076</v>
      </c>
      <c r="AB158" s="81">
        <v>4587</v>
      </c>
      <c r="AC158" s="81">
        <v>0</v>
      </c>
      <c r="AD158" s="81">
        <v>0.47614698251755122</v>
      </c>
      <c r="AE158" s="82"/>
      <c r="AF158" s="81">
        <v>15377214.49326705</v>
      </c>
      <c r="AG158" s="81">
        <v>387339.62539504288</v>
      </c>
      <c r="AH158" s="81">
        <v>1119187.0942128862</v>
      </c>
      <c r="AI158" s="81">
        <v>5704286.4063700633</v>
      </c>
      <c r="AJ158" s="81">
        <v>8103279.5229450315</v>
      </c>
      <c r="AK158" s="81"/>
      <c r="AL158" s="81"/>
      <c r="AM158" s="81">
        <v>598654.46263293002</v>
      </c>
      <c r="AN158" s="81"/>
      <c r="AO158" s="81"/>
      <c r="AP158" s="82"/>
      <c r="AQ158" s="81">
        <v>45</v>
      </c>
      <c r="AR158" s="81">
        <v>15</v>
      </c>
      <c r="AS158" s="81">
        <v>0</v>
      </c>
      <c r="AT158" s="81">
        <v>0</v>
      </c>
      <c r="AU158" s="81">
        <v>0</v>
      </c>
      <c r="AV158" s="81">
        <v>0</v>
      </c>
      <c r="AW158" s="81">
        <v>0</v>
      </c>
      <c r="AX158" s="82"/>
      <c r="AY158" s="81">
        <v>207.6</v>
      </c>
      <c r="AZ158" s="81">
        <v>2785.8</v>
      </c>
      <c r="BA158" s="81">
        <v>0</v>
      </c>
      <c r="BB158" s="81">
        <v>0</v>
      </c>
      <c r="BC158" s="81">
        <v>0</v>
      </c>
      <c r="BD158" s="81">
        <v>0</v>
      </c>
      <c r="BE158" s="81">
        <v>0</v>
      </c>
      <c r="BF158" s="82"/>
      <c r="BG158" s="81">
        <v>0</v>
      </c>
      <c r="BH158" s="81">
        <v>0</v>
      </c>
      <c r="BI158" s="81">
        <v>17.152000000000001</v>
      </c>
      <c r="BJ158" s="81">
        <v>0</v>
      </c>
      <c r="BK158" s="81">
        <v>0</v>
      </c>
      <c r="BL158" s="81">
        <v>0</v>
      </c>
      <c r="BM158" s="82"/>
      <c r="BN158" s="81">
        <v>0</v>
      </c>
      <c r="BO158" s="81">
        <v>0</v>
      </c>
      <c r="BP158" s="81">
        <v>1</v>
      </c>
      <c r="BQ158" s="81">
        <v>0</v>
      </c>
      <c r="BR158" s="81">
        <v>0</v>
      </c>
      <c r="BS158" s="81">
        <v>0</v>
      </c>
      <c r="BT158"/>
      <c r="BU158" s="80">
        <v>17.152000000000001</v>
      </c>
      <c r="BV158" s="80">
        <v>0</v>
      </c>
      <c r="BW158" s="80">
        <v>0</v>
      </c>
      <c r="BX158" s="80">
        <v>0</v>
      </c>
      <c r="BY158" s="80">
        <v>0</v>
      </c>
      <c r="BZ158" s="80">
        <v>0</v>
      </c>
      <c r="CA158" s="80">
        <v>0</v>
      </c>
      <c r="CB158" s="80">
        <v>0</v>
      </c>
      <c r="CC158" s="80">
        <v>0</v>
      </c>
    </row>
    <row r="159" spans="1:81">
      <c r="A159" s="80" t="s">
        <v>2002</v>
      </c>
      <c r="B159" s="80">
        <v>136</v>
      </c>
      <c r="C159" s="80">
        <v>18</v>
      </c>
      <c r="D159" s="80">
        <v>8</v>
      </c>
      <c r="E159" s="80">
        <v>2021</v>
      </c>
      <c r="F159" s="80" t="s">
        <v>75</v>
      </c>
      <c r="G159" s="174" t="s">
        <v>1984</v>
      </c>
      <c r="H159" s="80" t="s">
        <v>1985</v>
      </c>
      <c r="I159" s="177"/>
      <c r="J159" s="81">
        <v>10.716654459423999</v>
      </c>
      <c r="K159" s="81">
        <v>0.53277781796052126</v>
      </c>
      <c r="L159" s="81">
        <v>4.827231905008496</v>
      </c>
      <c r="M159" s="81">
        <v>4.2851926922609227</v>
      </c>
      <c r="N159" s="81">
        <v>7.5016106467545027</v>
      </c>
      <c r="O159" s="81">
        <v>3.9019442958856154</v>
      </c>
      <c r="P159" s="81">
        <v>4.8498264698699165</v>
      </c>
      <c r="Q159" s="81">
        <v>0.26875717923833586</v>
      </c>
      <c r="R159" s="81">
        <v>0</v>
      </c>
      <c r="S159" s="81">
        <v>0.51781884151329838</v>
      </c>
      <c r="T159" s="82"/>
      <c r="U159" s="81">
        <v>844310</v>
      </c>
      <c r="V159" s="81">
        <v>172</v>
      </c>
      <c r="W159" s="81">
        <v>125</v>
      </c>
      <c r="X159" s="81">
        <v>992</v>
      </c>
      <c r="Y159" s="81">
        <v>1740</v>
      </c>
      <c r="Z159" s="81">
        <v>2871</v>
      </c>
      <c r="AA159" s="81">
        <v>1067</v>
      </c>
      <c r="AB159" s="81">
        <v>4504</v>
      </c>
      <c r="AC159" s="81">
        <v>0</v>
      </c>
      <c r="AD159" s="81">
        <v>0.51781884151329838</v>
      </c>
      <c r="AE159" s="82"/>
      <c r="AF159" s="81">
        <v>14567513.777057029</v>
      </c>
      <c r="AG159" s="81">
        <v>363684.4025907066</v>
      </c>
      <c r="AH159" s="81">
        <v>1026133.236313206</v>
      </c>
      <c r="AI159" s="81">
        <v>6457314.5684269704</v>
      </c>
      <c r="AJ159" s="81">
        <v>8803632.51512173</v>
      </c>
      <c r="AK159" s="81">
        <v>0</v>
      </c>
      <c r="AL159" s="81">
        <v>0</v>
      </c>
      <c r="AM159" s="81">
        <v>591212.55068634439</v>
      </c>
      <c r="AN159" s="81">
        <v>0</v>
      </c>
      <c r="AO159" s="81">
        <v>0</v>
      </c>
      <c r="AP159" s="82"/>
      <c r="AQ159" s="81">
        <v>47</v>
      </c>
      <c r="AR159" s="81">
        <v>16</v>
      </c>
      <c r="AS159" s="81">
        <v>0</v>
      </c>
      <c r="AT159" s="81">
        <v>0</v>
      </c>
      <c r="AU159" s="81">
        <v>0</v>
      </c>
      <c r="AV159" s="81">
        <v>0</v>
      </c>
      <c r="AW159" s="81"/>
      <c r="AX159" s="82"/>
      <c r="AY159" s="81">
        <v>227.4</v>
      </c>
      <c r="AZ159" s="81">
        <v>2835.3</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2003</v>
      </c>
      <c r="B160" s="80">
        <v>136</v>
      </c>
      <c r="C160" s="80">
        <v>19</v>
      </c>
      <c r="D160" s="80">
        <v>8</v>
      </c>
      <c r="E160" s="80">
        <v>2022</v>
      </c>
      <c r="F160" s="80" t="s">
        <v>568</v>
      </c>
      <c r="G160" s="80" t="s">
        <v>1984</v>
      </c>
      <c r="H160" s="80" t="s">
        <v>1985</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52</v>
      </c>
      <c r="AR160" s="81">
        <v>17</v>
      </c>
      <c r="AS160" s="81">
        <v>0</v>
      </c>
      <c r="AT160" s="81">
        <v>0</v>
      </c>
      <c r="AU160" s="81">
        <v>0</v>
      </c>
      <c r="AV160" s="81">
        <v>0</v>
      </c>
      <c r="AW160" s="81"/>
      <c r="AX160" s="82"/>
      <c r="AY160" s="81">
        <v>255.6</v>
      </c>
      <c r="AZ160" s="81">
        <v>2884.8</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2004</v>
      </c>
      <c r="B161" s="80">
        <v>324</v>
      </c>
      <c r="C161" s="80">
        <v>1</v>
      </c>
      <c r="D161" s="80">
        <v>20</v>
      </c>
      <c r="E161" s="80">
        <v>1990</v>
      </c>
      <c r="F161" s="80" t="s">
        <v>562</v>
      </c>
      <c r="G161" s="80" t="s">
        <v>1691</v>
      </c>
      <c r="H161" s="80" t="s">
        <v>1692</v>
      </c>
      <c r="I161" s="177"/>
      <c r="J161" s="81">
        <v>11.67063426184807</v>
      </c>
      <c r="K161" s="81">
        <v>2.9731633707311467</v>
      </c>
      <c r="L161" s="81">
        <v>6.9251387180830557</v>
      </c>
      <c r="M161" s="81">
        <v>3.9722564894794719</v>
      </c>
      <c r="N161" s="81">
        <v>9.3677145358435219</v>
      </c>
      <c r="O161" s="81">
        <v>5.5553976090786756</v>
      </c>
      <c r="P161" s="81">
        <v>9.3488315054477926</v>
      </c>
      <c r="Q161" s="81">
        <v>0.3808062514121664</v>
      </c>
      <c r="R161" s="81">
        <v>101.59431085855951</v>
      </c>
      <c r="S161" s="81">
        <v>0.31009517952487103</v>
      </c>
      <c r="T161" s="82"/>
      <c r="U161" s="81">
        <v>327670</v>
      </c>
      <c r="V161" s="81">
        <v>544</v>
      </c>
      <c r="W161" s="81">
        <v>81</v>
      </c>
      <c r="X161" s="81">
        <v>1332</v>
      </c>
      <c r="Y161" s="81">
        <v>2004</v>
      </c>
      <c r="Z161" s="81">
        <v>2285</v>
      </c>
      <c r="AA161" s="81">
        <v>2270</v>
      </c>
      <c r="AB161" s="81">
        <v>6183</v>
      </c>
      <c r="AC161" s="81">
        <v>17596317.5</v>
      </c>
      <c r="AD161" s="81">
        <v>0.31009517952487103</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2005</v>
      </c>
      <c r="B162" s="80">
        <v>325</v>
      </c>
      <c r="C162" s="80">
        <v>2</v>
      </c>
      <c r="D162" s="80">
        <v>20</v>
      </c>
      <c r="E162" s="80">
        <v>2005</v>
      </c>
      <c r="F162" s="80" t="s">
        <v>565</v>
      </c>
      <c r="G162" s="80" t="s">
        <v>1691</v>
      </c>
      <c r="H162" s="80" t="s">
        <v>1692</v>
      </c>
      <c r="I162" s="177"/>
      <c r="J162" s="81">
        <v>21.671421433131492</v>
      </c>
      <c r="K162" s="81">
        <v>1.4424487712134404</v>
      </c>
      <c r="L162" s="81">
        <v>26.239077015056338</v>
      </c>
      <c r="M162" s="81">
        <v>7.4323979492248897</v>
      </c>
      <c r="N162" s="81">
        <v>9.9520124903382197</v>
      </c>
      <c r="O162" s="81">
        <v>6.3302833705043504</v>
      </c>
      <c r="P162" s="81">
        <v>10.504878068283489</v>
      </c>
      <c r="Q162" s="81">
        <v>0.30335232009896868</v>
      </c>
      <c r="R162" s="81">
        <v>176.27550432801317</v>
      </c>
      <c r="S162" s="81">
        <v>0</v>
      </c>
      <c r="T162" s="82"/>
      <c r="U162" s="81">
        <v>669330</v>
      </c>
      <c r="V162" s="81">
        <v>440</v>
      </c>
      <c r="W162" s="81">
        <v>233</v>
      </c>
      <c r="X162" s="81">
        <v>1207</v>
      </c>
      <c r="Y162" s="81">
        <v>2029</v>
      </c>
      <c r="Z162" s="81">
        <v>3013</v>
      </c>
      <c r="AA162" s="81">
        <v>2089</v>
      </c>
      <c r="AB162" s="81">
        <v>5149</v>
      </c>
      <c r="AC162" s="81">
        <v>31170673</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2006</v>
      </c>
      <c r="B163" s="80">
        <v>326</v>
      </c>
      <c r="C163" s="80">
        <v>3</v>
      </c>
      <c r="D163" s="80">
        <v>20</v>
      </c>
      <c r="E163" s="80">
        <v>2006</v>
      </c>
      <c r="F163" s="80" t="s">
        <v>566</v>
      </c>
      <c r="G163" s="80" t="s">
        <v>1691</v>
      </c>
      <c r="H163" s="80" t="s">
        <v>1692</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2007</v>
      </c>
      <c r="B164" s="80">
        <v>327</v>
      </c>
      <c r="C164" s="80">
        <v>4</v>
      </c>
      <c r="D164" s="80">
        <v>20</v>
      </c>
      <c r="E164" s="80">
        <v>2007</v>
      </c>
      <c r="F164" s="80" t="s">
        <v>567</v>
      </c>
      <c r="G164" s="80" t="s">
        <v>1691</v>
      </c>
      <c r="H164" s="80" t="s">
        <v>1692</v>
      </c>
      <c r="I164" s="177"/>
      <c r="J164" s="81">
        <v>20.820052900131977</v>
      </c>
      <c r="K164" s="81">
        <v>1.2412991736664174</v>
      </c>
      <c r="L164" s="81">
        <v>21.255823492946213</v>
      </c>
      <c r="M164" s="81">
        <v>7.2611772156203491</v>
      </c>
      <c r="N164" s="81">
        <v>9.8035919159439207</v>
      </c>
      <c r="O164" s="81">
        <v>5.9944467906837406</v>
      </c>
      <c r="P164" s="81">
        <v>10.866635001305205</v>
      </c>
      <c r="Q164" s="81">
        <v>0.30990285212142593</v>
      </c>
      <c r="R164" s="81">
        <v>170.14651301794885</v>
      </c>
      <c r="S164" s="81">
        <v>0</v>
      </c>
      <c r="T164" s="82"/>
      <c r="U164" s="81">
        <v>683735</v>
      </c>
      <c r="V164" s="81">
        <v>413</v>
      </c>
      <c r="W164" s="81">
        <v>259</v>
      </c>
      <c r="X164" s="81">
        <v>1477</v>
      </c>
      <c r="Y164" s="81">
        <v>2004</v>
      </c>
      <c r="Z164" s="81">
        <v>2966</v>
      </c>
      <c r="AA164" s="81">
        <v>2128</v>
      </c>
      <c r="AB164" s="81">
        <v>4982</v>
      </c>
      <c r="AC164" s="81">
        <v>30950158</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2008</v>
      </c>
      <c r="B165" s="80">
        <v>328</v>
      </c>
      <c r="C165" s="80">
        <v>5</v>
      </c>
      <c r="D165" s="80">
        <v>20</v>
      </c>
      <c r="E165" s="80">
        <v>2008</v>
      </c>
      <c r="F165" s="80" t="s">
        <v>84</v>
      </c>
      <c r="G165" s="80" t="s">
        <v>1691</v>
      </c>
      <c r="H165" s="80" t="s">
        <v>1692</v>
      </c>
      <c r="I165" s="177"/>
      <c r="J165" s="81">
        <v>22.44236410484465</v>
      </c>
      <c r="K165" s="81">
        <v>1.0894354977718788</v>
      </c>
      <c r="L165" s="81">
        <v>18.353601350366009</v>
      </c>
      <c r="M165" s="81">
        <v>8.4962804818217759</v>
      </c>
      <c r="N165" s="81">
        <v>9.9355478022084345</v>
      </c>
      <c r="O165" s="81">
        <v>5.8536670697460451</v>
      </c>
      <c r="P165" s="81">
        <v>10.757337908104804</v>
      </c>
      <c r="Q165" s="81">
        <v>0.29926250667850296</v>
      </c>
      <c r="R165" s="81">
        <v>161.98406695518926</v>
      </c>
      <c r="S165" s="81">
        <v>0</v>
      </c>
      <c r="T165" s="82"/>
      <c r="U165" s="81">
        <v>774371</v>
      </c>
      <c r="V165" s="81">
        <v>413</v>
      </c>
      <c r="W165" s="81">
        <v>259</v>
      </c>
      <c r="X165" s="81">
        <v>1477</v>
      </c>
      <c r="Y165" s="81">
        <v>2004</v>
      </c>
      <c r="Z165" s="81">
        <v>2998</v>
      </c>
      <c r="AA165" s="81">
        <v>2109</v>
      </c>
      <c r="AB165" s="81">
        <v>4890</v>
      </c>
      <c r="AC165" s="81">
        <v>30596561.5</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2009</v>
      </c>
      <c r="B166" s="80">
        <v>329</v>
      </c>
      <c r="C166" s="80">
        <v>6</v>
      </c>
      <c r="D166" s="80">
        <v>20</v>
      </c>
      <c r="E166" s="80">
        <v>2009</v>
      </c>
      <c r="F166" s="80" t="s">
        <v>85</v>
      </c>
      <c r="G166" s="80" t="s">
        <v>1691</v>
      </c>
      <c r="H166" s="80" t="s">
        <v>1692</v>
      </c>
      <c r="I166" s="177"/>
      <c r="J166" s="81">
        <v>23.119331259057539</v>
      </c>
      <c r="K166" s="81">
        <v>0.89166208723457074</v>
      </c>
      <c r="L166" s="81">
        <v>16.882182397300664</v>
      </c>
      <c r="M166" s="81">
        <v>6.9234254795400174</v>
      </c>
      <c r="N166" s="81">
        <v>8.6659442201442367</v>
      </c>
      <c r="O166" s="81">
        <v>5.950256519113041</v>
      </c>
      <c r="P166" s="81">
        <v>10.408917160203949</v>
      </c>
      <c r="Q166" s="81">
        <v>0.28484509147573878</v>
      </c>
      <c r="R166" s="81">
        <v>159.07907670943405</v>
      </c>
      <c r="S166" s="81">
        <v>0</v>
      </c>
      <c r="T166" s="82"/>
      <c r="U166" s="81">
        <v>805595</v>
      </c>
      <c r="V166" s="81">
        <v>414</v>
      </c>
      <c r="W166" s="81">
        <v>273</v>
      </c>
      <c r="X166" s="81">
        <v>1520</v>
      </c>
      <c r="Y166" s="81">
        <v>2035</v>
      </c>
      <c r="Z166" s="81">
        <v>3008</v>
      </c>
      <c r="AA166" s="81">
        <v>2095</v>
      </c>
      <c r="AB166" s="81">
        <v>4886</v>
      </c>
      <c r="AC166" s="81">
        <v>29314085</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7.21</v>
      </c>
      <c r="BH166" s="81">
        <v>0</v>
      </c>
      <c r="BI166" s="81">
        <v>4.4960000000000004</v>
      </c>
      <c r="BJ166" s="81">
        <v>560.44899999999996</v>
      </c>
      <c r="BK166" s="81">
        <v>0</v>
      </c>
      <c r="BL166" s="81">
        <v>0</v>
      </c>
      <c r="BM166" s="82"/>
      <c r="BN166" s="81">
        <v>1</v>
      </c>
      <c r="BO166" s="81">
        <v>0</v>
      </c>
      <c r="BP166" s="81">
        <v>1</v>
      </c>
      <c r="BQ166" s="81">
        <v>1</v>
      </c>
      <c r="BR166" s="81">
        <v>0</v>
      </c>
      <c r="BS166" s="81">
        <v>0</v>
      </c>
      <c r="BT166"/>
      <c r="BU166" s="80"/>
      <c r="BV166" s="80"/>
      <c r="BW166" s="80"/>
      <c r="BX166" s="80"/>
      <c r="BY166" s="80"/>
      <c r="BZ166" s="80"/>
      <c r="CA166" s="80"/>
      <c r="CB166" s="80"/>
      <c r="CC166" s="80"/>
    </row>
    <row r="167" spans="1:81">
      <c r="A167" s="80" t="s">
        <v>2010</v>
      </c>
      <c r="B167" s="80">
        <v>330</v>
      </c>
      <c r="C167" s="80">
        <v>7</v>
      </c>
      <c r="D167" s="80">
        <v>20</v>
      </c>
      <c r="E167" s="80">
        <v>2010</v>
      </c>
      <c r="F167" s="80" t="s">
        <v>86</v>
      </c>
      <c r="G167" s="80" t="s">
        <v>1691</v>
      </c>
      <c r="H167" s="80" t="s">
        <v>1692</v>
      </c>
      <c r="I167" s="177"/>
      <c r="J167" s="81">
        <v>19.584259616917805</v>
      </c>
      <c r="K167" s="81">
        <v>0.92991994102949649</v>
      </c>
      <c r="L167" s="81">
        <v>15.369576891986407</v>
      </c>
      <c r="M167" s="81">
        <v>6.1974313993952208</v>
      </c>
      <c r="N167" s="81">
        <v>8.5668788726175915</v>
      </c>
      <c r="O167" s="81">
        <v>5.9286417408095913</v>
      </c>
      <c r="P167" s="81">
        <v>10.599088656171935</v>
      </c>
      <c r="Q167" s="81">
        <v>0.29629700233704948</v>
      </c>
      <c r="R167" s="81">
        <v>169.97430717208027</v>
      </c>
      <c r="S167" s="81">
        <v>0</v>
      </c>
      <c r="T167" s="82"/>
      <c r="U167" s="81">
        <v>763907</v>
      </c>
      <c r="V167" s="81">
        <v>414</v>
      </c>
      <c r="W167" s="81">
        <v>273</v>
      </c>
      <c r="X167" s="81">
        <v>1520</v>
      </c>
      <c r="Y167" s="81">
        <v>2046</v>
      </c>
      <c r="Z167" s="81">
        <v>3011</v>
      </c>
      <c r="AA167" s="81">
        <v>2080</v>
      </c>
      <c r="AB167" s="81">
        <v>4870</v>
      </c>
      <c r="AC167" s="81">
        <v>29682369.5</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8.2509999999999994</v>
      </c>
      <c r="BH167" s="81">
        <v>0</v>
      </c>
      <c r="BI167" s="81">
        <v>3.8420000000000001</v>
      </c>
      <c r="BJ167" s="81">
        <v>487.14400000000001</v>
      </c>
      <c r="BK167" s="81">
        <v>0</v>
      </c>
      <c r="BL167" s="81">
        <v>0</v>
      </c>
      <c r="BM167" s="82"/>
      <c r="BN167" s="81">
        <v>1</v>
      </c>
      <c r="BO167" s="81">
        <v>0</v>
      </c>
      <c r="BP167" s="81">
        <v>1</v>
      </c>
      <c r="BQ167" s="81">
        <v>1</v>
      </c>
      <c r="BR167" s="81">
        <v>0</v>
      </c>
      <c r="BS167" s="81">
        <v>0</v>
      </c>
      <c r="BT167"/>
      <c r="BU167" s="80">
        <v>476.20299999999997</v>
      </c>
      <c r="BV167" s="80">
        <v>0</v>
      </c>
      <c r="BW167" s="80">
        <v>0</v>
      </c>
      <c r="BX167" s="80">
        <v>8.2509999999999994</v>
      </c>
      <c r="BY167" s="80">
        <v>14.782999999999999</v>
      </c>
      <c r="BZ167" s="80">
        <v>0</v>
      </c>
      <c r="CA167" s="80">
        <v>0</v>
      </c>
      <c r="CB167" s="80">
        <v>0</v>
      </c>
      <c r="CC167" s="80">
        <v>0</v>
      </c>
    </row>
    <row r="168" spans="1:81">
      <c r="A168" s="80" t="s">
        <v>2011</v>
      </c>
      <c r="B168" s="80">
        <v>331</v>
      </c>
      <c r="C168" s="80">
        <v>8</v>
      </c>
      <c r="D168" s="80">
        <v>20</v>
      </c>
      <c r="E168" s="80">
        <v>2011</v>
      </c>
      <c r="F168" s="80" t="s">
        <v>87</v>
      </c>
      <c r="G168" s="80" t="s">
        <v>1691</v>
      </c>
      <c r="H168" s="80" t="s">
        <v>1692</v>
      </c>
      <c r="I168" s="177"/>
      <c r="J168" s="81">
        <v>24.996658571947549</v>
      </c>
      <c r="K168" s="81">
        <v>1.3029908086026709</v>
      </c>
      <c r="L168" s="81">
        <v>14.340935142001456</v>
      </c>
      <c r="M168" s="81">
        <v>7.8290982309704829</v>
      </c>
      <c r="N168" s="81">
        <v>10.256330615812242</v>
      </c>
      <c r="O168" s="81">
        <v>5.8526859666407072</v>
      </c>
      <c r="P168" s="81">
        <v>10.337327682983393</v>
      </c>
      <c r="Q168" s="81">
        <v>0.33538217107005347</v>
      </c>
      <c r="R168" s="81">
        <v>172.71092889633121</v>
      </c>
      <c r="S168" s="81">
        <v>0</v>
      </c>
      <c r="T168" s="82"/>
      <c r="U168" s="81">
        <v>918274</v>
      </c>
      <c r="V168" s="81">
        <v>414</v>
      </c>
      <c r="W168" s="81">
        <v>273</v>
      </c>
      <c r="X168" s="81">
        <v>1520</v>
      </c>
      <c r="Y168" s="81">
        <v>2035</v>
      </c>
      <c r="Z168" s="81">
        <v>3037</v>
      </c>
      <c r="AA168" s="81">
        <v>2089</v>
      </c>
      <c r="AB168" s="81">
        <v>4779</v>
      </c>
      <c r="AC168" s="81">
        <v>30110380.5</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3.6059999999999999</v>
      </c>
      <c r="BJ168" s="81">
        <v>549.48800000000006</v>
      </c>
      <c r="BK168" s="81">
        <v>0</v>
      </c>
      <c r="BL168" s="81">
        <v>0</v>
      </c>
      <c r="BM168" s="82"/>
      <c r="BN168" s="81">
        <v>0</v>
      </c>
      <c r="BO168" s="81">
        <v>0</v>
      </c>
      <c r="BP168" s="81">
        <v>1</v>
      </c>
      <c r="BQ168" s="81">
        <v>1</v>
      </c>
      <c r="BR168" s="81">
        <v>0</v>
      </c>
      <c r="BS168" s="81">
        <v>0</v>
      </c>
      <c r="BT168"/>
      <c r="BU168" s="80">
        <v>534.99300000000005</v>
      </c>
      <c r="BV168" s="80">
        <v>0</v>
      </c>
      <c r="BW168" s="80">
        <v>0</v>
      </c>
      <c r="BX168" s="80">
        <v>0</v>
      </c>
      <c r="BY168" s="80">
        <v>18.100999999999999</v>
      </c>
      <c r="BZ168" s="80">
        <v>0</v>
      </c>
      <c r="CA168" s="80">
        <v>0</v>
      </c>
      <c r="CB168" s="80">
        <v>0</v>
      </c>
      <c r="CC168" s="80">
        <v>0</v>
      </c>
    </row>
    <row r="169" spans="1:81">
      <c r="A169" s="80" t="s">
        <v>2012</v>
      </c>
      <c r="B169" s="80">
        <v>332</v>
      </c>
      <c r="C169" s="80">
        <v>9</v>
      </c>
      <c r="D169" s="80">
        <v>20</v>
      </c>
      <c r="E169" s="80">
        <v>2012</v>
      </c>
      <c r="F169" s="80" t="s">
        <v>88</v>
      </c>
      <c r="G169" s="80" t="s">
        <v>1691</v>
      </c>
      <c r="H169" s="80" t="s">
        <v>1692</v>
      </c>
      <c r="I169" s="177"/>
      <c r="J169" s="81">
        <v>3.9442888828917542</v>
      </c>
      <c r="K169" s="81">
        <v>1.4678695403960862</v>
      </c>
      <c r="L169" s="81">
        <v>14.46957711918858</v>
      </c>
      <c r="M169" s="81">
        <v>9.7237151271824249</v>
      </c>
      <c r="N169" s="81">
        <v>11.443845457643798</v>
      </c>
      <c r="O169" s="81">
        <v>5.8620769683153968</v>
      </c>
      <c r="P169" s="81">
        <v>10.440932710486662</v>
      </c>
      <c r="Q169" s="81">
        <v>0.36133483008799233</v>
      </c>
      <c r="R169" s="81">
        <v>186.90960642072397</v>
      </c>
      <c r="S169" s="81">
        <v>0</v>
      </c>
      <c r="T169" s="82"/>
      <c r="U169" s="81">
        <v>138831</v>
      </c>
      <c r="V169" s="81">
        <v>414</v>
      </c>
      <c r="W169" s="81">
        <v>273</v>
      </c>
      <c r="X169" s="81">
        <v>1520</v>
      </c>
      <c r="Y169" s="81">
        <v>2067</v>
      </c>
      <c r="Z169" s="81">
        <v>3066</v>
      </c>
      <c r="AA169" s="81">
        <v>2098</v>
      </c>
      <c r="AB169" s="81">
        <v>4739</v>
      </c>
      <c r="AC169" s="81">
        <v>31741776.5</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4.0570000000000004</v>
      </c>
      <c r="BJ169" s="81">
        <v>551.28099999999995</v>
      </c>
      <c r="BK169" s="81">
        <v>0</v>
      </c>
      <c r="BL169" s="81">
        <v>0</v>
      </c>
      <c r="BM169" s="82"/>
      <c r="BN169" s="81">
        <v>0</v>
      </c>
      <c r="BO169" s="81">
        <v>0</v>
      </c>
      <c r="BP169" s="81">
        <v>1</v>
      </c>
      <c r="BQ169" s="81">
        <v>1</v>
      </c>
      <c r="BR169" s="81">
        <v>0</v>
      </c>
      <c r="BS169" s="81">
        <v>0</v>
      </c>
      <c r="BT169"/>
      <c r="BU169" s="80">
        <v>537.63800000000003</v>
      </c>
      <c r="BV169" s="80">
        <v>0</v>
      </c>
      <c r="BW169" s="80">
        <v>0</v>
      </c>
      <c r="BX169" s="80">
        <v>0</v>
      </c>
      <c r="BY169" s="80">
        <v>17.7</v>
      </c>
      <c r="BZ169" s="80">
        <v>0</v>
      </c>
      <c r="CA169" s="80">
        <v>0</v>
      </c>
      <c r="CB169" s="80">
        <v>0</v>
      </c>
      <c r="CC169" s="80">
        <v>0</v>
      </c>
    </row>
    <row r="170" spans="1:81">
      <c r="A170" s="80" t="s">
        <v>2013</v>
      </c>
      <c r="B170" s="80">
        <v>333</v>
      </c>
      <c r="C170" s="80">
        <v>10</v>
      </c>
      <c r="D170" s="80">
        <v>20</v>
      </c>
      <c r="E170" s="80">
        <v>2013</v>
      </c>
      <c r="F170" s="80" t="s">
        <v>89</v>
      </c>
      <c r="G170" s="80" t="s">
        <v>1691</v>
      </c>
      <c r="H170" s="80" t="s">
        <v>1692</v>
      </c>
      <c r="I170" s="177"/>
      <c r="J170" s="81">
        <v>28.552064429934866</v>
      </c>
      <c r="K170" s="81">
        <v>1.2131991819913304</v>
      </c>
      <c r="L170" s="81">
        <v>12.777777545866289</v>
      </c>
      <c r="M170" s="81">
        <v>9.0432875448168506</v>
      </c>
      <c r="N170" s="81">
        <v>11.187188435263494</v>
      </c>
      <c r="O170" s="81">
        <v>5.6627792390469978</v>
      </c>
      <c r="P170" s="81">
        <v>10.440310112418922</v>
      </c>
      <c r="Q170" s="81">
        <v>0.36612696858072857</v>
      </c>
      <c r="R170" s="81">
        <v>197.27686844794025</v>
      </c>
      <c r="S170" s="81">
        <v>0</v>
      </c>
      <c r="T170" s="82"/>
      <c r="U170" s="81">
        <v>1023271</v>
      </c>
      <c r="V170" s="81">
        <v>414</v>
      </c>
      <c r="W170" s="81">
        <v>273</v>
      </c>
      <c r="X170" s="81">
        <v>1520</v>
      </c>
      <c r="Y170" s="81">
        <v>2085</v>
      </c>
      <c r="Z170" s="81">
        <v>3094</v>
      </c>
      <c r="AA170" s="81">
        <v>2090</v>
      </c>
      <c r="AB170" s="81">
        <v>4733</v>
      </c>
      <c r="AC170" s="81">
        <v>32702943.5</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4.8360000000000003</v>
      </c>
      <c r="BJ170" s="81">
        <v>587.48599999999999</v>
      </c>
      <c r="BK170" s="81">
        <v>0</v>
      </c>
      <c r="BL170" s="81">
        <v>0</v>
      </c>
      <c r="BM170" s="82"/>
      <c r="BN170" s="81">
        <v>0</v>
      </c>
      <c r="BO170" s="81">
        <v>0</v>
      </c>
      <c r="BP170" s="81">
        <v>1</v>
      </c>
      <c r="BQ170" s="81">
        <v>1</v>
      </c>
      <c r="BR170" s="81">
        <v>0</v>
      </c>
      <c r="BS170" s="81">
        <v>0</v>
      </c>
      <c r="BT170"/>
      <c r="BU170" s="80">
        <v>573.07600000000002</v>
      </c>
      <c r="BV170" s="80">
        <v>0</v>
      </c>
      <c r="BW170" s="80">
        <v>0</v>
      </c>
      <c r="BX170" s="80">
        <v>0</v>
      </c>
      <c r="BY170" s="80">
        <v>19.245999999999999</v>
      </c>
      <c r="BZ170" s="80">
        <v>0</v>
      </c>
      <c r="CA170" s="80">
        <v>0</v>
      </c>
      <c r="CB170" s="80">
        <v>0</v>
      </c>
      <c r="CC170" s="80">
        <v>0</v>
      </c>
    </row>
    <row r="171" spans="1:81">
      <c r="A171" s="80" t="s">
        <v>2014</v>
      </c>
      <c r="B171" s="80">
        <v>334</v>
      </c>
      <c r="C171" s="80">
        <v>11</v>
      </c>
      <c r="D171" s="80">
        <v>20</v>
      </c>
      <c r="E171" s="80">
        <v>2014</v>
      </c>
      <c r="F171" s="80" t="s">
        <v>90</v>
      </c>
      <c r="G171" s="80" t="s">
        <v>1691</v>
      </c>
      <c r="H171" s="80" t="s">
        <v>1692</v>
      </c>
      <c r="I171" s="177"/>
      <c r="J171" s="81">
        <v>23.260762600630638</v>
      </c>
      <c r="K171" s="81">
        <v>1.2917332713843255</v>
      </c>
      <c r="L171" s="81">
        <v>11.188147111555242</v>
      </c>
      <c r="M171" s="81">
        <v>10.306999337777961</v>
      </c>
      <c r="N171" s="81">
        <v>11.931009944438438</v>
      </c>
      <c r="O171" s="81">
        <v>5.3992706459158661</v>
      </c>
      <c r="P171" s="81">
        <v>10.499632396371753</v>
      </c>
      <c r="Q171" s="81">
        <v>0.3496494581010261</v>
      </c>
      <c r="R171" s="81">
        <v>202.54597405253429</v>
      </c>
      <c r="S171" s="81">
        <v>0</v>
      </c>
      <c r="T171" s="82"/>
      <c r="U171" s="81">
        <v>925851</v>
      </c>
      <c r="V171" s="81">
        <v>383</v>
      </c>
      <c r="W171" s="81">
        <v>244</v>
      </c>
      <c r="X171" s="81">
        <v>1647</v>
      </c>
      <c r="Y171" s="81">
        <v>2100</v>
      </c>
      <c r="Z171" s="81">
        <v>3107</v>
      </c>
      <c r="AA171" s="81">
        <v>2091</v>
      </c>
      <c r="AB171" s="81">
        <v>4711</v>
      </c>
      <c r="AC171" s="81">
        <v>33681989.5</v>
      </c>
      <c r="AD171" s="81">
        <v>0</v>
      </c>
      <c r="AE171" s="82"/>
      <c r="AF171" s="81">
        <v>7540272.5698057692</v>
      </c>
      <c r="AG171" s="81">
        <v>906402.31366012199</v>
      </c>
      <c r="AH171" s="81">
        <v>1819753.2831018921</v>
      </c>
      <c r="AI171" s="81">
        <v>10846176.457584288</v>
      </c>
      <c r="AJ171" s="81">
        <v>9032049.3365724143</v>
      </c>
      <c r="AK171" s="81">
        <v>0</v>
      </c>
      <c r="AL171" s="81">
        <v>0</v>
      </c>
      <c r="AM171" s="81">
        <v>646749.90251428797</v>
      </c>
      <c r="AN171" s="81">
        <v>0</v>
      </c>
      <c r="AO171" s="81">
        <v>0</v>
      </c>
      <c r="AP171" s="82"/>
      <c r="AQ171" s="81">
        <v>51</v>
      </c>
      <c r="AR171" s="81">
        <v>16</v>
      </c>
      <c r="AS171" s="81">
        <v>0</v>
      </c>
      <c r="AT171" s="81">
        <v>0</v>
      </c>
      <c r="AU171" s="81">
        <v>0</v>
      </c>
      <c r="AV171" s="81">
        <v>0</v>
      </c>
      <c r="AW171" s="81" t="s">
        <v>564</v>
      </c>
      <c r="AX171" s="82"/>
      <c r="AY171" s="81">
        <v>297.42099999999999</v>
      </c>
      <c r="AZ171" s="81">
        <v>13838</v>
      </c>
      <c r="BA171" s="81">
        <v>0</v>
      </c>
      <c r="BB171" s="81">
        <v>0</v>
      </c>
      <c r="BC171" s="81">
        <v>0</v>
      </c>
      <c r="BD171" s="81">
        <v>0</v>
      </c>
      <c r="BE171" s="81" t="s">
        <v>564</v>
      </c>
      <c r="BF171" s="82"/>
      <c r="BG171" s="81">
        <v>0</v>
      </c>
      <c r="BH171" s="81">
        <v>0</v>
      </c>
      <c r="BI171" s="81">
        <v>4.7270000000000003</v>
      </c>
      <c r="BJ171" s="81">
        <v>563.01199999999994</v>
      </c>
      <c r="BK171" s="81">
        <v>0</v>
      </c>
      <c r="BL171" s="81">
        <v>0</v>
      </c>
      <c r="BM171" s="82"/>
      <c r="BN171" s="81">
        <v>0</v>
      </c>
      <c r="BO171" s="81">
        <v>0</v>
      </c>
      <c r="BP171" s="81">
        <v>1</v>
      </c>
      <c r="BQ171" s="81">
        <v>1</v>
      </c>
      <c r="BR171" s="81">
        <v>0</v>
      </c>
      <c r="BS171" s="81">
        <v>0</v>
      </c>
      <c r="BT171"/>
      <c r="BU171" s="80">
        <v>548.96900000000005</v>
      </c>
      <c r="BV171" s="80">
        <v>0</v>
      </c>
      <c r="BW171" s="80">
        <v>0</v>
      </c>
      <c r="BX171" s="80">
        <v>0</v>
      </c>
      <c r="BY171" s="80">
        <v>18.77</v>
      </c>
      <c r="BZ171" s="80">
        <v>0</v>
      </c>
      <c r="CA171" s="80">
        <v>0</v>
      </c>
      <c r="CB171" s="80">
        <v>0</v>
      </c>
      <c r="CC171" s="80">
        <v>0</v>
      </c>
    </row>
    <row r="172" spans="1:81">
      <c r="A172" s="80" t="s">
        <v>2015</v>
      </c>
      <c r="B172" s="80">
        <v>335</v>
      </c>
      <c r="C172" s="80">
        <v>12</v>
      </c>
      <c r="D172" s="80">
        <v>20</v>
      </c>
      <c r="E172" s="80">
        <v>2015</v>
      </c>
      <c r="F172" s="80" t="s">
        <v>91</v>
      </c>
      <c r="G172" s="80" t="s">
        <v>1691</v>
      </c>
      <c r="H172" s="80" t="s">
        <v>1692</v>
      </c>
      <c r="I172" s="177"/>
      <c r="J172" s="81">
        <v>26.136621860170003</v>
      </c>
      <c r="K172" s="81">
        <v>1.2386379279826718</v>
      </c>
      <c r="L172" s="81">
        <v>11.776692024184799</v>
      </c>
      <c r="M172" s="81">
        <v>9.9727726375139891</v>
      </c>
      <c r="N172" s="81">
        <v>11.11202250700318</v>
      </c>
      <c r="O172" s="81">
        <v>5.4579027356586289</v>
      </c>
      <c r="P172" s="81">
        <v>10.417438357520165</v>
      </c>
      <c r="Q172" s="81">
        <v>0.34141757172668463</v>
      </c>
      <c r="R172" s="81">
        <v>198.45830336276077</v>
      </c>
      <c r="S172" s="81">
        <v>0</v>
      </c>
      <c r="T172" s="82"/>
      <c r="U172" s="81">
        <v>1043035</v>
      </c>
      <c r="V172" s="81">
        <v>383</v>
      </c>
      <c r="W172" s="81">
        <v>244</v>
      </c>
      <c r="X172" s="81">
        <v>1647</v>
      </c>
      <c r="Y172" s="81">
        <v>2125</v>
      </c>
      <c r="Z172" s="81">
        <v>3171</v>
      </c>
      <c r="AA172" s="81">
        <v>2073</v>
      </c>
      <c r="AB172" s="81">
        <v>4699</v>
      </c>
      <c r="AC172" s="81">
        <v>33996462</v>
      </c>
      <c r="AD172" s="81">
        <v>0</v>
      </c>
      <c r="AE172" s="82"/>
      <c r="AF172" s="81">
        <v>8049414.5981482053</v>
      </c>
      <c r="AG172" s="81">
        <v>825205.19662612362</v>
      </c>
      <c r="AH172" s="81">
        <v>1522748.2350200894</v>
      </c>
      <c r="AI172" s="81">
        <v>10475053.677472631</v>
      </c>
      <c r="AJ172" s="81">
        <v>8771053.7629720345</v>
      </c>
      <c r="AK172" s="81">
        <v>0</v>
      </c>
      <c r="AL172" s="81">
        <v>0</v>
      </c>
      <c r="AM172" s="81">
        <v>643978.23843636608</v>
      </c>
      <c r="AN172" s="81">
        <v>0</v>
      </c>
      <c r="AO172" s="81">
        <v>0</v>
      </c>
      <c r="AP172" s="82"/>
      <c r="AQ172" s="81">
        <v>58</v>
      </c>
      <c r="AR172" s="81">
        <v>19</v>
      </c>
      <c r="AS172" s="81">
        <v>0</v>
      </c>
      <c r="AT172" s="81">
        <v>0</v>
      </c>
      <c r="AU172" s="81">
        <v>0</v>
      </c>
      <c r="AV172" s="81">
        <v>0</v>
      </c>
      <c r="AW172" s="81" t="s">
        <v>564</v>
      </c>
      <c r="AX172" s="82"/>
      <c r="AY172" s="81">
        <v>346.86099999999999</v>
      </c>
      <c r="AZ172" s="81">
        <v>16154.9</v>
      </c>
      <c r="BA172" s="81">
        <v>0</v>
      </c>
      <c r="BB172" s="81">
        <v>0</v>
      </c>
      <c r="BC172" s="81">
        <v>0</v>
      </c>
      <c r="BD172" s="81">
        <v>0</v>
      </c>
      <c r="BE172" s="81" t="s">
        <v>564</v>
      </c>
      <c r="BF172" s="82"/>
      <c r="BG172" s="81">
        <v>0</v>
      </c>
      <c r="BH172" s="81">
        <v>0</v>
      </c>
      <c r="BI172" s="81">
        <v>4.8819999999999997</v>
      </c>
      <c r="BJ172" s="81">
        <v>558.21199999999999</v>
      </c>
      <c r="BK172" s="81">
        <v>0</v>
      </c>
      <c r="BL172" s="81">
        <v>0</v>
      </c>
      <c r="BM172" s="82"/>
      <c r="BN172" s="81">
        <v>0</v>
      </c>
      <c r="BO172" s="81">
        <v>0</v>
      </c>
      <c r="BP172" s="81">
        <v>1</v>
      </c>
      <c r="BQ172" s="81">
        <v>1</v>
      </c>
      <c r="BR172" s="81">
        <v>0</v>
      </c>
      <c r="BS172" s="81">
        <v>0</v>
      </c>
      <c r="BT172"/>
      <c r="BU172" s="80">
        <v>545.89400000000001</v>
      </c>
      <c r="BV172" s="80">
        <v>0</v>
      </c>
      <c r="BW172" s="80">
        <v>0</v>
      </c>
      <c r="BX172" s="80">
        <v>0</v>
      </c>
      <c r="BY172" s="80">
        <v>17.2</v>
      </c>
      <c r="BZ172" s="80">
        <v>0</v>
      </c>
      <c r="CA172" s="80">
        <v>0</v>
      </c>
      <c r="CB172" s="80">
        <v>0</v>
      </c>
      <c r="CC172" s="80">
        <v>0</v>
      </c>
    </row>
    <row r="173" spans="1:81">
      <c r="A173" s="80" t="s">
        <v>2016</v>
      </c>
      <c r="B173" s="80">
        <v>336</v>
      </c>
      <c r="C173" s="80">
        <v>13</v>
      </c>
      <c r="D173" s="80">
        <v>20</v>
      </c>
      <c r="E173" s="80">
        <v>2016</v>
      </c>
      <c r="F173" s="80" t="s">
        <v>92</v>
      </c>
      <c r="G173" s="80" t="s">
        <v>1691</v>
      </c>
      <c r="H173" s="80" t="s">
        <v>1692</v>
      </c>
      <c r="I173" s="177"/>
      <c r="J173" s="81">
        <v>26.442958991105609</v>
      </c>
      <c r="K173" s="81">
        <v>1.1683799793750957</v>
      </c>
      <c r="L173" s="81">
        <v>12.664044263236908</v>
      </c>
      <c r="M173" s="81">
        <v>8.5504959572738812</v>
      </c>
      <c r="N173" s="81">
        <v>11.395912017846273</v>
      </c>
      <c r="O173" s="81">
        <v>5.4069276095555168</v>
      </c>
      <c r="P173" s="81">
        <v>10.587155094318307</v>
      </c>
      <c r="Q173" s="81">
        <v>0.33013409817700456</v>
      </c>
      <c r="R173" s="81">
        <v>203.46938608323791</v>
      </c>
      <c r="S173" s="81">
        <v>0</v>
      </c>
      <c r="T173" s="82"/>
      <c r="U173" s="81">
        <v>1004465</v>
      </c>
      <c r="V173" s="81">
        <v>383</v>
      </c>
      <c r="W173" s="81">
        <v>244</v>
      </c>
      <c r="X173" s="81">
        <v>1647</v>
      </c>
      <c r="Y173" s="81">
        <v>2143</v>
      </c>
      <c r="Z173" s="81">
        <v>3180</v>
      </c>
      <c r="AA173" s="81">
        <v>2179</v>
      </c>
      <c r="AB173" s="81">
        <v>4674</v>
      </c>
      <c r="AC173" s="81">
        <v>34750568.296174861</v>
      </c>
      <c r="AD173" s="81">
        <v>0</v>
      </c>
      <c r="AE173" s="82"/>
      <c r="AF173" s="81">
        <v>8286329.893977589</v>
      </c>
      <c r="AG173" s="81">
        <v>786589.31571375905</v>
      </c>
      <c r="AH173" s="81">
        <v>1290604.163516901</v>
      </c>
      <c r="AI173" s="81">
        <v>10456192.06053873</v>
      </c>
      <c r="AJ173" s="81">
        <v>9206746.3163839858</v>
      </c>
      <c r="AK173" s="81">
        <v>0</v>
      </c>
      <c r="AL173" s="81">
        <v>0</v>
      </c>
      <c r="AM173" s="81">
        <v>641049.73943351361</v>
      </c>
      <c r="AN173" s="81">
        <v>0</v>
      </c>
      <c r="AO173" s="81">
        <v>0</v>
      </c>
      <c r="AP173" s="82"/>
      <c r="AQ173" s="81">
        <v>69</v>
      </c>
      <c r="AR173" s="81">
        <v>24</v>
      </c>
      <c r="AS173" s="81">
        <v>0</v>
      </c>
      <c r="AT173" s="81">
        <v>0</v>
      </c>
      <c r="AU173" s="81">
        <v>0</v>
      </c>
      <c r="AV173" s="81">
        <v>0</v>
      </c>
      <c r="AW173" s="81" t="s">
        <v>564</v>
      </c>
      <c r="AX173" s="82"/>
      <c r="AY173" s="81">
        <v>443.66100000000012</v>
      </c>
      <c r="AZ173" s="81">
        <v>17973.400000000001</v>
      </c>
      <c r="BA173" s="81">
        <v>0</v>
      </c>
      <c r="BB173" s="81">
        <v>0</v>
      </c>
      <c r="BC173" s="81">
        <v>0</v>
      </c>
      <c r="BD173" s="81">
        <v>0</v>
      </c>
      <c r="BE173" s="81" t="s">
        <v>564</v>
      </c>
      <c r="BF173" s="82"/>
      <c r="BG173" s="81">
        <v>0</v>
      </c>
      <c r="BH173" s="81">
        <v>0</v>
      </c>
      <c r="BI173" s="81">
        <v>4.8239999999999998</v>
      </c>
      <c r="BJ173" s="81">
        <v>485.12</v>
      </c>
      <c r="BK173" s="81">
        <v>0</v>
      </c>
      <c r="BL173" s="81">
        <v>0</v>
      </c>
      <c r="BM173" s="82"/>
      <c r="BN173" s="81">
        <v>0</v>
      </c>
      <c r="BO173" s="81">
        <v>0</v>
      </c>
      <c r="BP173" s="81">
        <v>1</v>
      </c>
      <c r="BQ173" s="81">
        <v>1</v>
      </c>
      <c r="BR173" s="81">
        <v>0</v>
      </c>
      <c r="BS173" s="81">
        <v>0</v>
      </c>
      <c r="BT173"/>
      <c r="BU173" s="80">
        <v>473.553</v>
      </c>
      <c r="BV173" s="80">
        <v>0</v>
      </c>
      <c r="BW173" s="80">
        <v>0</v>
      </c>
      <c r="BX173" s="80">
        <v>0</v>
      </c>
      <c r="BY173" s="80">
        <v>16.390999999999998</v>
      </c>
      <c r="BZ173" s="80">
        <v>0</v>
      </c>
      <c r="CA173" s="80">
        <v>0</v>
      </c>
      <c r="CB173" s="80">
        <v>0</v>
      </c>
      <c r="CC173" s="80">
        <v>0</v>
      </c>
    </row>
    <row r="174" spans="1:81">
      <c r="A174" s="80" t="s">
        <v>2017</v>
      </c>
      <c r="B174" s="80">
        <v>337</v>
      </c>
      <c r="C174" s="80">
        <v>14</v>
      </c>
      <c r="D174" s="80">
        <v>20</v>
      </c>
      <c r="E174" s="80">
        <v>2017</v>
      </c>
      <c r="F174" s="80" t="s">
        <v>71</v>
      </c>
      <c r="G174" s="80" t="s">
        <v>1691</v>
      </c>
      <c r="H174" s="80" t="s">
        <v>1692</v>
      </c>
      <c r="I174" s="177"/>
      <c r="J174" s="81">
        <v>29.842272241623679</v>
      </c>
      <c r="K174" s="81">
        <v>1.1939093997051289</v>
      </c>
      <c r="L174" s="81">
        <v>11.431960094081798</v>
      </c>
      <c r="M174" s="81">
        <v>8.5734965390409137</v>
      </c>
      <c r="N174" s="81">
        <v>11.224409751293219</v>
      </c>
      <c r="O174" s="81">
        <v>5.2752132125011322</v>
      </c>
      <c r="P174" s="81">
        <v>10.679411388296906</v>
      </c>
      <c r="Q174" s="81">
        <v>0.318349370971861</v>
      </c>
      <c r="R174" s="81">
        <v>198.08604775061511</v>
      </c>
      <c r="S174" s="81">
        <v>0</v>
      </c>
      <c r="T174" s="82"/>
      <c r="U174" s="81">
        <v>1115433</v>
      </c>
      <c r="V174" s="81">
        <v>383</v>
      </c>
      <c r="W174" s="81">
        <v>244</v>
      </c>
      <c r="X174" s="81">
        <v>1647</v>
      </c>
      <c r="Y174" s="81">
        <v>2157</v>
      </c>
      <c r="Z174" s="81">
        <v>3154</v>
      </c>
      <c r="AA174" s="81">
        <v>2212</v>
      </c>
      <c r="AB174" s="81">
        <v>4661</v>
      </c>
      <c r="AC174" s="81">
        <v>34502427.499999993</v>
      </c>
      <c r="AD174" s="81">
        <v>0</v>
      </c>
      <c r="AE174" s="82"/>
      <c r="AF174" s="81">
        <v>9042004.8434540667</v>
      </c>
      <c r="AG174" s="81">
        <v>788874.78885781846</v>
      </c>
      <c r="AH174" s="81">
        <v>1576609.5357529831</v>
      </c>
      <c r="AI174" s="81">
        <v>10197499.287166851</v>
      </c>
      <c r="AJ174" s="81">
        <v>8120935.0700681331</v>
      </c>
      <c r="AK174" s="81">
        <v>0</v>
      </c>
      <c r="AL174" s="81">
        <v>0</v>
      </c>
      <c r="AM174" s="81">
        <v>640267.03781967494</v>
      </c>
      <c r="AN174" s="81">
        <v>0</v>
      </c>
      <c r="AO174" s="81">
        <v>0</v>
      </c>
      <c r="AP174" s="82"/>
      <c r="AQ174" s="81">
        <v>73</v>
      </c>
      <c r="AR174" s="81">
        <v>28</v>
      </c>
      <c r="AS174" s="81">
        <v>0</v>
      </c>
      <c r="AT174" s="81">
        <v>0</v>
      </c>
      <c r="AU174" s="81">
        <v>0</v>
      </c>
      <c r="AV174" s="81">
        <v>0</v>
      </c>
      <c r="AW174" s="81" t="s">
        <v>564</v>
      </c>
      <c r="AX174" s="82"/>
      <c r="AY174" s="81">
        <v>476.86099999999999</v>
      </c>
      <c r="AZ174" s="81">
        <v>21032.400000000001</v>
      </c>
      <c r="BA174" s="81">
        <v>0</v>
      </c>
      <c r="BB174" s="81">
        <v>0</v>
      </c>
      <c r="BC174" s="81">
        <v>0</v>
      </c>
      <c r="BD174" s="81">
        <v>0</v>
      </c>
      <c r="BE174" s="81" t="s">
        <v>564</v>
      </c>
      <c r="BF174" s="82"/>
      <c r="BG174" s="81">
        <v>0</v>
      </c>
      <c r="BH174" s="81">
        <v>0</v>
      </c>
      <c r="BI174" s="81">
        <v>4.665</v>
      </c>
      <c r="BJ174" s="81">
        <v>580.25900000000001</v>
      </c>
      <c r="BK174" s="81">
        <v>0</v>
      </c>
      <c r="BL174" s="81">
        <v>0</v>
      </c>
      <c r="BM174" s="82"/>
      <c r="BN174" s="81">
        <v>0</v>
      </c>
      <c r="BO174" s="81">
        <v>0</v>
      </c>
      <c r="BP174" s="81">
        <v>1</v>
      </c>
      <c r="BQ174" s="81">
        <v>1</v>
      </c>
      <c r="BR174" s="81">
        <v>0</v>
      </c>
      <c r="BS174" s="81">
        <v>0</v>
      </c>
      <c r="BT174"/>
      <c r="BU174" s="80">
        <v>565.27800000000002</v>
      </c>
      <c r="BV174" s="80">
        <v>0</v>
      </c>
      <c r="BW174" s="80">
        <v>0</v>
      </c>
      <c r="BX174" s="80">
        <v>0</v>
      </c>
      <c r="BY174" s="80">
        <v>19.646000000000001</v>
      </c>
      <c r="BZ174" s="80">
        <v>0</v>
      </c>
      <c r="CA174" s="80">
        <v>0</v>
      </c>
      <c r="CB174" s="80">
        <v>0</v>
      </c>
      <c r="CC174" s="80">
        <v>0</v>
      </c>
    </row>
    <row r="175" spans="1:81">
      <c r="A175" s="80" t="s">
        <v>2018</v>
      </c>
      <c r="B175" s="80">
        <v>338</v>
      </c>
      <c r="C175" s="80">
        <v>15</v>
      </c>
      <c r="D175" s="80">
        <v>20</v>
      </c>
      <c r="E175" s="80">
        <v>2018</v>
      </c>
      <c r="F175" s="80" t="s">
        <v>93</v>
      </c>
      <c r="G175" s="80" t="s">
        <v>1691</v>
      </c>
      <c r="H175" s="80" t="s">
        <v>1692</v>
      </c>
      <c r="I175" s="177"/>
      <c r="J175" s="81">
        <v>24.55806781803464</v>
      </c>
      <c r="K175" s="81">
        <v>1.1112062758518497</v>
      </c>
      <c r="L175" s="81">
        <v>10.4873509095804</v>
      </c>
      <c r="M175" s="81">
        <v>8.6157816788160133</v>
      </c>
      <c r="N175" s="81">
        <v>10.295796692655543</v>
      </c>
      <c r="O175" s="81">
        <v>5.1531277403143685</v>
      </c>
      <c r="P175" s="81">
        <v>10.563546222169041</v>
      </c>
      <c r="Q175" s="81">
        <v>0.29129247878319769</v>
      </c>
      <c r="R175" s="81">
        <v>201.19742892676186</v>
      </c>
      <c r="S175" s="81">
        <v>0</v>
      </c>
      <c r="T175" s="82"/>
      <c r="U175" s="81">
        <v>959120.00000000012</v>
      </c>
      <c r="V175" s="81">
        <v>383</v>
      </c>
      <c r="W175" s="81">
        <v>244</v>
      </c>
      <c r="X175" s="81">
        <v>1647</v>
      </c>
      <c r="Y175" s="81">
        <v>2149</v>
      </c>
      <c r="Z175" s="81">
        <v>3140</v>
      </c>
      <c r="AA175" s="81">
        <v>2210</v>
      </c>
      <c r="AB175" s="81">
        <v>4596</v>
      </c>
      <c r="AC175" s="81">
        <v>34907021</v>
      </c>
      <c r="AD175" s="81">
        <v>0</v>
      </c>
      <c r="AE175" s="82"/>
      <c r="AF175" s="81">
        <v>7804621.9100643564</v>
      </c>
      <c r="AG175" s="81">
        <v>713742.96781499032</v>
      </c>
      <c r="AH175" s="81">
        <v>1485954.6814403681</v>
      </c>
      <c r="AI175" s="81">
        <v>10423927.25878988</v>
      </c>
      <c r="AJ175" s="81">
        <v>7841437.3843522547</v>
      </c>
      <c r="AK175" s="81">
        <v>0</v>
      </c>
      <c r="AL175" s="81">
        <v>0</v>
      </c>
      <c r="AM175" s="81">
        <v>632644.50483073818</v>
      </c>
      <c r="AN175" s="81">
        <v>0</v>
      </c>
      <c r="AO175" s="81">
        <v>0</v>
      </c>
      <c r="AP175" s="82"/>
      <c r="AQ175" s="81">
        <v>74</v>
      </c>
      <c r="AR175" s="81">
        <v>34</v>
      </c>
      <c r="AS175" s="81">
        <v>0</v>
      </c>
      <c r="AT175" s="81">
        <v>0</v>
      </c>
      <c r="AU175" s="81">
        <v>0</v>
      </c>
      <c r="AV175" s="81">
        <v>0</v>
      </c>
      <c r="AW175" s="81" t="s">
        <v>564</v>
      </c>
      <c r="AX175" s="82"/>
      <c r="AY175" s="81">
        <v>480.56099999999998</v>
      </c>
      <c r="AZ175" s="81">
        <v>21309</v>
      </c>
      <c r="BA175" s="81">
        <v>0</v>
      </c>
      <c r="BB175" s="81">
        <v>0</v>
      </c>
      <c r="BC175" s="81">
        <v>0</v>
      </c>
      <c r="BD175" s="81">
        <v>0</v>
      </c>
      <c r="BE175" s="81" t="s">
        <v>564</v>
      </c>
      <c r="BF175" s="82"/>
      <c r="BG175" s="81">
        <v>0</v>
      </c>
      <c r="BH175" s="81">
        <v>0</v>
      </c>
      <c r="BI175" s="81">
        <v>4.4370000000000003</v>
      </c>
      <c r="BJ175" s="81">
        <v>533.29</v>
      </c>
      <c r="BK175" s="81">
        <v>0</v>
      </c>
      <c r="BL175" s="81">
        <v>0</v>
      </c>
      <c r="BM175" s="82"/>
      <c r="BN175" s="81">
        <v>0</v>
      </c>
      <c r="BO175" s="81">
        <v>0</v>
      </c>
      <c r="BP175" s="81">
        <v>1</v>
      </c>
      <c r="BQ175" s="81">
        <v>1</v>
      </c>
      <c r="BR175" s="81">
        <v>0</v>
      </c>
      <c r="BS175" s="81">
        <v>0</v>
      </c>
      <c r="BT175"/>
      <c r="BU175" s="80">
        <v>519.48599999999999</v>
      </c>
      <c r="BV175" s="80">
        <v>0</v>
      </c>
      <c r="BW175" s="80">
        <v>0</v>
      </c>
      <c r="BX175" s="80">
        <v>0</v>
      </c>
      <c r="BY175" s="80">
        <v>18.241</v>
      </c>
      <c r="BZ175" s="80">
        <v>0</v>
      </c>
      <c r="CA175" s="80">
        <v>0</v>
      </c>
      <c r="CB175" s="80">
        <v>0</v>
      </c>
      <c r="CC175" s="80">
        <v>0</v>
      </c>
    </row>
    <row r="176" spans="1:81">
      <c r="A176" s="80" t="s">
        <v>2019</v>
      </c>
      <c r="B176" s="80">
        <v>339</v>
      </c>
      <c r="C176" s="80">
        <v>16</v>
      </c>
      <c r="D176" s="80">
        <v>20</v>
      </c>
      <c r="E176" s="80">
        <v>2019</v>
      </c>
      <c r="F176" s="80" t="s">
        <v>73</v>
      </c>
      <c r="G176" s="80" t="s">
        <v>1691</v>
      </c>
      <c r="H176" s="80" t="s">
        <v>1692</v>
      </c>
      <c r="I176" s="177"/>
      <c r="J176" s="81">
        <v>23.462508317594942</v>
      </c>
      <c r="K176" s="81">
        <v>1.031117600076612</v>
      </c>
      <c r="L176" s="81">
        <v>10.534337820055383</v>
      </c>
      <c r="M176" s="81">
        <v>7.7291385042849106</v>
      </c>
      <c r="N176" s="81">
        <v>10.26774638706287</v>
      </c>
      <c r="O176" s="81">
        <v>5.0122309122049078</v>
      </c>
      <c r="P176" s="81">
        <v>10.431303829930785</v>
      </c>
      <c r="Q176" s="81">
        <v>0.27768955464356238</v>
      </c>
      <c r="R176" s="81">
        <v>199.22455405371147</v>
      </c>
      <c r="S176" s="81">
        <v>0</v>
      </c>
      <c r="T176" s="82"/>
      <c r="U176" s="81">
        <v>963936</v>
      </c>
      <c r="V176" s="81">
        <v>383</v>
      </c>
      <c r="W176" s="81">
        <v>244</v>
      </c>
      <c r="X176" s="81">
        <v>1647</v>
      </c>
      <c r="Y176" s="81">
        <v>2117</v>
      </c>
      <c r="Z176" s="81">
        <v>3138</v>
      </c>
      <c r="AA176" s="81">
        <v>2166</v>
      </c>
      <c r="AB176" s="81">
        <v>4500</v>
      </c>
      <c r="AC176" s="81">
        <v>35130863.5</v>
      </c>
      <c r="AD176" s="81">
        <v>0</v>
      </c>
      <c r="AE176" s="82"/>
      <c r="AF176" s="81">
        <v>7696865.1934058722</v>
      </c>
      <c r="AG176" s="81">
        <v>713531.60849118489</v>
      </c>
      <c r="AH176" s="81">
        <v>1604387.1980958281</v>
      </c>
      <c r="AI176" s="81">
        <v>10214583.368890639</v>
      </c>
      <c r="AJ176" s="81">
        <v>7856319.7034250144</v>
      </c>
      <c r="AK176" s="81">
        <v>0</v>
      </c>
      <c r="AL176" s="81">
        <v>0</v>
      </c>
      <c r="AM176" s="81">
        <v>612866.12401813711</v>
      </c>
      <c r="AN176" s="81">
        <v>0</v>
      </c>
      <c r="AO176" s="81">
        <v>0</v>
      </c>
      <c r="AP176" s="82"/>
      <c r="AQ176" s="81">
        <v>79</v>
      </c>
      <c r="AR176" s="81">
        <v>41</v>
      </c>
      <c r="AS176" s="81">
        <v>0</v>
      </c>
      <c r="AT176" s="81">
        <v>0</v>
      </c>
      <c r="AU176" s="81">
        <v>0</v>
      </c>
      <c r="AV176" s="81">
        <v>0</v>
      </c>
      <c r="AW176" s="81" t="s">
        <v>564</v>
      </c>
      <c r="AX176" s="82"/>
      <c r="AY176" s="81">
        <v>508.66100000000017</v>
      </c>
      <c r="AZ176" s="81">
        <v>21636.1</v>
      </c>
      <c r="BA176" s="81">
        <v>0</v>
      </c>
      <c r="BB176" s="81">
        <v>0</v>
      </c>
      <c r="BC176" s="81">
        <v>0</v>
      </c>
      <c r="BD176" s="81">
        <v>0</v>
      </c>
      <c r="BE176" s="81" t="s">
        <v>564</v>
      </c>
      <c r="BF176" s="82"/>
      <c r="BG176" s="81">
        <v>0</v>
      </c>
      <c r="BH176" s="81">
        <v>0</v>
      </c>
      <c r="BI176" s="81">
        <v>4.5490000000000004</v>
      </c>
      <c r="BJ176" s="81">
        <v>532.32299999999998</v>
      </c>
      <c r="BK176" s="81">
        <v>0</v>
      </c>
      <c r="BL176" s="81">
        <v>0</v>
      </c>
      <c r="BM176" s="82"/>
      <c r="BN176" s="81">
        <v>0</v>
      </c>
      <c r="BO176" s="81">
        <v>0</v>
      </c>
      <c r="BP176" s="81">
        <v>1</v>
      </c>
      <c r="BQ176" s="81">
        <v>1</v>
      </c>
      <c r="BR176" s="81">
        <v>0</v>
      </c>
      <c r="BS176" s="81">
        <v>0</v>
      </c>
      <c r="BT176"/>
      <c r="BU176" s="80">
        <v>518.9</v>
      </c>
      <c r="BV176" s="80">
        <v>0</v>
      </c>
      <c r="BW176" s="80">
        <v>0</v>
      </c>
      <c r="BX176" s="80">
        <v>0</v>
      </c>
      <c r="BY176" s="80">
        <v>17.972000000000001</v>
      </c>
      <c r="BZ176" s="80">
        <v>0</v>
      </c>
      <c r="CA176" s="80">
        <v>0</v>
      </c>
      <c r="CB176" s="80">
        <v>0</v>
      </c>
      <c r="CC176" s="80">
        <v>0</v>
      </c>
    </row>
    <row r="177" spans="1:81">
      <c r="A177" s="80" t="s">
        <v>2020</v>
      </c>
      <c r="B177" s="80">
        <v>340</v>
      </c>
      <c r="C177" s="80">
        <v>17</v>
      </c>
      <c r="D177" s="80">
        <v>20</v>
      </c>
      <c r="E177" s="80">
        <v>2020</v>
      </c>
      <c r="F177" s="80" t="s">
        <v>218</v>
      </c>
      <c r="G177" s="80" t="s">
        <v>1691</v>
      </c>
      <c r="H177" s="80" t="s">
        <v>1692</v>
      </c>
      <c r="I177" s="177"/>
      <c r="J177" s="81">
        <v>29.25605390318205</v>
      </c>
      <c r="K177" s="81">
        <v>1.0592066388132395</v>
      </c>
      <c r="L177" s="81">
        <v>12.341304077111376</v>
      </c>
      <c r="M177" s="81">
        <v>7.2385226805615641</v>
      </c>
      <c r="N177" s="81">
        <v>9.290942719474053</v>
      </c>
      <c r="O177" s="81">
        <v>4.3900240834795818</v>
      </c>
      <c r="P177" s="81">
        <v>10.522959228709457</v>
      </c>
      <c r="Q177" s="81">
        <v>0.26061721605071536</v>
      </c>
      <c r="R177" s="81">
        <v>199.22650772457354</v>
      </c>
      <c r="S177" s="81">
        <v>0</v>
      </c>
      <c r="T177" s="82"/>
      <c r="U177" s="81">
        <v>1362526</v>
      </c>
      <c r="V177" s="81">
        <v>364</v>
      </c>
      <c r="W177" s="81">
        <v>254</v>
      </c>
      <c r="X177" s="81">
        <v>1622</v>
      </c>
      <c r="Y177" s="81">
        <v>2090</v>
      </c>
      <c r="Z177" s="81">
        <v>3137</v>
      </c>
      <c r="AA177" s="81">
        <v>2374</v>
      </c>
      <c r="AB177" s="81">
        <v>4420</v>
      </c>
      <c r="AC177" s="81">
        <v>35314485</v>
      </c>
      <c r="AD177" s="81">
        <v>0</v>
      </c>
      <c r="AE177" s="82"/>
      <c r="AF177" s="81">
        <v>10638476.884687349</v>
      </c>
      <c r="AG177" s="81">
        <v>678634.32470980927</v>
      </c>
      <c r="AH177" s="81">
        <v>1809831.1155864228</v>
      </c>
      <c r="AI177" s="81">
        <v>9313007.649380343</v>
      </c>
      <c r="AJ177" s="81">
        <v>7918214.1777386731</v>
      </c>
      <c r="AK177" s="81"/>
      <c r="AL177" s="81"/>
      <c r="AM177" s="81">
        <v>576859.10722423159</v>
      </c>
      <c r="AN177" s="81"/>
      <c r="AO177" s="81"/>
      <c r="AP177" s="82"/>
      <c r="AQ177" s="81">
        <v>87</v>
      </c>
      <c r="AR177" s="81">
        <v>46</v>
      </c>
      <c r="AS177" s="81">
        <v>0</v>
      </c>
      <c r="AT177" s="81">
        <v>0</v>
      </c>
      <c r="AU177" s="81">
        <v>0</v>
      </c>
      <c r="AV177" s="81">
        <v>0</v>
      </c>
      <c r="AW177" s="81">
        <v>0</v>
      </c>
      <c r="AX177" s="82"/>
      <c r="AY177" s="81">
        <v>572.8610000000001</v>
      </c>
      <c r="AZ177" s="81">
        <v>22084.1</v>
      </c>
      <c r="BA177" s="81">
        <v>0</v>
      </c>
      <c r="BB177" s="81">
        <v>0</v>
      </c>
      <c r="BC177" s="81">
        <v>0</v>
      </c>
      <c r="BD177" s="81">
        <v>0</v>
      </c>
      <c r="BE177" s="81">
        <v>0</v>
      </c>
      <c r="BF177" s="82"/>
      <c r="BG177" s="81">
        <v>0</v>
      </c>
      <c r="BH177" s="81">
        <v>0</v>
      </c>
      <c r="BI177" s="81">
        <v>4.335</v>
      </c>
      <c r="BJ177" s="81">
        <v>532.62800000000004</v>
      </c>
      <c r="BK177" s="81">
        <v>0</v>
      </c>
      <c r="BL177" s="81">
        <v>0</v>
      </c>
      <c r="BM177" s="82"/>
      <c r="BN177" s="81">
        <v>0</v>
      </c>
      <c r="BO177" s="81">
        <v>0</v>
      </c>
      <c r="BP177" s="81">
        <v>1</v>
      </c>
      <c r="BQ177" s="81">
        <v>1</v>
      </c>
      <c r="BR177" s="81">
        <v>0</v>
      </c>
      <c r="BS177" s="81">
        <v>0</v>
      </c>
      <c r="BT177"/>
      <c r="BU177" s="80">
        <v>520.63</v>
      </c>
      <c r="BV177" s="80">
        <v>0</v>
      </c>
      <c r="BW177" s="80">
        <v>0</v>
      </c>
      <c r="BX177" s="80">
        <v>0</v>
      </c>
      <c r="BY177" s="80">
        <v>16.332999999999998</v>
      </c>
      <c r="BZ177" s="80">
        <v>0</v>
      </c>
      <c r="CA177" s="80">
        <v>0</v>
      </c>
      <c r="CB177" s="80">
        <v>0</v>
      </c>
      <c r="CC177" s="80">
        <v>0</v>
      </c>
    </row>
    <row r="178" spans="1:81">
      <c r="A178" s="80" t="s">
        <v>1793</v>
      </c>
      <c r="B178" s="80">
        <v>340</v>
      </c>
      <c r="C178" s="80">
        <v>18</v>
      </c>
      <c r="D178" s="80">
        <v>20</v>
      </c>
      <c r="E178" s="80">
        <v>2021</v>
      </c>
      <c r="F178" s="80" t="s">
        <v>75</v>
      </c>
      <c r="G178" s="174" t="s">
        <v>1691</v>
      </c>
      <c r="H178" s="80" t="s">
        <v>1692</v>
      </c>
      <c r="I178" s="177"/>
      <c r="J178" s="81">
        <v>34.023584127359072</v>
      </c>
      <c r="K178" s="81">
        <v>1.0203100108630414</v>
      </c>
      <c r="L178" s="81">
        <v>11.262537652275132</v>
      </c>
      <c r="M178" s="81">
        <v>7.3111380543714386</v>
      </c>
      <c r="N178" s="81">
        <v>8.9268846391121208</v>
      </c>
      <c r="O178" s="81">
        <v>4.17376208034299</v>
      </c>
      <c r="P178" s="81">
        <v>10.654164241213762</v>
      </c>
      <c r="Q178" s="81">
        <v>0.26213372300044613</v>
      </c>
      <c r="R178" s="81">
        <v>204.68100218891138</v>
      </c>
      <c r="S178" s="81">
        <v>0</v>
      </c>
      <c r="T178" s="82"/>
      <c r="U178" s="81">
        <v>1627236</v>
      </c>
      <c r="V178" s="81">
        <v>364</v>
      </c>
      <c r="W178" s="81">
        <v>254</v>
      </c>
      <c r="X178" s="81">
        <v>1622</v>
      </c>
      <c r="Y178" s="81">
        <v>2114</v>
      </c>
      <c r="Z178" s="81">
        <v>3071</v>
      </c>
      <c r="AA178" s="81">
        <v>2344</v>
      </c>
      <c r="AB178" s="81">
        <v>4393</v>
      </c>
      <c r="AC178" s="81">
        <v>35166186.499999993</v>
      </c>
      <c r="AD178" s="81">
        <v>0</v>
      </c>
      <c r="AE178" s="82"/>
      <c r="AF178" s="81">
        <v>12463927.339760108</v>
      </c>
      <c r="AG178" s="81">
        <v>690353.27426937222</v>
      </c>
      <c r="AH178" s="81">
        <v>1622618.9207442019</v>
      </c>
      <c r="AI178" s="81">
        <v>10161867.199338162</v>
      </c>
      <c r="AJ178" s="81">
        <v>7805096.6534866728</v>
      </c>
      <c r="AK178" s="81">
        <v>0</v>
      </c>
      <c r="AL178" s="81">
        <v>0</v>
      </c>
      <c r="AM178" s="81">
        <v>576642.25913967821</v>
      </c>
      <c r="AN178" s="81">
        <v>0</v>
      </c>
      <c r="AO178" s="81">
        <v>0</v>
      </c>
      <c r="AP178" s="82"/>
      <c r="AQ178" s="81">
        <v>96</v>
      </c>
      <c r="AR178" s="81">
        <v>51</v>
      </c>
      <c r="AS178" s="81">
        <v>0</v>
      </c>
      <c r="AT178" s="81">
        <v>0</v>
      </c>
      <c r="AU178" s="81">
        <v>0</v>
      </c>
      <c r="AV178" s="81">
        <v>0</v>
      </c>
      <c r="AW178" s="81"/>
      <c r="AX178" s="82"/>
      <c r="AY178" s="81">
        <v>632.66100000000006</v>
      </c>
      <c r="AZ178" s="81">
        <v>22332</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1690</v>
      </c>
      <c r="B179" s="80">
        <v>340</v>
      </c>
      <c r="C179" s="80">
        <v>19</v>
      </c>
      <c r="D179" s="80">
        <v>20</v>
      </c>
      <c r="E179" s="80">
        <v>2022</v>
      </c>
      <c r="F179" s="80" t="s">
        <v>568</v>
      </c>
      <c r="G179" s="174" t="s">
        <v>1691</v>
      </c>
      <c r="H179" s="80" t="s">
        <v>1692</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104</v>
      </c>
      <c r="AR179" s="81">
        <v>54</v>
      </c>
      <c r="AS179" s="81">
        <v>0</v>
      </c>
      <c r="AT179" s="81">
        <v>0</v>
      </c>
      <c r="AU179" s="81">
        <v>0</v>
      </c>
      <c r="AV179" s="81">
        <v>0</v>
      </c>
      <c r="AW179" s="81"/>
      <c r="AX179" s="82"/>
      <c r="AY179" s="81">
        <v>689.2109999999999</v>
      </c>
      <c r="AZ179" s="81">
        <v>22480.5</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2021</v>
      </c>
      <c r="B180" s="80">
        <v>358</v>
      </c>
      <c r="C180" s="80">
        <v>1</v>
      </c>
      <c r="D180" s="80">
        <v>22</v>
      </c>
      <c r="E180" s="80">
        <v>1990</v>
      </c>
      <c r="F180" s="80" t="s">
        <v>562</v>
      </c>
      <c r="G180" s="80" t="s">
        <v>2022</v>
      </c>
      <c r="H180" s="80" t="s">
        <v>2023</v>
      </c>
      <c r="I180" s="177"/>
      <c r="J180" s="81">
        <v>3.7416650843404646</v>
      </c>
      <c r="K180" s="81">
        <v>1.0321047158889927</v>
      </c>
      <c r="L180" s="81">
        <v>0.1899440940143971</v>
      </c>
      <c r="M180" s="81">
        <v>4.4462531402338614</v>
      </c>
      <c r="N180" s="81">
        <v>7.3121642098050472</v>
      </c>
      <c r="O180" s="81">
        <v>3.3040636108262231</v>
      </c>
      <c r="P180" s="81">
        <v>8.1338952525371777</v>
      </c>
      <c r="Q180" s="81">
        <v>0.31576801730392645</v>
      </c>
      <c r="R180" s="81">
        <v>4.8769181411637685</v>
      </c>
      <c r="S180" s="81">
        <v>0.3229402929324165</v>
      </c>
      <c r="T180" s="82"/>
      <c r="U180" s="81">
        <v>176779</v>
      </c>
      <c r="V180" s="81">
        <v>241</v>
      </c>
      <c r="W180" s="81">
        <v>2</v>
      </c>
      <c r="X180" s="81">
        <v>964</v>
      </c>
      <c r="Y180" s="81">
        <v>1681</v>
      </c>
      <c r="Z180" s="81">
        <v>1359</v>
      </c>
      <c r="AA180" s="81">
        <v>1975</v>
      </c>
      <c r="AB180" s="81">
        <v>5127</v>
      </c>
      <c r="AC180" s="81">
        <v>844691</v>
      </c>
      <c r="AD180" s="81">
        <v>0.3229402929324165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2024</v>
      </c>
      <c r="B181" s="80">
        <v>359</v>
      </c>
      <c r="C181" s="80">
        <v>2</v>
      </c>
      <c r="D181" s="80">
        <v>22</v>
      </c>
      <c r="E181" s="80">
        <v>2005</v>
      </c>
      <c r="F181" s="80" t="s">
        <v>565</v>
      </c>
      <c r="G181" s="80" t="s">
        <v>2022</v>
      </c>
      <c r="H181" s="80" t="s">
        <v>2023</v>
      </c>
      <c r="I181" s="177"/>
      <c r="J181" s="81">
        <v>0.87523860091493411</v>
      </c>
      <c r="K181" s="81">
        <v>1.0180996198618331</v>
      </c>
      <c r="L181" s="81">
        <v>0.46001213658211038</v>
      </c>
      <c r="M181" s="81">
        <v>9.5374004125704648</v>
      </c>
      <c r="N181" s="81">
        <v>10.565551962547573</v>
      </c>
      <c r="O181" s="81">
        <v>5.1957486808022768</v>
      </c>
      <c r="P181" s="81">
        <v>10.731167926145027</v>
      </c>
      <c r="Q181" s="81">
        <v>0.30659263425811473</v>
      </c>
      <c r="R181" s="81">
        <v>5.6598993114339047</v>
      </c>
      <c r="S181" s="81">
        <v>0.58892764559999999</v>
      </c>
      <c r="T181" s="82"/>
      <c r="U181" s="81">
        <v>35705</v>
      </c>
      <c r="V181" s="81">
        <v>270</v>
      </c>
      <c r="W181" s="81">
        <v>5</v>
      </c>
      <c r="X181" s="81">
        <v>889</v>
      </c>
      <c r="Y181" s="81">
        <v>2131</v>
      </c>
      <c r="Z181" s="81">
        <v>2473</v>
      </c>
      <c r="AA181" s="81">
        <v>2134</v>
      </c>
      <c r="AB181" s="81">
        <v>5204</v>
      </c>
      <c r="AC181" s="81">
        <v>1000836</v>
      </c>
      <c r="AD181" s="81">
        <v>0.58892764559999999</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2025</v>
      </c>
      <c r="B182" s="80">
        <v>360</v>
      </c>
      <c r="C182" s="80">
        <v>3</v>
      </c>
      <c r="D182" s="80">
        <v>22</v>
      </c>
      <c r="E182" s="80">
        <v>2006</v>
      </c>
      <c r="F182" s="80" t="s">
        <v>566</v>
      </c>
      <c r="G182" s="80" t="s">
        <v>2022</v>
      </c>
      <c r="H182" s="80" t="s">
        <v>2023</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2026</v>
      </c>
      <c r="B183" s="80">
        <v>361</v>
      </c>
      <c r="C183" s="80">
        <v>4</v>
      </c>
      <c r="D183" s="80">
        <v>22</v>
      </c>
      <c r="E183" s="80">
        <v>2007</v>
      </c>
      <c r="F183" s="80" t="s">
        <v>567</v>
      </c>
      <c r="G183" s="80" t="s">
        <v>2022</v>
      </c>
      <c r="H183" s="80" t="s">
        <v>2023</v>
      </c>
      <c r="I183" s="177"/>
      <c r="J183" s="81">
        <v>0.64343421739537676</v>
      </c>
      <c r="K183" s="81">
        <v>0.78864005007347004</v>
      </c>
      <c r="L183" s="81">
        <v>0.3766032493603591</v>
      </c>
      <c r="M183" s="81">
        <v>8.3589943863079554</v>
      </c>
      <c r="N183" s="81">
        <v>9.3729988717539605</v>
      </c>
      <c r="O183" s="81">
        <v>4.8343616734037447</v>
      </c>
      <c r="P183" s="81">
        <v>10.759398471687062</v>
      </c>
      <c r="Q183" s="81">
        <v>0.31145796478763144</v>
      </c>
      <c r="R183" s="81">
        <v>5.4490530729076694</v>
      </c>
      <c r="S183" s="81">
        <v>0.24628390530000002</v>
      </c>
      <c r="T183" s="82"/>
      <c r="U183" s="81">
        <v>28854</v>
      </c>
      <c r="V183" s="81">
        <v>212</v>
      </c>
      <c r="W183" s="81">
        <v>5</v>
      </c>
      <c r="X183" s="81">
        <v>1082</v>
      </c>
      <c r="Y183" s="81">
        <v>2129</v>
      </c>
      <c r="Z183" s="81">
        <v>2392</v>
      </c>
      <c r="AA183" s="81">
        <v>2107</v>
      </c>
      <c r="AB183" s="81">
        <v>5007</v>
      </c>
      <c r="AC183" s="81">
        <v>991199</v>
      </c>
      <c r="AD183" s="81">
        <v>0.24628390530000002</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2027</v>
      </c>
      <c r="B184" s="80">
        <v>362</v>
      </c>
      <c r="C184" s="80">
        <v>5</v>
      </c>
      <c r="D184" s="80">
        <v>22</v>
      </c>
      <c r="E184" s="80">
        <v>2008</v>
      </c>
      <c r="F184" s="80" t="s">
        <v>84</v>
      </c>
      <c r="G184" s="80" t="s">
        <v>2022</v>
      </c>
      <c r="H184" s="80" t="s">
        <v>2023</v>
      </c>
      <c r="I184" s="177"/>
      <c r="J184" s="81">
        <v>0.6819019121975648</v>
      </c>
      <c r="K184" s="81">
        <v>0.6105303758784878</v>
      </c>
      <c r="L184" s="81">
        <v>0.34213649873603252</v>
      </c>
      <c r="M184" s="81">
        <v>9.3434300131871222</v>
      </c>
      <c r="N184" s="81">
        <v>10.036329839829234</v>
      </c>
      <c r="O184" s="81">
        <v>4.7602536077521211</v>
      </c>
      <c r="P184" s="81">
        <v>10.288075182857938</v>
      </c>
      <c r="Q184" s="81">
        <v>0.30201645612646466</v>
      </c>
      <c r="R184" s="81">
        <v>5.4611336158962578</v>
      </c>
      <c r="S184" s="81">
        <v>0.24178942259999997</v>
      </c>
      <c r="T184" s="82"/>
      <c r="U184" s="81">
        <v>35406</v>
      </c>
      <c r="V184" s="81">
        <v>212</v>
      </c>
      <c r="W184" s="81">
        <v>5</v>
      </c>
      <c r="X184" s="81">
        <v>1082</v>
      </c>
      <c r="Y184" s="81">
        <v>2157</v>
      </c>
      <c r="Z184" s="81">
        <v>2438</v>
      </c>
      <c r="AA184" s="81">
        <v>2017</v>
      </c>
      <c r="AB184" s="81">
        <v>4935</v>
      </c>
      <c r="AC184" s="81">
        <v>1031533</v>
      </c>
      <c r="AD184" s="81">
        <v>0.24178942259999997</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2028</v>
      </c>
      <c r="B185" s="80">
        <v>363</v>
      </c>
      <c r="C185" s="80">
        <v>6</v>
      </c>
      <c r="D185" s="80">
        <v>22</v>
      </c>
      <c r="E185" s="80">
        <v>2009</v>
      </c>
      <c r="F185" s="80" t="s">
        <v>85</v>
      </c>
      <c r="G185" s="80" t="s">
        <v>2022</v>
      </c>
      <c r="H185" s="80" t="s">
        <v>2023</v>
      </c>
      <c r="I185" s="177"/>
      <c r="J185" s="81">
        <v>1.1110439773885024</v>
      </c>
      <c r="K185" s="81">
        <v>0.59730150495272893</v>
      </c>
      <c r="L185" s="81">
        <v>0.94664153271620655</v>
      </c>
      <c r="M185" s="81">
        <v>9.1465839489497309</v>
      </c>
      <c r="N185" s="81">
        <v>9.0970567855417706</v>
      </c>
      <c r="O185" s="81">
        <v>5.0482229510560117</v>
      </c>
      <c r="P185" s="81">
        <v>10.329421850149883</v>
      </c>
      <c r="Q185" s="81">
        <v>0.28647744157015559</v>
      </c>
      <c r="R185" s="81">
        <v>5.7297225929330118</v>
      </c>
      <c r="S185" s="81">
        <v>0.33764463759999996</v>
      </c>
      <c r="T185" s="82"/>
      <c r="U185" s="81">
        <v>51639</v>
      </c>
      <c r="V185" s="81">
        <v>207</v>
      </c>
      <c r="W185" s="81">
        <v>21</v>
      </c>
      <c r="X185" s="81">
        <v>1182</v>
      </c>
      <c r="Y185" s="81">
        <v>2193</v>
      </c>
      <c r="Z185" s="81">
        <v>2552</v>
      </c>
      <c r="AA185" s="81">
        <v>2079</v>
      </c>
      <c r="AB185" s="81">
        <v>4914</v>
      </c>
      <c r="AC185" s="81">
        <v>1055837</v>
      </c>
      <c r="AD185" s="81">
        <v>0.33764463759999996</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2029</v>
      </c>
      <c r="B186" s="80">
        <v>364</v>
      </c>
      <c r="C186" s="80">
        <v>7</v>
      </c>
      <c r="D186" s="80">
        <v>22</v>
      </c>
      <c r="E186" s="80">
        <v>2010</v>
      </c>
      <c r="F186" s="80" t="s">
        <v>86</v>
      </c>
      <c r="G186" s="80" t="s">
        <v>2022</v>
      </c>
      <c r="H186" s="80" t="s">
        <v>2023</v>
      </c>
      <c r="I186" s="177"/>
      <c r="J186" s="81">
        <v>0.75792962452285417</v>
      </c>
      <c r="K186" s="81">
        <v>0.63324918794317464</v>
      </c>
      <c r="L186" s="81">
        <v>0.92294272776429698</v>
      </c>
      <c r="M186" s="81">
        <v>9.4824431326687826</v>
      </c>
      <c r="N186" s="81">
        <v>9.6805037136754244</v>
      </c>
      <c r="O186" s="81">
        <v>5.1784549247191052</v>
      </c>
      <c r="P186" s="81">
        <v>10.76215155857458</v>
      </c>
      <c r="Q186" s="81">
        <v>0.29447176412963438</v>
      </c>
      <c r="R186" s="81">
        <v>6.1173210381785497</v>
      </c>
      <c r="S186" s="81">
        <v>0.6651598766400002</v>
      </c>
      <c r="T186" s="82"/>
      <c r="U186" s="81">
        <v>39944</v>
      </c>
      <c r="V186" s="81">
        <v>207</v>
      </c>
      <c r="W186" s="81">
        <v>21</v>
      </c>
      <c r="X186" s="81">
        <v>1182</v>
      </c>
      <c r="Y186" s="81">
        <v>2211</v>
      </c>
      <c r="Z186" s="81">
        <v>2630</v>
      </c>
      <c r="AA186" s="81">
        <v>2112</v>
      </c>
      <c r="AB186" s="81">
        <v>4840</v>
      </c>
      <c r="AC186" s="81">
        <v>1068259</v>
      </c>
      <c r="AD186" s="81">
        <v>0.6651598766400002</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2030</v>
      </c>
      <c r="B187" s="80">
        <v>365</v>
      </c>
      <c r="C187" s="80">
        <v>8</v>
      </c>
      <c r="D187" s="80">
        <v>22</v>
      </c>
      <c r="E187" s="80">
        <v>2011</v>
      </c>
      <c r="F187" s="80" t="s">
        <v>87</v>
      </c>
      <c r="G187" s="80" t="s">
        <v>2022</v>
      </c>
      <c r="H187" s="80" t="s">
        <v>2023</v>
      </c>
      <c r="I187" s="177"/>
      <c r="J187" s="81">
        <v>1.5268187581091743</v>
      </c>
      <c r="K187" s="81">
        <v>0.71545449355399793</v>
      </c>
      <c r="L187" s="81">
        <v>1.0361479426357376</v>
      </c>
      <c r="M187" s="81">
        <v>9.2303939678266698</v>
      </c>
      <c r="N187" s="81">
        <v>10.018401147320764</v>
      </c>
      <c r="O187" s="81">
        <v>5.2610578494992204</v>
      </c>
      <c r="P187" s="81">
        <v>11.421039871864851</v>
      </c>
      <c r="Q187" s="81">
        <v>0.33839983864821044</v>
      </c>
      <c r="R187" s="81">
        <v>6.1125129993654834</v>
      </c>
      <c r="S187" s="81">
        <v>0.61859008266000004</v>
      </c>
      <c r="T187" s="82"/>
      <c r="U187" s="81">
        <v>85382</v>
      </c>
      <c r="V187" s="81">
        <v>207</v>
      </c>
      <c r="W187" s="81">
        <v>21</v>
      </c>
      <c r="X187" s="81">
        <v>1182</v>
      </c>
      <c r="Y187" s="81">
        <v>2219</v>
      </c>
      <c r="Z187" s="81">
        <v>2730</v>
      </c>
      <c r="AA187" s="81">
        <v>2308</v>
      </c>
      <c r="AB187" s="81">
        <v>4822</v>
      </c>
      <c r="AC187" s="81">
        <v>1065654</v>
      </c>
      <c r="AD187" s="81">
        <v>0.61859008266000004</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2031</v>
      </c>
      <c r="B188" s="80">
        <v>366</v>
      </c>
      <c r="C188" s="80">
        <v>9</v>
      </c>
      <c r="D188" s="80">
        <v>22</v>
      </c>
      <c r="E188" s="80">
        <v>2012</v>
      </c>
      <c r="F188" s="80" t="s">
        <v>88</v>
      </c>
      <c r="G188" s="80" t="s">
        <v>2022</v>
      </c>
      <c r="H188" s="80" t="s">
        <v>2023</v>
      </c>
      <c r="I188" s="177"/>
      <c r="J188" s="81">
        <v>1.285909242621504</v>
      </c>
      <c r="K188" s="81">
        <v>0.6331980871606816</v>
      </c>
      <c r="L188" s="81">
        <v>0.99970254892901877</v>
      </c>
      <c r="M188" s="81">
        <v>9.5675737944412358</v>
      </c>
      <c r="N188" s="81">
        <v>8.6101051785694676</v>
      </c>
      <c r="O188" s="81">
        <v>5.3707026105668456</v>
      </c>
      <c r="P188" s="81">
        <v>11.630343062157925</v>
      </c>
      <c r="Q188" s="81">
        <v>0.36499468909711313</v>
      </c>
      <c r="R188" s="81">
        <v>7.529833290562296</v>
      </c>
      <c r="S188" s="81">
        <v>0.5011448369999999</v>
      </c>
      <c r="T188" s="82"/>
      <c r="U188" s="81">
        <v>80973</v>
      </c>
      <c r="V188" s="81">
        <v>207</v>
      </c>
      <c r="W188" s="81">
        <v>21</v>
      </c>
      <c r="X188" s="81">
        <v>1182</v>
      </c>
      <c r="Y188" s="81">
        <v>2191</v>
      </c>
      <c r="Z188" s="81">
        <v>2809</v>
      </c>
      <c r="AA188" s="81">
        <v>2337</v>
      </c>
      <c r="AB188" s="81">
        <v>4787</v>
      </c>
      <c r="AC188" s="81">
        <v>1278748</v>
      </c>
      <c r="AD188" s="81">
        <v>0.5011448369999999</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2032</v>
      </c>
      <c r="B189" s="80">
        <v>367</v>
      </c>
      <c r="C189" s="80">
        <v>10</v>
      </c>
      <c r="D189" s="80">
        <v>22</v>
      </c>
      <c r="E189" s="80">
        <v>2013</v>
      </c>
      <c r="F189" s="80" t="s">
        <v>89</v>
      </c>
      <c r="G189" s="80" t="s">
        <v>2022</v>
      </c>
      <c r="H189" s="80" t="s">
        <v>2023</v>
      </c>
      <c r="I189" s="177"/>
      <c r="J189" s="81">
        <v>0.98763394518852976</v>
      </c>
      <c r="K189" s="81">
        <v>0.58827786161149842</v>
      </c>
      <c r="L189" s="81">
        <v>0.89603979378562837</v>
      </c>
      <c r="M189" s="81">
        <v>9.875736244840974</v>
      </c>
      <c r="N189" s="81">
        <v>8.5863246360964816</v>
      </c>
      <c r="O189" s="81">
        <v>5.2765974615942133</v>
      </c>
      <c r="P189" s="81">
        <v>11.759086126619207</v>
      </c>
      <c r="Q189" s="81">
        <v>0.36690053073703688</v>
      </c>
      <c r="R189" s="81">
        <v>7.6817524167278446</v>
      </c>
      <c r="S189" s="81">
        <v>0.58013617151999997</v>
      </c>
      <c r="T189" s="82"/>
      <c r="U189" s="81">
        <v>60040</v>
      </c>
      <c r="V189" s="81">
        <v>207</v>
      </c>
      <c r="W189" s="81">
        <v>21</v>
      </c>
      <c r="X189" s="81">
        <v>1182</v>
      </c>
      <c r="Y189" s="81">
        <v>2184</v>
      </c>
      <c r="Z189" s="81">
        <v>2883</v>
      </c>
      <c r="AA189" s="81">
        <v>2354</v>
      </c>
      <c r="AB189" s="81">
        <v>4743</v>
      </c>
      <c r="AC189" s="81">
        <v>1273418</v>
      </c>
      <c r="AD189" s="81">
        <v>0.58013617151999997</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2033</v>
      </c>
      <c r="B190" s="80">
        <v>368</v>
      </c>
      <c r="C190" s="80">
        <v>11</v>
      </c>
      <c r="D190" s="80">
        <v>22</v>
      </c>
      <c r="E190" s="80">
        <v>2014</v>
      </c>
      <c r="F190" s="80" t="s">
        <v>90</v>
      </c>
      <c r="G190" s="80" t="s">
        <v>2022</v>
      </c>
      <c r="H190" s="80" t="s">
        <v>2023</v>
      </c>
      <c r="I190" s="177"/>
      <c r="J190" s="81">
        <v>1.1081946779833849</v>
      </c>
      <c r="K190" s="81">
        <v>0.6414713777794131</v>
      </c>
      <c r="L190" s="81">
        <v>0.86355315669092592</v>
      </c>
      <c r="M190" s="81">
        <v>7.9726700142622295</v>
      </c>
      <c r="N190" s="81">
        <v>8.6997246957067613</v>
      </c>
      <c r="O190" s="81">
        <v>5.1090620209181354</v>
      </c>
      <c r="P190" s="81">
        <v>11.900587651554783</v>
      </c>
      <c r="Q190" s="81">
        <v>0.35105963422157793</v>
      </c>
      <c r="R190" s="81">
        <v>8.4378988104443842</v>
      </c>
      <c r="S190" s="81">
        <v>0.82736531535000002</v>
      </c>
      <c r="T190" s="82"/>
      <c r="U190" s="81">
        <v>66446</v>
      </c>
      <c r="V190" s="81">
        <v>207</v>
      </c>
      <c r="W190" s="81">
        <v>18</v>
      </c>
      <c r="X190" s="81">
        <v>1080</v>
      </c>
      <c r="Y190" s="81">
        <v>2207</v>
      </c>
      <c r="Z190" s="81">
        <v>2940</v>
      </c>
      <c r="AA190" s="81">
        <v>2370</v>
      </c>
      <c r="AB190" s="81">
        <v>4730</v>
      </c>
      <c r="AC190" s="81">
        <v>1403164</v>
      </c>
      <c r="AD190" s="81">
        <v>0.82736531535000002</v>
      </c>
      <c r="AE190" s="82"/>
      <c r="AF190" s="81">
        <v>690343.29849689314</v>
      </c>
      <c r="AG190" s="81">
        <v>404259.57070544112</v>
      </c>
      <c r="AH190" s="81">
        <v>206715.17285111206</v>
      </c>
      <c r="AI190" s="81">
        <v>7495917.5108051244</v>
      </c>
      <c r="AJ190" s="81">
        <v>9079209.9128858093</v>
      </c>
      <c r="AK190" s="81">
        <v>0</v>
      </c>
      <c r="AL190" s="81">
        <v>0</v>
      </c>
      <c r="AM190" s="81">
        <v>649358.31859320367</v>
      </c>
      <c r="AN190" s="81">
        <v>0</v>
      </c>
      <c r="AO190" s="81">
        <v>0</v>
      </c>
      <c r="AP190" s="82"/>
      <c r="AQ190" s="81">
        <v>27</v>
      </c>
      <c r="AR190" s="81">
        <v>157</v>
      </c>
      <c r="AS190" s="81">
        <v>1</v>
      </c>
      <c r="AT190" s="81">
        <v>0</v>
      </c>
      <c r="AU190" s="81">
        <v>0</v>
      </c>
      <c r="AV190" s="81">
        <v>0</v>
      </c>
      <c r="AW190" s="81" t="s">
        <v>564</v>
      </c>
      <c r="AX190" s="82"/>
      <c r="AY190" s="81">
        <v>189.3</v>
      </c>
      <c r="AZ190" s="81">
        <v>2840.7</v>
      </c>
      <c r="BA190" s="81">
        <v>1200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2034</v>
      </c>
      <c r="B191" s="80">
        <v>369</v>
      </c>
      <c r="C191" s="80">
        <v>12</v>
      </c>
      <c r="D191" s="80">
        <v>22</v>
      </c>
      <c r="E191" s="80">
        <v>2015</v>
      </c>
      <c r="F191" s="80" t="s">
        <v>91</v>
      </c>
      <c r="G191" s="80" t="s">
        <v>2022</v>
      </c>
      <c r="H191" s="80" t="s">
        <v>2023</v>
      </c>
      <c r="I191" s="177"/>
      <c r="J191" s="81">
        <v>1.7837296036289265</v>
      </c>
      <c r="K191" s="81">
        <v>0.63796769289024546</v>
      </c>
      <c r="L191" s="81">
        <v>0.99182988450499465</v>
      </c>
      <c r="M191" s="81">
        <v>7.2179081049096823</v>
      </c>
      <c r="N191" s="81">
        <v>8.2758350937392482</v>
      </c>
      <c r="O191" s="81">
        <v>5.1033369950261225</v>
      </c>
      <c r="P191" s="81">
        <v>11.914976529512932</v>
      </c>
      <c r="Q191" s="81">
        <v>0.34149022922226385</v>
      </c>
      <c r="R191" s="81">
        <v>8.0114688280536122</v>
      </c>
      <c r="S191" s="81">
        <v>0.7639905399000001</v>
      </c>
      <c r="T191" s="82"/>
      <c r="U191" s="81">
        <v>103790</v>
      </c>
      <c r="V191" s="81">
        <v>207</v>
      </c>
      <c r="W191" s="81">
        <v>18</v>
      </c>
      <c r="X191" s="81">
        <v>1080</v>
      </c>
      <c r="Y191" s="81">
        <v>2217</v>
      </c>
      <c r="Z191" s="81">
        <v>2965</v>
      </c>
      <c r="AA191" s="81">
        <v>2371</v>
      </c>
      <c r="AB191" s="81">
        <v>4700</v>
      </c>
      <c r="AC191" s="81">
        <v>1372387</v>
      </c>
      <c r="AD191" s="81">
        <v>0.7639905399000001</v>
      </c>
      <c r="AE191" s="82"/>
      <c r="AF191" s="81">
        <v>1346926.380220257</v>
      </c>
      <c r="AG191" s="81">
        <v>408578.79017419298</v>
      </c>
      <c r="AH191" s="81">
        <v>199436.69368419843</v>
      </c>
      <c r="AI191" s="81">
        <v>7274716.5106719723</v>
      </c>
      <c r="AJ191" s="81">
        <v>8585360.152529344</v>
      </c>
      <c r="AK191" s="81">
        <v>0</v>
      </c>
      <c r="AL191" s="81">
        <v>0</v>
      </c>
      <c r="AM191" s="81">
        <v>644115.28424152394</v>
      </c>
      <c r="AN191" s="81">
        <v>0</v>
      </c>
      <c r="AO191" s="81">
        <v>0</v>
      </c>
      <c r="AP191" s="82"/>
      <c r="AQ191" s="81">
        <v>38</v>
      </c>
      <c r="AR191" s="81">
        <v>207</v>
      </c>
      <c r="AS191" s="81">
        <v>1</v>
      </c>
      <c r="AT191" s="81">
        <v>0</v>
      </c>
      <c r="AU191" s="81">
        <v>0</v>
      </c>
      <c r="AV191" s="81">
        <v>0</v>
      </c>
      <c r="AW191" s="81" t="s">
        <v>564</v>
      </c>
      <c r="AX191" s="82"/>
      <c r="AY191" s="81">
        <v>277.7</v>
      </c>
      <c r="AZ191" s="81">
        <v>3635.1</v>
      </c>
      <c r="BA191" s="81">
        <v>1200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2035</v>
      </c>
      <c r="B192" s="80">
        <v>370</v>
      </c>
      <c r="C192" s="80">
        <v>13</v>
      </c>
      <c r="D192" s="80">
        <v>22</v>
      </c>
      <c r="E192" s="80">
        <v>2016</v>
      </c>
      <c r="F192" s="80" t="s">
        <v>92</v>
      </c>
      <c r="G192" s="80" t="s">
        <v>2022</v>
      </c>
      <c r="H192" s="80" t="s">
        <v>2023</v>
      </c>
      <c r="I192" s="177"/>
      <c r="J192" s="81">
        <v>1.1181679283622459</v>
      </c>
      <c r="K192" s="81">
        <v>0.60835091714103062</v>
      </c>
      <c r="L192" s="81">
        <v>0.94657034089621717</v>
      </c>
      <c r="M192" s="81">
        <v>7.4808715024326569</v>
      </c>
      <c r="N192" s="81">
        <v>8.1860716335082166</v>
      </c>
      <c r="O192" s="81">
        <v>5.1127771452620872</v>
      </c>
      <c r="P192" s="81">
        <v>11.918444904250942</v>
      </c>
      <c r="Q192" s="81">
        <v>0.32631996867303409</v>
      </c>
      <c r="R192" s="81">
        <v>7.9659936960701607</v>
      </c>
      <c r="S192" s="81">
        <v>0.76806686887999986</v>
      </c>
      <c r="T192" s="82"/>
      <c r="U192" s="81">
        <v>53758.000000000007</v>
      </c>
      <c r="V192" s="81">
        <v>207</v>
      </c>
      <c r="W192" s="81">
        <v>18</v>
      </c>
      <c r="X192" s="81">
        <v>1080</v>
      </c>
      <c r="Y192" s="81">
        <v>2203</v>
      </c>
      <c r="Z192" s="81">
        <v>3007</v>
      </c>
      <c r="AA192" s="81">
        <v>2453</v>
      </c>
      <c r="AB192" s="81">
        <v>4620</v>
      </c>
      <c r="AC192" s="81">
        <v>1360513.310188778</v>
      </c>
      <c r="AD192" s="81">
        <v>0.76806686887999986</v>
      </c>
      <c r="AE192" s="82"/>
      <c r="AF192" s="81">
        <v>928293.00272140594</v>
      </c>
      <c r="AG192" s="81">
        <v>356195.8293177631</v>
      </c>
      <c r="AH192" s="81">
        <v>149896.9221679043</v>
      </c>
      <c r="AI192" s="81">
        <v>7809289.3048206959</v>
      </c>
      <c r="AJ192" s="81">
        <v>9038486.1862764005</v>
      </c>
      <c r="AK192" s="81">
        <v>0</v>
      </c>
      <c r="AL192" s="81">
        <v>0</v>
      </c>
      <c r="AM192" s="81">
        <v>633643.51651322923</v>
      </c>
      <c r="AN192" s="81">
        <v>0</v>
      </c>
      <c r="AO192" s="81">
        <v>0</v>
      </c>
      <c r="AP192" s="82"/>
      <c r="AQ192" s="81">
        <v>59</v>
      </c>
      <c r="AR192" s="81">
        <v>230</v>
      </c>
      <c r="AS192" s="81">
        <v>2</v>
      </c>
      <c r="AT192" s="81">
        <v>0</v>
      </c>
      <c r="AU192" s="81">
        <v>0</v>
      </c>
      <c r="AV192" s="81">
        <v>0</v>
      </c>
      <c r="AW192" s="81" t="s">
        <v>564</v>
      </c>
      <c r="AX192" s="82"/>
      <c r="AY192" s="81">
        <v>443.7</v>
      </c>
      <c r="AZ192" s="81">
        <v>4092.4</v>
      </c>
      <c r="BA192" s="81">
        <v>2690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2036</v>
      </c>
      <c r="B193" s="80">
        <v>371</v>
      </c>
      <c r="C193" s="80">
        <v>14</v>
      </c>
      <c r="D193" s="80">
        <v>22</v>
      </c>
      <c r="E193" s="80">
        <v>2017</v>
      </c>
      <c r="F193" s="80" t="s">
        <v>71</v>
      </c>
      <c r="G193" s="80" t="s">
        <v>2022</v>
      </c>
      <c r="H193" s="80" t="s">
        <v>2023</v>
      </c>
      <c r="I193" s="177"/>
      <c r="J193" s="81">
        <v>1.3767359909173054</v>
      </c>
      <c r="K193" s="81">
        <v>0.65490745497983027</v>
      </c>
      <c r="L193" s="81">
        <v>0.73490868717378455</v>
      </c>
      <c r="M193" s="81">
        <v>7.5117354531960077</v>
      </c>
      <c r="N193" s="81">
        <v>8.4763452211589421</v>
      </c>
      <c r="O193" s="81">
        <v>5.0678173855036244</v>
      </c>
      <c r="P193" s="81">
        <v>11.698107501737523</v>
      </c>
      <c r="Q193" s="81">
        <v>0.31390982814560681</v>
      </c>
      <c r="R193" s="81">
        <v>7.6043041060275298</v>
      </c>
      <c r="S193" s="81">
        <v>0.69916755200000014</v>
      </c>
      <c r="T193" s="82"/>
      <c r="U193" s="81">
        <v>72852</v>
      </c>
      <c r="V193" s="81">
        <v>207</v>
      </c>
      <c r="W193" s="81">
        <v>18</v>
      </c>
      <c r="X193" s="81">
        <v>1080</v>
      </c>
      <c r="Y193" s="81">
        <v>2218</v>
      </c>
      <c r="Z193" s="81">
        <v>3030</v>
      </c>
      <c r="AA193" s="81">
        <v>2423</v>
      </c>
      <c r="AB193" s="81">
        <v>4596</v>
      </c>
      <c r="AC193" s="81">
        <v>1324510</v>
      </c>
      <c r="AD193" s="81">
        <v>0.69916755200000014</v>
      </c>
      <c r="AE193" s="82"/>
      <c r="AF193" s="81">
        <v>1084335.0229878479</v>
      </c>
      <c r="AG193" s="81">
        <v>385324.67402058229</v>
      </c>
      <c r="AH193" s="81">
        <v>156712.67537146641</v>
      </c>
      <c r="AI193" s="81">
        <v>8007764.7222567322</v>
      </c>
      <c r="AJ193" s="81">
        <v>9297320.0562250912</v>
      </c>
      <c r="AK193" s="81">
        <v>0</v>
      </c>
      <c r="AL193" s="81">
        <v>0</v>
      </c>
      <c r="AM193" s="81">
        <v>631338.19047827215</v>
      </c>
      <c r="AN193" s="81">
        <v>0</v>
      </c>
      <c r="AO193" s="81">
        <v>0</v>
      </c>
      <c r="AP193" s="82"/>
      <c r="AQ193" s="81">
        <v>67</v>
      </c>
      <c r="AR193" s="81">
        <v>238</v>
      </c>
      <c r="AS193" s="81">
        <v>2</v>
      </c>
      <c r="AT193" s="81">
        <v>0</v>
      </c>
      <c r="AU193" s="81">
        <v>0</v>
      </c>
      <c r="AV193" s="81">
        <v>0</v>
      </c>
      <c r="AW193" s="81" t="s">
        <v>564</v>
      </c>
      <c r="AX193" s="82"/>
      <c r="AY193" s="81">
        <v>512.5</v>
      </c>
      <c r="AZ193" s="81">
        <v>4248.6000000000022</v>
      </c>
      <c r="BA193" s="81">
        <v>2690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2037</v>
      </c>
      <c r="B194" s="80">
        <v>372</v>
      </c>
      <c r="C194" s="80">
        <v>15</v>
      </c>
      <c r="D194" s="80">
        <v>22</v>
      </c>
      <c r="E194" s="80">
        <v>2018</v>
      </c>
      <c r="F194" s="80" t="s">
        <v>93</v>
      </c>
      <c r="G194" s="80" t="s">
        <v>2022</v>
      </c>
      <c r="H194" s="80" t="s">
        <v>2023</v>
      </c>
      <c r="I194" s="177"/>
      <c r="J194" s="81">
        <v>2.8569377250888013</v>
      </c>
      <c r="K194" s="81">
        <v>0.62483086980104596</v>
      </c>
      <c r="L194" s="81">
        <v>0.69182526668015132</v>
      </c>
      <c r="M194" s="81">
        <v>8.6912118055860255</v>
      </c>
      <c r="N194" s="81">
        <v>7.7540408389238618</v>
      </c>
      <c r="O194" s="81">
        <v>5.002144379770125</v>
      </c>
      <c r="P194" s="81">
        <v>11.58644164820713</v>
      </c>
      <c r="Q194" s="81">
        <v>0.29110234008947494</v>
      </c>
      <c r="R194" s="81">
        <v>8.414758807778167</v>
      </c>
      <c r="S194" s="81">
        <v>0.64419407900000003</v>
      </c>
      <c r="T194" s="82"/>
      <c r="U194" s="81">
        <v>155828</v>
      </c>
      <c r="V194" s="81">
        <v>207</v>
      </c>
      <c r="W194" s="81">
        <v>18</v>
      </c>
      <c r="X194" s="81">
        <v>1080</v>
      </c>
      <c r="Y194" s="81">
        <v>2260</v>
      </c>
      <c r="Z194" s="81">
        <v>3048</v>
      </c>
      <c r="AA194" s="81">
        <v>2424</v>
      </c>
      <c r="AB194" s="81">
        <v>4593</v>
      </c>
      <c r="AC194" s="81">
        <v>1459930</v>
      </c>
      <c r="AD194" s="81">
        <v>0.64419407900000003</v>
      </c>
      <c r="AE194" s="82"/>
      <c r="AF194" s="81">
        <v>1829335.248203208</v>
      </c>
      <c r="AG194" s="81">
        <v>345041.44758678181</v>
      </c>
      <c r="AH194" s="81">
        <v>144762.75483264809</v>
      </c>
      <c r="AI194" s="81">
        <v>9390502.1118387785</v>
      </c>
      <c r="AJ194" s="81">
        <v>8361208.777024026</v>
      </c>
      <c r="AK194" s="81">
        <v>0</v>
      </c>
      <c r="AL194" s="81">
        <v>0</v>
      </c>
      <c r="AM194" s="81">
        <v>632231.55149860319</v>
      </c>
      <c r="AN194" s="81">
        <v>0</v>
      </c>
      <c r="AO194" s="81">
        <v>0</v>
      </c>
      <c r="AP194" s="82"/>
      <c r="AQ194" s="81">
        <v>115</v>
      </c>
      <c r="AR194" s="81">
        <v>240</v>
      </c>
      <c r="AS194" s="81">
        <v>2</v>
      </c>
      <c r="AT194" s="81">
        <v>0</v>
      </c>
      <c r="AU194" s="81">
        <v>0</v>
      </c>
      <c r="AV194" s="81">
        <v>0</v>
      </c>
      <c r="AW194" s="81" t="s">
        <v>564</v>
      </c>
      <c r="AX194" s="82"/>
      <c r="AY194" s="81">
        <v>926.4</v>
      </c>
      <c r="AZ194" s="81">
        <v>4270</v>
      </c>
      <c r="BA194" s="81">
        <v>2690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2038</v>
      </c>
      <c r="B195" s="80">
        <v>373</v>
      </c>
      <c r="C195" s="80">
        <v>16</v>
      </c>
      <c r="D195" s="80">
        <v>22</v>
      </c>
      <c r="E195" s="80">
        <v>2019</v>
      </c>
      <c r="F195" s="80" t="s">
        <v>73</v>
      </c>
      <c r="G195" s="80" t="s">
        <v>2022</v>
      </c>
      <c r="H195" s="80" t="s">
        <v>2023</v>
      </c>
      <c r="I195" s="177"/>
      <c r="J195" s="81">
        <v>1.6000389141159266</v>
      </c>
      <c r="K195" s="81">
        <v>0.58464027803604401</v>
      </c>
      <c r="L195" s="81">
        <v>0.70354719447162073</v>
      </c>
      <c r="M195" s="81">
        <v>7.1529773085916304</v>
      </c>
      <c r="N195" s="81">
        <v>7.6335466794140183</v>
      </c>
      <c r="O195" s="81">
        <v>4.873268487296742</v>
      </c>
      <c r="P195" s="81">
        <v>11.360778270917228</v>
      </c>
      <c r="Q195" s="81">
        <v>0.27917056560166142</v>
      </c>
      <c r="R195" s="81">
        <v>9.0370754720820763</v>
      </c>
      <c r="S195" s="81">
        <v>0.58651220627999989</v>
      </c>
      <c r="T195" s="82"/>
      <c r="U195" s="81">
        <v>87713</v>
      </c>
      <c r="V195" s="81">
        <v>207</v>
      </c>
      <c r="W195" s="81">
        <v>18</v>
      </c>
      <c r="X195" s="81">
        <v>1080</v>
      </c>
      <c r="Y195" s="81">
        <v>2266</v>
      </c>
      <c r="Z195" s="81">
        <v>3051</v>
      </c>
      <c r="AA195" s="81">
        <v>2359</v>
      </c>
      <c r="AB195" s="81">
        <v>4524</v>
      </c>
      <c r="AC195" s="81">
        <v>1593580</v>
      </c>
      <c r="AD195" s="81">
        <v>0.58651220627999989</v>
      </c>
      <c r="AE195" s="82"/>
      <c r="AF195" s="81">
        <v>1304257.3264423639</v>
      </c>
      <c r="AG195" s="81">
        <v>335424.66260071192</v>
      </c>
      <c r="AH195" s="81">
        <v>159929.0000153672</v>
      </c>
      <c r="AI195" s="81">
        <v>7414714.5148131233</v>
      </c>
      <c r="AJ195" s="81">
        <v>8094094.6957348175</v>
      </c>
      <c r="AK195" s="81">
        <v>0</v>
      </c>
      <c r="AL195" s="81">
        <v>0</v>
      </c>
      <c r="AM195" s="81">
        <v>616134.74334623385</v>
      </c>
      <c r="AN195" s="81">
        <v>0</v>
      </c>
      <c r="AO195" s="81">
        <v>0</v>
      </c>
      <c r="AP195" s="82"/>
      <c r="AQ195" s="81">
        <v>134</v>
      </c>
      <c r="AR195" s="81">
        <v>240</v>
      </c>
      <c r="AS195" s="81">
        <v>2</v>
      </c>
      <c r="AT195" s="81">
        <v>0</v>
      </c>
      <c r="AU195" s="81">
        <v>0</v>
      </c>
      <c r="AV195" s="81">
        <v>0</v>
      </c>
      <c r="AW195" s="81" t="s">
        <v>564</v>
      </c>
      <c r="AX195" s="82"/>
      <c r="AY195" s="81">
        <v>1069.899999999999</v>
      </c>
      <c r="AZ195" s="81">
        <v>4270.4000000000005</v>
      </c>
      <c r="BA195" s="81">
        <v>2690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2039</v>
      </c>
      <c r="B196" s="80">
        <v>374</v>
      </c>
      <c r="C196" s="80">
        <v>17</v>
      </c>
      <c r="D196" s="80">
        <v>22</v>
      </c>
      <c r="E196" s="80">
        <v>2020</v>
      </c>
      <c r="F196" s="80" t="s">
        <v>218</v>
      </c>
      <c r="G196" s="80" t="s">
        <v>2022</v>
      </c>
      <c r="H196" s="80" t="s">
        <v>2023</v>
      </c>
      <c r="I196" s="177"/>
      <c r="J196" s="81">
        <v>1.6278475693507291</v>
      </c>
      <c r="K196" s="81">
        <v>0.50488643967521862</v>
      </c>
      <c r="L196" s="81">
        <v>2.6196255437923393</v>
      </c>
      <c r="M196" s="81">
        <v>5.5481940208611498</v>
      </c>
      <c r="N196" s="81">
        <v>7.1172773597792469</v>
      </c>
      <c r="O196" s="81">
        <v>4.173111831984734</v>
      </c>
      <c r="P196" s="81">
        <v>11.050436965953107</v>
      </c>
      <c r="Q196" s="81">
        <v>0.26386019045858627</v>
      </c>
      <c r="R196" s="81">
        <v>8.1319675175394135</v>
      </c>
      <c r="S196" s="81">
        <v>0.555285688</v>
      </c>
      <c r="T196" s="82"/>
      <c r="U196" s="81">
        <v>104278</v>
      </c>
      <c r="V196" s="81">
        <v>211</v>
      </c>
      <c r="W196" s="81">
        <v>66</v>
      </c>
      <c r="X196" s="81">
        <v>1084</v>
      </c>
      <c r="Y196" s="81">
        <v>2266</v>
      </c>
      <c r="Z196" s="81">
        <v>2982</v>
      </c>
      <c r="AA196" s="81">
        <v>2493</v>
      </c>
      <c r="AB196" s="81">
        <v>4475</v>
      </c>
      <c r="AC196" s="81">
        <v>1441455.9999999998</v>
      </c>
      <c r="AD196" s="81">
        <v>0.555285688</v>
      </c>
      <c r="AE196" s="82"/>
      <c r="AF196" s="81">
        <v>1388758.14705775</v>
      </c>
      <c r="AG196" s="81">
        <v>288923.85108663444</v>
      </c>
      <c r="AH196" s="81">
        <v>656746.55235471798</v>
      </c>
      <c r="AI196" s="81">
        <v>6231481.7778004883</v>
      </c>
      <c r="AJ196" s="81">
        <v>8455023.8423886206</v>
      </c>
      <c r="AK196" s="81"/>
      <c r="AL196" s="81"/>
      <c r="AM196" s="81">
        <v>584037.21828697668</v>
      </c>
      <c r="AN196" s="81"/>
      <c r="AO196" s="81"/>
      <c r="AP196" s="82"/>
      <c r="AQ196" s="81">
        <v>137</v>
      </c>
      <c r="AR196" s="81">
        <v>240</v>
      </c>
      <c r="AS196" s="81">
        <v>2</v>
      </c>
      <c r="AT196" s="81">
        <v>0</v>
      </c>
      <c r="AU196" s="81">
        <v>0</v>
      </c>
      <c r="AV196" s="81">
        <v>0</v>
      </c>
      <c r="AW196" s="81">
        <v>2</v>
      </c>
      <c r="AX196" s="82"/>
      <c r="AY196" s="81">
        <v>1091.899999999999</v>
      </c>
      <c r="AZ196" s="81">
        <v>4270.4000000000005</v>
      </c>
      <c r="BA196" s="81">
        <v>2690</v>
      </c>
      <c r="BB196" s="81">
        <v>0</v>
      </c>
      <c r="BC196" s="81">
        <v>0</v>
      </c>
      <c r="BD196" s="81">
        <v>0</v>
      </c>
      <c r="BE196" s="81">
        <v>2690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2040</v>
      </c>
      <c r="B197" s="80">
        <v>374</v>
      </c>
      <c r="C197" s="80">
        <v>18</v>
      </c>
      <c r="D197" s="80">
        <v>22</v>
      </c>
      <c r="E197" s="80">
        <v>2021</v>
      </c>
      <c r="F197" s="80" t="s">
        <v>75</v>
      </c>
      <c r="G197" s="174" t="s">
        <v>2022</v>
      </c>
      <c r="H197" s="80" t="s">
        <v>2023</v>
      </c>
      <c r="I197" s="177"/>
      <c r="J197" s="81">
        <v>1.8052279144919545</v>
      </c>
      <c r="K197" s="81">
        <v>0.53466022401717861</v>
      </c>
      <c r="L197" s="81">
        <v>2.8238839989945288</v>
      </c>
      <c r="M197" s="81">
        <v>5.9726190243627206</v>
      </c>
      <c r="N197" s="81">
        <v>7.0866607049058414</v>
      </c>
      <c r="O197" s="81">
        <v>3.9916441647565493</v>
      </c>
      <c r="P197" s="81">
        <v>11.513224412540298</v>
      </c>
      <c r="Q197" s="81">
        <v>0.26458022485408106</v>
      </c>
      <c r="R197" s="81">
        <v>8.3289406818483673</v>
      </c>
      <c r="S197" s="81">
        <v>0.57482967944000007</v>
      </c>
      <c r="T197" s="82"/>
      <c r="U197" s="81">
        <v>122487</v>
      </c>
      <c r="V197" s="81">
        <v>211</v>
      </c>
      <c r="W197" s="81">
        <v>66</v>
      </c>
      <c r="X197" s="81">
        <v>1084</v>
      </c>
      <c r="Y197" s="81">
        <v>2282</v>
      </c>
      <c r="Z197" s="81">
        <v>2937</v>
      </c>
      <c r="AA197" s="81">
        <v>2533</v>
      </c>
      <c r="AB197" s="81">
        <v>4434</v>
      </c>
      <c r="AC197" s="81">
        <v>1430992.9999999998</v>
      </c>
      <c r="AD197" s="81">
        <v>0.57482967944000007</v>
      </c>
      <c r="AE197" s="82"/>
      <c r="AF197" s="81">
        <v>1525328.0035050672</v>
      </c>
      <c r="AG197" s="81">
        <v>309627.54532982927</v>
      </c>
      <c r="AH197" s="81">
        <v>694414.50155658857</v>
      </c>
      <c r="AI197" s="81">
        <v>6827921.4451343324</v>
      </c>
      <c r="AJ197" s="81">
        <v>8444860.8240994345</v>
      </c>
      <c r="AK197" s="81">
        <v>0</v>
      </c>
      <c r="AL197" s="81">
        <v>0</v>
      </c>
      <c r="AM197" s="81">
        <v>582024.07853979815</v>
      </c>
      <c r="AN197" s="81">
        <v>0</v>
      </c>
      <c r="AO197" s="81">
        <v>0</v>
      </c>
      <c r="AP197" s="82"/>
      <c r="AQ197" s="81">
        <v>137</v>
      </c>
      <c r="AR197" s="81">
        <v>240</v>
      </c>
      <c r="AS197" s="81">
        <v>2</v>
      </c>
      <c r="AT197" s="81">
        <v>0</v>
      </c>
      <c r="AU197" s="81">
        <v>0</v>
      </c>
      <c r="AV197" s="81">
        <v>0</v>
      </c>
      <c r="AW197" s="81"/>
      <c r="AX197" s="82"/>
      <c r="AY197" s="81">
        <v>1091.899999999999</v>
      </c>
      <c r="AZ197" s="81">
        <v>4270.4000000000005</v>
      </c>
      <c r="BA197" s="81">
        <v>2690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2041</v>
      </c>
      <c r="B198" s="80">
        <v>374</v>
      </c>
      <c r="C198" s="80">
        <v>19</v>
      </c>
      <c r="D198" s="80">
        <v>22</v>
      </c>
      <c r="E198" s="80">
        <v>2022</v>
      </c>
      <c r="F198" s="80" t="s">
        <v>568</v>
      </c>
      <c r="G198" s="174" t="s">
        <v>2022</v>
      </c>
      <c r="H198" s="80" t="s">
        <v>2023</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137</v>
      </c>
      <c r="AR198" s="81">
        <v>240</v>
      </c>
      <c r="AS198" s="81">
        <v>2</v>
      </c>
      <c r="AT198" s="81">
        <v>0</v>
      </c>
      <c r="AU198" s="81">
        <v>0</v>
      </c>
      <c r="AV198" s="81">
        <v>0</v>
      </c>
      <c r="AW198" s="81"/>
      <c r="AX198" s="82"/>
      <c r="AY198" s="81">
        <v>1091.8999999999987</v>
      </c>
      <c r="AZ198" s="81">
        <v>4270.4000000000005</v>
      </c>
      <c r="BA198" s="81">
        <v>2690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2042</v>
      </c>
      <c r="B199" s="80">
        <v>35</v>
      </c>
      <c r="C199" s="80">
        <v>1</v>
      </c>
      <c r="D199" s="80">
        <v>3</v>
      </c>
      <c r="E199" s="80">
        <v>1990</v>
      </c>
      <c r="F199" s="80" t="s">
        <v>562</v>
      </c>
      <c r="G199" s="80" t="s">
        <v>1718</v>
      </c>
      <c r="H199" s="80" t="s">
        <v>1719</v>
      </c>
      <c r="I199" s="177"/>
      <c r="J199" s="81">
        <v>15.192411187344071</v>
      </c>
      <c r="K199" s="81">
        <v>3.169916829088355</v>
      </c>
      <c r="L199" s="81">
        <v>11.627393403201179</v>
      </c>
      <c r="M199" s="81">
        <v>3.2356593776916118</v>
      </c>
      <c r="N199" s="81">
        <v>11.882599975106903</v>
      </c>
      <c r="O199" s="81">
        <v>5.1858481838795694</v>
      </c>
      <c r="P199" s="81">
        <v>5.8028650181391805</v>
      </c>
      <c r="Q199" s="81">
        <v>0.47713181783762793</v>
      </c>
      <c r="R199" s="81">
        <v>0</v>
      </c>
      <c r="S199" s="81">
        <v>0.38853426423729193</v>
      </c>
      <c r="T199" s="82"/>
      <c r="U199" s="81">
        <v>426549</v>
      </c>
      <c r="V199" s="81">
        <v>580</v>
      </c>
      <c r="W199" s="81">
        <v>136</v>
      </c>
      <c r="X199" s="81">
        <v>1085</v>
      </c>
      <c r="Y199" s="81">
        <v>2542</v>
      </c>
      <c r="Z199" s="81">
        <v>2133</v>
      </c>
      <c r="AA199" s="81">
        <v>1409</v>
      </c>
      <c r="AB199" s="81">
        <v>7747</v>
      </c>
      <c r="AC199" s="81">
        <v>0</v>
      </c>
      <c r="AD199" s="81">
        <v>0.38853426423729193</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2043</v>
      </c>
      <c r="B200" s="80">
        <v>36</v>
      </c>
      <c r="C200" s="80">
        <v>2</v>
      </c>
      <c r="D200" s="80">
        <v>3</v>
      </c>
      <c r="E200" s="80">
        <v>2005</v>
      </c>
      <c r="F200" s="80" t="s">
        <v>565</v>
      </c>
      <c r="G200" s="80" t="s">
        <v>1718</v>
      </c>
      <c r="H200" s="80" t="s">
        <v>1719</v>
      </c>
      <c r="I200" s="177"/>
      <c r="J200" s="81">
        <v>5.3027685289399979</v>
      </c>
      <c r="K200" s="81">
        <v>1.5637455997018432</v>
      </c>
      <c r="L200" s="81">
        <v>5.4054750932304909</v>
      </c>
      <c r="M200" s="81">
        <v>4.1749509607079327</v>
      </c>
      <c r="N200" s="81">
        <v>13.434481129145581</v>
      </c>
      <c r="O200" s="81">
        <v>6.4311308984778686</v>
      </c>
      <c r="P200" s="81">
        <v>6.0042242285928591</v>
      </c>
      <c r="Q200" s="81">
        <v>0.39626096426212143</v>
      </c>
      <c r="R200" s="81">
        <v>0</v>
      </c>
      <c r="S200" s="81">
        <v>0.52466845297217846</v>
      </c>
      <c r="T200" s="82"/>
      <c r="U200" s="81">
        <v>163778</v>
      </c>
      <c r="V200" s="81">
        <v>477</v>
      </c>
      <c r="W200" s="81">
        <v>48</v>
      </c>
      <c r="X200" s="81">
        <v>678</v>
      </c>
      <c r="Y200" s="81">
        <v>2739</v>
      </c>
      <c r="Z200" s="81">
        <v>3061</v>
      </c>
      <c r="AA200" s="81">
        <v>1194</v>
      </c>
      <c r="AB200" s="81">
        <v>6726</v>
      </c>
      <c r="AC200" s="81">
        <v>0</v>
      </c>
      <c r="AD200" s="81">
        <v>0.52466845297217846</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2044</v>
      </c>
      <c r="B201" s="80">
        <v>37</v>
      </c>
      <c r="C201" s="80">
        <v>3</v>
      </c>
      <c r="D201" s="80">
        <v>3</v>
      </c>
      <c r="E201" s="80">
        <v>2006</v>
      </c>
      <c r="F201" s="80" t="s">
        <v>566</v>
      </c>
      <c r="G201" s="80" t="s">
        <v>1718</v>
      </c>
      <c r="H201" s="80" t="s">
        <v>1719</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2045</v>
      </c>
      <c r="B202" s="80">
        <v>38</v>
      </c>
      <c r="C202" s="80">
        <v>4</v>
      </c>
      <c r="D202" s="80">
        <v>3</v>
      </c>
      <c r="E202" s="80">
        <v>2007</v>
      </c>
      <c r="F202" s="80" t="s">
        <v>567</v>
      </c>
      <c r="G202" s="80" t="s">
        <v>1718</v>
      </c>
      <c r="H202" s="80" t="s">
        <v>1719</v>
      </c>
      <c r="I202" s="177"/>
      <c r="J202" s="81">
        <v>7.0045218814560597</v>
      </c>
      <c r="K202" s="81">
        <v>1.1811878335372932</v>
      </c>
      <c r="L202" s="81">
        <v>8.0427440243580257</v>
      </c>
      <c r="M202" s="81">
        <v>4.9210821887853546</v>
      </c>
      <c r="N202" s="81">
        <v>13.208432222080132</v>
      </c>
      <c r="O202" s="81">
        <v>5.8832888090628348</v>
      </c>
      <c r="P202" s="81">
        <v>5.6682165655304404</v>
      </c>
      <c r="Q202" s="81">
        <v>0.39680254790898761</v>
      </c>
      <c r="R202" s="81">
        <v>0</v>
      </c>
      <c r="S202" s="81">
        <v>0.6632507054451785</v>
      </c>
      <c r="T202" s="82"/>
      <c r="U202" s="81">
        <v>230030</v>
      </c>
      <c r="V202" s="81">
        <v>393</v>
      </c>
      <c r="W202" s="81">
        <v>98</v>
      </c>
      <c r="X202" s="81">
        <v>1001</v>
      </c>
      <c r="Y202" s="81">
        <v>2700</v>
      </c>
      <c r="Z202" s="81">
        <v>2911</v>
      </c>
      <c r="AA202" s="81">
        <v>1110</v>
      </c>
      <c r="AB202" s="81">
        <v>6379</v>
      </c>
      <c r="AC202" s="81">
        <v>0</v>
      </c>
      <c r="AD202" s="81">
        <v>0.6632507054451785</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2046</v>
      </c>
      <c r="B203" s="80">
        <v>39</v>
      </c>
      <c r="C203" s="80">
        <v>5</v>
      </c>
      <c r="D203" s="80">
        <v>3</v>
      </c>
      <c r="E203" s="80">
        <v>2008</v>
      </c>
      <c r="F203" s="80" t="s">
        <v>84</v>
      </c>
      <c r="G203" s="80" t="s">
        <v>1718</v>
      </c>
      <c r="H203" s="80" t="s">
        <v>1719</v>
      </c>
      <c r="I203" s="177"/>
      <c r="J203" s="81">
        <v>6.5599423469261984</v>
      </c>
      <c r="K203" s="81">
        <v>1.03667833080956</v>
      </c>
      <c r="L203" s="81">
        <v>6.944605916354706</v>
      </c>
      <c r="M203" s="81">
        <v>5.7581426962109665</v>
      </c>
      <c r="N203" s="81">
        <v>13.28210207690439</v>
      </c>
      <c r="O203" s="81">
        <v>5.5685985600119157</v>
      </c>
      <c r="P203" s="81">
        <v>5.534239748835331</v>
      </c>
      <c r="Q203" s="81">
        <v>0.37771946650710025</v>
      </c>
      <c r="R203" s="81">
        <v>0</v>
      </c>
      <c r="S203" s="81">
        <v>0.52664537929339805</v>
      </c>
      <c r="T203" s="82"/>
      <c r="U203" s="81">
        <v>226350</v>
      </c>
      <c r="V203" s="81">
        <v>393</v>
      </c>
      <c r="W203" s="81">
        <v>98</v>
      </c>
      <c r="X203" s="81">
        <v>1001</v>
      </c>
      <c r="Y203" s="81">
        <v>2679</v>
      </c>
      <c r="Z203" s="81">
        <v>2852</v>
      </c>
      <c r="AA203" s="81">
        <v>1085</v>
      </c>
      <c r="AB203" s="81">
        <v>6172</v>
      </c>
      <c r="AC203" s="81">
        <v>0</v>
      </c>
      <c r="AD203" s="81">
        <v>0.52664537929339805</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2047</v>
      </c>
      <c r="B204" s="80">
        <v>40</v>
      </c>
      <c r="C204" s="80">
        <v>6</v>
      </c>
      <c r="D204" s="80">
        <v>3</v>
      </c>
      <c r="E204" s="80">
        <v>2009</v>
      </c>
      <c r="F204" s="80" t="s">
        <v>85</v>
      </c>
      <c r="G204" s="80" t="s">
        <v>1718</v>
      </c>
      <c r="H204" s="80" t="s">
        <v>1719</v>
      </c>
      <c r="I204" s="177"/>
      <c r="J204" s="81">
        <v>6.7876149091491307</v>
      </c>
      <c r="K204" s="81">
        <v>0.75597437830757086</v>
      </c>
      <c r="L204" s="81">
        <v>5.8747521162767873</v>
      </c>
      <c r="M204" s="81">
        <v>4.4956716765171034</v>
      </c>
      <c r="N204" s="81">
        <v>11.433936231492517</v>
      </c>
      <c r="O204" s="81">
        <v>5.6297972251980433</v>
      </c>
      <c r="P204" s="81">
        <v>5.3361226873790164</v>
      </c>
      <c r="Q204" s="81">
        <v>0.35095527029962076</v>
      </c>
      <c r="R204" s="81">
        <v>0</v>
      </c>
      <c r="S204" s="81">
        <v>0.55477074587027619</v>
      </c>
      <c r="T204" s="82"/>
      <c r="U204" s="81">
        <v>236515</v>
      </c>
      <c r="V204" s="81">
        <v>351</v>
      </c>
      <c r="W204" s="81">
        <v>95</v>
      </c>
      <c r="X204" s="81">
        <v>987</v>
      </c>
      <c r="Y204" s="81">
        <v>2685</v>
      </c>
      <c r="Z204" s="81">
        <v>2846</v>
      </c>
      <c r="AA204" s="81">
        <v>1074</v>
      </c>
      <c r="AB204" s="81">
        <v>6020</v>
      </c>
      <c r="AC204" s="81">
        <v>0</v>
      </c>
      <c r="AD204" s="81">
        <v>0.55477074587027619</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2048</v>
      </c>
      <c r="B205" s="80">
        <v>41</v>
      </c>
      <c r="C205" s="80">
        <v>7</v>
      </c>
      <c r="D205" s="80">
        <v>3</v>
      </c>
      <c r="E205" s="80">
        <v>2010</v>
      </c>
      <c r="F205" s="80" t="s">
        <v>86</v>
      </c>
      <c r="G205" s="80" t="s">
        <v>1718</v>
      </c>
      <c r="H205" s="80" t="s">
        <v>1719</v>
      </c>
      <c r="I205" s="177"/>
      <c r="J205" s="81">
        <v>5.1073199330592773</v>
      </c>
      <c r="K205" s="81">
        <v>0.78841038478587755</v>
      </c>
      <c r="L205" s="81">
        <v>5.3483875631454536</v>
      </c>
      <c r="M205" s="81">
        <v>4.0242531521072911</v>
      </c>
      <c r="N205" s="81">
        <v>11.112657149524482</v>
      </c>
      <c r="O205" s="81">
        <v>5.5486258470944634</v>
      </c>
      <c r="P205" s="81">
        <v>5.4727986618887776</v>
      </c>
      <c r="Q205" s="81">
        <v>0.35847678393632354</v>
      </c>
      <c r="R205" s="81">
        <v>0</v>
      </c>
      <c r="S205" s="81">
        <v>0.49439431464759692</v>
      </c>
      <c r="T205" s="82"/>
      <c r="U205" s="81">
        <v>199217</v>
      </c>
      <c r="V205" s="81">
        <v>351</v>
      </c>
      <c r="W205" s="81">
        <v>95</v>
      </c>
      <c r="X205" s="81">
        <v>987</v>
      </c>
      <c r="Y205" s="81">
        <v>2654</v>
      </c>
      <c r="Z205" s="81">
        <v>2818</v>
      </c>
      <c r="AA205" s="81">
        <v>1074</v>
      </c>
      <c r="AB205" s="81">
        <v>5892</v>
      </c>
      <c r="AC205" s="81">
        <v>0</v>
      </c>
      <c r="AD205" s="81">
        <v>0.49439431464759692</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2049</v>
      </c>
      <c r="B206" s="80">
        <v>42</v>
      </c>
      <c r="C206" s="80">
        <v>8</v>
      </c>
      <c r="D206" s="80">
        <v>3</v>
      </c>
      <c r="E206" s="80">
        <v>2011</v>
      </c>
      <c r="F206" s="80" t="s">
        <v>87</v>
      </c>
      <c r="G206" s="80" t="s">
        <v>1718</v>
      </c>
      <c r="H206" s="80" t="s">
        <v>1719</v>
      </c>
      <c r="I206" s="177"/>
      <c r="J206" s="81">
        <v>5.0257690901674099</v>
      </c>
      <c r="K206" s="81">
        <v>1.1047095985979165</v>
      </c>
      <c r="L206" s="81">
        <v>4.9904353058246826</v>
      </c>
      <c r="M206" s="81">
        <v>5.0837631276104389</v>
      </c>
      <c r="N206" s="81">
        <v>13.35086968122193</v>
      </c>
      <c r="O206" s="81">
        <v>5.4344993170651286</v>
      </c>
      <c r="P206" s="81">
        <v>4.9979420583117413</v>
      </c>
      <c r="Q206" s="81">
        <v>0.40506923863074878</v>
      </c>
      <c r="R206" s="81">
        <v>0</v>
      </c>
      <c r="S206" s="81">
        <v>0.36015487478342162</v>
      </c>
      <c r="T206" s="82"/>
      <c r="U206" s="81">
        <v>184626</v>
      </c>
      <c r="V206" s="81">
        <v>351</v>
      </c>
      <c r="W206" s="81">
        <v>95</v>
      </c>
      <c r="X206" s="81">
        <v>987</v>
      </c>
      <c r="Y206" s="81">
        <v>2649</v>
      </c>
      <c r="Z206" s="81">
        <v>2820</v>
      </c>
      <c r="AA206" s="81">
        <v>1010</v>
      </c>
      <c r="AB206" s="81">
        <v>5772</v>
      </c>
      <c r="AC206" s="81">
        <v>0</v>
      </c>
      <c r="AD206" s="81">
        <v>0.36015487478342162</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2050</v>
      </c>
      <c r="B207" s="80">
        <v>43</v>
      </c>
      <c r="C207" s="80">
        <v>9</v>
      </c>
      <c r="D207" s="80">
        <v>3</v>
      </c>
      <c r="E207" s="80">
        <v>2012</v>
      </c>
      <c r="F207" s="80" t="s">
        <v>88</v>
      </c>
      <c r="G207" s="80" t="s">
        <v>1718</v>
      </c>
      <c r="H207" s="80" t="s">
        <v>1719</v>
      </c>
      <c r="I207" s="177"/>
      <c r="J207" s="81">
        <v>4.8728364951653189</v>
      </c>
      <c r="K207" s="81">
        <v>1.2444980885966817</v>
      </c>
      <c r="L207" s="81">
        <v>5.035200829021667</v>
      </c>
      <c r="M207" s="81">
        <v>6.3140176516638515</v>
      </c>
      <c r="N207" s="81">
        <v>14.760179966172409</v>
      </c>
      <c r="O207" s="81">
        <v>5.3458470983071908</v>
      </c>
      <c r="P207" s="81">
        <v>5.0363316982900388</v>
      </c>
      <c r="Q207" s="81">
        <v>0.43232084545239852</v>
      </c>
      <c r="R207" s="81">
        <v>0</v>
      </c>
      <c r="S207" s="81">
        <v>0.42558618274188603</v>
      </c>
      <c r="T207" s="82"/>
      <c r="U207" s="81">
        <v>171514</v>
      </c>
      <c r="V207" s="81">
        <v>351</v>
      </c>
      <c r="W207" s="81">
        <v>95</v>
      </c>
      <c r="X207" s="81">
        <v>987</v>
      </c>
      <c r="Y207" s="81">
        <v>2666</v>
      </c>
      <c r="Z207" s="81">
        <v>2796</v>
      </c>
      <c r="AA207" s="81">
        <v>1012</v>
      </c>
      <c r="AB207" s="81">
        <v>5670</v>
      </c>
      <c r="AC207" s="81">
        <v>0</v>
      </c>
      <c r="AD207" s="81">
        <v>0.42558618274188603</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2051</v>
      </c>
      <c r="B208" s="80">
        <v>44</v>
      </c>
      <c r="C208" s="80">
        <v>10</v>
      </c>
      <c r="D208" s="80">
        <v>3</v>
      </c>
      <c r="E208" s="80">
        <v>2013</v>
      </c>
      <c r="F208" s="80" t="s">
        <v>89</v>
      </c>
      <c r="G208" s="80" t="s">
        <v>1718</v>
      </c>
      <c r="H208" s="80" t="s">
        <v>1719</v>
      </c>
      <c r="I208" s="177"/>
      <c r="J208" s="81">
        <v>4.9810296877810396</v>
      </c>
      <c r="K208" s="81">
        <v>1.0285819151665627</v>
      </c>
      <c r="L208" s="81">
        <v>4.4464793657776465</v>
      </c>
      <c r="M208" s="81">
        <v>5.8721873728514682</v>
      </c>
      <c r="N208" s="81">
        <v>14.277749844717581</v>
      </c>
      <c r="O208" s="81">
        <v>5.1063846402524637</v>
      </c>
      <c r="P208" s="81">
        <v>5.1901828740685456</v>
      </c>
      <c r="Q208" s="81">
        <v>0.4326533140232442</v>
      </c>
      <c r="R208" s="81">
        <v>0</v>
      </c>
      <c r="S208" s="81">
        <v>0.41616650433860675</v>
      </c>
      <c r="T208" s="82"/>
      <c r="U208" s="81">
        <v>178514</v>
      </c>
      <c r="V208" s="81">
        <v>351</v>
      </c>
      <c r="W208" s="81">
        <v>95</v>
      </c>
      <c r="X208" s="81">
        <v>987</v>
      </c>
      <c r="Y208" s="81">
        <v>2661</v>
      </c>
      <c r="Z208" s="81">
        <v>2790</v>
      </c>
      <c r="AA208" s="81">
        <v>1039</v>
      </c>
      <c r="AB208" s="81">
        <v>5593</v>
      </c>
      <c r="AC208" s="81">
        <v>0</v>
      </c>
      <c r="AD208" s="81">
        <v>0.41616650433860675</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2052</v>
      </c>
      <c r="B209" s="80">
        <v>45</v>
      </c>
      <c r="C209" s="80">
        <v>11</v>
      </c>
      <c r="D209" s="80">
        <v>3</v>
      </c>
      <c r="E209" s="80">
        <v>2014</v>
      </c>
      <c r="F209" s="80" t="s">
        <v>90</v>
      </c>
      <c r="G209" s="80" t="s">
        <v>1718</v>
      </c>
      <c r="H209" s="80" t="s">
        <v>1719</v>
      </c>
      <c r="I209" s="177"/>
      <c r="J209" s="81">
        <v>5.4028926023634689</v>
      </c>
      <c r="K209" s="81">
        <v>1.487348231541743</v>
      </c>
      <c r="L209" s="81">
        <v>3.3931265830126556</v>
      </c>
      <c r="M209" s="81">
        <v>5.7323687877380767</v>
      </c>
      <c r="N209" s="81">
        <v>14.879673830706794</v>
      </c>
      <c r="O209" s="81">
        <v>4.8883644438240532</v>
      </c>
      <c r="P209" s="81">
        <v>5.1318145906704595</v>
      </c>
      <c r="Q209" s="81">
        <v>0.40397834864017934</v>
      </c>
      <c r="R209" s="81">
        <v>0</v>
      </c>
      <c r="S209" s="81">
        <v>0.37692535887826706</v>
      </c>
      <c r="T209" s="82"/>
      <c r="U209" s="81">
        <v>215052</v>
      </c>
      <c r="V209" s="81">
        <v>441</v>
      </c>
      <c r="W209" s="81">
        <v>74</v>
      </c>
      <c r="X209" s="81">
        <v>916</v>
      </c>
      <c r="Y209" s="81">
        <v>2619</v>
      </c>
      <c r="Z209" s="81">
        <v>2813</v>
      </c>
      <c r="AA209" s="81">
        <v>1022</v>
      </c>
      <c r="AB209" s="81">
        <v>5443</v>
      </c>
      <c r="AC209" s="81">
        <v>0</v>
      </c>
      <c r="AD209" s="81">
        <v>0.37692535887826706</v>
      </c>
      <c r="AE209" s="82"/>
      <c r="AF209" s="81">
        <v>1751416.4770377418</v>
      </c>
      <c r="AG209" s="81">
        <v>1043664.2828305844</v>
      </c>
      <c r="AH209" s="81">
        <v>551892.3891374591</v>
      </c>
      <c r="AI209" s="81">
        <v>6032239.0013037091</v>
      </c>
      <c r="AJ209" s="81">
        <v>11264255.815468168</v>
      </c>
      <c r="AK209" s="81">
        <v>0</v>
      </c>
      <c r="AL209" s="81">
        <v>0</v>
      </c>
      <c r="AM209" s="81">
        <v>747242.56408093183</v>
      </c>
      <c r="AN209" s="81">
        <v>0</v>
      </c>
      <c r="AO209" s="81">
        <v>0</v>
      </c>
      <c r="AP209" s="82"/>
      <c r="AQ209" s="81">
        <v>3</v>
      </c>
      <c r="AR209" s="81">
        <v>1</v>
      </c>
      <c r="AS209" s="81">
        <v>1</v>
      </c>
      <c r="AT209" s="81">
        <v>0</v>
      </c>
      <c r="AU209" s="81">
        <v>0</v>
      </c>
      <c r="AV209" s="81">
        <v>0</v>
      </c>
      <c r="AW209" s="81" t="s">
        <v>564</v>
      </c>
      <c r="AX209" s="82"/>
      <c r="AY209" s="81">
        <v>13</v>
      </c>
      <c r="AZ209" s="81">
        <v>14.3</v>
      </c>
      <c r="BA209" s="81">
        <v>28800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2053</v>
      </c>
      <c r="B210" s="80">
        <v>46</v>
      </c>
      <c r="C210" s="80">
        <v>12</v>
      </c>
      <c r="D210" s="80">
        <v>3</v>
      </c>
      <c r="E210" s="80">
        <v>2015</v>
      </c>
      <c r="F210" s="80" t="s">
        <v>91</v>
      </c>
      <c r="G210" s="80" t="s">
        <v>1718</v>
      </c>
      <c r="H210" s="80" t="s">
        <v>1719</v>
      </c>
      <c r="I210" s="177"/>
      <c r="J210" s="81">
        <v>5.8924953656039314</v>
      </c>
      <c r="K210" s="81">
        <v>1.426212340053155</v>
      </c>
      <c r="L210" s="81">
        <v>3.5716197122527666</v>
      </c>
      <c r="M210" s="81">
        <v>5.5464843569901721</v>
      </c>
      <c r="N210" s="81">
        <v>13.55928205207494</v>
      </c>
      <c r="O210" s="81">
        <v>4.8451580576723563</v>
      </c>
      <c r="P210" s="81">
        <v>5.0001693997745127</v>
      </c>
      <c r="Q210" s="81">
        <v>0.38486675408304927</v>
      </c>
      <c r="R210" s="81">
        <v>0</v>
      </c>
      <c r="S210" s="81">
        <v>0.31947429420858714</v>
      </c>
      <c r="T210" s="82"/>
      <c r="U210" s="81">
        <v>235152</v>
      </c>
      <c r="V210" s="81">
        <v>441</v>
      </c>
      <c r="W210" s="81">
        <v>74</v>
      </c>
      <c r="X210" s="81">
        <v>916</v>
      </c>
      <c r="Y210" s="81">
        <v>2593</v>
      </c>
      <c r="Z210" s="81">
        <v>2815</v>
      </c>
      <c r="AA210" s="81">
        <v>995</v>
      </c>
      <c r="AB210" s="81">
        <v>5297</v>
      </c>
      <c r="AC210" s="81">
        <v>0</v>
      </c>
      <c r="AD210" s="81">
        <v>0.31947429420858714</v>
      </c>
      <c r="AE210" s="82"/>
      <c r="AF210" s="81">
        <v>1814738.6632124011</v>
      </c>
      <c r="AG210" s="81">
        <v>950170.99663739069</v>
      </c>
      <c r="AH210" s="81">
        <v>461817.0876700271</v>
      </c>
      <c r="AI210" s="81">
        <v>5825834.3464267934</v>
      </c>
      <c r="AJ210" s="81">
        <v>10702749.368181877</v>
      </c>
      <c r="AK210" s="81">
        <v>0</v>
      </c>
      <c r="AL210" s="81">
        <v>0</v>
      </c>
      <c r="AM210" s="81">
        <v>725931.62992071302</v>
      </c>
      <c r="AN210" s="81">
        <v>0</v>
      </c>
      <c r="AO210" s="81">
        <v>0</v>
      </c>
      <c r="AP210" s="82"/>
      <c r="AQ210" s="81">
        <v>6</v>
      </c>
      <c r="AR210" s="81">
        <v>2</v>
      </c>
      <c r="AS210" s="81">
        <v>1</v>
      </c>
      <c r="AT210" s="81">
        <v>0</v>
      </c>
      <c r="AU210" s="81">
        <v>0</v>
      </c>
      <c r="AV210" s="81">
        <v>0</v>
      </c>
      <c r="AW210" s="81" t="s">
        <v>564</v>
      </c>
      <c r="AX210" s="82"/>
      <c r="AY210" s="81">
        <v>30</v>
      </c>
      <c r="AZ210" s="81">
        <v>264.3</v>
      </c>
      <c r="BA210" s="81">
        <v>28800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2054</v>
      </c>
      <c r="B211" s="80">
        <v>47</v>
      </c>
      <c r="C211" s="80">
        <v>13</v>
      </c>
      <c r="D211" s="80">
        <v>3</v>
      </c>
      <c r="E211" s="80">
        <v>2016</v>
      </c>
      <c r="F211" s="80" t="s">
        <v>92</v>
      </c>
      <c r="G211" s="80" t="s">
        <v>1718</v>
      </c>
      <c r="H211" s="80" t="s">
        <v>1719</v>
      </c>
      <c r="I211" s="177"/>
      <c r="J211" s="81">
        <v>6.5114600226538668</v>
      </c>
      <c r="K211" s="81">
        <v>1.3453148065389482</v>
      </c>
      <c r="L211" s="81">
        <v>3.8407347355718495</v>
      </c>
      <c r="M211" s="81">
        <v>4.7554670897770954</v>
      </c>
      <c r="N211" s="81">
        <v>13.560231285818011</v>
      </c>
      <c r="O211" s="81">
        <v>4.7183094706026925</v>
      </c>
      <c r="P211" s="81">
        <v>4.9656138166100545</v>
      </c>
      <c r="Q211" s="81">
        <v>0.3624129349050515</v>
      </c>
      <c r="R211" s="81">
        <v>0</v>
      </c>
      <c r="S211" s="81">
        <v>0.50927633927889038</v>
      </c>
      <c r="T211" s="82"/>
      <c r="U211" s="81">
        <v>247345</v>
      </c>
      <c r="V211" s="81">
        <v>441</v>
      </c>
      <c r="W211" s="81">
        <v>74</v>
      </c>
      <c r="X211" s="81">
        <v>916</v>
      </c>
      <c r="Y211" s="81">
        <v>2550</v>
      </c>
      <c r="Z211" s="81">
        <v>2775</v>
      </c>
      <c r="AA211" s="81">
        <v>1022</v>
      </c>
      <c r="AB211" s="81">
        <v>5131</v>
      </c>
      <c r="AC211" s="81">
        <v>0</v>
      </c>
      <c r="AD211" s="81">
        <v>0.50927633927889038</v>
      </c>
      <c r="AE211" s="82"/>
      <c r="AF211" s="81">
        <v>2040471.562101105</v>
      </c>
      <c r="AG211" s="81">
        <v>905707.27997328388</v>
      </c>
      <c r="AH211" s="81">
        <v>391412.73811578151</v>
      </c>
      <c r="AI211" s="81">
        <v>5815344.218247408</v>
      </c>
      <c r="AJ211" s="81">
        <v>10955297.76331272</v>
      </c>
      <c r="AK211" s="81">
        <v>0</v>
      </c>
      <c r="AL211" s="81">
        <v>0</v>
      </c>
      <c r="AM211" s="81">
        <v>703728.3297033289</v>
      </c>
      <c r="AN211" s="81">
        <v>0</v>
      </c>
      <c r="AO211" s="81">
        <v>0</v>
      </c>
      <c r="AP211" s="82"/>
      <c r="AQ211" s="81">
        <v>7</v>
      </c>
      <c r="AR211" s="81">
        <v>2</v>
      </c>
      <c r="AS211" s="81">
        <v>1</v>
      </c>
      <c r="AT211" s="81">
        <v>0</v>
      </c>
      <c r="AU211" s="81">
        <v>0</v>
      </c>
      <c r="AV211" s="81">
        <v>0</v>
      </c>
      <c r="AW211" s="81" t="s">
        <v>564</v>
      </c>
      <c r="AX211" s="82"/>
      <c r="AY211" s="81">
        <v>33.299999999999997</v>
      </c>
      <c r="AZ211" s="81">
        <v>264.3</v>
      </c>
      <c r="BA211" s="81">
        <v>28800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2055</v>
      </c>
      <c r="B212" s="80">
        <v>48</v>
      </c>
      <c r="C212" s="80">
        <v>14</v>
      </c>
      <c r="D212" s="80">
        <v>3</v>
      </c>
      <c r="E212" s="80">
        <v>2017</v>
      </c>
      <c r="F212" s="80" t="s">
        <v>71</v>
      </c>
      <c r="G212" s="80" t="s">
        <v>1718</v>
      </c>
      <c r="H212" s="80" t="s">
        <v>1719</v>
      </c>
      <c r="I212" s="177"/>
      <c r="J212" s="81">
        <v>7.7591090354140269</v>
      </c>
      <c r="K212" s="81">
        <v>1.3747103009659576</v>
      </c>
      <c r="L212" s="81">
        <v>3.4670698645985785</v>
      </c>
      <c r="M212" s="81">
        <v>4.7682591558964651</v>
      </c>
      <c r="N212" s="81">
        <v>13.123765133408206</v>
      </c>
      <c r="O212" s="81">
        <v>4.6078669627268933</v>
      </c>
      <c r="P212" s="81">
        <v>5.0017496375567783</v>
      </c>
      <c r="Q212" s="81">
        <v>0.34068368642086311</v>
      </c>
      <c r="R212" s="81">
        <v>0</v>
      </c>
      <c r="S212" s="81">
        <v>0.4817791937343337</v>
      </c>
      <c r="T212" s="82"/>
      <c r="U212" s="81">
        <v>290017</v>
      </c>
      <c r="V212" s="81">
        <v>441</v>
      </c>
      <c r="W212" s="81">
        <v>74</v>
      </c>
      <c r="X212" s="81">
        <v>916</v>
      </c>
      <c r="Y212" s="81">
        <v>2522</v>
      </c>
      <c r="Z212" s="81">
        <v>2755</v>
      </c>
      <c r="AA212" s="81">
        <v>1036</v>
      </c>
      <c r="AB212" s="81">
        <v>4988</v>
      </c>
      <c r="AC212" s="81">
        <v>0</v>
      </c>
      <c r="AD212" s="81">
        <v>0.4817791937343337</v>
      </c>
      <c r="AE212" s="82"/>
      <c r="AF212" s="81">
        <v>2350957.0890264302</v>
      </c>
      <c r="AG212" s="81">
        <v>908338.85609999462</v>
      </c>
      <c r="AH212" s="81">
        <v>478152.07231852767</v>
      </c>
      <c r="AI212" s="81">
        <v>5671468.9417394279</v>
      </c>
      <c r="AJ212" s="81">
        <v>9495131.3151190672</v>
      </c>
      <c r="AK212" s="81">
        <v>0</v>
      </c>
      <c r="AL212" s="81">
        <v>0</v>
      </c>
      <c r="AM212" s="81">
        <v>685186.00829104031</v>
      </c>
      <c r="AN212" s="81">
        <v>0</v>
      </c>
      <c r="AO212" s="81">
        <v>0</v>
      </c>
      <c r="AP212" s="82"/>
      <c r="AQ212" s="81">
        <v>7</v>
      </c>
      <c r="AR212" s="81">
        <v>2</v>
      </c>
      <c r="AS212" s="81">
        <v>2</v>
      </c>
      <c r="AT212" s="81">
        <v>0</v>
      </c>
      <c r="AU212" s="81">
        <v>0</v>
      </c>
      <c r="AV212" s="81">
        <v>0</v>
      </c>
      <c r="AW212" s="81" t="s">
        <v>564</v>
      </c>
      <c r="AX212" s="82"/>
      <c r="AY212" s="81">
        <v>33.299999999999997</v>
      </c>
      <c r="AZ212" s="81">
        <v>264.3</v>
      </c>
      <c r="BA212" s="81">
        <v>28019.8</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2056</v>
      </c>
      <c r="B213" s="80">
        <v>49</v>
      </c>
      <c r="C213" s="80">
        <v>15</v>
      </c>
      <c r="D213" s="80">
        <v>3</v>
      </c>
      <c r="E213" s="80">
        <v>2018</v>
      </c>
      <c r="F213" s="80" t="s">
        <v>93</v>
      </c>
      <c r="G213" s="80" t="s">
        <v>1718</v>
      </c>
      <c r="H213" s="80" t="s">
        <v>1719</v>
      </c>
      <c r="I213" s="177"/>
      <c r="J213" s="81">
        <v>5.3599022567403738</v>
      </c>
      <c r="K213" s="81">
        <v>1.2794829442576128</v>
      </c>
      <c r="L213" s="81">
        <v>3.1805900299547116</v>
      </c>
      <c r="M213" s="81">
        <v>4.791776574253471</v>
      </c>
      <c r="N213" s="81">
        <v>11.943890718841445</v>
      </c>
      <c r="O213" s="81">
        <v>4.4654970004443939</v>
      </c>
      <c r="P213" s="81">
        <v>4.9710805751383731</v>
      </c>
      <c r="Q213" s="81">
        <v>0.30745426774962836</v>
      </c>
      <c r="R213" s="81">
        <v>0</v>
      </c>
      <c r="S213" s="81">
        <v>0.28272592481806308</v>
      </c>
      <c r="T213" s="82"/>
      <c r="U213" s="81">
        <v>209332</v>
      </c>
      <c r="V213" s="81">
        <v>441</v>
      </c>
      <c r="W213" s="81">
        <v>74</v>
      </c>
      <c r="X213" s="81">
        <v>916</v>
      </c>
      <c r="Y213" s="81">
        <v>2493</v>
      </c>
      <c r="Z213" s="81">
        <v>2721</v>
      </c>
      <c r="AA213" s="81">
        <v>1040</v>
      </c>
      <c r="AB213" s="81">
        <v>4851</v>
      </c>
      <c r="AC213" s="81">
        <v>0</v>
      </c>
      <c r="AD213" s="81">
        <v>0.28272592481806308</v>
      </c>
      <c r="AE213" s="82"/>
      <c r="AF213" s="81">
        <v>1703391.7692025939</v>
      </c>
      <c r="AG213" s="81">
        <v>821829.37025172519</v>
      </c>
      <c r="AH213" s="81">
        <v>450658.38699421001</v>
      </c>
      <c r="AI213" s="81">
        <v>5797399.7383433683</v>
      </c>
      <c r="AJ213" s="81">
        <v>9096651.1862215772</v>
      </c>
      <c r="AK213" s="81">
        <v>0</v>
      </c>
      <c r="AL213" s="81">
        <v>0</v>
      </c>
      <c r="AM213" s="81">
        <v>667745.53806220856</v>
      </c>
      <c r="AN213" s="81">
        <v>0</v>
      </c>
      <c r="AO213" s="81">
        <v>0</v>
      </c>
      <c r="AP213" s="82"/>
      <c r="AQ213" s="81">
        <v>8</v>
      </c>
      <c r="AR213" s="81">
        <v>2</v>
      </c>
      <c r="AS213" s="81">
        <v>13</v>
      </c>
      <c r="AT213" s="81">
        <v>1</v>
      </c>
      <c r="AU213" s="81">
        <v>0</v>
      </c>
      <c r="AV213" s="81">
        <v>0</v>
      </c>
      <c r="AW213" s="81" t="s">
        <v>564</v>
      </c>
      <c r="AX213" s="82"/>
      <c r="AY213" s="81">
        <v>36.5</v>
      </c>
      <c r="AZ213" s="81">
        <v>264</v>
      </c>
      <c r="BA213" s="81">
        <v>28235</v>
      </c>
      <c r="BB213" s="81">
        <v>120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2057</v>
      </c>
      <c r="B214" s="80">
        <v>50</v>
      </c>
      <c r="C214" s="80">
        <v>16</v>
      </c>
      <c r="D214" s="80">
        <v>3</v>
      </c>
      <c r="E214" s="80">
        <v>2019</v>
      </c>
      <c r="F214" s="80" t="s">
        <v>73</v>
      </c>
      <c r="G214" s="80" t="s">
        <v>1718</v>
      </c>
      <c r="H214" s="80" t="s">
        <v>1719</v>
      </c>
      <c r="I214" s="177"/>
      <c r="J214" s="81">
        <v>4.7823369074548712</v>
      </c>
      <c r="K214" s="81">
        <v>1.1872659572683706</v>
      </c>
      <c r="L214" s="81">
        <v>3.1948401585413864</v>
      </c>
      <c r="M214" s="81">
        <v>4.2986586945506851</v>
      </c>
      <c r="N214" s="81">
        <v>11.892543288180519</v>
      </c>
      <c r="O214" s="81">
        <v>4.267903440857717</v>
      </c>
      <c r="P214" s="81">
        <v>4.7003474321387095</v>
      </c>
      <c r="Q214" s="81">
        <v>0.29046327415716627</v>
      </c>
      <c r="R214" s="81">
        <v>0</v>
      </c>
      <c r="S214" s="81">
        <v>0.27692937294754777</v>
      </c>
      <c r="T214" s="82"/>
      <c r="U214" s="81">
        <v>196478</v>
      </c>
      <c r="V214" s="81">
        <v>441</v>
      </c>
      <c r="W214" s="81">
        <v>74</v>
      </c>
      <c r="X214" s="81">
        <v>916</v>
      </c>
      <c r="Y214" s="81">
        <v>2452</v>
      </c>
      <c r="Z214" s="81">
        <v>2672</v>
      </c>
      <c r="AA214" s="81">
        <v>976</v>
      </c>
      <c r="AB214" s="81">
        <v>4707</v>
      </c>
      <c r="AC214" s="81">
        <v>0</v>
      </c>
      <c r="AD214" s="81">
        <v>0.27692937294754782</v>
      </c>
      <c r="AE214" s="82"/>
      <c r="AF214" s="81">
        <v>1568843.4496377341</v>
      </c>
      <c r="AG214" s="81">
        <v>821586.00351073779</v>
      </c>
      <c r="AH214" s="81">
        <v>486576.4453241445</v>
      </c>
      <c r="AI214" s="81">
        <v>5680970.4711012887</v>
      </c>
      <c r="AJ214" s="81">
        <v>9099525.7027860824</v>
      </c>
      <c r="AK214" s="81">
        <v>0</v>
      </c>
      <c r="AL214" s="81">
        <v>0</v>
      </c>
      <c r="AM214" s="81">
        <v>641057.96572297136</v>
      </c>
      <c r="AN214" s="81">
        <v>0</v>
      </c>
      <c r="AO214" s="81">
        <v>0</v>
      </c>
      <c r="AP214" s="82"/>
      <c r="AQ214" s="81">
        <v>8</v>
      </c>
      <c r="AR214" s="81">
        <v>3</v>
      </c>
      <c r="AS214" s="81">
        <v>35</v>
      </c>
      <c r="AT214" s="81">
        <v>1</v>
      </c>
      <c r="AU214" s="81">
        <v>0</v>
      </c>
      <c r="AV214" s="81">
        <v>0</v>
      </c>
      <c r="AW214" s="81" t="s">
        <v>564</v>
      </c>
      <c r="AX214" s="82"/>
      <c r="AY214" s="81">
        <v>36</v>
      </c>
      <c r="AZ214" s="81">
        <v>274.89999999999998</v>
      </c>
      <c r="BA214" s="81">
        <v>29468.799999999999</v>
      </c>
      <c r="BB214" s="81">
        <v>120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2058</v>
      </c>
      <c r="B215" s="80">
        <v>51</v>
      </c>
      <c r="C215" s="80">
        <v>17</v>
      </c>
      <c r="D215" s="80">
        <v>3</v>
      </c>
      <c r="E215" s="80">
        <v>2020</v>
      </c>
      <c r="F215" s="80" t="s">
        <v>218</v>
      </c>
      <c r="G215" s="80" t="s">
        <v>1718</v>
      </c>
      <c r="H215" s="80" t="s">
        <v>1719</v>
      </c>
      <c r="I215" s="177"/>
      <c r="J215" s="81">
        <v>6.1531232011860828</v>
      </c>
      <c r="K215" s="81">
        <v>1.0184679219358073</v>
      </c>
      <c r="L215" s="81">
        <v>6.5593545291733699</v>
      </c>
      <c r="M215" s="81">
        <v>3.663888483810755</v>
      </c>
      <c r="N215" s="81">
        <v>10.904632770751125</v>
      </c>
      <c r="O215" s="81">
        <v>3.7378878951144281</v>
      </c>
      <c r="P215" s="81">
        <v>4.6364849845114122</v>
      </c>
      <c r="Q215" s="81">
        <v>0.27211503440589396</v>
      </c>
      <c r="R215" s="81">
        <v>0</v>
      </c>
      <c r="S215" s="81">
        <v>0.30419057193186427</v>
      </c>
      <c r="T215" s="82"/>
      <c r="U215" s="81">
        <v>286566</v>
      </c>
      <c r="V215" s="81">
        <v>350</v>
      </c>
      <c r="W215" s="81">
        <v>135</v>
      </c>
      <c r="X215" s="81">
        <v>821</v>
      </c>
      <c r="Y215" s="81">
        <v>2453</v>
      </c>
      <c r="Z215" s="81">
        <v>2671</v>
      </c>
      <c r="AA215" s="81">
        <v>1046</v>
      </c>
      <c r="AB215" s="81">
        <v>4615</v>
      </c>
      <c r="AC215" s="81">
        <v>0</v>
      </c>
      <c r="AD215" s="81">
        <v>0.30419057193186427</v>
      </c>
      <c r="AE215" s="82"/>
      <c r="AF215" s="81">
        <v>2237480.8017882342</v>
      </c>
      <c r="AG215" s="81">
        <v>652533.00452866266</v>
      </c>
      <c r="AH215" s="81">
        <v>961918.11261483107</v>
      </c>
      <c r="AI215" s="81">
        <v>4713920.6412708154</v>
      </c>
      <c r="AJ215" s="81">
        <v>9293482.9559774958</v>
      </c>
      <c r="AK215" s="81"/>
      <c r="AL215" s="81"/>
      <c r="AM215" s="81">
        <v>602308.77371941833</v>
      </c>
      <c r="AN215" s="81"/>
      <c r="AO215" s="81"/>
      <c r="AP215" s="82"/>
      <c r="AQ215" s="81">
        <v>8</v>
      </c>
      <c r="AR215" s="81">
        <v>6</v>
      </c>
      <c r="AS215" s="81">
        <v>71</v>
      </c>
      <c r="AT215" s="81">
        <v>1</v>
      </c>
      <c r="AU215" s="81">
        <v>0</v>
      </c>
      <c r="AV215" s="81">
        <v>0</v>
      </c>
      <c r="AW215" s="81">
        <v>71</v>
      </c>
      <c r="AX215" s="82"/>
      <c r="AY215" s="81">
        <v>36</v>
      </c>
      <c r="AZ215" s="81">
        <v>423.4</v>
      </c>
      <c r="BA215" s="81">
        <v>30169.9</v>
      </c>
      <c r="BB215" s="81">
        <v>120</v>
      </c>
      <c r="BC215" s="81">
        <v>0</v>
      </c>
      <c r="BD215" s="81">
        <v>0</v>
      </c>
      <c r="BE215" s="81">
        <v>30169.899999999998</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1802</v>
      </c>
      <c r="B216" s="80">
        <v>51</v>
      </c>
      <c r="C216" s="80">
        <v>18</v>
      </c>
      <c r="D216" s="80">
        <v>3</v>
      </c>
      <c r="E216" s="80">
        <v>2021</v>
      </c>
      <c r="F216" s="80" t="s">
        <v>75</v>
      </c>
      <c r="G216" s="174" t="s">
        <v>1718</v>
      </c>
      <c r="H216" s="80" t="s">
        <v>1719</v>
      </c>
      <c r="I216" s="177"/>
      <c r="J216" s="81">
        <v>5.4030062800863572</v>
      </c>
      <c r="K216" s="81">
        <v>0.98106731813753967</v>
      </c>
      <c r="L216" s="81">
        <v>5.9859944214848149</v>
      </c>
      <c r="M216" s="81">
        <v>3.7006438610597723</v>
      </c>
      <c r="N216" s="81">
        <v>10.143035431952372</v>
      </c>
      <c r="O216" s="81">
        <v>3.5975083772933556</v>
      </c>
      <c r="P216" s="81">
        <v>4.7225582963400594</v>
      </c>
      <c r="Q216" s="81">
        <v>0.2665493604923726</v>
      </c>
      <c r="R216" s="81">
        <v>0</v>
      </c>
      <c r="S216" s="81">
        <v>0.33733669053978182</v>
      </c>
      <c r="T216" s="82"/>
      <c r="U216" s="81">
        <v>258408</v>
      </c>
      <c r="V216" s="81">
        <v>350</v>
      </c>
      <c r="W216" s="81">
        <v>135</v>
      </c>
      <c r="X216" s="81">
        <v>821</v>
      </c>
      <c r="Y216" s="81">
        <v>2402</v>
      </c>
      <c r="Z216" s="81">
        <v>2647</v>
      </c>
      <c r="AA216" s="81">
        <v>1039</v>
      </c>
      <c r="AB216" s="81">
        <v>4467</v>
      </c>
      <c r="AC216" s="81">
        <v>0</v>
      </c>
      <c r="AD216" s="81">
        <v>0.33733669053978182</v>
      </c>
      <c r="AE216" s="82"/>
      <c r="AF216" s="81">
        <v>1979294.0520076561</v>
      </c>
      <c r="AG216" s="81">
        <v>663801.22525901184</v>
      </c>
      <c r="AH216" s="81">
        <v>862415.56811207579</v>
      </c>
      <c r="AI216" s="81">
        <v>5143583.8290114868</v>
      </c>
      <c r="AJ216" s="81">
        <v>8868421.0793164559</v>
      </c>
      <c r="AK216" s="81">
        <v>0</v>
      </c>
      <c r="AL216" s="81">
        <v>0</v>
      </c>
      <c r="AM216" s="81">
        <v>586355.78683745558</v>
      </c>
      <c r="AN216" s="81">
        <v>0</v>
      </c>
      <c r="AO216" s="81">
        <v>0</v>
      </c>
      <c r="AP216" s="82"/>
      <c r="AQ216" s="81">
        <v>9</v>
      </c>
      <c r="AR216" s="81">
        <v>10</v>
      </c>
      <c r="AS216" s="81">
        <v>88</v>
      </c>
      <c r="AT216" s="81">
        <v>1</v>
      </c>
      <c r="AU216" s="81">
        <v>0</v>
      </c>
      <c r="AV216" s="81">
        <v>0</v>
      </c>
      <c r="AW216" s="81"/>
      <c r="AX216" s="82"/>
      <c r="AY216" s="81">
        <v>41.9</v>
      </c>
      <c r="AZ216" s="81">
        <v>621.40000000000009</v>
      </c>
      <c r="BA216" s="81">
        <v>30496.3</v>
      </c>
      <c r="BB216" s="81">
        <v>120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1717</v>
      </c>
      <c r="B217" s="80">
        <v>51</v>
      </c>
      <c r="C217" s="80">
        <v>19</v>
      </c>
      <c r="D217" s="80">
        <v>3</v>
      </c>
      <c r="E217" s="80">
        <v>2022</v>
      </c>
      <c r="F217" s="80" t="s">
        <v>568</v>
      </c>
      <c r="G217" s="174" t="s">
        <v>1718</v>
      </c>
      <c r="H217" s="80" t="s">
        <v>1719</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9</v>
      </c>
      <c r="AR217" s="81">
        <v>10</v>
      </c>
      <c r="AS217" s="81">
        <v>97</v>
      </c>
      <c r="AT217" s="81">
        <v>1</v>
      </c>
      <c r="AU217" s="81">
        <v>0</v>
      </c>
      <c r="AV217" s="81">
        <v>0</v>
      </c>
      <c r="AW217" s="81"/>
      <c r="AX217" s="82"/>
      <c r="AY217" s="81">
        <v>41.9</v>
      </c>
      <c r="AZ217" s="81">
        <v>621.40000000000009</v>
      </c>
      <c r="BA217" s="81">
        <v>30669.1</v>
      </c>
      <c r="BB217" s="81">
        <v>120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2059</v>
      </c>
      <c r="B218" s="80">
        <v>375</v>
      </c>
      <c r="C218" s="80">
        <v>1</v>
      </c>
      <c r="D218" s="80">
        <v>23</v>
      </c>
      <c r="E218" s="80">
        <v>1990</v>
      </c>
      <c r="F218" s="80" t="s">
        <v>562</v>
      </c>
      <c r="G218" s="80" t="s">
        <v>2060</v>
      </c>
      <c r="H218" s="80" t="s">
        <v>2061</v>
      </c>
      <c r="I218" s="177"/>
      <c r="J218" s="81">
        <v>1.2689589384033211</v>
      </c>
      <c r="K218" s="81">
        <v>0.45952201348855842</v>
      </c>
      <c r="L218" s="81">
        <v>0.21075879038778741</v>
      </c>
      <c r="M218" s="81">
        <v>1.6475839963279728</v>
      </c>
      <c r="N218" s="81">
        <v>4.3333290962717603</v>
      </c>
      <c r="O218" s="81">
        <v>3.9556375973614903</v>
      </c>
      <c r="P218" s="81">
        <v>7.2443148097280474</v>
      </c>
      <c r="Q218" s="81">
        <v>0.26982244661761295</v>
      </c>
      <c r="R218" s="81">
        <v>0</v>
      </c>
      <c r="S218" s="81">
        <v>0.24324142298900189</v>
      </c>
      <c r="T218" s="82"/>
      <c r="U218" s="81">
        <v>188919</v>
      </c>
      <c r="V218" s="81">
        <v>134</v>
      </c>
      <c r="W218" s="81">
        <v>3</v>
      </c>
      <c r="X218" s="81">
        <v>567</v>
      </c>
      <c r="Y218" s="81">
        <v>1077</v>
      </c>
      <c r="Z218" s="81">
        <v>1627</v>
      </c>
      <c r="AA218" s="81">
        <v>1759</v>
      </c>
      <c r="AB218" s="81">
        <v>4381</v>
      </c>
      <c r="AC218" s="81">
        <v>0</v>
      </c>
      <c r="AD218" s="81">
        <v>0.24324142298900189</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2062</v>
      </c>
      <c r="B219" s="80">
        <v>376</v>
      </c>
      <c r="C219" s="80">
        <v>2</v>
      </c>
      <c r="D219" s="80">
        <v>23</v>
      </c>
      <c r="E219" s="80">
        <v>2005</v>
      </c>
      <c r="F219" s="80" t="s">
        <v>565</v>
      </c>
      <c r="G219" s="80" t="s">
        <v>2060</v>
      </c>
      <c r="H219" s="80" t="s">
        <v>2061</v>
      </c>
      <c r="I219" s="177"/>
      <c r="J219" s="81">
        <v>1.5754820807093599</v>
      </c>
      <c r="K219" s="81">
        <v>0.29155965393609207</v>
      </c>
      <c r="L219" s="81">
        <v>0.29913568785183819</v>
      </c>
      <c r="M219" s="81">
        <v>3.6452596358719016</v>
      </c>
      <c r="N219" s="81">
        <v>7.5297122006510175</v>
      </c>
      <c r="O219" s="81">
        <v>6.0907704915672465</v>
      </c>
      <c r="P219" s="81">
        <v>8.2620941437002244</v>
      </c>
      <c r="Q219" s="81">
        <v>0.2952220772996566</v>
      </c>
      <c r="R219" s="81">
        <v>0</v>
      </c>
      <c r="S219" s="81">
        <v>3.1553403543132277E-4</v>
      </c>
      <c r="T219" s="82"/>
      <c r="U219" s="81">
        <v>283881</v>
      </c>
      <c r="V219" s="81">
        <v>112</v>
      </c>
      <c r="W219" s="81">
        <v>4</v>
      </c>
      <c r="X219" s="81">
        <v>669</v>
      </c>
      <c r="Y219" s="81">
        <v>1407</v>
      </c>
      <c r="Z219" s="81">
        <v>2899</v>
      </c>
      <c r="AA219" s="81">
        <v>1643</v>
      </c>
      <c r="AB219" s="81">
        <v>5011</v>
      </c>
      <c r="AC219" s="81">
        <v>0</v>
      </c>
      <c r="AD219" s="81">
        <v>3.1553403543132277E-4</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2063</v>
      </c>
      <c r="B220" s="80">
        <v>377</v>
      </c>
      <c r="C220" s="80">
        <v>3</v>
      </c>
      <c r="D220" s="80">
        <v>23</v>
      </c>
      <c r="E220" s="80">
        <v>2006</v>
      </c>
      <c r="F220" s="80" t="s">
        <v>566</v>
      </c>
      <c r="G220" s="80" t="s">
        <v>2060</v>
      </c>
      <c r="H220" s="80" t="s">
        <v>2061</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2064</v>
      </c>
      <c r="B221" s="80">
        <v>378</v>
      </c>
      <c r="C221" s="80">
        <v>4</v>
      </c>
      <c r="D221" s="80">
        <v>23</v>
      </c>
      <c r="E221" s="80">
        <v>2007</v>
      </c>
      <c r="F221" s="80" t="s">
        <v>567</v>
      </c>
      <c r="G221" s="80" t="s">
        <v>2060</v>
      </c>
      <c r="H221" s="80" t="s">
        <v>2061</v>
      </c>
      <c r="I221" s="177"/>
      <c r="J221" s="81">
        <v>1.8203723806050043</v>
      </c>
      <c r="K221" s="81">
        <v>0.24082949888997887</v>
      </c>
      <c r="L221" s="81">
        <v>0.85969307681483942</v>
      </c>
      <c r="M221" s="81">
        <v>3.8946689810349611</v>
      </c>
      <c r="N221" s="81">
        <v>6.656875983798261</v>
      </c>
      <c r="O221" s="81">
        <v>6.0591205254449942</v>
      </c>
      <c r="P221" s="81">
        <v>8.206147766493169</v>
      </c>
      <c r="Q221" s="81">
        <v>0.30903198902835088</v>
      </c>
      <c r="R221" s="81">
        <v>0</v>
      </c>
      <c r="S221" s="81">
        <v>0.22902284180224675</v>
      </c>
      <c r="T221" s="82"/>
      <c r="U221" s="81">
        <v>335560</v>
      </c>
      <c r="V221" s="81">
        <v>90</v>
      </c>
      <c r="W221" s="81">
        <v>14</v>
      </c>
      <c r="X221" s="81">
        <v>834</v>
      </c>
      <c r="Y221" s="81">
        <v>1417</v>
      </c>
      <c r="Z221" s="81">
        <v>2998</v>
      </c>
      <c r="AA221" s="81">
        <v>1607</v>
      </c>
      <c r="AB221" s="81">
        <v>4968</v>
      </c>
      <c r="AC221" s="81">
        <v>0</v>
      </c>
      <c r="AD221" s="81">
        <v>0.22902284180224675</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2065</v>
      </c>
      <c r="B222" s="80">
        <v>379</v>
      </c>
      <c r="C222" s="80">
        <v>5</v>
      </c>
      <c r="D222" s="80">
        <v>23</v>
      </c>
      <c r="E222" s="80">
        <v>2008</v>
      </c>
      <c r="F222" s="80" t="s">
        <v>84</v>
      </c>
      <c r="G222" s="80" t="s">
        <v>2060</v>
      </c>
      <c r="H222" s="80" t="s">
        <v>2061</v>
      </c>
      <c r="I222" s="177"/>
      <c r="J222" s="81">
        <v>1.5254517184521394</v>
      </c>
      <c r="K222" s="81">
        <v>0.17852345140231149</v>
      </c>
      <c r="L222" s="81">
        <v>0.78105110239484166</v>
      </c>
      <c r="M222" s="81">
        <v>4.2132681586632126</v>
      </c>
      <c r="N222" s="81">
        <v>6.0073833176542095</v>
      </c>
      <c r="O222" s="81">
        <v>5.9024801707279178</v>
      </c>
      <c r="P222" s="81">
        <v>8.0233724653621898</v>
      </c>
      <c r="Q222" s="81">
        <v>0.30079247859403724</v>
      </c>
      <c r="R222" s="81">
        <v>0</v>
      </c>
      <c r="S222" s="81">
        <v>0.33441917692821999</v>
      </c>
      <c r="T222" s="82"/>
      <c r="U222" s="81">
        <v>326304</v>
      </c>
      <c r="V222" s="81">
        <v>90</v>
      </c>
      <c r="W222" s="81">
        <v>14</v>
      </c>
      <c r="X222" s="81">
        <v>834</v>
      </c>
      <c r="Y222" s="81">
        <v>1407</v>
      </c>
      <c r="Z222" s="81">
        <v>3023</v>
      </c>
      <c r="AA222" s="81">
        <v>1573</v>
      </c>
      <c r="AB222" s="81">
        <v>4915</v>
      </c>
      <c r="AC222" s="81">
        <v>0</v>
      </c>
      <c r="AD222" s="81">
        <v>0.33441917692821999</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2066</v>
      </c>
      <c r="B223" s="80">
        <v>380</v>
      </c>
      <c r="C223" s="80">
        <v>6</v>
      </c>
      <c r="D223" s="80">
        <v>23</v>
      </c>
      <c r="E223" s="80">
        <v>2009</v>
      </c>
      <c r="F223" s="80" t="s">
        <v>85</v>
      </c>
      <c r="G223" s="80" t="s">
        <v>2060</v>
      </c>
      <c r="H223" s="80" t="s">
        <v>2061</v>
      </c>
      <c r="I223" s="177"/>
      <c r="J223" s="81">
        <v>1.9765429204593026</v>
      </c>
      <c r="K223" s="81">
        <v>0.13663148264531802</v>
      </c>
      <c r="L223" s="81">
        <v>0.40048485289154551</v>
      </c>
      <c r="M223" s="81">
        <v>3.3146438423311122</v>
      </c>
      <c r="N223" s="81">
        <v>6.1572439185113641</v>
      </c>
      <c r="O223" s="81">
        <v>6.1124643098601386</v>
      </c>
      <c r="P223" s="81">
        <v>7.7806034715414718</v>
      </c>
      <c r="Q223" s="81">
        <v>0.28554467008763168</v>
      </c>
      <c r="R223" s="81">
        <v>0</v>
      </c>
      <c r="S223" s="81">
        <v>5.3261854530000007E-2</v>
      </c>
      <c r="T223" s="82"/>
      <c r="U223" s="81">
        <v>314077</v>
      </c>
      <c r="V223" s="81">
        <v>66</v>
      </c>
      <c r="W223" s="81">
        <v>10</v>
      </c>
      <c r="X223" s="81">
        <v>669</v>
      </c>
      <c r="Y223" s="81">
        <v>1431</v>
      </c>
      <c r="Z223" s="81">
        <v>3090</v>
      </c>
      <c r="AA223" s="81">
        <v>1566</v>
      </c>
      <c r="AB223" s="81">
        <v>4898</v>
      </c>
      <c r="AC223" s="81">
        <v>0</v>
      </c>
      <c r="AD223" s="81">
        <v>5.3261854530000007E-2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2067</v>
      </c>
      <c r="B224" s="80">
        <v>381</v>
      </c>
      <c r="C224" s="80">
        <v>7</v>
      </c>
      <c r="D224" s="80">
        <v>23</v>
      </c>
      <c r="E224" s="80">
        <v>2010</v>
      </c>
      <c r="F224" s="80" t="s">
        <v>86</v>
      </c>
      <c r="G224" s="80" t="s">
        <v>2060</v>
      </c>
      <c r="H224" s="80" t="s">
        <v>2061</v>
      </c>
      <c r="I224" s="177"/>
      <c r="J224" s="81">
        <v>2.0944133688167619</v>
      </c>
      <c r="K224" s="81">
        <v>0.14637176602900381</v>
      </c>
      <c r="L224" s="81">
        <v>0.40783143722833626</v>
      </c>
      <c r="M224" s="81">
        <v>3.4246810993016261</v>
      </c>
      <c r="N224" s="81">
        <v>6.6033141132219573</v>
      </c>
      <c r="O224" s="81">
        <v>6.233835852342466</v>
      </c>
      <c r="P224" s="81">
        <v>7.9187421979284549</v>
      </c>
      <c r="Q224" s="81">
        <v>0.29599279596914702</v>
      </c>
      <c r="R224" s="81">
        <v>0</v>
      </c>
      <c r="S224" s="81">
        <v>0.29331202211807195</v>
      </c>
      <c r="T224" s="82"/>
      <c r="U224" s="81">
        <v>388635</v>
      </c>
      <c r="V224" s="81">
        <v>66</v>
      </c>
      <c r="W224" s="81">
        <v>10</v>
      </c>
      <c r="X224" s="81">
        <v>669</v>
      </c>
      <c r="Y224" s="81">
        <v>1442</v>
      </c>
      <c r="Z224" s="81">
        <v>3166</v>
      </c>
      <c r="AA224" s="81">
        <v>1554</v>
      </c>
      <c r="AB224" s="81">
        <v>4865</v>
      </c>
      <c r="AC224" s="81">
        <v>0</v>
      </c>
      <c r="AD224" s="81">
        <v>0.29331202211807195</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2068</v>
      </c>
      <c r="B225" s="80">
        <v>382</v>
      </c>
      <c r="C225" s="80">
        <v>8</v>
      </c>
      <c r="D225" s="80">
        <v>23</v>
      </c>
      <c r="E225" s="80">
        <v>2011</v>
      </c>
      <c r="F225" s="80" t="s">
        <v>87</v>
      </c>
      <c r="G225" s="80" t="s">
        <v>2060</v>
      </c>
      <c r="H225" s="80" t="s">
        <v>2061</v>
      </c>
      <c r="I225" s="177"/>
      <c r="J225" s="81">
        <v>3.4395695220655016</v>
      </c>
      <c r="K225" s="81">
        <v>0.18371560253311381</v>
      </c>
      <c r="L225" s="81">
        <v>0.36389224835461648</v>
      </c>
      <c r="M225" s="81">
        <v>3.7689027921266489</v>
      </c>
      <c r="N225" s="81">
        <v>6.2095416812711486</v>
      </c>
      <c r="O225" s="81">
        <v>6.1860790098507312</v>
      </c>
      <c r="P225" s="81">
        <v>7.7195936742240745</v>
      </c>
      <c r="Q225" s="81">
        <v>0.33825948201666828</v>
      </c>
      <c r="R225" s="81">
        <v>0</v>
      </c>
      <c r="S225" s="81">
        <v>0.3142270100073194</v>
      </c>
      <c r="T225" s="82"/>
      <c r="U225" s="81">
        <v>605212</v>
      </c>
      <c r="V225" s="81">
        <v>66</v>
      </c>
      <c r="W225" s="81">
        <v>10</v>
      </c>
      <c r="X225" s="81">
        <v>669</v>
      </c>
      <c r="Y225" s="81">
        <v>1444</v>
      </c>
      <c r="Z225" s="81">
        <v>3210</v>
      </c>
      <c r="AA225" s="81">
        <v>1560</v>
      </c>
      <c r="AB225" s="81">
        <v>4820</v>
      </c>
      <c r="AC225" s="81">
        <v>0</v>
      </c>
      <c r="AD225" s="81">
        <v>0.3142270100073194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2069</v>
      </c>
      <c r="B226" s="80">
        <v>383</v>
      </c>
      <c r="C226" s="80">
        <v>9</v>
      </c>
      <c r="D226" s="80">
        <v>23</v>
      </c>
      <c r="E226" s="80">
        <v>2012</v>
      </c>
      <c r="F226" s="80" t="s">
        <v>88</v>
      </c>
      <c r="G226" s="80" t="s">
        <v>2060</v>
      </c>
      <c r="H226" s="80" t="s">
        <v>2061</v>
      </c>
      <c r="I226" s="177"/>
      <c r="J226" s="81">
        <v>4.8524409666333419</v>
      </c>
      <c r="K226" s="81">
        <v>0.16582657456550429</v>
      </c>
      <c r="L226" s="81">
        <v>0.36999208653589549</v>
      </c>
      <c r="M226" s="81">
        <v>3.3931765608907991</v>
      </c>
      <c r="N226" s="81">
        <v>6.0478773119983442</v>
      </c>
      <c r="O226" s="81">
        <v>6.20240629002451</v>
      </c>
      <c r="P226" s="81">
        <v>7.7585386537887047</v>
      </c>
      <c r="Q226" s="81">
        <v>0.36583340678670334</v>
      </c>
      <c r="R226" s="81">
        <v>0</v>
      </c>
      <c r="S226" s="81">
        <v>0.84742999814089459</v>
      </c>
      <c r="T226" s="82"/>
      <c r="U226" s="81">
        <v>876084</v>
      </c>
      <c r="V226" s="81">
        <v>66</v>
      </c>
      <c r="W226" s="81">
        <v>10</v>
      </c>
      <c r="X226" s="81">
        <v>669</v>
      </c>
      <c r="Y226" s="81">
        <v>1452</v>
      </c>
      <c r="Z226" s="81">
        <v>3244</v>
      </c>
      <c r="AA226" s="81">
        <v>1559</v>
      </c>
      <c r="AB226" s="81">
        <v>4798</v>
      </c>
      <c r="AC226" s="81">
        <v>0</v>
      </c>
      <c r="AD226" s="81">
        <v>0.84742999814089459</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4.2679999999999998</v>
      </c>
      <c r="BJ226" s="81">
        <v>0</v>
      </c>
      <c r="BK226" s="81">
        <v>0</v>
      </c>
      <c r="BL226" s="81">
        <v>0</v>
      </c>
      <c r="BM226" s="82"/>
      <c r="BN226" s="81">
        <v>0</v>
      </c>
      <c r="BO226" s="81">
        <v>0</v>
      </c>
      <c r="BP226" s="81">
        <v>1</v>
      </c>
      <c r="BQ226" s="81">
        <v>0</v>
      </c>
      <c r="BR226" s="81">
        <v>0</v>
      </c>
      <c r="BS226" s="81">
        <v>0</v>
      </c>
      <c r="BT226"/>
      <c r="BU226" s="80">
        <v>4.2679999999999998</v>
      </c>
      <c r="BV226" s="80">
        <v>0</v>
      </c>
      <c r="BW226" s="80">
        <v>0</v>
      </c>
      <c r="BX226" s="80">
        <v>0</v>
      </c>
      <c r="BY226" s="80">
        <v>0</v>
      </c>
      <c r="BZ226" s="80">
        <v>0</v>
      </c>
      <c r="CA226" s="80">
        <v>0</v>
      </c>
      <c r="CB226" s="80">
        <v>0</v>
      </c>
      <c r="CC226" s="80">
        <v>0</v>
      </c>
    </row>
    <row r="227" spans="1:81">
      <c r="A227" s="80" t="s">
        <v>2070</v>
      </c>
      <c r="B227" s="80">
        <v>384</v>
      </c>
      <c r="C227" s="80">
        <v>10</v>
      </c>
      <c r="D227" s="80">
        <v>23</v>
      </c>
      <c r="E227" s="80">
        <v>2013</v>
      </c>
      <c r="F227" s="80" t="s">
        <v>89</v>
      </c>
      <c r="G227" s="80" t="s">
        <v>2060</v>
      </c>
      <c r="H227" s="80" t="s">
        <v>2061</v>
      </c>
      <c r="I227" s="177"/>
      <c r="J227" s="81">
        <v>5.1002094633262445</v>
      </c>
      <c r="K227" s="81">
        <v>0.136406476430465</v>
      </c>
      <c r="L227" s="81">
        <v>0.37611039406720675</v>
      </c>
      <c r="M227" s="81">
        <v>3.2710855802859897</v>
      </c>
      <c r="N227" s="81">
        <v>6.4906528975981814</v>
      </c>
      <c r="O227" s="81">
        <v>6.0251678264197528</v>
      </c>
      <c r="P227" s="81">
        <v>7.9026653578214043</v>
      </c>
      <c r="Q227" s="81">
        <v>0.36782880532460682</v>
      </c>
      <c r="R227" s="81">
        <v>0</v>
      </c>
      <c r="S227" s="81">
        <v>0.35084793992269836</v>
      </c>
      <c r="T227" s="82"/>
      <c r="U227" s="81">
        <v>914408</v>
      </c>
      <c r="V227" s="81">
        <v>66</v>
      </c>
      <c r="W227" s="81">
        <v>10</v>
      </c>
      <c r="X227" s="81">
        <v>669</v>
      </c>
      <c r="Y227" s="81">
        <v>1456</v>
      </c>
      <c r="Z227" s="81">
        <v>3292</v>
      </c>
      <c r="AA227" s="81">
        <v>1582</v>
      </c>
      <c r="AB227" s="81">
        <v>4755</v>
      </c>
      <c r="AC227" s="81">
        <v>0</v>
      </c>
      <c r="AD227" s="81">
        <v>0.35084793992269836</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3.899</v>
      </c>
      <c r="BJ227" s="81">
        <v>0</v>
      </c>
      <c r="BK227" s="81">
        <v>0</v>
      </c>
      <c r="BL227" s="81">
        <v>0</v>
      </c>
      <c r="BM227" s="82"/>
      <c r="BN227" s="81">
        <v>0</v>
      </c>
      <c r="BO227" s="81">
        <v>0</v>
      </c>
      <c r="BP227" s="81">
        <v>1</v>
      </c>
      <c r="BQ227" s="81">
        <v>0</v>
      </c>
      <c r="BR227" s="81">
        <v>0</v>
      </c>
      <c r="BS227" s="81">
        <v>0</v>
      </c>
      <c r="BT227"/>
      <c r="BU227" s="80">
        <v>3.899</v>
      </c>
      <c r="BV227" s="80">
        <v>0</v>
      </c>
      <c r="BW227" s="80">
        <v>0</v>
      </c>
      <c r="BX227" s="80">
        <v>0</v>
      </c>
      <c r="BY227" s="80">
        <v>0</v>
      </c>
      <c r="BZ227" s="80">
        <v>0</v>
      </c>
      <c r="CA227" s="80">
        <v>0</v>
      </c>
      <c r="CB227" s="80">
        <v>0</v>
      </c>
      <c r="CC227" s="80">
        <v>0</v>
      </c>
    </row>
    <row r="228" spans="1:81">
      <c r="A228" s="80" t="s">
        <v>2071</v>
      </c>
      <c r="B228" s="80">
        <v>385</v>
      </c>
      <c r="C228" s="80">
        <v>11</v>
      </c>
      <c r="D228" s="80">
        <v>23</v>
      </c>
      <c r="E228" s="80">
        <v>2014</v>
      </c>
      <c r="F228" s="80" t="s">
        <v>90</v>
      </c>
      <c r="G228" s="80" t="s">
        <v>2060</v>
      </c>
      <c r="H228" s="80" t="s">
        <v>2061</v>
      </c>
      <c r="I228" s="177"/>
      <c r="J228" s="81">
        <v>4.4575528812110488</v>
      </c>
      <c r="K228" s="81">
        <v>0.11406989988051079</v>
      </c>
      <c r="L228" s="81">
        <v>0.62297560897857596</v>
      </c>
      <c r="M228" s="81">
        <v>4.2397206988029801</v>
      </c>
      <c r="N228" s="81">
        <v>6.4922058876939337</v>
      </c>
      <c r="O228" s="81">
        <v>5.7815814093859306</v>
      </c>
      <c r="P228" s="81">
        <v>7.9789172060424276</v>
      </c>
      <c r="Q228" s="81">
        <v>0.34898147993865947</v>
      </c>
      <c r="R228" s="81">
        <v>0</v>
      </c>
      <c r="S228" s="81">
        <v>0.7396971307105692</v>
      </c>
      <c r="T228" s="82"/>
      <c r="U228" s="81">
        <v>874839</v>
      </c>
      <c r="V228" s="81">
        <v>47</v>
      </c>
      <c r="W228" s="81">
        <v>23</v>
      </c>
      <c r="X228" s="81">
        <v>871</v>
      </c>
      <c r="Y228" s="81">
        <v>1469</v>
      </c>
      <c r="Z228" s="81">
        <v>3327</v>
      </c>
      <c r="AA228" s="81">
        <v>1589</v>
      </c>
      <c r="AB228" s="81">
        <v>4702</v>
      </c>
      <c r="AC228" s="81">
        <v>0</v>
      </c>
      <c r="AD228" s="81">
        <v>0.7396971307105692</v>
      </c>
      <c r="AE228" s="82"/>
      <c r="AF228" s="81">
        <v>6214789.1751403864</v>
      </c>
      <c r="AG228" s="81">
        <v>94016.763148454702</v>
      </c>
      <c r="AH228" s="81">
        <v>159282.61546743804</v>
      </c>
      <c r="AI228" s="81">
        <v>5271086.5461595869</v>
      </c>
      <c r="AJ228" s="81">
        <v>8063976.5942558907</v>
      </c>
      <c r="AK228" s="81">
        <v>0</v>
      </c>
      <c r="AL228" s="81">
        <v>0</v>
      </c>
      <c r="AM228" s="81">
        <v>645514.33700322267</v>
      </c>
      <c r="AN228" s="81">
        <v>0</v>
      </c>
      <c r="AO228" s="81">
        <v>0</v>
      </c>
      <c r="AP228" s="82"/>
      <c r="AQ228" s="81">
        <v>154</v>
      </c>
      <c r="AR228" s="81">
        <v>27</v>
      </c>
      <c r="AS228" s="81">
        <v>0</v>
      </c>
      <c r="AT228" s="81">
        <v>0</v>
      </c>
      <c r="AU228" s="81">
        <v>0</v>
      </c>
      <c r="AV228" s="81">
        <v>0</v>
      </c>
      <c r="AW228" s="81" t="s">
        <v>564</v>
      </c>
      <c r="AX228" s="82"/>
      <c r="AY228" s="81">
        <v>655</v>
      </c>
      <c r="AZ228" s="81">
        <v>3693.6</v>
      </c>
      <c r="BA228" s="81">
        <v>0</v>
      </c>
      <c r="BB228" s="81">
        <v>0</v>
      </c>
      <c r="BC228" s="81">
        <v>0</v>
      </c>
      <c r="BD228" s="81">
        <v>0</v>
      </c>
      <c r="BE228" s="81" t="s">
        <v>564</v>
      </c>
      <c r="BF228" s="82"/>
      <c r="BG228" s="81">
        <v>0</v>
      </c>
      <c r="BH228" s="81">
        <v>0</v>
      </c>
      <c r="BI228" s="81">
        <v>3.5859999999999999</v>
      </c>
      <c r="BJ228" s="81">
        <v>0</v>
      </c>
      <c r="BK228" s="81">
        <v>0</v>
      </c>
      <c r="BL228" s="81">
        <v>0</v>
      </c>
      <c r="BM228" s="82"/>
      <c r="BN228" s="81">
        <v>0</v>
      </c>
      <c r="BO228" s="81">
        <v>0</v>
      </c>
      <c r="BP228" s="81">
        <v>1</v>
      </c>
      <c r="BQ228" s="81">
        <v>0</v>
      </c>
      <c r="BR228" s="81">
        <v>0</v>
      </c>
      <c r="BS228" s="81">
        <v>0</v>
      </c>
      <c r="BT228"/>
      <c r="BU228" s="80">
        <v>3.5859999999999999</v>
      </c>
      <c r="BV228" s="80">
        <v>0</v>
      </c>
      <c r="BW228" s="80">
        <v>0</v>
      </c>
      <c r="BX228" s="80">
        <v>0</v>
      </c>
      <c r="BY228" s="80">
        <v>0</v>
      </c>
      <c r="BZ228" s="80">
        <v>0</v>
      </c>
      <c r="CA228" s="80">
        <v>0</v>
      </c>
      <c r="CB228" s="80">
        <v>0</v>
      </c>
      <c r="CC228" s="80">
        <v>0</v>
      </c>
    </row>
    <row r="229" spans="1:81">
      <c r="A229" s="80" t="s">
        <v>2072</v>
      </c>
      <c r="B229" s="80">
        <v>386</v>
      </c>
      <c r="C229" s="80">
        <v>12</v>
      </c>
      <c r="D229" s="80">
        <v>23</v>
      </c>
      <c r="E229" s="80">
        <v>2015</v>
      </c>
      <c r="F229" s="80" t="s">
        <v>91</v>
      </c>
      <c r="G229" s="80" t="s">
        <v>2060</v>
      </c>
      <c r="H229" s="80" t="s">
        <v>2061</v>
      </c>
      <c r="I229" s="177"/>
      <c r="J229" s="81">
        <v>4.109076728003008</v>
      </c>
      <c r="K229" s="81">
        <v>0.10615328916903688</v>
      </c>
      <c r="L229" s="81">
        <v>0.67209633971817362</v>
      </c>
      <c r="M229" s="81">
        <v>4.5197501745145123</v>
      </c>
      <c r="N229" s="81">
        <v>5.6098685520501039</v>
      </c>
      <c r="O229" s="81">
        <v>5.7505055313262305</v>
      </c>
      <c r="P229" s="81">
        <v>7.8294109797474274</v>
      </c>
      <c r="Q229" s="81">
        <v>0.33887455938141248</v>
      </c>
      <c r="R229" s="81">
        <v>0</v>
      </c>
      <c r="S229" s="81">
        <v>0.62211685828080621</v>
      </c>
      <c r="T229" s="82"/>
      <c r="U229" s="81">
        <v>870512</v>
      </c>
      <c r="V229" s="81">
        <v>47</v>
      </c>
      <c r="W229" s="81">
        <v>23</v>
      </c>
      <c r="X229" s="81">
        <v>871</v>
      </c>
      <c r="Y229" s="81">
        <v>1481</v>
      </c>
      <c r="Z229" s="81">
        <v>3341</v>
      </c>
      <c r="AA229" s="81">
        <v>1558</v>
      </c>
      <c r="AB229" s="81">
        <v>4664</v>
      </c>
      <c r="AC229" s="81">
        <v>0</v>
      </c>
      <c r="AD229" s="81">
        <v>0.62211685828080621</v>
      </c>
      <c r="AE229" s="82"/>
      <c r="AF229" s="81">
        <v>5912419.5419857642</v>
      </c>
      <c r="AG229" s="81">
        <v>81612.704107127385</v>
      </c>
      <c r="AH229" s="81">
        <v>141337.62373204841</v>
      </c>
      <c r="AI229" s="81">
        <v>5656297.6188541884</v>
      </c>
      <c r="AJ229" s="81">
        <v>7032150.696333359</v>
      </c>
      <c r="AK229" s="81">
        <v>0</v>
      </c>
      <c r="AL229" s="81">
        <v>0</v>
      </c>
      <c r="AM229" s="81">
        <v>639181.6352558441</v>
      </c>
      <c r="AN229" s="81">
        <v>0</v>
      </c>
      <c r="AO229" s="81">
        <v>0</v>
      </c>
      <c r="AP229" s="82"/>
      <c r="AQ229" s="81">
        <v>170</v>
      </c>
      <c r="AR229" s="81">
        <v>49</v>
      </c>
      <c r="AS229" s="81">
        <v>0</v>
      </c>
      <c r="AT229" s="81">
        <v>0</v>
      </c>
      <c r="AU229" s="81">
        <v>0</v>
      </c>
      <c r="AV229" s="81">
        <v>0</v>
      </c>
      <c r="AW229" s="81" t="s">
        <v>564</v>
      </c>
      <c r="AX229" s="82"/>
      <c r="AY229" s="81">
        <v>736.7</v>
      </c>
      <c r="AZ229" s="81">
        <v>4810</v>
      </c>
      <c r="BA229" s="81">
        <v>0</v>
      </c>
      <c r="BB229" s="81">
        <v>0</v>
      </c>
      <c r="BC229" s="81">
        <v>0</v>
      </c>
      <c r="BD229" s="81">
        <v>0</v>
      </c>
      <c r="BE229" s="81" t="s">
        <v>564</v>
      </c>
      <c r="BF229" s="82"/>
      <c r="BG229" s="81">
        <v>0</v>
      </c>
      <c r="BH229" s="81">
        <v>0</v>
      </c>
      <c r="BI229" s="81">
        <v>3.7919999999999998</v>
      </c>
      <c r="BJ229" s="81">
        <v>0</v>
      </c>
      <c r="BK229" s="81">
        <v>0</v>
      </c>
      <c r="BL229" s="81">
        <v>0</v>
      </c>
      <c r="BM229" s="82"/>
      <c r="BN229" s="81">
        <v>0</v>
      </c>
      <c r="BO229" s="81">
        <v>0</v>
      </c>
      <c r="BP229" s="81">
        <v>1</v>
      </c>
      <c r="BQ229" s="81">
        <v>0</v>
      </c>
      <c r="BR229" s="81">
        <v>0</v>
      </c>
      <c r="BS229" s="81">
        <v>0</v>
      </c>
      <c r="BT229"/>
      <c r="BU229" s="80">
        <v>3.7919999999999998</v>
      </c>
      <c r="BV229" s="80">
        <v>0</v>
      </c>
      <c r="BW229" s="80">
        <v>0</v>
      </c>
      <c r="BX229" s="80">
        <v>0</v>
      </c>
      <c r="BY229" s="80">
        <v>0</v>
      </c>
      <c r="BZ229" s="80">
        <v>0</v>
      </c>
      <c r="CA229" s="80">
        <v>0</v>
      </c>
      <c r="CB229" s="80">
        <v>0</v>
      </c>
      <c r="CC229" s="80">
        <v>0</v>
      </c>
    </row>
    <row r="230" spans="1:81">
      <c r="A230" s="80" t="s">
        <v>2073</v>
      </c>
      <c r="B230" s="80">
        <v>387</v>
      </c>
      <c r="C230" s="80">
        <v>13</v>
      </c>
      <c r="D230" s="80">
        <v>23</v>
      </c>
      <c r="E230" s="80">
        <v>2016</v>
      </c>
      <c r="F230" s="80" t="s">
        <v>92</v>
      </c>
      <c r="G230" s="80" t="s">
        <v>2060</v>
      </c>
      <c r="H230" s="80" t="s">
        <v>2061</v>
      </c>
      <c r="I230" s="177"/>
      <c r="J230" s="81">
        <v>4.7801729417590488</v>
      </c>
      <c r="K230" s="81">
        <v>0.10679118331053346</v>
      </c>
      <c r="L230" s="81">
        <v>0.64590311966526648</v>
      </c>
      <c r="M230" s="81">
        <v>3.6537043969065763</v>
      </c>
      <c r="N230" s="81">
        <v>6.0249429466623683</v>
      </c>
      <c r="O230" s="81">
        <v>5.6840751568377641</v>
      </c>
      <c r="P230" s="81">
        <v>7.7059329874202991</v>
      </c>
      <c r="Q230" s="81">
        <v>0.32865082559212722</v>
      </c>
      <c r="R230" s="81">
        <v>0</v>
      </c>
      <c r="S230" s="81">
        <v>0.79439818501876036</v>
      </c>
      <c r="T230" s="82"/>
      <c r="U230" s="81">
        <v>1004980</v>
      </c>
      <c r="V230" s="81">
        <v>47</v>
      </c>
      <c r="W230" s="81">
        <v>23</v>
      </c>
      <c r="X230" s="81">
        <v>871</v>
      </c>
      <c r="Y230" s="81">
        <v>1494</v>
      </c>
      <c r="Z230" s="81">
        <v>3343</v>
      </c>
      <c r="AA230" s="81">
        <v>1586</v>
      </c>
      <c r="AB230" s="81">
        <v>4653</v>
      </c>
      <c r="AC230" s="81">
        <v>0</v>
      </c>
      <c r="AD230" s="81">
        <v>0.79439818501876036</v>
      </c>
      <c r="AE230" s="82"/>
      <c r="AF230" s="81">
        <v>7021660.1365509061</v>
      </c>
      <c r="AG230" s="81">
        <v>78915.655267820825</v>
      </c>
      <c r="AH230" s="81">
        <v>105484.3045436986</v>
      </c>
      <c r="AI230" s="81">
        <v>5502645.3762019379</v>
      </c>
      <c r="AJ230" s="81">
        <v>7426647.4230359597</v>
      </c>
      <c r="AK230" s="81">
        <v>0</v>
      </c>
      <c r="AL230" s="81">
        <v>0</v>
      </c>
      <c r="AM230" s="81">
        <v>638169.54163118079</v>
      </c>
      <c r="AN230" s="81">
        <v>0</v>
      </c>
      <c r="AO230" s="81">
        <v>0</v>
      </c>
      <c r="AP230" s="82"/>
      <c r="AQ230" s="81">
        <v>184</v>
      </c>
      <c r="AR230" s="81">
        <v>52</v>
      </c>
      <c r="AS230" s="81">
        <v>0</v>
      </c>
      <c r="AT230" s="81">
        <v>0</v>
      </c>
      <c r="AU230" s="81">
        <v>0</v>
      </c>
      <c r="AV230" s="81">
        <v>0</v>
      </c>
      <c r="AW230" s="81" t="s">
        <v>564</v>
      </c>
      <c r="AX230" s="82"/>
      <c r="AY230" s="81">
        <v>803.7</v>
      </c>
      <c r="AZ230" s="81">
        <v>6341.9</v>
      </c>
      <c r="BA230" s="81">
        <v>0</v>
      </c>
      <c r="BB230" s="81">
        <v>0</v>
      </c>
      <c r="BC230" s="81">
        <v>0</v>
      </c>
      <c r="BD230" s="81">
        <v>0</v>
      </c>
      <c r="BE230" s="81" t="s">
        <v>564</v>
      </c>
      <c r="BF230" s="82"/>
      <c r="BG230" s="81">
        <v>0</v>
      </c>
      <c r="BH230" s="81">
        <v>0</v>
      </c>
      <c r="BI230" s="81">
        <v>3.8580000000000001</v>
      </c>
      <c r="BJ230" s="81">
        <v>0</v>
      </c>
      <c r="BK230" s="81">
        <v>0</v>
      </c>
      <c r="BL230" s="81">
        <v>0</v>
      </c>
      <c r="BM230" s="82"/>
      <c r="BN230" s="81">
        <v>0</v>
      </c>
      <c r="BO230" s="81">
        <v>0</v>
      </c>
      <c r="BP230" s="81">
        <v>1</v>
      </c>
      <c r="BQ230" s="81">
        <v>0</v>
      </c>
      <c r="BR230" s="81">
        <v>0</v>
      </c>
      <c r="BS230" s="81">
        <v>0</v>
      </c>
      <c r="BT230"/>
      <c r="BU230" s="80">
        <v>3.8580000000000001</v>
      </c>
      <c r="BV230" s="80">
        <v>0</v>
      </c>
      <c r="BW230" s="80">
        <v>0</v>
      </c>
      <c r="BX230" s="80">
        <v>0</v>
      </c>
      <c r="BY230" s="80">
        <v>0</v>
      </c>
      <c r="BZ230" s="80">
        <v>0</v>
      </c>
      <c r="CA230" s="80">
        <v>0</v>
      </c>
      <c r="CB230" s="80">
        <v>0</v>
      </c>
      <c r="CC230" s="80">
        <v>0</v>
      </c>
    </row>
    <row r="231" spans="1:81">
      <c r="A231" s="80" t="s">
        <v>2074</v>
      </c>
      <c r="B231" s="80">
        <v>388</v>
      </c>
      <c r="C231" s="80">
        <v>14</v>
      </c>
      <c r="D231" s="80">
        <v>23</v>
      </c>
      <c r="E231" s="80">
        <v>2017</v>
      </c>
      <c r="F231" s="80" t="s">
        <v>71</v>
      </c>
      <c r="G231" s="80" t="s">
        <v>2060</v>
      </c>
      <c r="H231" s="80" t="s">
        <v>2061</v>
      </c>
      <c r="I231" s="177"/>
      <c r="J231" s="81">
        <v>4.5839928914267238</v>
      </c>
      <c r="K231" s="81">
        <v>0.10531511540076996</v>
      </c>
      <c r="L231" s="81">
        <v>0.63517133207814946</v>
      </c>
      <c r="M231" s="81">
        <v>3.471010677023695</v>
      </c>
      <c r="N231" s="81">
        <v>6.2696480459841597</v>
      </c>
      <c r="O231" s="81">
        <v>5.5578736541348324</v>
      </c>
      <c r="P231" s="81">
        <v>7.6571186536342202</v>
      </c>
      <c r="Q231" s="81">
        <v>0.31534414198178123</v>
      </c>
      <c r="R231" s="81">
        <v>0</v>
      </c>
      <c r="S231" s="81">
        <v>0.78731469277994026</v>
      </c>
      <c r="T231" s="82"/>
      <c r="U231" s="81">
        <v>1023125</v>
      </c>
      <c r="V231" s="81">
        <v>47</v>
      </c>
      <c r="W231" s="81">
        <v>23</v>
      </c>
      <c r="X231" s="81">
        <v>871</v>
      </c>
      <c r="Y231" s="81">
        <v>1509</v>
      </c>
      <c r="Z231" s="81">
        <v>3323</v>
      </c>
      <c r="AA231" s="81">
        <v>1586</v>
      </c>
      <c r="AB231" s="81">
        <v>4617</v>
      </c>
      <c r="AC231" s="81">
        <v>0</v>
      </c>
      <c r="AD231" s="81">
        <v>0.78731469277994026</v>
      </c>
      <c r="AE231" s="82"/>
      <c r="AF231" s="81">
        <v>6825265.7259567268</v>
      </c>
      <c r="AG231" s="81">
        <v>78704.08311456097</v>
      </c>
      <c r="AH231" s="81">
        <v>136042.3414934316</v>
      </c>
      <c r="AI231" s="81">
        <v>5450291.6015310492</v>
      </c>
      <c r="AJ231" s="81">
        <v>7404933.0777563434</v>
      </c>
      <c r="AK231" s="81">
        <v>0</v>
      </c>
      <c r="AL231" s="81">
        <v>0</v>
      </c>
      <c r="AM231" s="81">
        <v>634222.89500395616</v>
      </c>
      <c r="AN231" s="81">
        <v>0</v>
      </c>
      <c r="AO231" s="81">
        <v>0</v>
      </c>
      <c r="AP231" s="82"/>
      <c r="AQ231" s="81">
        <v>199</v>
      </c>
      <c r="AR231" s="81">
        <v>52</v>
      </c>
      <c r="AS231" s="81">
        <v>0</v>
      </c>
      <c r="AT231" s="81">
        <v>0</v>
      </c>
      <c r="AU231" s="81">
        <v>0</v>
      </c>
      <c r="AV231" s="81">
        <v>0</v>
      </c>
      <c r="AW231" s="81" t="s">
        <v>564</v>
      </c>
      <c r="AX231" s="82"/>
      <c r="AY231" s="81">
        <v>883.8</v>
      </c>
      <c r="AZ231" s="81">
        <v>6341.9</v>
      </c>
      <c r="BA231" s="81">
        <v>0</v>
      </c>
      <c r="BB231" s="81">
        <v>0</v>
      </c>
      <c r="BC231" s="81">
        <v>0</v>
      </c>
      <c r="BD231" s="81">
        <v>0</v>
      </c>
      <c r="BE231" s="81" t="s">
        <v>564</v>
      </c>
      <c r="BF231" s="82"/>
      <c r="BG231" s="81">
        <v>0</v>
      </c>
      <c r="BH231" s="81">
        <v>0</v>
      </c>
      <c r="BI231" s="81">
        <v>3.9849999999999999</v>
      </c>
      <c r="BJ231" s="81">
        <v>0</v>
      </c>
      <c r="BK231" s="81">
        <v>0</v>
      </c>
      <c r="BL231" s="81">
        <v>0</v>
      </c>
      <c r="BM231" s="82"/>
      <c r="BN231" s="81">
        <v>0</v>
      </c>
      <c r="BO231" s="81">
        <v>0</v>
      </c>
      <c r="BP231" s="81">
        <v>1</v>
      </c>
      <c r="BQ231" s="81">
        <v>0</v>
      </c>
      <c r="BR231" s="81">
        <v>0</v>
      </c>
      <c r="BS231" s="81">
        <v>0</v>
      </c>
      <c r="BT231"/>
      <c r="BU231" s="80">
        <v>3.9849999999999999</v>
      </c>
      <c r="BV231" s="80">
        <v>0</v>
      </c>
      <c r="BW231" s="80">
        <v>0</v>
      </c>
      <c r="BX231" s="80">
        <v>0</v>
      </c>
      <c r="BY231" s="80">
        <v>0</v>
      </c>
      <c r="BZ231" s="80">
        <v>0</v>
      </c>
      <c r="CA231" s="80">
        <v>0</v>
      </c>
      <c r="CB231" s="80">
        <v>0</v>
      </c>
      <c r="CC231" s="80">
        <v>0</v>
      </c>
    </row>
    <row r="232" spans="1:81">
      <c r="A232" s="80" t="s">
        <v>2075</v>
      </c>
      <c r="B232" s="80">
        <v>389</v>
      </c>
      <c r="C232" s="80">
        <v>15</v>
      </c>
      <c r="D232" s="80">
        <v>23</v>
      </c>
      <c r="E232" s="80">
        <v>2018</v>
      </c>
      <c r="F232" s="80" t="s">
        <v>93</v>
      </c>
      <c r="G232" s="80" t="s">
        <v>2060</v>
      </c>
      <c r="H232" s="80" t="s">
        <v>2061</v>
      </c>
      <c r="I232" s="177"/>
      <c r="J232" s="81">
        <v>4.6767891210150827</v>
      </c>
      <c r="K232" s="81">
        <v>9.882313116274434E-2</v>
      </c>
      <c r="L232" s="81">
        <v>0.56943073726432036</v>
      </c>
      <c r="M232" s="81">
        <v>3.3780487746773353</v>
      </c>
      <c r="N232" s="81">
        <v>6.1451053161832938</v>
      </c>
      <c r="O232" s="81">
        <v>5.4928403015389131</v>
      </c>
      <c r="P232" s="81">
        <v>7.504419714391581</v>
      </c>
      <c r="Q232" s="81">
        <v>0.29084882183117805</v>
      </c>
      <c r="R232" s="81">
        <v>0</v>
      </c>
      <c r="S232" s="81">
        <v>0.83500882466980619</v>
      </c>
      <c r="T232" s="82"/>
      <c r="U232" s="81">
        <v>1122216</v>
      </c>
      <c r="V232" s="81">
        <v>47</v>
      </c>
      <c r="W232" s="81">
        <v>23</v>
      </c>
      <c r="X232" s="81">
        <v>871</v>
      </c>
      <c r="Y232" s="81">
        <v>1526</v>
      </c>
      <c r="Z232" s="81">
        <v>3347</v>
      </c>
      <c r="AA232" s="81">
        <v>1570</v>
      </c>
      <c r="AB232" s="81">
        <v>4589</v>
      </c>
      <c r="AC232" s="81">
        <v>0</v>
      </c>
      <c r="AD232" s="81">
        <v>0.83500882466980619</v>
      </c>
      <c r="AE232" s="82"/>
      <c r="AF232" s="81">
        <v>7158202.7381161228</v>
      </c>
      <c r="AG232" s="81">
        <v>69912.363190544987</v>
      </c>
      <c r="AH232" s="81">
        <v>128550.0742598035</v>
      </c>
      <c r="AI232" s="81">
        <v>5206010.3553165114</v>
      </c>
      <c r="AJ232" s="81">
        <v>7471108.3636220666</v>
      </c>
      <c r="AK232" s="81">
        <v>0</v>
      </c>
      <c r="AL232" s="81">
        <v>0</v>
      </c>
      <c r="AM232" s="81">
        <v>631680.9470557567</v>
      </c>
      <c r="AN232" s="81">
        <v>0</v>
      </c>
      <c r="AO232" s="81">
        <v>0</v>
      </c>
      <c r="AP232" s="82"/>
      <c r="AQ232" s="81">
        <v>223</v>
      </c>
      <c r="AR232" s="81">
        <v>54</v>
      </c>
      <c r="AS232" s="81">
        <v>0</v>
      </c>
      <c r="AT232" s="81">
        <v>0</v>
      </c>
      <c r="AU232" s="81">
        <v>0</v>
      </c>
      <c r="AV232" s="81">
        <v>0</v>
      </c>
      <c r="AW232" s="81" t="s">
        <v>564</v>
      </c>
      <c r="AX232" s="82"/>
      <c r="AY232" s="81">
        <v>1001.9</v>
      </c>
      <c r="AZ232" s="81">
        <v>6386</v>
      </c>
      <c r="BA232" s="81">
        <v>0</v>
      </c>
      <c r="BB232" s="81">
        <v>0</v>
      </c>
      <c r="BC232" s="81">
        <v>0</v>
      </c>
      <c r="BD232" s="81">
        <v>0</v>
      </c>
      <c r="BE232" s="81" t="s">
        <v>564</v>
      </c>
      <c r="BF232" s="82"/>
      <c r="BG232" s="81">
        <v>0</v>
      </c>
      <c r="BH232" s="81">
        <v>0</v>
      </c>
      <c r="BI232" s="81">
        <v>3.9689999999999999</v>
      </c>
      <c r="BJ232" s="81">
        <v>0</v>
      </c>
      <c r="BK232" s="81">
        <v>0</v>
      </c>
      <c r="BL232" s="81">
        <v>0</v>
      </c>
      <c r="BM232" s="82"/>
      <c r="BN232" s="81">
        <v>0</v>
      </c>
      <c r="BO232" s="81">
        <v>0</v>
      </c>
      <c r="BP232" s="81">
        <v>1</v>
      </c>
      <c r="BQ232" s="81">
        <v>0</v>
      </c>
      <c r="BR232" s="81">
        <v>0</v>
      </c>
      <c r="BS232" s="81">
        <v>0</v>
      </c>
      <c r="BT232"/>
      <c r="BU232" s="80">
        <v>3.9689999999999999</v>
      </c>
      <c r="BV232" s="80">
        <v>0</v>
      </c>
      <c r="BW232" s="80">
        <v>0</v>
      </c>
      <c r="BX232" s="80">
        <v>0</v>
      </c>
      <c r="BY232" s="80">
        <v>0</v>
      </c>
      <c r="BZ232" s="80">
        <v>0</v>
      </c>
      <c r="CA232" s="80">
        <v>0</v>
      </c>
      <c r="CB232" s="80">
        <v>0</v>
      </c>
      <c r="CC232" s="80">
        <v>0</v>
      </c>
    </row>
    <row r="233" spans="1:81">
      <c r="A233" s="80" t="s">
        <v>2076</v>
      </c>
      <c r="B233" s="80">
        <v>390</v>
      </c>
      <c r="C233" s="80">
        <v>16</v>
      </c>
      <c r="D233" s="80">
        <v>23</v>
      </c>
      <c r="E233" s="80">
        <v>2019</v>
      </c>
      <c r="F233" s="80" t="s">
        <v>73</v>
      </c>
      <c r="G233" s="80" t="s">
        <v>2060</v>
      </c>
      <c r="H233" s="80" t="s">
        <v>2061</v>
      </c>
      <c r="I233" s="177"/>
      <c r="J233" s="81">
        <v>4.2992935748350254</v>
      </c>
      <c r="K233" s="81">
        <v>8.9703608277934499E-2</v>
      </c>
      <c r="L233" s="81">
        <v>0.57253028197058253</v>
      </c>
      <c r="M233" s="81">
        <v>3.2348408379790223</v>
      </c>
      <c r="N233" s="81">
        <v>5.4971696468161841</v>
      </c>
      <c r="O233" s="81">
        <v>5.3796028401230496</v>
      </c>
      <c r="P233" s="81">
        <v>7.3876362304311272</v>
      </c>
      <c r="Q233" s="81">
        <v>0.28225600509770099</v>
      </c>
      <c r="R233" s="81">
        <v>0</v>
      </c>
      <c r="S233" s="81">
        <v>0.93061266805793708</v>
      </c>
      <c r="T233" s="82"/>
      <c r="U233" s="81">
        <v>1045730</v>
      </c>
      <c r="V233" s="81">
        <v>47</v>
      </c>
      <c r="W233" s="81">
        <v>23</v>
      </c>
      <c r="X233" s="81">
        <v>871</v>
      </c>
      <c r="Y233" s="81">
        <v>1538</v>
      </c>
      <c r="Z233" s="81">
        <v>3368</v>
      </c>
      <c r="AA233" s="81">
        <v>1534</v>
      </c>
      <c r="AB233" s="81">
        <v>4574</v>
      </c>
      <c r="AC233" s="81">
        <v>0</v>
      </c>
      <c r="AD233" s="81">
        <v>0.93061266805793708</v>
      </c>
      <c r="AE233" s="82"/>
      <c r="AF233" s="81">
        <v>6983463.0598561466</v>
      </c>
      <c r="AG233" s="81">
        <v>67693.686894263781</v>
      </c>
      <c r="AH233" s="81">
        <v>135781.3144012246</v>
      </c>
      <c r="AI233" s="81">
        <v>5334857.1412191484</v>
      </c>
      <c r="AJ233" s="81">
        <v>6944711.2733570868</v>
      </c>
      <c r="AK233" s="81">
        <v>0</v>
      </c>
      <c r="AL233" s="81">
        <v>0</v>
      </c>
      <c r="AM233" s="81">
        <v>622944.36694643542</v>
      </c>
      <c r="AN233" s="81">
        <v>0</v>
      </c>
      <c r="AO233" s="81">
        <v>0</v>
      </c>
      <c r="AP233" s="82"/>
      <c r="AQ233" s="81">
        <v>234</v>
      </c>
      <c r="AR233" s="81">
        <v>58</v>
      </c>
      <c r="AS233" s="81">
        <v>0</v>
      </c>
      <c r="AT233" s="81">
        <v>0</v>
      </c>
      <c r="AU233" s="81">
        <v>0</v>
      </c>
      <c r="AV233" s="81">
        <v>0</v>
      </c>
      <c r="AW233" s="81" t="s">
        <v>564</v>
      </c>
      <c r="AX233" s="82"/>
      <c r="AY233" s="81">
        <v>1059.2</v>
      </c>
      <c r="AZ233" s="81">
        <v>6478</v>
      </c>
      <c r="BA233" s="81">
        <v>0</v>
      </c>
      <c r="BB233" s="81">
        <v>0</v>
      </c>
      <c r="BC233" s="81">
        <v>0</v>
      </c>
      <c r="BD233" s="81">
        <v>0</v>
      </c>
      <c r="BE233" s="81" t="s">
        <v>564</v>
      </c>
      <c r="BF233" s="82"/>
      <c r="BG233" s="81">
        <v>0</v>
      </c>
      <c r="BH233" s="81">
        <v>0</v>
      </c>
      <c r="BI233" s="81">
        <v>3.95</v>
      </c>
      <c r="BJ233" s="81">
        <v>0</v>
      </c>
      <c r="BK233" s="81">
        <v>0</v>
      </c>
      <c r="BL233" s="81">
        <v>0</v>
      </c>
      <c r="BM233" s="82"/>
      <c r="BN233" s="81">
        <v>0</v>
      </c>
      <c r="BO233" s="81">
        <v>0</v>
      </c>
      <c r="BP233" s="81">
        <v>1</v>
      </c>
      <c r="BQ233" s="81">
        <v>0</v>
      </c>
      <c r="BR233" s="81">
        <v>0</v>
      </c>
      <c r="BS233" s="81">
        <v>0</v>
      </c>
      <c r="BT233"/>
      <c r="BU233" s="80">
        <v>3.95</v>
      </c>
      <c r="BV233" s="80">
        <v>0</v>
      </c>
      <c r="BW233" s="80">
        <v>0</v>
      </c>
      <c r="BX233" s="80">
        <v>0</v>
      </c>
      <c r="BY233" s="80">
        <v>0</v>
      </c>
      <c r="BZ233" s="80">
        <v>0</v>
      </c>
      <c r="CA233" s="80">
        <v>0</v>
      </c>
      <c r="CB233" s="80">
        <v>0</v>
      </c>
      <c r="CC233" s="80">
        <v>0</v>
      </c>
    </row>
    <row r="234" spans="1:81">
      <c r="A234" s="80" t="s">
        <v>2077</v>
      </c>
      <c r="B234" s="80">
        <v>391</v>
      </c>
      <c r="C234" s="80">
        <v>17</v>
      </c>
      <c r="D234" s="80">
        <v>23</v>
      </c>
      <c r="E234" s="80">
        <v>2020</v>
      </c>
      <c r="F234" s="80" t="s">
        <v>218</v>
      </c>
      <c r="G234" s="80" t="s">
        <v>2060</v>
      </c>
      <c r="H234" s="80" t="s">
        <v>2061</v>
      </c>
      <c r="I234" s="177"/>
      <c r="J234" s="81">
        <v>3.5018468767891608</v>
      </c>
      <c r="K234" s="81">
        <v>9.3801656513208626E-2</v>
      </c>
      <c r="L234" s="81">
        <v>0.77840640457187749</v>
      </c>
      <c r="M234" s="81">
        <v>2.8411801660110947</v>
      </c>
      <c r="N234" s="81">
        <v>5.3611345149496872</v>
      </c>
      <c r="O234" s="81">
        <v>4.6433216158703381</v>
      </c>
      <c r="P234" s="81">
        <v>6.9591600627943757</v>
      </c>
      <c r="Q234" s="81">
        <v>0.26403707997174286</v>
      </c>
      <c r="R234" s="81">
        <v>0</v>
      </c>
      <c r="S234" s="81">
        <v>0.88997367937008243</v>
      </c>
      <c r="T234" s="82"/>
      <c r="U234" s="81">
        <v>866592</v>
      </c>
      <c r="V234" s="81">
        <v>43</v>
      </c>
      <c r="W234" s="81">
        <v>35</v>
      </c>
      <c r="X234" s="81">
        <v>850</v>
      </c>
      <c r="Y234" s="81">
        <v>1530</v>
      </c>
      <c r="Z234" s="81">
        <v>3318</v>
      </c>
      <c r="AA234" s="81">
        <v>1570</v>
      </c>
      <c r="AB234" s="81">
        <v>4478</v>
      </c>
      <c r="AC234" s="81">
        <v>0</v>
      </c>
      <c r="AD234" s="81">
        <v>0.88997367937008243</v>
      </c>
      <c r="AE234" s="82"/>
      <c r="AF234" s="81">
        <v>5842204.3319635866</v>
      </c>
      <c r="AG234" s="81">
        <v>67638.445970002547</v>
      </c>
      <c r="AH234" s="81">
        <v>200293.38740401962</v>
      </c>
      <c r="AI234" s="81">
        <v>4911528.9250892596</v>
      </c>
      <c r="AJ234" s="81">
        <v>6981019.9217641</v>
      </c>
      <c r="AK234" s="81"/>
      <c r="AL234" s="81"/>
      <c r="AM234" s="81">
        <v>584428.75161767181</v>
      </c>
      <c r="AN234" s="81"/>
      <c r="AO234" s="81"/>
      <c r="AP234" s="82"/>
      <c r="AQ234" s="81">
        <v>244</v>
      </c>
      <c r="AR234" s="81">
        <v>60</v>
      </c>
      <c r="AS234" s="81">
        <v>0</v>
      </c>
      <c r="AT234" s="81">
        <v>0</v>
      </c>
      <c r="AU234" s="81">
        <v>0</v>
      </c>
      <c r="AV234" s="81">
        <v>0</v>
      </c>
      <c r="AW234" s="81">
        <v>0</v>
      </c>
      <c r="AX234" s="82"/>
      <c r="AY234" s="81">
        <v>1109.8</v>
      </c>
      <c r="AZ234" s="81">
        <v>6577.0000000000009</v>
      </c>
      <c r="BA234" s="81">
        <v>0</v>
      </c>
      <c r="BB234" s="81">
        <v>0</v>
      </c>
      <c r="BC234" s="81">
        <v>0</v>
      </c>
      <c r="BD234" s="81">
        <v>0</v>
      </c>
      <c r="BE234" s="81">
        <v>0</v>
      </c>
      <c r="BF234" s="82"/>
      <c r="BG234" s="81">
        <v>0</v>
      </c>
      <c r="BH234" s="81">
        <v>0</v>
      </c>
      <c r="BI234" s="81">
        <v>3.9220000000000002</v>
      </c>
      <c r="BJ234" s="81">
        <v>0</v>
      </c>
      <c r="BK234" s="81">
        <v>0</v>
      </c>
      <c r="BL234" s="81">
        <v>0</v>
      </c>
      <c r="BM234" s="82"/>
      <c r="BN234" s="81">
        <v>0</v>
      </c>
      <c r="BO234" s="81">
        <v>0</v>
      </c>
      <c r="BP234" s="81">
        <v>1</v>
      </c>
      <c r="BQ234" s="81">
        <v>0</v>
      </c>
      <c r="BR234" s="81">
        <v>0</v>
      </c>
      <c r="BS234" s="81">
        <v>0</v>
      </c>
      <c r="BT234"/>
      <c r="BU234" s="80">
        <v>3.9220000000000002</v>
      </c>
      <c r="BV234" s="80">
        <v>0</v>
      </c>
      <c r="BW234" s="80">
        <v>0</v>
      </c>
      <c r="BX234" s="80">
        <v>0</v>
      </c>
      <c r="BY234" s="80">
        <v>0</v>
      </c>
      <c r="BZ234" s="80">
        <v>0</v>
      </c>
      <c r="CA234" s="80">
        <v>0</v>
      </c>
      <c r="CB234" s="80">
        <v>0</v>
      </c>
      <c r="CC234" s="80">
        <v>0</v>
      </c>
    </row>
    <row r="235" spans="1:81">
      <c r="A235" s="80" t="s">
        <v>2078</v>
      </c>
      <c r="B235" s="80">
        <v>391</v>
      </c>
      <c r="C235" s="80">
        <v>18</v>
      </c>
      <c r="D235" s="80">
        <v>23</v>
      </c>
      <c r="E235" s="80">
        <v>2021</v>
      </c>
      <c r="F235" s="80" t="s">
        <v>75</v>
      </c>
      <c r="G235" s="174" t="s">
        <v>2060</v>
      </c>
      <c r="H235" s="80" t="s">
        <v>2061</v>
      </c>
      <c r="I235" s="177"/>
      <c r="J235" s="81">
        <v>3.8952140410264628</v>
      </c>
      <c r="K235" s="81">
        <v>0.10058480807865029</v>
      </c>
      <c r="L235" s="81">
        <v>1.0212077180122023</v>
      </c>
      <c r="M235" s="81">
        <v>3.5292388151524214</v>
      </c>
      <c r="N235" s="81">
        <v>5.7136638785974156</v>
      </c>
      <c r="O235" s="81">
        <v>4.4836343546243977</v>
      </c>
      <c r="P235" s="81">
        <v>7.0542930470835152</v>
      </c>
      <c r="Q235" s="81">
        <v>0.26284977232346124</v>
      </c>
      <c r="R235" s="81">
        <v>0</v>
      </c>
      <c r="S235" s="81">
        <v>0.89472487511376064</v>
      </c>
      <c r="T235" s="82"/>
      <c r="U235" s="81">
        <v>1019559</v>
      </c>
      <c r="V235" s="81">
        <v>43</v>
      </c>
      <c r="W235" s="81">
        <v>35</v>
      </c>
      <c r="X235" s="81">
        <v>850</v>
      </c>
      <c r="Y235" s="81">
        <v>1533</v>
      </c>
      <c r="Z235" s="81">
        <v>3299</v>
      </c>
      <c r="AA235" s="81">
        <v>1552</v>
      </c>
      <c r="AB235" s="81">
        <v>4405</v>
      </c>
      <c r="AC235" s="81">
        <v>0</v>
      </c>
      <c r="AD235" s="81">
        <v>0.89472487511376064</v>
      </c>
      <c r="AE235" s="82"/>
      <c r="AF235" s="81">
        <v>6152276.1016110834</v>
      </c>
      <c r="AG235" s="81">
        <v>69653.604812838603</v>
      </c>
      <c r="AH235" s="81">
        <v>239923.81659022131</v>
      </c>
      <c r="AI235" s="81">
        <v>5726083.4362277417</v>
      </c>
      <c r="AJ235" s="81">
        <v>7091487.4426016137</v>
      </c>
      <c r="AK235" s="81">
        <v>0</v>
      </c>
      <c r="AL235" s="81">
        <v>0</v>
      </c>
      <c r="AM235" s="81">
        <v>578217.42579337186</v>
      </c>
      <c r="AN235" s="81">
        <v>0</v>
      </c>
      <c r="AO235" s="81">
        <v>0</v>
      </c>
      <c r="AP235" s="82"/>
      <c r="AQ235" s="81">
        <v>253</v>
      </c>
      <c r="AR235" s="81">
        <v>62</v>
      </c>
      <c r="AS235" s="81">
        <v>0</v>
      </c>
      <c r="AT235" s="81">
        <v>0</v>
      </c>
      <c r="AU235" s="81">
        <v>0</v>
      </c>
      <c r="AV235" s="81">
        <v>0</v>
      </c>
      <c r="AW235" s="81"/>
      <c r="AX235" s="82"/>
      <c r="AY235" s="81">
        <v>1156.599999999999</v>
      </c>
      <c r="AZ235" s="81">
        <v>6659.5000000000009</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2079</v>
      </c>
      <c r="B236" s="80">
        <v>391</v>
      </c>
      <c r="C236" s="80">
        <v>19</v>
      </c>
      <c r="D236" s="80">
        <v>23</v>
      </c>
      <c r="E236" s="80">
        <v>2022</v>
      </c>
      <c r="F236" s="80" t="s">
        <v>568</v>
      </c>
      <c r="G236" s="174" t="s">
        <v>2060</v>
      </c>
      <c r="H236" s="80" t="s">
        <v>2061</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272</v>
      </c>
      <c r="AR236" s="81">
        <v>62</v>
      </c>
      <c r="AS236" s="81">
        <v>0</v>
      </c>
      <c r="AT236" s="81">
        <v>0</v>
      </c>
      <c r="AU236" s="81">
        <v>0</v>
      </c>
      <c r="AV236" s="81">
        <v>0</v>
      </c>
      <c r="AW236" s="81"/>
      <c r="AX236" s="82"/>
      <c r="AY236" s="81">
        <v>1264.9999999999995</v>
      </c>
      <c r="AZ236" s="81">
        <v>6659.5000000000009</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2080</v>
      </c>
      <c r="B237" s="80">
        <v>273</v>
      </c>
      <c r="C237" s="80">
        <v>1</v>
      </c>
      <c r="D237" s="80">
        <v>17</v>
      </c>
      <c r="E237" s="80">
        <v>1990</v>
      </c>
      <c r="F237" s="80" t="s">
        <v>562</v>
      </c>
      <c r="G237" s="80" t="s">
        <v>2081</v>
      </c>
      <c r="H237" s="80" t="s">
        <v>2082</v>
      </c>
      <c r="I237" s="177"/>
      <c r="J237" s="81">
        <v>14.693732082564914</v>
      </c>
      <c r="K237" s="81">
        <v>3.0479318431965834</v>
      </c>
      <c r="L237" s="81">
        <v>5.7080816154066794</v>
      </c>
      <c r="M237" s="81">
        <v>2.8135391047837932</v>
      </c>
      <c r="N237" s="81">
        <v>6.0355567825801071</v>
      </c>
      <c r="O237" s="81">
        <v>4.7846925578410655</v>
      </c>
      <c r="P237" s="81">
        <v>7.3019728013916021</v>
      </c>
      <c r="Q237" s="81">
        <v>0.34009576585767148</v>
      </c>
      <c r="R237" s="81">
        <v>0</v>
      </c>
      <c r="S237" s="81">
        <v>0.40901107492454281</v>
      </c>
      <c r="T237" s="82"/>
      <c r="U237" s="81">
        <v>1119453</v>
      </c>
      <c r="V237" s="81">
        <v>539</v>
      </c>
      <c r="W237" s="81">
        <v>62</v>
      </c>
      <c r="X237" s="81">
        <v>1131</v>
      </c>
      <c r="Y237" s="81">
        <v>1550</v>
      </c>
      <c r="Z237" s="81">
        <v>1968</v>
      </c>
      <c r="AA237" s="81">
        <v>1773</v>
      </c>
      <c r="AB237" s="81">
        <v>5522</v>
      </c>
      <c r="AC237" s="81">
        <v>0</v>
      </c>
      <c r="AD237" s="81">
        <v>0.40901107492454281</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2083</v>
      </c>
      <c r="B238" s="80">
        <v>274</v>
      </c>
      <c r="C238" s="80">
        <v>2</v>
      </c>
      <c r="D238" s="80">
        <v>17</v>
      </c>
      <c r="E238" s="80">
        <v>2005</v>
      </c>
      <c r="F238" s="80" t="s">
        <v>565</v>
      </c>
      <c r="G238" s="80" t="s">
        <v>2081</v>
      </c>
      <c r="H238" s="80" t="s">
        <v>2082</v>
      </c>
      <c r="I238" s="177"/>
      <c r="J238" s="81">
        <v>23.605689328060851</v>
      </c>
      <c r="K238" s="81">
        <v>2.2496953134188424</v>
      </c>
      <c r="L238" s="81">
        <v>3.3963691214817828</v>
      </c>
      <c r="M238" s="81">
        <v>5.6154969188022399</v>
      </c>
      <c r="N238" s="81">
        <v>7.4900078504550658</v>
      </c>
      <c r="O238" s="81">
        <v>6.4563427804712479</v>
      </c>
      <c r="P238" s="81">
        <v>6.4618326078239736</v>
      </c>
      <c r="Q238" s="81">
        <v>0.29486858848229525</v>
      </c>
      <c r="R238" s="81">
        <v>0</v>
      </c>
      <c r="S238" s="81">
        <v>0</v>
      </c>
      <c r="T238" s="82"/>
      <c r="U238" s="81">
        <v>1458762</v>
      </c>
      <c r="V238" s="81">
        <v>464</v>
      </c>
      <c r="W238" s="81">
        <v>40</v>
      </c>
      <c r="X238" s="81">
        <v>946</v>
      </c>
      <c r="Y238" s="81">
        <v>1483</v>
      </c>
      <c r="Z238" s="81">
        <v>3073</v>
      </c>
      <c r="AA238" s="81">
        <v>1285</v>
      </c>
      <c r="AB238" s="81">
        <v>5005</v>
      </c>
      <c r="AC238" s="81">
        <v>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2084</v>
      </c>
      <c r="B239" s="80">
        <v>275</v>
      </c>
      <c r="C239" s="80">
        <v>3</v>
      </c>
      <c r="D239" s="80">
        <v>17</v>
      </c>
      <c r="E239" s="80">
        <v>2006</v>
      </c>
      <c r="F239" s="80" t="s">
        <v>566</v>
      </c>
      <c r="G239" s="80" t="s">
        <v>2081</v>
      </c>
      <c r="H239" s="80" t="s">
        <v>2082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2085</v>
      </c>
      <c r="B240" s="80">
        <v>276</v>
      </c>
      <c r="C240" s="80">
        <v>4</v>
      </c>
      <c r="D240" s="80">
        <v>17</v>
      </c>
      <c r="E240" s="80">
        <v>2007</v>
      </c>
      <c r="F240" s="80" t="s">
        <v>567</v>
      </c>
      <c r="G240" s="80" t="s">
        <v>2081</v>
      </c>
      <c r="H240" s="80" t="s">
        <v>2082</v>
      </c>
      <c r="I240" s="177"/>
      <c r="J240" s="81">
        <v>20.481280629935529</v>
      </c>
      <c r="K240" s="81">
        <v>1.4928870800930278</v>
      </c>
      <c r="L240" s="81">
        <v>2.9859575850910058</v>
      </c>
      <c r="M240" s="81">
        <v>6.4512708785850501</v>
      </c>
      <c r="N240" s="81">
        <v>6.9664495095183163</v>
      </c>
      <c r="O240" s="81">
        <v>6.3157944102787216</v>
      </c>
      <c r="P240" s="81">
        <v>6.6027063236314048</v>
      </c>
      <c r="Q240" s="81">
        <v>0.30921860254829553</v>
      </c>
      <c r="R240" s="81">
        <v>0</v>
      </c>
      <c r="S240" s="81">
        <v>0</v>
      </c>
      <c r="T240" s="82"/>
      <c r="U240" s="81">
        <v>1562767</v>
      </c>
      <c r="V240" s="81">
        <v>450</v>
      </c>
      <c r="W240" s="81">
        <v>44</v>
      </c>
      <c r="X240" s="81">
        <v>1369</v>
      </c>
      <c r="Y240" s="81">
        <v>1525</v>
      </c>
      <c r="Z240" s="81">
        <v>3125</v>
      </c>
      <c r="AA240" s="81">
        <v>1293</v>
      </c>
      <c r="AB240" s="81">
        <v>4971</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2086</v>
      </c>
      <c r="B241" s="80">
        <v>277</v>
      </c>
      <c r="C241" s="80">
        <v>5</v>
      </c>
      <c r="D241" s="80">
        <v>17</v>
      </c>
      <c r="E241" s="80">
        <v>2008</v>
      </c>
      <c r="F241" s="80" t="s">
        <v>84</v>
      </c>
      <c r="G241" s="80" t="s">
        <v>2081</v>
      </c>
      <c r="H241" s="80" t="s">
        <v>2082</v>
      </c>
      <c r="I241" s="177"/>
      <c r="J241" s="81">
        <v>20.391574538157261</v>
      </c>
      <c r="K241" s="81">
        <v>1.4273987301656039</v>
      </c>
      <c r="L241" s="81">
        <v>2.6636859029673183</v>
      </c>
      <c r="M241" s="81">
        <v>6.6300773272638001</v>
      </c>
      <c r="N241" s="81">
        <v>6.841312335380783</v>
      </c>
      <c r="O241" s="81">
        <v>6.2168365410511699</v>
      </c>
      <c r="P241" s="81">
        <v>6.6920945165640129</v>
      </c>
      <c r="Q241" s="81">
        <v>0.30293443927578523</v>
      </c>
      <c r="R241" s="81">
        <v>0</v>
      </c>
      <c r="S241" s="81">
        <v>0</v>
      </c>
      <c r="T241" s="82"/>
      <c r="U241" s="81">
        <v>1688654</v>
      </c>
      <c r="V241" s="81">
        <v>450</v>
      </c>
      <c r="W241" s="81">
        <v>44</v>
      </c>
      <c r="X241" s="81">
        <v>1369</v>
      </c>
      <c r="Y241" s="81">
        <v>1544</v>
      </c>
      <c r="Z241" s="81">
        <v>3184</v>
      </c>
      <c r="AA241" s="81">
        <v>1312</v>
      </c>
      <c r="AB241" s="81">
        <v>4950</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2087</v>
      </c>
      <c r="B242" s="80">
        <v>278</v>
      </c>
      <c r="C242" s="80">
        <v>6</v>
      </c>
      <c r="D242" s="80">
        <v>17</v>
      </c>
      <c r="E242" s="80">
        <v>2009</v>
      </c>
      <c r="F242" s="80" t="s">
        <v>85</v>
      </c>
      <c r="G242" s="80" t="s">
        <v>2081</v>
      </c>
      <c r="H242" s="80" t="s">
        <v>2082</v>
      </c>
      <c r="I242" s="177"/>
      <c r="J242" s="81">
        <v>23.49248053017628</v>
      </c>
      <c r="K242" s="81">
        <v>1.2743809675734874</v>
      </c>
      <c r="L242" s="81">
        <v>2.6263700758724182</v>
      </c>
      <c r="M242" s="81">
        <v>7.3300815282391092</v>
      </c>
      <c r="N242" s="81">
        <v>6.9024120860406057</v>
      </c>
      <c r="O242" s="81">
        <v>6.3735792900871742</v>
      </c>
      <c r="P242" s="81">
        <v>6.4639623987710433</v>
      </c>
      <c r="Q242" s="81">
        <v>0.2851948807816852</v>
      </c>
      <c r="R242" s="81">
        <v>0</v>
      </c>
      <c r="S242" s="81">
        <v>0</v>
      </c>
      <c r="T242" s="82"/>
      <c r="U242" s="81">
        <v>1625472</v>
      </c>
      <c r="V242" s="81">
        <v>480</v>
      </c>
      <c r="W242" s="81">
        <v>63</v>
      </c>
      <c r="X242" s="81">
        <v>1565</v>
      </c>
      <c r="Y242" s="81">
        <v>1548</v>
      </c>
      <c r="Z242" s="81">
        <v>3222</v>
      </c>
      <c r="AA242" s="81">
        <v>1301</v>
      </c>
      <c r="AB242" s="81">
        <v>4892</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2088</v>
      </c>
      <c r="B243" s="80">
        <v>279</v>
      </c>
      <c r="C243" s="80">
        <v>7</v>
      </c>
      <c r="D243" s="80">
        <v>17</v>
      </c>
      <c r="E243" s="80">
        <v>2010</v>
      </c>
      <c r="F243" s="80" t="s">
        <v>86</v>
      </c>
      <c r="G243" s="80" t="s">
        <v>2081</v>
      </c>
      <c r="H243" s="80" t="s">
        <v>2082</v>
      </c>
      <c r="I243" s="177"/>
      <c r="J243" s="81">
        <v>19.832072744132304</v>
      </c>
      <c r="K243" s="81">
        <v>1.5395407664049399</v>
      </c>
      <c r="L243" s="81">
        <v>2.4856157675386887</v>
      </c>
      <c r="M243" s="81">
        <v>7.1496402412094078</v>
      </c>
      <c r="N243" s="81">
        <v>7.0712247935813917</v>
      </c>
      <c r="O243" s="81">
        <v>6.416952319262192</v>
      </c>
      <c r="P243" s="81">
        <v>6.6040475473071281</v>
      </c>
      <c r="Q243" s="81">
        <v>0.29727046271433755</v>
      </c>
      <c r="R243" s="81">
        <v>0</v>
      </c>
      <c r="S243" s="81">
        <v>0</v>
      </c>
      <c r="T243" s="82"/>
      <c r="U243" s="81">
        <v>1454355</v>
      </c>
      <c r="V243" s="81">
        <v>480</v>
      </c>
      <c r="W243" s="81">
        <v>63</v>
      </c>
      <c r="X243" s="81">
        <v>1565</v>
      </c>
      <c r="Y243" s="81">
        <v>1575</v>
      </c>
      <c r="Z243" s="81">
        <v>3259</v>
      </c>
      <c r="AA243" s="81">
        <v>1296</v>
      </c>
      <c r="AB243" s="81">
        <v>4886</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2089</v>
      </c>
      <c r="B244" s="80">
        <v>280</v>
      </c>
      <c r="C244" s="80">
        <v>8</v>
      </c>
      <c r="D244" s="80">
        <v>17</v>
      </c>
      <c r="E244" s="80">
        <v>2011</v>
      </c>
      <c r="F244" s="80" t="s">
        <v>87</v>
      </c>
      <c r="G244" s="80" t="s">
        <v>2081</v>
      </c>
      <c r="H244" s="80" t="s">
        <v>2082</v>
      </c>
      <c r="I244" s="177"/>
      <c r="J244" s="81">
        <v>23.222307373138463</v>
      </c>
      <c r="K244" s="81">
        <v>2.0228874546014026</v>
      </c>
      <c r="L244" s="81">
        <v>2.510594317991881</v>
      </c>
      <c r="M244" s="81">
        <v>8.3459071072023221</v>
      </c>
      <c r="N244" s="81">
        <v>7.6347562307704679</v>
      </c>
      <c r="O244" s="81">
        <v>6.4250428096082048</v>
      </c>
      <c r="P244" s="81">
        <v>6.5418607931565553</v>
      </c>
      <c r="Q244" s="81">
        <v>0.3407859013844276</v>
      </c>
      <c r="R244" s="81">
        <v>0</v>
      </c>
      <c r="S244" s="81">
        <v>0</v>
      </c>
      <c r="T244" s="82"/>
      <c r="U244" s="81">
        <v>1470951</v>
      </c>
      <c r="V244" s="81">
        <v>480</v>
      </c>
      <c r="W244" s="81">
        <v>63</v>
      </c>
      <c r="X244" s="81">
        <v>1565</v>
      </c>
      <c r="Y244" s="81">
        <v>1569</v>
      </c>
      <c r="Z244" s="81">
        <v>3334</v>
      </c>
      <c r="AA244" s="81">
        <v>1322</v>
      </c>
      <c r="AB244" s="81">
        <v>4856</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2090</v>
      </c>
      <c r="B245" s="80">
        <v>281</v>
      </c>
      <c r="C245" s="80">
        <v>9</v>
      </c>
      <c r="D245" s="80">
        <v>17</v>
      </c>
      <c r="E245" s="80">
        <v>2012</v>
      </c>
      <c r="F245" s="80" t="s">
        <v>88</v>
      </c>
      <c r="G245" s="80" t="s">
        <v>2081</v>
      </c>
      <c r="H245" s="80" t="s">
        <v>2082</v>
      </c>
      <c r="I245" s="177"/>
      <c r="J245" s="81">
        <v>23.888454987180442</v>
      </c>
      <c r="K245" s="81">
        <v>2.0352844402485366</v>
      </c>
      <c r="L245" s="81">
        <v>2.7410452786577748</v>
      </c>
      <c r="M245" s="81">
        <v>8.7942875173935668</v>
      </c>
      <c r="N245" s="81">
        <v>8.6676637919791037</v>
      </c>
      <c r="O245" s="81">
        <v>6.3496274011009239</v>
      </c>
      <c r="P245" s="81">
        <v>6.3700638081138825</v>
      </c>
      <c r="Q245" s="81">
        <v>0.36819706573009392</v>
      </c>
      <c r="R245" s="81">
        <v>0</v>
      </c>
      <c r="S245" s="81">
        <v>0</v>
      </c>
      <c r="T245" s="82"/>
      <c r="U245" s="81">
        <v>1498991</v>
      </c>
      <c r="V245" s="81">
        <v>480</v>
      </c>
      <c r="W245" s="81">
        <v>63</v>
      </c>
      <c r="X245" s="81">
        <v>1565</v>
      </c>
      <c r="Y245" s="81">
        <v>1570</v>
      </c>
      <c r="Z245" s="81">
        <v>3321</v>
      </c>
      <c r="AA245" s="81">
        <v>1280</v>
      </c>
      <c r="AB245" s="81">
        <v>4829</v>
      </c>
      <c r="AC245" s="81">
        <v>0</v>
      </c>
      <c r="AD245" s="81">
        <v>0</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2091</v>
      </c>
      <c r="B246" s="80">
        <v>282</v>
      </c>
      <c r="C246" s="80">
        <v>10</v>
      </c>
      <c r="D246" s="80">
        <v>17</v>
      </c>
      <c r="E246" s="80">
        <v>2013</v>
      </c>
      <c r="F246" s="80" t="s">
        <v>89</v>
      </c>
      <c r="G246" s="80" t="s">
        <v>2081</v>
      </c>
      <c r="H246" s="80" t="s">
        <v>2082</v>
      </c>
      <c r="I246" s="177"/>
      <c r="J246" s="81">
        <v>22.194054743934029</v>
      </c>
      <c r="K246" s="81">
        <v>1.7531214742031316</v>
      </c>
      <c r="L246" s="81">
        <v>2.6937651694163427</v>
      </c>
      <c r="M246" s="81">
        <v>8.7527997035489697</v>
      </c>
      <c r="N246" s="81">
        <v>8.6646780612640875</v>
      </c>
      <c r="O246" s="81">
        <v>6.1075288690044696</v>
      </c>
      <c r="P246" s="81">
        <v>6.2691814311415062</v>
      </c>
      <c r="Q246" s="81">
        <v>0.3709230539498401</v>
      </c>
      <c r="R246" s="81">
        <v>0</v>
      </c>
      <c r="S246" s="81">
        <v>0</v>
      </c>
      <c r="T246" s="82"/>
      <c r="U246" s="81">
        <v>1393361</v>
      </c>
      <c r="V246" s="81">
        <v>480</v>
      </c>
      <c r="W246" s="81">
        <v>63</v>
      </c>
      <c r="X246" s="81">
        <v>1565</v>
      </c>
      <c r="Y246" s="81">
        <v>1567</v>
      </c>
      <c r="Z246" s="81">
        <v>3337</v>
      </c>
      <c r="AA246" s="81">
        <v>1255</v>
      </c>
      <c r="AB246" s="81">
        <v>4795</v>
      </c>
      <c r="AC246" s="81">
        <v>0</v>
      </c>
      <c r="AD246" s="81">
        <v>0</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2092</v>
      </c>
      <c r="B247" s="80">
        <v>283</v>
      </c>
      <c r="C247" s="80">
        <v>11</v>
      </c>
      <c r="D247" s="80">
        <v>17</v>
      </c>
      <c r="E247" s="80">
        <v>2014</v>
      </c>
      <c r="F247" s="80" t="s">
        <v>90</v>
      </c>
      <c r="G247" s="80" t="s">
        <v>2081</v>
      </c>
      <c r="H247" s="80" t="s">
        <v>2082</v>
      </c>
      <c r="I247" s="177"/>
      <c r="J247" s="81">
        <v>17.975400883048518</v>
      </c>
      <c r="K247" s="81">
        <v>2.0119670081736118</v>
      </c>
      <c r="L247" s="81">
        <v>1.8173164821911361</v>
      </c>
      <c r="M247" s="81">
        <v>6.7663037805113504</v>
      </c>
      <c r="N247" s="81">
        <v>7.5651050199347543</v>
      </c>
      <c r="O247" s="81">
        <v>5.8841102050438119</v>
      </c>
      <c r="P247" s="81">
        <v>6.2264678008134737</v>
      </c>
      <c r="Q247" s="81">
        <v>0.35558704176650735</v>
      </c>
      <c r="R247" s="81">
        <v>0</v>
      </c>
      <c r="S247" s="81">
        <v>0</v>
      </c>
      <c r="T247" s="82"/>
      <c r="U247" s="81">
        <v>1277551</v>
      </c>
      <c r="V247" s="81">
        <v>509</v>
      </c>
      <c r="W247" s="81">
        <v>58</v>
      </c>
      <c r="X247" s="81">
        <v>1250</v>
      </c>
      <c r="Y247" s="81">
        <v>1575</v>
      </c>
      <c r="Z247" s="81">
        <v>3386</v>
      </c>
      <c r="AA247" s="81">
        <v>1240</v>
      </c>
      <c r="AB247" s="81">
        <v>4791</v>
      </c>
      <c r="AC247" s="81">
        <v>0</v>
      </c>
      <c r="AD247" s="81">
        <v>0</v>
      </c>
      <c r="AE247" s="82"/>
      <c r="AF247" s="81">
        <v>15092097.754834415</v>
      </c>
      <c r="AG247" s="81">
        <v>1423908.6843040015</v>
      </c>
      <c r="AH247" s="81">
        <v>451243.92585071892</v>
      </c>
      <c r="AI247" s="81">
        <v>7413519.6447637342</v>
      </c>
      <c r="AJ247" s="81">
        <v>8851128.3212383129</v>
      </c>
      <c r="AK247" s="81">
        <v>0</v>
      </c>
      <c r="AL247" s="81">
        <v>0</v>
      </c>
      <c r="AM247" s="81">
        <v>657732.70705709048</v>
      </c>
      <c r="AN247" s="81">
        <v>0</v>
      </c>
      <c r="AO247" s="81">
        <v>0</v>
      </c>
      <c r="AP247" s="82"/>
      <c r="AQ247" s="81">
        <v>43</v>
      </c>
      <c r="AR247" s="81">
        <v>3</v>
      </c>
      <c r="AS247" s="81">
        <v>0</v>
      </c>
      <c r="AT247" s="81">
        <v>0</v>
      </c>
      <c r="AU247" s="81">
        <v>0</v>
      </c>
      <c r="AV247" s="81">
        <v>0</v>
      </c>
      <c r="AW247" s="81" t="s">
        <v>564</v>
      </c>
      <c r="AX247" s="82"/>
      <c r="AY247" s="81">
        <v>172.8</v>
      </c>
      <c r="AZ247" s="81">
        <v>931.5</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2093</v>
      </c>
      <c r="B248" s="80">
        <v>284</v>
      </c>
      <c r="C248" s="80">
        <v>12</v>
      </c>
      <c r="D248" s="80">
        <v>17</v>
      </c>
      <c r="E248" s="80">
        <v>2015</v>
      </c>
      <c r="F248" s="80" t="s">
        <v>91</v>
      </c>
      <c r="G248" s="80" t="s">
        <v>2081</v>
      </c>
      <c r="H248" s="80" t="s">
        <v>2082</v>
      </c>
      <c r="I248" s="177"/>
      <c r="J248" s="81">
        <v>16.655977202339738</v>
      </c>
      <c r="K248" s="81">
        <v>2.0339585552484905</v>
      </c>
      <c r="L248" s="81">
        <v>1.9307963553783731</v>
      </c>
      <c r="M248" s="81">
        <v>5.6582574651937216</v>
      </c>
      <c r="N248" s="81">
        <v>7.0938866801472482</v>
      </c>
      <c r="O248" s="81">
        <v>5.8365651771108205</v>
      </c>
      <c r="P248" s="81">
        <v>6.1459368602253557</v>
      </c>
      <c r="Q248" s="81">
        <v>0.34555904897469936</v>
      </c>
      <c r="R248" s="81">
        <v>0</v>
      </c>
      <c r="S248" s="81">
        <v>0</v>
      </c>
      <c r="T248" s="82"/>
      <c r="U248" s="81">
        <v>1316306</v>
      </c>
      <c r="V248" s="81">
        <v>509</v>
      </c>
      <c r="W248" s="81">
        <v>58</v>
      </c>
      <c r="X248" s="81">
        <v>1250</v>
      </c>
      <c r="Y248" s="81">
        <v>1581</v>
      </c>
      <c r="Z248" s="81">
        <v>3391</v>
      </c>
      <c r="AA248" s="81">
        <v>1223</v>
      </c>
      <c r="AB248" s="81">
        <v>4756</v>
      </c>
      <c r="AC248" s="81">
        <v>0</v>
      </c>
      <c r="AD248" s="81">
        <v>0</v>
      </c>
      <c r="AE248" s="82"/>
      <c r="AF248" s="81">
        <v>14301677.039749559</v>
      </c>
      <c r="AG248" s="81">
        <v>1370471.2600111638</v>
      </c>
      <c r="AH248" s="81">
        <v>392636.37696322292</v>
      </c>
      <c r="AI248" s="81">
        <v>7529319.8668655138</v>
      </c>
      <c r="AJ248" s="81">
        <v>8457576.6923749335</v>
      </c>
      <c r="AK248" s="81">
        <v>0</v>
      </c>
      <c r="AL248" s="81">
        <v>0</v>
      </c>
      <c r="AM248" s="81">
        <v>651789.84933035902</v>
      </c>
      <c r="AN248" s="81">
        <v>0</v>
      </c>
      <c r="AO248" s="81">
        <v>0</v>
      </c>
      <c r="AP248" s="82"/>
      <c r="AQ248" s="81">
        <v>46</v>
      </c>
      <c r="AR248" s="81">
        <v>5</v>
      </c>
      <c r="AS248" s="81">
        <v>0</v>
      </c>
      <c r="AT248" s="81">
        <v>0</v>
      </c>
      <c r="AU248" s="81">
        <v>0</v>
      </c>
      <c r="AV248" s="81">
        <v>0</v>
      </c>
      <c r="AW248" s="81" t="s">
        <v>564</v>
      </c>
      <c r="AX248" s="82"/>
      <c r="AY248" s="81">
        <v>190.2</v>
      </c>
      <c r="AZ248" s="81">
        <v>763.6</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2094</v>
      </c>
      <c r="B249" s="80">
        <v>285</v>
      </c>
      <c r="C249" s="80">
        <v>13</v>
      </c>
      <c r="D249" s="80">
        <v>17</v>
      </c>
      <c r="E249" s="80">
        <v>2016</v>
      </c>
      <c r="F249" s="80" t="s">
        <v>92</v>
      </c>
      <c r="G249" s="80" t="s">
        <v>2081</v>
      </c>
      <c r="H249" s="80" t="s">
        <v>2082</v>
      </c>
      <c r="I249" s="177"/>
      <c r="J249" s="81">
        <v>18.612176247307413</v>
      </c>
      <c r="K249" s="81">
        <v>1.7346375517976396</v>
      </c>
      <c r="L249" s="81">
        <v>2.4850091261633795</v>
      </c>
      <c r="M249" s="81">
        <v>5.5030676540131216</v>
      </c>
      <c r="N249" s="81">
        <v>6.6972125290669897</v>
      </c>
      <c r="O249" s="81">
        <v>5.7673894501925513</v>
      </c>
      <c r="P249" s="81">
        <v>6.0345326421034118</v>
      </c>
      <c r="Q249" s="81">
        <v>0.33303001131890814</v>
      </c>
      <c r="R249" s="81">
        <v>0</v>
      </c>
      <c r="S249" s="81">
        <v>0</v>
      </c>
      <c r="T249" s="82"/>
      <c r="U249" s="81">
        <v>1434616</v>
      </c>
      <c r="V249" s="81">
        <v>509</v>
      </c>
      <c r="W249" s="81">
        <v>58</v>
      </c>
      <c r="X249" s="81">
        <v>1250</v>
      </c>
      <c r="Y249" s="81">
        <v>1593</v>
      </c>
      <c r="Z249" s="81">
        <v>3392</v>
      </c>
      <c r="AA249" s="81">
        <v>1242</v>
      </c>
      <c r="AB249" s="81">
        <v>4715</v>
      </c>
      <c r="AC249" s="81">
        <v>0</v>
      </c>
      <c r="AD249" s="81">
        <v>0</v>
      </c>
      <c r="AE249" s="82"/>
      <c r="AF249" s="81">
        <v>16073854.69212052</v>
      </c>
      <c r="AG249" s="81">
        <v>1117930.9747052731</v>
      </c>
      <c r="AH249" s="81">
        <v>391401.4617622103</v>
      </c>
      <c r="AI249" s="81">
        <v>7715616.7964899959</v>
      </c>
      <c r="AJ249" s="81">
        <v>7883386.4702495309</v>
      </c>
      <c r="AK249" s="81">
        <v>0</v>
      </c>
      <c r="AL249" s="81">
        <v>0</v>
      </c>
      <c r="AM249" s="81">
        <v>646672.98276187782</v>
      </c>
      <c r="AN249" s="81">
        <v>0</v>
      </c>
      <c r="AO249" s="81">
        <v>0</v>
      </c>
      <c r="AP249" s="82"/>
      <c r="AQ249" s="81">
        <v>48</v>
      </c>
      <c r="AR249" s="81">
        <v>7</v>
      </c>
      <c r="AS249" s="81">
        <v>0</v>
      </c>
      <c r="AT249" s="81">
        <v>0</v>
      </c>
      <c r="AU249" s="81">
        <v>0</v>
      </c>
      <c r="AV249" s="81">
        <v>0</v>
      </c>
      <c r="AW249" s="81" t="s">
        <v>564</v>
      </c>
      <c r="AX249" s="82"/>
      <c r="AY249" s="81">
        <v>211.4</v>
      </c>
      <c r="AZ249" s="81">
        <v>785.4</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2095</v>
      </c>
      <c r="B250" s="80">
        <v>286</v>
      </c>
      <c r="C250" s="80">
        <v>14</v>
      </c>
      <c r="D250" s="80">
        <v>17</v>
      </c>
      <c r="E250" s="80">
        <v>2017</v>
      </c>
      <c r="F250" s="80" t="s">
        <v>71</v>
      </c>
      <c r="G250" s="80" t="s">
        <v>2081</v>
      </c>
      <c r="H250" s="80" t="s">
        <v>2082</v>
      </c>
      <c r="I250" s="177"/>
      <c r="J250" s="81">
        <v>15.412025787271954</v>
      </c>
      <c r="K250" s="81">
        <v>1.7747030038182423</v>
      </c>
      <c r="L250" s="81">
        <v>2.2386895902957411</v>
      </c>
      <c r="M250" s="81">
        <v>5.3025218639791394</v>
      </c>
      <c r="N250" s="81">
        <v>7.1472199544731332</v>
      </c>
      <c r="O250" s="81">
        <v>5.7217832593425406</v>
      </c>
      <c r="P250" s="81">
        <v>5.9480265960134666</v>
      </c>
      <c r="Q250" s="81">
        <v>0.3185542729484574</v>
      </c>
      <c r="R250" s="81">
        <v>0</v>
      </c>
      <c r="S250" s="81">
        <v>0</v>
      </c>
      <c r="T250" s="82"/>
      <c r="U250" s="81">
        <v>1268589</v>
      </c>
      <c r="V250" s="81">
        <v>509</v>
      </c>
      <c r="W250" s="81">
        <v>58</v>
      </c>
      <c r="X250" s="81">
        <v>1250</v>
      </c>
      <c r="Y250" s="81">
        <v>1604</v>
      </c>
      <c r="Z250" s="81">
        <v>3421</v>
      </c>
      <c r="AA250" s="81">
        <v>1232</v>
      </c>
      <c r="AB250" s="81">
        <v>4664</v>
      </c>
      <c r="AC250" s="81">
        <v>0</v>
      </c>
      <c r="AD250" s="81">
        <v>0</v>
      </c>
      <c r="AE250" s="82"/>
      <c r="AF250" s="81">
        <v>13768795.77876805</v>
      </c>
      <c r="AG250" s="81">
        <v>1272691.6610289139</v>
      </c>
      <c r="AH250" s="81">
        <v>473915.56949946232</v>
      </c>
      <c r="AI250" s="81">
        <v>7931489.8746595923</v>
      </c>
      <c r="AJ250" s="81">
        <v>8395483.5904066227</v>
      </c>
      <c r="AK250" s="81">
        <v>0</v>
      </c>
      <c r="AL250" s="81">
        <v>0</v>
      </c>
      <c r="AM250" s="81">
        <v>640679.13846620126</v>
      </c>
      <c r="AN250" s="81">
        <v>0</v>
      </c>
      <c r="AO250" s="81">
        <v>0</v>
      </c>
      <c r="AP250" s="82"/>
      <c r="AQ250" s="81">
        <v>49</v>
      </c>
      <c r="AR250" s="81">
        <v>7</v>
      </c>
      <c r="AS250" s="81">
        <v>0</v>
      </c>
      <c r="AT250" s="81">
        <v>0</v>
      </c>
      <c r="AU250" s="81">
        <v>0</v>
      </c>
      <c r="AV250" s="81">
        <v>0</v>
      </c>
      <c r="AW250" s="81" t="s">
        <v>564</v>
      </c>
      <c r="AX250" s="82"/>
      <c r="AY250" s="81">
        <v>220.5</v>
      </c>
      <c r="AZ250" s="81">
        <v>785.4</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2096</v>
      </c>
      <c r="B251" s="80">
        <v>287</v>
      </c>
      <c r="C251" s="80">
        <v>15</v>
      </c>
      <c r="D251" s="80">
        <v>17</v>
      </c>
      <c r="E251" s="80">
        <v>2018</v>
      </c>
      <c r="F251" s="80" t="s">
        <v>93</v>
      </c>
      <c r="G251" s="80" t="s">
        <v>2081</v>
      </c>
      <c r="H251" s="80" t="s">
        <v>2082</v>
      </c>
      <c r="I251" s="177"/>
      <c r="J251" s="81">
        <v>14.451307697497308</v>
      </c>
      <c r="K251" s="81">
        <v>1.6250619019410868</v>
      </c>
      <c r="L251" s="81">
        <v>2.0858923264933535</v>
      </c>
      <c r="M251" s="81">
        <v>5.1742231661525118</v>
      </c>
      <c r="N251" s="81">
        <v>6.708490885885686</v>
      </c>
      <c r="O251" s="81">
        <v>5.5945899575578597</v>
      </c>
      <c r="P251" s="81">
        <v>5.821900135113979</v>
      </c>
      <c r="Q251" s="81">
        <v>0.29351076354329603</v>
      </c>
      <c r="R251" s="81">
        <v>0</v>
      </c>
      <c r="S251" s="81">
        <v>0</v>
      </c>
      <c r="T251" s="82"/>
      <c r="U251" s="81">
        <v>1192556</v>
      </c>
      <c r="V251" s="81">
        <v>509</v>
      </c>
      <c r="W251" s="81">
        <v>58</v>
      </c>
      <c r="X251" s="81">
        <v>1250</v>
      </c>
      <c r="Y251" s="81">
        <v>1607</v>
      </c>
      <c r="Z251" s="81">
        <v>3409</v>
      </c>
      <c r="AA251" s="81">
        <v>1218</v>
      </c>
      <c r="AB251" s="81">
        <v>4631</v>
      </c>
      <c r="AC251" s="81">
        <v>0</v>
      </c>
      <c r="AD251" s="81">
        <v>0</v>
      </c>
      <c r="AE251" s="82"/>
      <c r="AF251" s="81">
        <v>12892345.982269309</v>
      </c>
      <c r="AG251" s="81">
        <v>1116067.767272789</v>
      </c>
      <c r="AH251" s="81">
        <v>448131.94534968602</v>
      </c>
      <c r="AI251" s="81">
        <v>7499632.2257033251</v>
      </c>
      <c r="AJ251" s="81">
        <v>8563480.4420784935</v>
      </c>
      <c r="AK251" s="81">
        <v>0</v>
      </c>
      <c r="AL251" s="81">
        <v>0</v>
      </c>
      <c r="AM251" s="81">
        <v>637462.29370564595</v>
      </c>
      <c r="AN251" s="81">
        <v>0</v>
      </c>
      <c r="AO251" s="81">
        <v>0</v>
      </c>
      <c r="AP251" s="82"/>
      <c r="AQ251" s="81">
        <v>51</v>
      </c>
      <c r="AR251" s="81">
        <v>7</v>
      </c>
      <c r="AS251" s="81">
        <v>0</v>
      </c>
      <c r="AT251" s="81">
        <v>0</v>
      </c>
      <c r="AU251" s="81">
        <v>0</v>
      </c>
      <c r="AV251" s="81">
        <v>0</v>
      </c>
      <c r="AW251" s="81" t="s">
        <v>564</v>
      </c>
      <c r="AX251" s="82"/>
      <c r="AY251" s="81">
        <v>230.7</v>
      </c>
      <c r="AZ251" s="81">
        <v>785</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2097</v>
      </c>
      <c r="B252" s="80">
        <v>288</v>
      </c>
      <c r="C252" s="80">
        <v>16</v>
      </c>
      <c r="D252" s="80">
        <v>17</v>
      </c>
      <c r="E252" s="80">
        <v>2019</v>
      </c>
      <c r="F252" s="80" t="s">
        <v>73</v>
      </c>
      <c r="G252" s="80" t="s">
        <v>2081</v>
      </c>
      <c r="H252" s="80" t="s">
        <v>2082</v>
      </c>
      <c r="I252" s="177"/>
      <c r="J252" s="81">
        <v>13.275149557296658</v>
      </c>
      <c r="K252" s="81">
        <v>1.8304793568320821</v>
      </c>
      <c r="L252" s="81">
        <v>2.1055085781168268</v>
      </c>
      <c r="M252" s="81">
        <v>5.2495354851703544</v>
      </c>
      <c r="N252" s="81">
        <v>6.3701722874039381</v>
      </c>
      <c r="O252" s="81">
        <v>5.4035618789003212</v>
      </c>
      <c r="P252" s="81">
        <v>5.5623988566805425</v>
      </c>
      <c r="Q252" s="81">
        <v>0.27941740076134458</v>
      </c>
      <c r="R252" s="81">
        <v>0</v>
      </c>
      <c r="S252" s="81">
        <v>0</v>
      </c>
      <c r="T252" s="82"/>
      <c r="U252" s="81">
        <v>1164151</v>
      </c>
      <c r="V252" s="81">
        <v>509</v>
      </c>
      <c r="W252" s="81">
        <v>58</v>
      </c>
      <c r="X252" s="81">
        <v>1250</v>
      </c>
      <c r="Y252" s="81">
        <v>1584</v>
      </c>
      <c r="Z252" s="81">
        <v>3383</v>
      </c>
      <c r="AA252" s="81">
        <v>1155</v>
      </c>
      <c r="AB252" s="81">
        <v>4528</v>
      </c>
      <c r="AC252" s="81">
        <v>0</v>
      </c>
      <c r="AD252" s="81">
        <v>0</v>
      </c>
      <c r="AE252" s="82"/>
      <c r="AF252" s="81">
        <v>11584037.43167421</v>
      </c>
      <c r="AG252" s="81">
        <v>1087551.781293696</v>
      </c>
      <c r="AH252" s="81">
        <v>473952.85371045407</v>
      </c>
      <c r="AI252" s="81">
        <v>7745108.0384818204</v>
      </c>
      <c r="AJ252" s="81">
        <v>7822372.4573455593</v>
      </c>
      <c r="AK252" s="81">
        <v>0</v>
      </c>
      <c r="AL252" s="81">
        <v>0</v>
      </c>
      <c r="AM252" s="81">
        <v>616679.51323425001</v>
      </c>
      <c r="AN252" s="81">
        <v>0</v>
      </c>
      <c r="AO252" s="81">
        <v>0</v>
      </c>
      <c r="AP252" s="82"/>
      <c r="AQ252" s="81">
        <v>51</v>
      </c>
      <c r="AR252" s="81">
        <v>8</v>
      </c>
      <c r="AS252" s="81">
        <v>0</v>
      </c>
      <c r="AT252" s="81">
        <v>0</v>
      </c>
      <c r="AU252" s="81">
        <v>0</v>
      </c>
      <c r="AV252" s="81">
        <v>0</v>
      </c>
      <c r="AW252" s="81" t="s">
        <v>564</v>
      </c>
      <c r="AX252" s="82"/>
      <c r="AY252" s="81">
        <v>227.5</v>
      </c>
      <c r="AZ252" s="81">
        <v>805.5</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2098</v>
      </c>
      <c r="B253" s="80">
        <v>289</v>
      </c>
      <c r="C253" s="80">
        <v>17</v>
      </c>
      <c r="D253" s="80">
        <v>17</v>
      </c>
      <c r="E253" s="80">
        <v>2020</v>
      </c>
      <c r="F253" s="80" t="s">
        <v>218</v>
      </c>
      <c r="G253" s="80" t="s">
        <v>2081</v>
      </c>
      <c r="H253" s="80" t="s">
        <v>2082</v>
      </c>
      <c r="I253" s="177"/>
      <c r="J253" s="81">
        <v>4.4138542043572491</v>
      </c>
      <c r="K253" s="81">
        <v>1.8841759594948644</v>
      </c>
      <c r="L253" s="81">
        <v>2.1642253478951989</v>
      </c>
      <c r="M253" s="81">
        <v>4.1767951568458841</v>
      </c>
      <c r="N253" s="81">
        <v>5.8923571690315626</v>
      </c>
      <c r="O253" s="81">
        <v>4.7006984049754266</v>
      </c>
      <c r="P253" s="81">
        <v>5.1683953077823199</v>
      </c>
      <c r="Q253" s="81">
        <v>0.26220922166912469</v>
      </c>
      <c r="R253" s="81">
        <v>0</v>
      </c>
      <c r="S253" s="81">
        <v>0</v>
      </c>
      <c r="T253" s="82"/>
      <c r="U253" s="81">
        <v>409395</v>
      </c>
      <c r="V253" s="81">
        <v>474</v>
      </c>
      <c r="W253" s="81">
        <v>63</v>
      </c>
      <c r="X253" s="81">
        <v>1125</v>
      </c>
      <c r="Y253" s="81">
        <v>1568</v>
      </c>
      <c r="Z253" s="81">
        <v>3359</v>
      </c>
      <c r="AA253" s="81">
        <v>1166</v>
      </c>
      <c r="AB253" s="81">
        <v>4447</v>
      </c>
      <c r="AC253" s="81">
        <v>0</v>
      </c>
      <c r="AD253" s="81">
        <v>0</v>
      </c>
      <c r="AE253" s="82"/>
      <c r="AF253" s="81">
        <v>3954699.092262465</v>
      </c>
      <c r="AG253" s="81">
        <v>1069975.159615817</v>
      </c>
      <c r="AH253" s="81">
        <v>500100.02655242535</v>
      </c>
      <c r="AI253" s="81">
        <v>6543659.5727549354</v>
      </c>
      <c r="AJ253" s="81">
        <v>7425510.31851146</v>
      </c>
      <c r="AK253" s="81"/>
      <c r="AL253" s="81"/>
      <c r="AM253" s="81">
        <v>580382.90720048826</v>
      </c>
      <c r="AN253" s="81"/>
      <c r="AO253" s="81"/>
      <c r="AP253" s="82"/>
      <c r="AQ253" s="81">
        <v>52</v>
      </c>
      <c r="AR253" s="81">
        <v>8</v>
      </c>
      <c r="AS253" s="81">
        <v>0</v>
      </c>
      <c r="AT253" s="81">
        <v>0</v>
      </c>
      <c r="AU253" s="81">
        <v>0</v>
      </c>
      <c r="AV253" s="81">
        <v>0</v>
      </c>
      <c r="AW253" s="81">
        <v>0</v>
      </c>
      <c r="AX253" s="82"/>
      <c r="AY253" s="81">
        <v>232.9</v>
      </c>
      <c r="AZ253" s="81">
        <v>805.5</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2099</v>
      </c>
      <c r="B254" s="80">
        <v>289</v>
      </c>
      <c r="C254" s="80">
        <v>18</v>
      </c>
      <c r="D254" s="80">
        <v>17</v>
      </c>
      <c r="E254" s="80">
        <v>2021</v>
      </c>
      <c r="F254" s="80" t="s">
        <v>75</v>
      </c>
      <c r="G254" s="174" t="s">
        <v>2081</v>
      </c>
      <c r="H254" s="80" t="s">
        <v>2082</v>
      </c>
      <c r="I254" s="177"/>
      <c r="J254" s="81">
        <v>4.5580518181058487</v>
      </c>
      <c r="K254" s="81">
        <v>1.5457819610774062</v>
      </c>
      <c r="L254" s="81">
        <v>1.5764058109528754</v>
      </c>
      <c r="M254" s="81">
        <v>4.6413801141109534</v>
      </c>
      <c r="N254" s="81">
        <v>5.2471404128168082</v>
      </c>
      <c r="O254" s="81">
        <v>4.5611024231947486</v>
      </c>
      <c r="P254" s="81">
        <v>5.3179915367833202</v>
      </c>
      <c r="Q254" s="81">
        <v>0.26099997823900556</v>
      </c>
      <c r="R254" s="81">
        <v>0</v>
      </c>
      <c r="S254" s="81">
        <v>0</v>
      </c>
      <c r="T254" s="82"/>
      <c r="U254" s="81">
        <v>439245</v>
      </c>
      <c r="V254" s="81">
        <v>474</v>
      </c>
      <c r="W254" s="81">
        <v>63</v>
      </c>
      <c r="X254" s="81">
        <v>1125</v>
      </c>
      <c r="Y254" s="81">
        <v>1582</v>
      </c>
      <c r="Z254" s="81">
        <v>3356</v>
      </c>
      <c r="AA254" s="81">
        <v>1170</v>
      </c>
      <c r="AB254" s="81">
        <v>4374</v>
      </c>
      <c r="AC254" s="81">
        <v>0</v>
      </c>
      <c r="AD254" s="81">
        <v>0</v>
      </c>
      <c r="AE254" s="82"/>
      <c r="AF254" s="81">
        <v>3951842.8263298464</v>
      </c>
      <c r="AG254" s="81">
        <v>1070401.0570165748</v>
      </c>
      <c r="AH254" s="81">
        <v>341063.15694931726</v>
      </c>
      <c r="AI254" s="81">
        <v>7171571.2591476049</v>
      </c>
      <c r="AJ254" s="81">
        <v>6177948.5879832506</v>
      </c>
      <c r="AK254" s="81">
        <v>0</v>
      </c>
      <c r="AL254" s="81">
        <v>0</v>
      </c>
      <c r="AM254" s="81">
        <v>574148.24527133</v>
      </c>
      <c r="AN254" s="81">
        <v>0</v>
      </c>
      <c r="AO254" s="81">
        <v>0</v>
      </c>
      <c r="AP254" s="82"/>
      <c r="AQ254" s="81">
        <v>53</v>
      </c>
      <c r="AR254" s="81">
        <v>9</v>
      </c>
      <c r="AS254" s="81">
        <v>0</v>
      </c>
      <c r="AT254" s="81">
        <v>0</v>
      </c>
      <c r="AU254" s="81">
        <v>0</v>
      </c>
      <c r="AV254" s="81">
        <v>0</v>
      </c>
      <c r="AW254" s="81"/>
      <c r="AX254" s="82"/>
      <c r="AY254" s="81">
        <v>238.4</v>
      </c>
      <c r="AZ254" s="81">
        <v>855</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2100</v>
      </c>
      <c r="B255" s="80">
        <v>289</v>
      </c>
      <c r="C255" s="80">
        <v>19</v>
      </c>
      <c r="D255" s="80">
        <v>17</v>
      </c>
      <c r="E255" s="80">
        <v>2022</v>
      </c>
      <c r="F255" s="80" t="s">
        <v>568</v>
      </c>
      <c r="G255" s="174" t="s">
        <v>2081</v>
      </c>
      <c r="H255" s="80" t="s">
        <v>2082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55</v>
      </c>
      <c r="AR255" s="81">
        <v>10</v>
      </c>
      <c r="AS255" s="81">
        <v>0</v>
      </c>
      <c r="AT255" s="81">
        <v>0</v>
      </c>
      <c r="AU255" s="81">
        <v>0</v>
      </c>
      <c r="AV255" s="81">
        <v>0</v>
      </c>
      <c r="AW255" s="81"/>
      <c r="AX255" s="82"/>
      <c r="AY255" s="81">
        <v>248.5</v>
      </c>
      <c r="AZ255" s="81">
        <v>904.5</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2101</v>
      </c>
      <c r="B256" s="80">
        <v>52</v>
      </c>
      <c r="C256" s="80">
        <v>1</v>
      </c>
      <c r="D256" s="80">
        <v>4</v>
      </c>
      <c r="E256" s="80">
        <v>1990</v>
      </c>
      <c r="F256" s="80" t="s">
        <v>562</v>
      </c>
      <c r="G256" s="80" t="s">
        <v>2102</v>
      </c>
      <c r="H256" s="80" t="s">
        <v>2103</v>
      </c>
      <c r="I256" s="177"/>
      <c r="J256" s="81">
        <v>16.265813559025744</v>
      </c>
      <c r="K256" s="81">
        <v>1.7502997974545567</v>
      </c>
      <c r="L256" s="81">
        <v>19.714876001099881</v>
      </c>
      <c r="M256" s="81">
        <v>5.7646183045846993</v>
      </c>
      <c r="N256" s="81">
        <v>8.0761038420832314</v>
      </c>
      <c r="O256" s="81">
        <v>6.6616146384575803</v>
      </c>
      <c r="P256" s="81">
        <v>11.576901040446584</v>
      </c>
      <c r="Q256" s="81">
        <v>0.50657147304950167</v>
      </c>
      <c r="R256" s="81">
        <v>0</v>
      </c>
      <c r="S256" s="81">
        <v>0.55007556079026065</v>
      </c>
      <c r="T256" s="82"/>
      <c r="U256" s="81">
        <v>1384332</v>
      </c>
      <c r="V256" s="81">
        <v>655</v>
      </c>
      <c r="W256" s="81">
        <v>227</v>
      </c>
      <c r="X256" s="81">
        <v>2192</v>
      </c>
      <c r="Y256" s="81">
        <v>2587</v>
      </c>
      <c r="Z256" s="81">
        <v>2740</v>
      </c>
      <c r="AA256" s="81">
        <v>2811</v>
      </c>
      <c r="AB256" s="81">
        <v>8225</v>
      </c>
      <c r="AC256" s="81">
        <v>0</v>
      </c>
      <c r="AD256" s="81">
        <v>0.55007556079026065</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2104</v>
      </c>
      <c r="B257" s="80">
        <v>53</v>
      </c>
      <c r="C257" s="80">
        <v>2</v>
      </c>
      <c r="D257" s="80">
        <v>4</v>
      </c>
      <c r="E257" s="80">
        <v>2005</v>
      </c>
      <c r="F257" s="80" t="s">
        <v>565</v>
      </c>
      <c r="G257" s="80" t="s">
        <v>2102</v>
      </c>
      <c r="H257" s="80" t="s">
        <v>2103</v>
      </c>
      <c r="I257" s="177"/>
      <c r="J257" s="81">
        <v>6.1777312167283256</v>
      </c>
      <c r="K257" s="81">
        <v>0.90980668459285896</v>
      </c>
      <c r="L257" s="81">
        <v>4.9928415421381027</v>
      </c>
      <c r="M257" s="81">
        <v>6.3275605773692538</v>
      </c>
      <c r="N257" s="81">
        <v>9.1616622184445475</v>
      </c>
      <c r="O257" s="81">
        <v>7.819885398279852</v>
      </c>
      <c r="P257" s="81">
        <v>13.446646220483506</v>
      </c>
      <c r="Q257" s="81">
        <v>0.38860203988595793</v>
      </c>
      <c r="R257" s="81">
        <v>0</v>
      </c>
      <c r="S257" s="81">
        <v>0.72729766727887668</v>
      </c>
      <c r="T257" s="82"/>
      <c r="U257" s="81">
        <v>627936</v>
      </c>
      <c r="V257" s="81">
        <v>397</v>
      </c>
      <c r="W257" s="81">
        <v>66</v>
      </c>
      <c r="X257" s="81">
        <v>1277</v>
      </c>
      <c r="Y257" s="81">
        <v>2492</v>
      </c>
      <c r="Z257" s="81">
        <v>3722</v>
      </c>
      <c r="AA257" s="81">
        <v>2674</v>
      </c>
      <c r="AB257" s="81">
        <v>6596</v>
      </c>
      <c r="AC257" s="81">
        <v>0</v>
      </c>
      <c r="AD257" s="81">
        <v>0.72729766727887668</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2105</v>
      </c>
      <c r="B258" s="80">
        <v>54</v>
      </c>
      <c r="C258" s="80">
        <v>3</v>
      </c>
      <c r="D258" s="80">
        <v>4</v>
      </c>
      <c r="E258" s="80">
        <v>2006</v>
      </c>
      <c r="F258" s="80" t="s">
        <v>566</v>
      </c>
      <c r="G258" s="80" t="s">
        <v>2102</v>
      </c>
      <c r="H258" s="80" t="s">
        <v>2103</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2106</v>
      </c>
      <c r="B259" s="80">
        <v>55</v>
      </c>
      <c r="C259" s="80">
        <v>4</v>
      </c>
      <c r="D259" s="80">
        <v>4</v>
      </c>
      <c r="E259" s="80">
        <v>2007</v>
      </c>
      <c r="F259" s="80" t="s">
        <v>567</v>
      </c>
      <c r="G259" s="80" t="s">
        <v>2102</v>
      </c>
      <c r="H259" s="80" t="s">
        <v>2103</v>
      </c>
      <c r="I259" s="177"/>
      <c r="J259" s="81">
        <v>5.0497268815815604</v>
      </c>
      <c r="K259" s="81">
        <v>0.81429548170992694</v>
      </c>
      <c r="L259" s="81">
        <v>9.2594939016094475</v>
      </c>
      <c r="M259" s="81">
        <v>8.6331888373376806</v>
      </c>
      <c r="N259" s="81">
        <v>8.6112151766068177</v>
      </c>
      <c r="O259" s="81">
        <v>7.362700491726522</v>
      </c>
      <c r="P259" s="81">
        <v>13.36882069239522</v>
      </c>
      <c r="Q259" s="81">
        <v>0.39076871076411041</v>
      </c>
      <c r="R259" s="81">
        <v>0</v>
      </c>
      <c r="S259" s="81">
        <v>0.35282684399656106</v>
      </c>
      <c r="T259" s="82"/>
      <c r="U259" s="81">
        <v>612546</v>
      </c>
      <c r="V259" s="81">
        <v>356</v>
      </c>
      <c r="W259" s="81">
        <v>105</v>
      </c>
      <c r="X259" s="81">
        <v>1907</v>
      </c>
      <c r="Y259" s="81">
        <v>2436</v>
      </c>
      <c r="Z259" s="81">
        <v>3643</v>
      </c>
      <c r="AA259" s="81">
        <v>2618</v>
      </c>
      <c r="AB259" s="81">
        <v>6282</v>
      </c>
      <c r="AC259" s="81">
        <v>0</v>
      </c>
      <c r="AD259" s="81">
        <v>0.35282684399656106</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2107</v>
      </c>
      <c r="B260" s="80">
        <v>56</v>
      </c>
      <c r="C260" s="80">
        <v>5</v>
      </c>
      <c r="D260" s="80">
        <v>4</v>
      </c>
      <c r="E260" s="80">
        <v>2008</v>
      </c>
      <c r="F260" s="80" t="s">
        <v>84</v>
      </c>
      <c r="G260" s="80" t="s">
        <v>2102</v>
      </c>
      <c r="H260" s="80" t="s">
        <v>2103</v>
      </c>
      <c r="I260" s="177"/>
      <c r="J260" s="81">
        <v>4.7114149621493802</v>
      </c>
      <c r="K260" s="81">
        <v>0.60810290037919101</v>
      </c>
      <c r="L260" s="81">
        <v>8.2512420146929095</v>
      </c>
      <c r="M260" s="81">
        <v>8.6084207003358504</v>
      </c>
      <c r="N260" s="81">
        <v>8.5099066526038118</v>
      </c>
      <c r="O260" s="81">
        <v>7.0837572144892107</v>
      </c>
      <c r="P260" s="81">
        <v>13.062846079969844</v>
      </c>
      <c r="Q260" s="81">
        <v>0.38004502381871236</v>
      </c>
      <c r="R260" s="81">
        <v>0</v>
      </c>
      <c r="S260" s="81">
        <v>0.46819185054941531</v>
      </c>
      <c r="T260" s="82"/>
      <c r="U260" s="81">
        <v>609058</v>
      </c>
      <c r="V260" s="81">
        <v>356</v>
      </c>
      <c r="W260" s="81">
        <v>105</v>
      </c>
      <c r="X260" s="81">
        <v>1907</v>
      </c>
      <c r="Y260" s="81">
        <v>2434</v>
      </c>
      <c r="Z260" s="81">
        <v>3628</v>
      </c>
      <c r="AA260" s="81">
        <v>2561</v>
      </c>
      <c r="AB260" s="81">
        <v>6210</v>
      </c>
      <c r="AC260" s="81">
        <v>0</v>
      </c>
      <c r="AD260" s="81">
        <v>0.46819185054941531</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2108</v>
      </c>
      <c r="B261" s="80">
        <v>57</v>
      </c>
      <c r="C261" s="80">
        <v>6</v>
      </c>
      <c r="D261" s="80">
        <v>4</v>
      </c>
      <c r="E261" s="80">
        <v>2009</v>
      </c>
      <c r="F261" s="80" t="s">
        <v>85</v>
      </c>
      <c r="G261" s="80" t="s">
        <v>2102</v>
      </c>
      <c r="H261" s="80" t="s">
        <v>2103</v>
      </c>
      <c r="I261" s="177"/>
      <c r="J261" s="81">
        <v>5.2607717043939699</v>
      </c>
      <c r="K261" s="81">
        <v>0.53650605763942494</v>
      </c>
      <c r="L261" s="81">
        <v>10.961634241903774</v>
      </c>
      <c r="M261" s="81">
        <v>8.2096585660406181</v>
      </c>
      <c r="N261" s="81">
        <v>8.2204587639728288</v>
      </c>
      <c r="O261" s="81">
        <v>7.1371427928722913</v>
      </c>
      <c r="P261" s="81">
        <v>12.535416704150148</v>
      </c>
      <c r="Q261" s="81">
        <v>0.35655189919476427</v>
      </c>
      <c r="R261" s="81">
        <v>0</v>
      </c>
      <c r="S261" s="81">
        <v>0.52564617649406475</v>
      </c>
      <c r="T261" s="82"/>
      <c r="U261" s="81">
        <v>534644</v>
      </c>
      <c r="V261" s="81">
        <v>330</v>
      </c>
      <c r="W261" s="81">
        <v>237</v>
      </c>
      <c r="X261" s="81">
        <v>1924</v>
      </c>
      <c r="Y261" s="81">
        <v>2429</v>
      </c>
      <c r="Z261" s="81">
        <v>3608</v>
      </c>
      <c r="AA261" s="81">
        <v>2523</v>
      </c>
      <c r="AB261" s="81">
        <v>6116</v>
      </c>
      <c r="AC261" s="81">
        <v>0</v>
      </c>
      <c r="AD261" s="81">
        <v>0.52564617649406475</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2109</v>
      </c>
      <c r="B262" s="80">
        <v>58</v>
      </c>
      <c r="C262" s="80">
        <v>7</v>
      </c>
      <c r="D262" s="80">
        <v>4</v>
      </c>
      <c r="E262" s="80">
        <v>2010</v>
      </c>
      <c r="F262" s="80" t="s">
        <v>86</v>
      </c>
      <c r="G262" s="80" t="s">
        <v>2102</v>
      </c>
      <c r="H262" s="80" t="s">
        <v>2103</v>
      </c>
      <c r="I262" s="177"/>
      <c r="J262" s="81">
        <v>5.949459247828722</v>
      </c>
      <c r="K262" s="81">
        <v>0.57239474164515769</v>
      </c>
      <c r="L262" s="81">
        <v>10.340451280645688</v>
      </c>
      <c r="M262" s="81">
        <v>8.4282071826990101</v>
      </c>
      <c r="N262" s="81">
        <v>8.879767992575502</v>
      </c>
      <c r="O262" s="81">
        <v>7.0253715480599874</v>
      </c>
      <c r="P262" s="81">
        <v>12.234813395898467</v>
      </c>
      <c r="Q262" s="81">
        <v>0.36249230799263671</v>
      </c>
      <c r="R262" s="81">
        <v>0</v>
      </c>
      <c r="S262" s="81">
        <v>0.58089340056836047</v>
      </c>
      <c r="T262" s="82"/>
      <c r="U262" s="81">
        <v>612565</v>
      </c>
      <c r="V262" s="81">
        <v>330</v>
      </c>
      <c r="W262" s="81">
        <v>237</v>
      </c>
      <c r="X262" s="81">
        <v>1924</v>
      </c>
      <c r="Y262" s="81">
        <v>2390</v>
      </c>
      <c r="Z262" s="81">
        <v>3568</v>
      </c>
      <c r="AA262" s="81">
        <v>2401</v>
      </c>
      <c r="AB262" s="81">
        <v>5958</v>
      </c>
      <c r="AC262" s="81">
        <v>0</v>
      </c>
      <c r="AD262" s="81">
        <v>0.58089340056836047</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2110</v>
      </c>
      <c r="B263" s="80">
        <v>59</v>
      </c>
      <c r="C263" s="80">
        <v>8</v>
      </c>
      <c r="D263" s="80">
        <v>4</v>
      </c>
      <c r="E263" s="80">
        <v>2011</v>
      </c>
      <c r="F263" s="80" t="s">
        <v>87</v>
      </c>
      <c r="G263" s="80" t="s">
        <v>2102</v>
      </c>
      <c r="H263" s="80" t="s">
        <v>2103</v>
      </c>
      <c r="I263" s="177"/>
      <c r="J263" s="81">
        <v>4.4200958470381746</v>
      </c>
      <c r="K263" s="81">
        <v>0.77729005657038452</v>
      </c>
      <c r="L263" s="81">
        <v>10.737460252958696</v>
      </c>
      <c r="M263" s="81">
        <v>9.1279421165378718</v>
      </c>
      <c r="N263" s="81">
        <v>8.8130796147186317</v>
      </c>
      <c r="O263" s="81">
        <v>6.8085411656706025</v>
      </c>
      <c r="P263" s="81">
        <v>11.559596681402205</v>
      </c>
      <c r="Q263" s="81">
        <v>0.40640262663039961</v>
      </c>
      <c r="R263" s="81">
        <v>0</v>
      </c>
      <c r="S263" s="81">
        <v>0.45997153263370055</v>
      </c>
      <c r="T263" s="82"/>
      <c r="U263" s="81">
        <v>448091</v>
      </c>
      <c r="V263" s="81">
        <v>330</v>
      </c>
      <c r="W263" s="81">
        <v>237</v>
      </c>
      <c r="X263" s="81">
        <v>1924</v>
      </c>
      <c r="Y263" s="81">
        <v>2355</v>
      </c>
      <c r="Z263" s="81">
        <v>3533</v>
      </c>
      <c r="AA263" s="81">
        <v>2336</v>
      </c>
      <c r="AB263" s="81">
        <v>5791</v>
      </c>
      <c r="AC263" s="81">
        <v>0</v>
      </c>
      <c r="AD263" s="81">
        <v>0.45997153263370055</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2111</v>
      </c>
      <c r="B264" s="80">
        <v>60</v>
      </c>
      <c r="C264" s="80">
        <v>9</v>
      </c>
      <c r="D264" s="80">
        <v>4</v>
      </c>
      <c r="E264" s="80">
        <v>2012</v>
      </c>
      <c r="F264" s="80" t="s">
        <v>88</v>
      </c>
      <c r="G264" s="80" t="s">
        <v>2102</v>
      </c>
      <c r="H264" s="80" t="s">
        <v>2103</v>
      </c>
      <c r="I264" s="177"/>
      <c r="J264" s="81">
        <v>8.9091610055157417</v>
      </c>
      <c r="K264" s="81">
        <v>0.69512929491670927</v>
      </c>
      <c r="L264" s="81">
        <v>10.459543256751532</v>
      </c>
      <c r="M264" s="81">
        <v>9.6433125714104317</v>
      </c>
      <c r="N264" s="81">
        <v>8.8825164771029232</v>
      </c>
      <c r="O264" s="81">
        <v>6.5675911239932763</v>
      </c>
      <c r="P264" s="81">
        <v>11.16751811359965</v>
      </c>
      <c r="Q264" s="81">
        <v>0.43071965713590815</v>
      </c>
      <c r="R264" s="81">
        <v>0</v>
      </c>
      <c r="S264" s="81">
        <v>0.58841857684962406</v>
      </c>
      <c r="T264" s="82"/>
      <c r="U264" s="81">
        <v>972501</v>
      </c>
      <c r="V264" s="81">
        <v>330</v>
      </c>
      <c r="W264" s="81">
        <v>237</v>
      </c>
      <c r="X264" s="81">
        <v>1924</v>
      </c>
      <c r="Y264" s="81">
        <v>2348</v>
      </c>
      <c r="Z264" s="81">
        <v>3435</v>
      </c>
      <c r="AA264" s="81">
        <v>2244</v>
      </c>
      <c r="AB264" s="81">
        <v>5649</v>
      </c>
      <c r="AC264" s="81">
        <v>0</v>
      </c>
      <c r="AD264" s="81">
        <v>0.58841857684962406</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2112</v>
      </c>
      <c r="B265" s="80">
        <v>61</v>
      </c>
      <c r="C265" s="80">
        <v>10</v>
      </c>
      <c r="D265" s="80">
        <v>4</v>
      </c>
      <c r="E265" s="80">
        <v>2013</v>
      </c>
      <c r="F265" s="80" t="s">
        <v>89</v>
      </c>
      <c r="G265" s="80" t="s">
        <v>2102</v>
      </c>
      <c r="H265" s="80" t="s">
        <v>2103</v>
      </c>
      <c r="I265" s="177"/>
      <c r="J265" s="81">
        <v>8.7832753552181124</v>
      </c>
      <c r="K265" s="81">
        <v>0.59070766524104035</v>
      </c>
      <c r="L265" s="81">
        <v>9.6512124940550894</v>
      </c>
      <c r="M265" s="81">
        <v>9.6005501286801849</v>
      </c>
      <c r="N265" s="81">
        <v>7.941136703218926</v>
      </c>
      <c r="O265" s="81">
        <v>6.3015348804262485</v>
      </c>
      <c r="P265" s="81">
        <v>11.054739846307692</v>
      </c>
      <c r="Q265" s="81">
        <v>0.43164768322004338</v>
      </c>
      <c r="R265" s="81">
        <v>0</v>
      </c>
      <c r="S265" s="81">
        <v>0.60629434738646648</v>
      </c>
      <c r="T265" s="82"/>
      <c r="U265" s="81">
        <v>988959</v>
      </c>
      <c r="V265" s="81">
        <v>330</v>
      </c>
      <c r="W265" s="81">
        <v>237</v>
      </c>
      <c r="X265" s="81">
        <v>1924</v>
      </c>
      <c r="Y265" s="81">
        <v>2323</v>
      </c>
      <c r="Z265" s="81">
        <v>3443</v>
      </c>
      <c r="AA265" s="81">
        <v>2213</v>
      </c>
      <c r="AB265" s="81">
        <v>5580</v>
      </c>
      <c r="AC265" s="81">
        <v>0</v>
      </c>
      <c r="AD265" s="81">
        <v>0.60629434738646648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2113</v>
      </c>
      <c r="B266" s="80">
        <v>62</v>
      </c>
      <c r="C266" s="80">
        <v>11</v>
      </c>
      <c r="D266" s="80">
        <v>4</v>
      </c>
      <c r="E266" s="80">
        <v>2014</v>
      </c>
      <c r="F266" s="80" t="s">
        <v>90</v>
      </c>
      <c r="G266" s="80" t="s">
        <v>2102</v>
      </c>
      <c r="H266" s="80" t="s">
        <v>2103</v>
      </c>
      <c r="I266" s="177"/>
      <c r="J266" s="81">
        <v>7.1973542654536624</v>
      </c>
      <c r="K266" s="81">
        <v>0.63029270121130032</v>
      </c>
      <c r="L266" s="81">
        <v>7.3402701318632086</v>
      </c>
      <c r="M266" s="81">
        <v>8.3562494845668827</v>
      </c>
      <c r="N266" s="81">
        <v>7.4344965117181827</v>
      </c>
      <c r="O266" s="81">
        <v>5.9153901766004537</v>
      </c>
      <c r="P266" s="81">
        <v>10.881254616421611</v>
      </c>
      <c r="Q266" s="81">
        <v>0.40138065578653132</v>
      </c>
      <c r="R266" s="81">
        <v>0</v>
      </c>
      <c r="S266" s="81">
        <v>0.48445112156203562</v>
      </c>
      <c r="T266" s="82"/>
      <c r="U266" s="81">
        <v>884920</v>
      </c>
      <c r="V266" s="81">
        <v>305</v>
      </c>
      <c r="W266" s="81">
        <v>154</v>
      </c>
      <c r="X266" s="81">
        <v>1794</v>
      </c>
      <c r="Y266" s="81">
        <v>2268</v>
      </c>
      <c r="Z266" s="81">
        <v>3404</v>
      </c>
      <c r="AA266" s="81">
        <v>2167</v>
      </c>
      <c r="AB266" s="81">
        <v>5408</v>
      </c>
      <c r="AC266" s="81">
        <v>0</v>
      </c>
      <c r="AD266" s="81">
        <v>0.48445112156203562</v>
      </c>
      <c r="AE266" s="82"/>
      <c r="AF266" s="81">
        <v>5183096.4227208449</v>
      </c>
      <c r="AG266" s="81">
        <v>573990.50509855349</v>
      </c>
      <c r="AH266" s="81">
        <v>1774277.3938807154</v>
      </c>
      <c r="AI266" s="81">
        <v>11043712.304219343</v>
      </c>
      <c r="AJ266" s="81">
        <v>10532800.486098455</v>
      </c>
      <c r="AK266" s="81">
        <v>0</v>
      </c>
      <c r="AL266" s="81">
        <v>0</v>
      </c>
      <c r="AM266" s="81">
        <v>742437.58709345572</v>
      </c>
      <c r="AN266" s="81">
        <v>0</v>
      </c>
      <c r="AO266" s="81">
        <v>0</v>
      </c>
      <c r="AP266" s="82"/>
      <c r="AQ266" s="81">
        <v>84</v>
      </c>
      <c r="AR266" s="81">
        <v>21</v>
      </c>
      <c r="AS266" s="81">
        <v>0</v>
      </c>
      <c r="AT266" s="81">
        <v>0</v>
      </c>
      <c r="AU266" s="81">
        <v>0</v>
      </c>
      <c r="AV266" s="81">
        <v>0</v>
      </c>
      <c r="AW266" s="81" t="s">
        <v>564</v>
      </c>
      <c r="AX266" s="82"/>
      <c r="AY266" s="81">
        <v>404.20000000000005</v>
      </c>
      <c r="AZ266" s="81">
        <v>1425.7</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2114</v>
      </c>
      <c r="B267" s="80">
        <v>63</v>
      </c>
      <c r="C267" s="80">
        <v>12</v>
      </c>
      <c r="D267" s="80">
        <v>4</v>
      </c>
      <c r="E267" s="80">
        <v>2015</v>
      </c>
      <c r="F267" s="80" t="s">
        <v>91</v>
      </c>
      <c r="G267" s="80" t="s">
        <v>2102</v>
      </c>
      <c r="H267" s="80" t="s">
        <v>2103</v>
      </c>
      <c r="I267" s="177"/>
      <c r="J267" s="81">
        <v>2.901147471683327</v>
      </c>
      <c r="K267" s="81">
        <v>0.61115778355713513</v>
      </c>
      <c r="L267" s="81">
        <v>8.6261793117467516</v>
      </c>
      <c r="M267" s="81">
        <v>7.9655556959057101</v>
      </c>
      <c r="N267" s="81">
        <v>6.6678682873349429</v>
      </c>
      <c r="O267" s="81">
        <v>5.7556691100733062</v>
      </c>
      <c r="P267" s="81">
        <v>10.533020162741083</v>
      </c>
      <c r="Q267" s="81">
        <v>0.38319563168472753</v>
      </c>
      <c r="R267" s="81">
        <v>0</v>
      </c>
      <c r="S267" s="81">
        <v>0.68896335381050866</v>
      </c>
      <c r="T267" s="82"/>
      <c r="U267" s="81">
        <v>408856</v>
      </c>
      <c r="V267" s="81">
        <v>305</v>
      </c>
      <c r="W267" s="81">
        <v>154</v>
      </c>
      <c r="X267" s="81">
        <v>1794</v>
      </c>
      <c r="Y267" s="81">
        <v>2262</v>
      </c>
      <c r="Z267" s="81">
        <v>3344</v>
      </c>
      <c r="AA267" s="81">
        <v>2096</v>
      </c>
      <c r="AB267" s="81">
        <v>5274</v>
      </c>
      <c r="AC267" s="81">
        <v>0</v>
      </c>
      <c r="AD267" s="81">
        <v>0.68896335381050866</v>
      </c>
      <c r="AE267" s="82"/>
      <c r="AF267" s="81">
        <v>2157404.2554401085</v>
      </c>
      <c r="AG267" s="81">
        <v>507073.31650755653</v>
      </c>
      <c r="AH267" s="81">
        <v>1747670.5925314147</v>
      </c>
      <c r="AI267" s="81">
        <v>10782455.300445518</v>
      </c>
      <c r="AJ267" s="81">
        <v>9808551.971352173</v>
      </c>
      <c r="AK267" s="81">
        <v>0</v>
      </c>
      <c r="AL267" s="81">
        <v>0</v>
      </c>
      <c r="AM267" s="81">
        <v>722779.57640208455</v>
      </c>
      <c r="AN267" s="81">
        <v>0</v>
      </c>
      <c r="AO267" s="81">
        <v>0</v>
      </c>
      <c r="AP267" s="82"/>
      <c r="AQ267" s="81">
        <v>89</v>
      </c>
      <c r="AR267" s="81">
        <v>34</v>
      </c>
      <c r="AS267" s="81">
        <v>0</v>
      </c>
      <c r="AT267" s="81">
        <v>0</v>
      </c>
      <c r="AU267" s="81">
        <v>0</v>
      </c>
      <c r="AV267" s="81">
        <v>0</v>
      </c>
      <c r="AW267" s="81" t="s">
        <v>564</v>
      </c>
      <c r="AX267" s="82"/>
      <c r="AY267" s="81">
        <v>429.5</v>
      </c>
      <c r="AZ267" s="81">
        <v>2338.4</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2115</v>
      </c>
      <c r="B268" s="80">
        <v>64</v>
      </c>
      <c r="C268" s="80">
        <v>13</v>
      </c>
      <c r="D268" s="80">
        <v>4</v>
      </c>
      <c r="E268" s="80">
        <v>2016</v>
      </c>
      <c r="F268" s="80" t="s">
        <v>92</v>
      </c>
      <c r="G268" s="80" t="s">
        <v>2102</v>
      </c>
      <c r="H268" s="80" t="s">
        <v>2103</v>
      </c>
      <c r="I268" s="177"/>
      <c r="J268" s="81">
        <v>3.079920652198648</v>
      </c>
      <c r="K268" s="81">
        <v>0.61506236966833316</v>
      </c>
      <c r="L268" s="81">
        <v>9.1333223585002283</v>
      </c>
      <c r="M268" s="81">
        <v>6.9104739689446664</v>
      </c>
      <c r="N268" s="81">
        <v>6.4729273549383892</v>
      </c>
      <c r="O268" s="81">
        <v>5.5837579464717972</v>
      </c>
      <c r="P268" s="81">
        <v>10.203316061527509</v>
      </c>
      <c r="Q268" s="81">
        <v>0.36050587015306623</v>
      </c>
      <c r="R268" s="81">
        <v>0</v>
      </c>
      <c r="S268" s="81">
        <v>0.58122834485043606</v>
      </c>
      <c r="T268" s="82"/>
      <c r="U268" s="81">
        <v>402367</v>
      </c>
      <c r="V268" s="81">
        <v>305</v>
      </c>
      <c r="W268" s="81">
        <v>154</v>
      </c>
      <c r="X268" s="81">
        <v>1794</v>
      </c>
      <c r="Y268" s="81">
        <v>2229</v>
      </c>
      <c r="Z268" s="81">
        <v>3284</v>
      </c>
      <c r="AA268" s="81">
        <v>2100</v>
      </c>
      <c r="AB268" s="81">
        <v>5104</v>
      </c>
      <c r="AC268" s="81">
        <v>0</v>
      </c>
      <c r="AD268" s="81">
        <v>0.58122834485043606</v>
      </c>
      <c r="AE268" s="82"/>
      <c r="AF268" s="81">
        <v>2168543.6103700041</v>
      </c>
      <c r="AG268" s="81">
        <v>481537.47859971871</v>
      </c>
      <c r="AH268" s="81">
        <v>1405593.8044590789</v>
      </c>
      <c r="AI268" s="81">
        <v>10690290.119627509</v>
      </c>
      <c r="AJ268" s="81">
        <v>9544509.8189566825</v>
      </c>
      <c r="AK268" s="81">
        <v>0</v>
      </c>
      <c r="AL268" s="81">
        <v>0</v>
      </c>
      <c r="AM268" s="81">
        <v>700025.21824318659</v>
      </c>
      <c r="AN268" s="81">
        <v>0</v>
      </c>
      <c r="AO268" s="81">
        <v>0</v>
      </c>
      <c r="AP268" s="82"/>
      <c r="AQ268" s="81">
        <v>95</v>
      </c>
      <c r="AR268" s="81">
        <v>49</v>
      </c>
      <c r="AS268" s="81">
        <v>0</v>
      </c>
      <c r="AT268" s="81">
        <v>0</v>
      </c>
      <c r="AU268" s="81">
        <v>0</v>
      </c>
      <c r="AV268" s="81">
        <v>0</v>
      </c>
      <c r="AW268" s="81" t="s">
        <v>564</v>
      </c>
      <c r="AX268" s="82"/>
      <c r="AY268" s="81">
        <v>466.7</v>
      </c>
      <c r="AZ268" s="81">
        <v>2952.7</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2116</v>
      </c>
      <c r="B269" s="80">
        <v>65</v>
      </c>
      <c r="C269" s="80">
        <v>14</v>
      </c>
      <c r="D269" s="80">
        <v>4</v>
      </c>
      <c r="E269" s="80">
        <v>2017</v>
      </c>
      <c r="F269" s="80" t="s">
        <v>71</v>
      </c>
      <c r="G269" s="80" t="s">
        <v>2102</v>
      </c>
      <c r="H269" s="80" t="s">
        <v>2103</v>
      </c>
      <c r="I269" s="177"/>
      <c r="J269" s="81">
        <v>2.6662639416762444</v>
      </c>
      <c r="K269" s="81">
        <v>0.62795244988847077</v>
      </c>
      <c r="L269" s="81">
        <v>8.4964018521375841</v>
      </c>
      <c r="M269" s="81">
        <v>6.8484788724304124</v>
      </c>
      <c r="N269" s="81">
        <v>6.4848080061539264</v>
      </c>
      <c r="O269" s="81">
        <v>5.3856013139675483</v>
      </c>
      <c r="P269" s="81">
        <v>9.9648757257887954</v>
      </c>
      <c r="Q269" s="81">
        <v>0.33795166006624511</v>
      </c>
      <c r="R269" s="81">
        <v>0</v>
      </c>
      <c r="S269" s="81">
        <v>0.89709775488412269</v>
      </c>
      <c r="T269" s="82"/>
      <c r="U269" s="81">
        <v>371129</v>
      </c>
      <c r="V269" s="81">
        <v>305</v>
      </c>
      <c r="W269" s="81">
        <v>154</v>
      </c>
      <c r="X269" s="81">
        <v>1794</v>
      </c>
      <c r="Y269" s="81">
        <v>2183</v>
      </c>
      <c r="Z269" s="81">
        <v>3220</v>
      </c>
      <c r="AA269" s="81">
        <v>2064</v>
      </c>
      <c r="AB269" s="81">
        <v>4948</v>
      </c>
      <c r="AC269" s="81">
        <v>0</v>
      </c>
      <c r="AD269" s="81">
        <v>0.89709775488412269</v>
      </c>
      <c r="AE269" s="82"/>
      <c r="AF269" s="81">
        <v>2002416.103400995</v>
      </c>
      <c r="AG269" s="81">
        <v>498374.75878293213</v>
      </c>
      <c r="AH269" s="81">
        <v>1791253.014280644</v>
      </c>
      <c r="AI269" s="81">
        <v>10862524.948905591</v>
      </c>
      <c r="AJ269" s="81">
        <v>9554916.5981461406</v>
      </c>
      <c r="AK269" s="81">
        <v>0</v>
      </c>
      <c r="AL269" s="81">
        <v>0</v>
      </c>
      <c r="AM269" s="81">
        <v>679691.33300402318</v>
      </c>
      <c r="AN269" s="81">
        <v>0</v>
      </c>
      <c r="AO269" s="81">
        <v>0</v>
      </c>
      <c r="AP269" s="82"/>
      <c r="AQ269" s="81">
        <v>103</v>
      </c>
      <c r="AR269" s="81">
        <v>57</v>
      </c>
      <c r="AS269" s="81">
        <v>0</v>
      </c>
      <c r="AT269" s="81">
        <v>0</v>
      </c>
      <c r="AU269" s="81">
        <v>0</v>
      </c>
      <c r="AV269" s="81">
        <v>0</v>
      </c>
      <c r="AW269" s="81" t="s">
        <v>564</v>
      </c>
      <c r="AX269" s="82"/>
      <c r="AY269" s="81">
        <v>507</v>
      </c>
      <c r="AZ269" s="81">
        <v>3186.9</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2117</v>
      </c>
      <c r="B270" s="80">
        <v>66</v>
      </c>
      <c r="C270" s="80">
        <v>15</v>
      </c>
      <c r="D270" s="80">
        <v>4</v>
      </c>
      <c r="E270" s="80">
        <v>2018</v>
      </c>
      <c r="F270" s="80" t="s">
        <v>93</v>
      </c>
      <c r="G270" s="80" t="s">
        <v>2102</v>
      </c>
      <c r="H270" s="80" t="s">
        <v>2103</v>
      </c>
      <c r="I270" s="177"/>
      <c r="J270" s="81">
        <v>2.6732375753949564</v>
      </c>
      <c r="K270" s="81">
        <v>0.5862564610878559</v>
      </c>
      <c r="L270" s="81">
        <v>7.9121584715091675</v>
      </c>
      <c r="M270" s="81">
        <v>6.9550263515475024</v>
      </c>
      <c r="N270" s="81">
        <v>5.8366281861751244</v>
      </c>
      <c r="O270" s="81">
        <v>5.1711800986403089</v>
      </c>
      <c r="P270" s="81">
        <v>9.7987645952246769</v>
      </c>
      <c r="Q270" s="81">
        <v>0.30663033341016327</v>
      </c>
      <c r="R270" s="81">
        <v>0</v>
      </c>
      <c r="S270" s="81">
        <v>0.70230505370221541</v>
      </c>
      <c r="T270" s="82"/>
      <c r="U270" s="81">
        <v>388315</v>
      </c>
      <c r="V270" s="81">
        <v>305</v>
      </c>
      <c r="W270" s="81">
        <v>154</v>
      </c>
      <c r="X270" s="81">
        <v>1794</v>
      </c>
      <c r="Y270" s="81">
        <v>2166</v>
      </c>
      <c r="Z270" s="81">
        <v>3151</v>
      </c>
      <c r="AA270" s="81">
        <v>2050</v>
      </c>
      <c r="AB270" s="81">
        <v>4838</v>
      </c>
      <c r="AC270" s="81">
        <v>0</v>
      </c>
      <c r="AD270" s="81">
        <v>0.70230505370221541</v>
      </c>
      <c r="AE270" s="82"/>
      <c r="AF270" s="81">
        <v>2019904.9811021721</v>
      </c>
      <c r="AG270" s="81">
        <v>442757.70226336143</v>
      </c>
      <c r="AH270" s="81">
        <v>1689263.2771509979</v>
      </c>
      <c r="AI270" s="81">
        <v>10481034.85145483</v>
      </c>
      <c r="AJ270" s="81">
        <v>9033767.3809424601</v>
      </c>
      <c r="AK270" s="81">
        <v>0</v>
      </c>
      <c r="AL270" s="81">
        <v>0</v>
      </c>
      <c r="AM270" s="81">
        <v>665956.0736229571</v>
      </c>
      <c r="AN270" s="81">
        <v>0</v>
      </c>
      <c r="AO270" s="81">
        <v>0</v>
      </c>
      <c r="AP270" s="82"/>
      <c r="AQ270" s="81">
        <v>106</v>
      </c>
      <c r="AR270" s="81">
        <v>74</v>
      </c>
      <c r="AS270" s="81">
        <v>0</v>
      </c>
      <c r="AT270" s="81">
        <v>0</v>
      </c>
      <c r="AU270" s="81">
        <v>0</v>
      </c>
      <c r="AV270" s="81">
        <v>0</v>
      </c>
      <c r="AW270" s="81" t="s">
        <v>564</v>
      </c>
      <c r="AX270" s="82"/>
      <c r="AY270" s="81">
        <v>531.9</v>
      </c>
      <c r="AZ270" s="81">
        <v>3527</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2118</v>
      </c>
      <c r="B271" s="80">
        <v>67</v>
      </c>
      <c r="C271" s="80">
        <v>16</v>
      </c>
      <c r="D271" s="80">
        <v>4</v>
      </c>
      <c r="E271" s="80">
        <v>2019</v>
      </c>
      <c r="F271" s="80" t="s">
        <v>73</v>
      </c>
      <c r="G271" s="80" t="s">
        <v>2102</v>
      </c>
      <c r="H271" s="80" t="s">
        <v>2103</v>
      </c>
      <c r="I271" s="177"/>
      <c r="J271" s="81">
        <v>2.6194122459611173</v>
      </c>
      <c r="K271" s="81">
        <v>0.52600500149799156</v>
      </c>
      <c r="L271" s="81">
        <v>7.9546863226597724</v>
      </c>
      <c r="M271" s="81">
        <v>6.6299328708433514</v>
      </c>
      <c r="N271" s="81">
        <v>5.5710621664110747</v>
      </c>
      <c r="O271" s="81">
        <v>4.9052138723331025</v>
      </c>
      <c r="P271" s="81">
        <v>9.3477196370709361</v>
      </c>
      <c r="Q271" s="81">
        <v>0.29169744995558211</v>
      </c>
      <c r="R271" s="81">
        <v>0</v>
      </c>
      <c r="S271" s="81">
        <v>0.50828726895355292</v>
      </c>
      <c r="T271" s="82"/>
      <c r="U271" s="81">
        <v>398179</v>
      </c>
      <c r="V271" s="81">
        <v>305</v>
      </c>
      <c r="W271" s="81">
        <v>154</v>
      </c>
      <c r="X271" s="81">
        <v>1794</v>
      </c>
      <c r="Y271" s="81">
        <v>2130</v>
      </c>
      <c r="Z271" s="81">
        <v>3071</v>
      </c>
      <c r="AA271" s="81">
        <v>1941</v>
      </c>
      <c r="AB271" s="81">
        <v>4727</v>
      </c>
      <c r="AC271" s="81">
        <v>0</v>
      </c>
      <c r="AD271" s="81">
        <v>0.50828726895355292</v>
      </c>
      <c r="AE271" s="82"/>
      <c r="AF271" s="81">
        <v>2012706.674940432</v>
      </c>
      <c r="AG271" s="81">
        <v>426873.31046070938</v>
      </c>
      <c r="AH271" s="81">
        <v>1814405.949303759</v>
      </c>
      <c r="AI271" s="81">
        <v>10820348.33990887</v>
      </c>
      <c r="AJ271" s="81">
        <v>9144952.2821461372</v>
      </c>
      <c r="AK271" s="81">
        <v>0</v>
      </c>
      <c r="AL271" s="81">
        <v>0</v>
      </c>
      <c r="AM271" s="81">
        <v>643781.81516305194</v>
      </c>
      <c r="AN271" s="81">
        <v>0</v>
      </c>
      <c r="AO271" s="81">
        <v>0</v>
      </c>
      <c r="AP271" s="82"/>
      <c r="AQ271" s="81">
        <v>110</v>
      </c>
      <c r="AR271" s="81">
        <v>84</v>
      </c>
      <c r="AS271" s="81">
        <v>0</v>
      </c>
      <c r="AT271" s="81">
        <v>0</v>
      </c>
      <c r="AU271" s="81">
        <v>0</v>
      </c>
      <c r="AV271" s="81">
        <v>0</v>
      </c>
      <c r="AW271" s="81" t="s">
        <v>564</v>
      </c>
      <c r="AX271" s="82"/>
      <c r="AY271" s="81">
        <v>557.29999999999995</v>
      </c>
      <c r="AZ271" s="81">
        <v>4581.8</v>
      </c>
      <c r="BA271" s="81">
        <v>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2119</v>
      </c>
      <c r="B272" s="80">
        <v>68</v>
      </c>
      <c r="C272" s="80">
        <v>17</v>
      </c>
      <c r="D272" s="80">
        <v>4</v>
      </c>
      <c r="E272" s="80">
        <v>2020</v>
      </c>
      <c r="F272" s="80" t="s">
        <v>218</v>
      </c>
      <c r="G272" s="80" t="s">
        <v>2102</v>
      </c>
      <c r="H272" s="80" t="s">
        <v>2103</v>
      </c>
      <c r="I272" s="177"/>
      <c r="J272" s="81">
        <v>2.2824541805380449</v>
      </c>
      <c r="K272" s="81">
        <v>0.49943927020061391</v>
      </c>
      <c r="L272" s="81">
        <v>7.6097316812091265</v>
      </c>
      <c r="M272" s="81">
        <v>5.3455587241608811</v>
      </c>
      <c r="N272" s="81">
        <v>5.4317696512650242</v>
      </c>
      <c r="O272" s="81">
        <v>4.2500806954183892</v>
      </c>
      <c r="P272" s="81">
        <v>8.8341439523243253</v>
      </c>
      <c r="Q272" s="81">
        <v>0.2722919239190506</v>
      </c>
      <c r="R272" s="81">
        <v>0</v>
      </c>
      <c r="S272" s="81">
        <v>0.69321119990888358</v>
      </c>
      <c r="T272" s="82"/>
      <c r="U272" s="81">
        <v>340113</v>
      </c>
      <c r="V272" s="81">
        <v>270</v>
      </c>
      <c r="W272" s="81">
        <v>163</v>
      </c>
      <c r="X272" s="81">
        <v>1634</v>
      </c>
      <c r="Y272" s="81">
        <v>2097</v>
      </c>
      <c r="Z272" s="81">
        <v>3037</v>
      </c>
      <c r="AA272" s="81">
        <v>1993</v>
      </c>
      <c r="AB272" s="81">
        <v>4618</v>
      </c>
      <c r="AC272" s="81">
        <v>0</v>
      </c>
      <c r="AD272" s="81">
        <v>0.69321119990888358</v>
      </c>
      <c r="AE272" s="82"/>
      <c r="AF272" s="81">
        <v>1779218.537104513</v>
      </c>
      <c r="AG272" s="81">
        <v>385197.70677553868</v>
      </c>
      <c r="AH272" s="81">
        <v>1828745.4630431479</v>
      </c>
      <c r="AI272" s="81">
        <v>9100477.5125148483</v>
      </c>
      <c r="AJ272" s="81">
        <v>9114911.6629988402</v>
      </c>
      <c r="AK272" s="81"/>
      <c r="AL272" s="81"/>
      <c r="AM272" s="81">
        <v>602700.30705011357</v>
      </c>
      <c r="AN272" s="81"/>
      <c r="AO272" s="81"/>
      <c r="AP272" s="82"/>
      <c r="AQ272" s="81">
        <v>118</v>
      </c>
      <c r="AR272" s="81">
        <v>89</v>
      </c>
      <c r="AS272" s="81">
        <v>0</v>
      </c>
      <c r="AT272" s="81">
        <v>0</v>
      </c>
      <c r="AU272" s="81">
        <v>0</v>
      </c>
      <c r="AV272" s="81">
        <v>0</v>
      </c>
      <c r="AW272" s="81">
        <v>0</v>
      </c>
      <c r="AX272" s="82"/>
      <c r="AY272" s="81">
        <v>601.59999999999991</v>
      </c>
      <c r="AZ272" s="81">
        <v>4968.5999999999995</v>
      </c>
      <c r="BA272" s="81">
        <v>0</v>
      </c>
      <c r="BB272" s="81">
        <v>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2120</v>
      </c>
      <c r="B273" s="80">
        <v>68</v>
      </c>
      <c r="C273" s="80">
        <v>18</v>
      </c>
      <c r="D273" s="80">
        <v>4</v>
      </c>
      <c r="E273" s="80">
        <v>2021</v>
      </c>
      <c r="F273" s="80" t="s">
        <v>75</v>
      </c>
      <c r="G273" s="174" t="s">
        <v>2102</v>
      </c>
      <c r="H273" s="80" t="s">
        <v>2103</v>
      </c>
      <c r="I273" s="177"/>
      <c r="J273" s="81">
        <v>2.300077517220771</v>
      </c>
      <c r="K273" s="81">
        <v>0.56591625214792995</v>
      </c>
      <c r="L273" s="81">
        <v>7.2553547254573356</v>
      </c>
      <c r="M273" s="81">
        <v>6.2698986836150867</v>
      </c>
      <c r="N273" s="81">
        <v>5.1915760033804759</v>
      </c>
      <c r="O273" s="81">
        <v>4.0460077216480235</v>
      </c>
      <c r="P273" s="81">
        <v>8.9314986066489102</v>
      </c>
      <c r="Q273" s="81">
        <v>0.27018927788436609</v>
      </c>
      <c r="R273" s="81">
        <v>0</v>
      </c>
      <c r="S273" s="81">
        <v>0</v>
      </c>
      <c r="T273" s="82"/>
      <c r="U273" s="81">
        <v>360954</v>
      </c>
      <c r="V273" s="81">
        <v>270</v>
      </c>
      <c r="W273" s="81">
        <v>163</v>
      </c>
      <c r="X273" s="81">
        <v>1634</v>
      </c>
      <c r="Y273" s="81">
        <v>2088</v>
      </c>
      <c r="Z273" s="81">
        <v>2977</v>
      </c>
      <c r="AA273" s="81">
        <v>1965</v>
      </c>
      <c r="AB273" s="81">
        <v>4528</v>
      </c>
      <c r="AC273" s="81">
        <v>0</v>
      </c>
      <c r="AD273" s="81">
        <v>0</v>
      </c>
      <c r="AE273" s="82"/>
      <c r="AF273" s="81">
        <v>1770871.0697301908</v>
      </c>
      <c r="AG273" s="81">
        <v>428943.74294429278</v>
      </c>
      <c r="AH273" s="81">
        <v>1682531.9176890545</v>
      </c>
      <c r="AI273" s="81">
        <v>10089060.861626536</v>
      </c>
      <c r="AJ273" s="81">
        <v>8080745.346413604</v>
      </c>
      <c r="AK273" s="81">
        <v>0</v>
      </c>
      <c r="AL273" s="81">
        <v>0</v>
      </c>
      <c r="AM273" s="81">
        <v>594362.88399373158</v>
      </c>
      <c r="AN273" s="81">
        <v>0</v>
      </c>
      <c r="AO273" s="81">
        <v>0</v>
      </c>
      <c r="AP273" s="82"/>
      <c r="AQ273" s="81">
        <v>122</v>
      </c>
      <c r="AR273" s="81">
        <v>89</v>
      </c>
      <c r="AS273" s="81">
        <v>0</v>
      </c>
      <c r="AT273" s="81">
        <v>0</v>
      </c>
      <c r="AU273" s="81">
        <v>0</v>
      </c>
      <c r="AV273" s="81">
        <v>0</v>
      </c>
      <c r="AW273" s="81"/>
      <c r="AX273" s="82"/>
      <c r="AY273" s="81">
        <v>626.20000000000005</v>
      </c>
      <c r="AZ273" s="81">
        <v>4968.5999999999995</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2121</v>
      </c>
      <c r="B274" s="80">
        <v>68</v>
      </c>
      <c r="C274" s="80">
        <v>19</v>
      </c>
      <c r="D274" s="80">
        <v>4</v>
      </c>
      <c r="E274" s="80">
        <v>2022</v>
      </c>
      <c r="F274" s="80" t="s">
        <v>568</v>
      </c>
      <c r="G274" s="174" t="s">
        <v>2102</v>
      </c>
      <c r="H274" s="80" t="s">
        <v>2103</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125</v>
      </c>
      <c r="AR274" s="81">
        <v>89</v>
      </c>
      <c r="AS274" s="81">
        <v>0</v>
      </c>
      <c r="AT274" s="81">
        <v>0</v>
      </c>
      <c r="AU274" s="81">
        <v>0</v>
      </c>
      <c r="AV274" s="81">
        <v>0</v>
      </c>
      <c r="AW274" s="81"/>
      <c r="AX274" s="82"/>
      <c r="AY274" s="81">
        <v>651.4</v>
      </c>
      <c r="AZ274" s="81">
        <v>4968.5999999999995</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2122</v>
      </c>
      <c r="B275" s="80">
        <v>239</v>
      </c>
      <c r="C275" s="80">
        <v>1</v>
      </c>
      <c r="D275" s="80">
        <v>15</v>
      </c>
      <c r="E275" s="80">
        <v>1990</v>
      </c>
      <c r="F275" s="80" t="s">
        <v>562</v>
      </c>
      <c r="G275" s="80" t="s">
        <v>2123</v>
      </c>
      <c r="H275" s="80" t="s">
        <v>2124</v>
      </c>
      <c r="I275" s="177"/>
      <c r="J275" s="81">
        <v>6.1237466782968903</v>
      </c>
      <c r="K275" s="81">
        <v>1.8346587851968561</v>
      </c>
      <c r="L275" s="81">
        <v>4.0044170173679614</v>
      </c>
      <c r="M275" s="81">
        <v>4.9659983240291101</v>
      </c>
      <c r="N275" s="81">
        <v>7.528002543291052</v>
      </c>
      <c r="O275" s="81">
        <v>5.4435602830315775</v>
      </c>
      <c r="P275" s="81">
        <v>11.770467155317089</v>
      </c>
      <c r="Q275" s="81">
        <v>0.40833664028184752</v>
      </c>
      <c r="R275" s="81">
        <v>0</v>
      </c>
      <c r="S275" s="81">
        <v>0.36811016535427588</v>
      </c>
      <c r="T275" s="82"/>
      <c r="U275" s="81">
        <v>911686</v>
      </c>
      <c r="V275" s="81">
        <v>535</v>
      </c>
      <c r="W275" s="81">
        <v>57</v>
      </c>
      <c r="X275" s="81">
        <v>1709</v>
      </c>
      <c r="Y275" s="81">
        <v>1871</v>
      </c>
      <c r="Z275" s="81">
        <v>2239</v>
      </c>
      <c r="AA275" s="81">
        <v>2858</v>
      </c>
      <c r="AB275" s="81">
        <v>6630</v>
      </c>
      <c r="AC275" s="81">
        <v>0</v>
      </c>
      <c r="AD275" s="81">
        <v>0.36811016535427588</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2125</v>
      </c>
      <c r="B276" s="80">
        <v>240</v>
      </c>
      <c r="C276" s="80">
        <v>2</v>
      </c>
      <c r="D276" s="80">
        <v>15</v>
      </c>
      <c r="E276" s="80">
        <v>2005</v>
      </c>
      <c r="F276" s="80" t="s">
        <v>565</v>
      </c>
      <c r="G276" s="80" t="s">
        <v>2123</v>
      </c>
      <c r="H276" s="80" t="s">
        <v>2124</v>
      </c>
      <c r="I276" s="177"/>
      <c r="J276" s="81">
        <v>0.84578914791798832</v>
      </c>
      <c r="K276" s="81">
        <v>1.4395757913094545</v>
      </c>
      <c r="L276" s="81">
        <v>1.0469749074814338</v>
      </c>
      <c r="M276" s="81">
        <v>7.5575113825924172</v>
      </c>
      <c r="N276" s="81">
        <v>10.767434930852771</v>
      </c>
      <c r="O276" s="81">
        <v>6.7441784332289965</v>
      </c>
      <c r="P276" s="81">
        <v>12.657146049722133</v>
      </c>
      <c r="Q276" s="81">
        <v>0.33716941695987523</v>
      </c>
      <c r="R276" s="81">
        <v>0</v>
      </c>
      <c r="S276" s="81">
        <v>0.26828351999999994</v>
      </c>
      <c r="T276" s="82"/>
      <c r="U276" s="81">
        <v>152400</v>
      </c>
      <c r="V276" s="81">
        <v>553</v>
      </c>
      <c r="W276" s="81">
        <v>14</v>
      </c>
      <c r="X276" s="81">
        <v>1387</v>
      </c>
      <c r="Y276" s="81">
        <v>2012</v>
      </c>
      <c r="Z276" s="81">
        <v>3210</v>
      </c>
      <c r="AA276" s="81">
        <v>2517</v>
      </c>
      <c r="AB276" s="81">
        <v>5723</v>
      </c>
      <c r="AC276" s="81">
        <v>0</v>
      </c>
      <c r="AD276" s="81">
        <v>0.26828351999999994</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2126</v>
      </c>
      <c r="B277" s="80">
        <v>241</v>
      </c>
      <c r="C277" s="80">
        <v>3</v>
      </c>
      <c r="D277" s="80">
        <v>15</v>
      </c>
      <c r="E277" s="80">
        <v>2006</v>
      </c>
      <c r="F277" s="80" t="s">
        <v>566</v>
      </c>
      <c r="G277" s="80" t="s">
        <v>2123</v>
      </c>
      <c r="H277" s="80" t="s">
        <v>2124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2127</v>
      </c>
      <c r="B278" s="80">
        <v>242</v>
      </c>
      <c r="C278" s="80">
        <v>4</v>
      </c>
      <c r="D278" s="80">
        <v>15</v>
      </c>
      <c r="E278" s="80">
        <v>2007</v>
      </c>
      <c r="F278" s="80" t="s">
        <v>567</v>
      </c>
      <c r="G278" s="80" t="s">
        <v>2123</v>
      </c>
      <c r="H278" s="80" t="s">
        <v>2124</v>
      </c>
      <c r="I278" s="177"/>
      <c r="J278" s="81">
        <v>1.0281447582005687</v>
      </c>
      <c r="K278" s="81">
        <v>1.1934439611658954</v>
      </c>
      <c r="L278" s="81">
        <v>1.5351662085979274</v>
      </c>
      <c r="M278" s="81">
        <v>7.9014147672795616</v>
      </c>
      <c r="N278" s="81">
        <v>9.5131784524992806</v>
      </c>
      <c r="O278" s="81">
        <v>6.4512050424350971</v>
      </c>
      <c r="P278" s="81">
        <v>12.30666839903456</v>
      </c>
      <c r="Q278" s="81">
        <v>0.34504839837766954</v>
      </c>
      <c r="R278" s="81">
        <v>0</v>
      </c>
      <c r="S278" s="81">
        <v>0.28697129999999998</v>
      </c>
      <c r="T278" s="82"/>
      <c r="U278" s="81">
        <v>189524</v>
      </c>
      <c r="V278" s="81">
        <v>446</v>
      </c>
      <c r="W278" s="81">
        <v>25</v>
      </c>
      <c r="X278" s="81">
        <v>1692</v>
      </c>
      <c r="Y278" s="81">
        <v>2025</v>
      </c>
      <c r="Z278" s="81">
        <v>3192</v>
      </c>
      <c r="AA278" s="81">
        <v>2410</v>
      </c>
      <c r="AB278" s="81">
        <v>5547</v>
      </c>
      <c r="AC278" s="81">
        <v>0</v>
      </c>
      <c r="AD278" s="81">
        <v>0.28697129999999998</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2128</v>
      </c>
      <c r="B279" s="80">
        <v>243</v>
      </c>
      <c r="C279" s="80">
        <v>5</v>
      </c>
      <c r="D279" s="80">
        <v>15</v>
      </c>
      <c r="E279" s="80">
        <v>2008</v>
      </c>
      <c r="F279" s="80" t="s">
        <v>84</v>
      </c>
      <c r="G279" s="80" t="s">
        <v>2123</v>
      </c>
      <c r="H279" s="80" t="s">
        <v>2124</v>
      </c>
      <c r="I279" s="177"/>
      <c r="J279" s="81">
        <v>0.85670150906280151</v>
      </c>
      <c r="K279" s="81">
        <v>0.88468288139367701</v>
      </c>
      <c r="L279" s="81">
        <v>1.3947341114193601</v>
      </c>
      <c r="M279" s="81">
        <v>8.5477814441944311</v>
      </c>
      <c r="N279" s="81">
        <v>8.5563583287697504</v>
      </c>
      <c r="O279" s="81">
        <v>6.2949375026221652</v>
      </c>
      <c r="P279" s="81">
        <v>12.124320629476111</v>
      </c>
      <c r="Q279" s="81">
        <v>0.33341147983322783</v>
      </c>
      <c r="R279" s="81">
        <v>0</v>
      </c>
      <c r="S279" s="81">
        <v>0.26746026000000001</v>
      </c>
      <c r="T279" s="82"/>
      <c r="U279" s="81">
        <v>183254</v>
      </c>
      <c r="V279" s="81">
        <v>446</v>
      </c>
      <c r="W279" s="81">
        <v>25</v>
      </c>
      <c r="X279" s="81">
        <v>1692</v>
      </c>
      <c r="Y279" s="81">
        <v>2004</v>
      </c>
      <c r="Z279" s="81">
        <v>3224</v>
      </c>
      <c r="AA279" s="81">
        <v>2377</v>
      </c>
      <c r="AB279" s="81">
        <v>5448</v>
      </c>
      <c r="AC279" s="81">
        <v>0</v>
      </c>
      <c r="AD279" s="81">
        <v>0.26746026000000001</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2129</v>
      </c>
      <c r="B280" s="80">
        <v>244</v>
      </c>
      <c r="C280" s="80">
        <v>6</v>
      </c>
      <c r="D280" s="80">
        <v>15</v>
      </c>
      <c r="E280" s="80">
        <v>2009</v>
      </c>
      <c r="F280" s="80" t="s">
        <v>85</v>
      </c>
      <c r="G280" s="80" t="s">
        <v>2123</v>
      </c>
      <c r="H280" s="80" t="s">
        <v>2124</v>
      </c>
      <c r="I280" s="177"/>
      <c r="J280" s="81">
        <v>0.97044602945248226</v>
      </c>
      <c r="K280" s="81">
        <v>0.9274379428045828</v>
      </c>
      <c r="L280" s="81">
        <v>2.9635879113974366</v>
      </c>
      <c r="M280" s="81">
        <v>8.5863643927650486</v>
      </c>
      <c r="N280" s="81">
        <v>8.6055121153198648</v>
      </c>
      <c r="O280" s="81">
        <v>6.4111640220895501</v>
      </c>
      <c r="P280" s="81">
        <v>11.526819957839216</v>
      </c>
      <c r="Q280" s="81">
        <v>0.3127699377337983</v>
      </c>
      <c r="R280" s="81">
        <v>0</v>
      </c>
      <c r="S280" s="81">
        <v>0.26746026000000001</v>
      </c>
      <c r="T280" s="82"/>
      <c r="U280" s="81">
        <v>154206</v>
      </c>
      <c r="V280" s="81">
        <v>448</v>
      </c>
      <c r="W280" s="81">
        <v>74</v>
      </c>
      <c r="X280" s="81">
        <v>1733</v>
      </c>
      <c r="Y280" s="81">
        <v>2000</v>
      </c>
      <c r="Z280" s="81">
        <v>3241</v>
      </c>
      <c r="AA280" s="81">
        <v>2320</v>
      </c>
      <c r="AB280" s="81">
        <v>5365</v>
      </c>
      <c r="AC280" s="81">
        <v>0</v>
      </c>
      <c r="AD280" s="81">
        <v>0.26746026000000001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2130</v>
      </c>
      <c r="B281" s="80">
        <v>245</v>
      </c>
      <c r="C281" s="80">
        <v>7</v>
      </c>
      <c r="D281" s="80">
        <v>15</v>
      </c>
      <c r="E281" s="80">
        <v>2010</v>
      </c>
      <c r="F281" s="80" t="s">
        <v>86</v>
      </c>
      <c r="G281" s="80" t="s">
        <v>2123</v>
      </c>
      <c r="H281" s="80" t="s">
        <v>2124</v>
      </c>
      <c r="I281" s="177"/>
      <c r="J281" s="81">
        <v>0.86000099166513277</v>
      </c>
      <c r="K281" s="81">
        <v>0.99355380577263208</v>
      </c>
      <c r="L281" s="81">
        <v>3.0179526354896882</v>
      </c>
      <c r="M281" s="81">
        <v>8.8714085875780526</v>
      </c>
      <c r="N281" s="81">
        <v>9.1035980978399795</v>
      </c>
      <c r="O281" s="81">
        <v>6.3775724339031106</v>
      </c>
      <c r="P281" s="81">
        <v>11.602944649088219</v>
      </c>
      <c r="Q281" s="81">
        <v>0.32099855941073369</v>
      </c>
      <c r="R281" s="81">
        <v>0</v>
      </c>
      <c r="S281" s="81">
        <v>0.2627369</v>
      </c>
      <c r="T281" s="82"/>
      <c r="U281" s="81">
        <v>159580</v>
      </c>
      <c r="V281" s="81">
        <v>448</v>
      </c>
      <c r="W281" s="81">
        <v>74</v>
      </c>
      <c r="X281" s="81">
        <v>1733</v>
      </c>
      <c r="Y281" s="81">
        <v>1988</v>
      </c>
      <c r="Z281" s="81">
        <v>3239</v>
      </c>
      <c r="AA281" s="81">
        <v>2277</v>
      </c>
      <c r="AB281" s="81">
        <v>5276</v>
      </c>
      <c r="AC281" s="81">
        <v>0</v>
      </c>
      <c r="AD281" s="81">
        <v>0.2627369</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2131</v>
      </c>
      <c r="B282" s="80">
        <v>246</v>
      </c>
      <c r="C282" s="80">
        <v>8</v>
      </c>
      <c r="D282" s="80">
        <v>15</v>
      </c>
      <c r="E282" s="80">
        <v>2011</v>
      </c>
      <c r="F282" s="80" t="s">
        <v>87</v>
      </c>
      <c r="G282" s="80" t="s">
        <v>2123</v>
      </c>
      <c r="H282" s="80" t="s">
        <v>2124</v>
      </c>
      <c r="I282" s="177"/>
      <c r="J282" s="81">
        <v>0.88091471262829701</v>
      </c>
      <c r="K282" s="81">
        <v>1.2470392414368938</v>
      </c>
      <c r="L282" s="81">
        <v>2.6928026378241623</v>
      </c>
      <c r="M282" s="81">
        <v>9.763091986181589</v>
      </c>
      <c r="N282" s="81">
        <v>8.5875725328936863</v>
      </c>
      <c r="O282" s="81">
        <v>6.2882167629728771</v>
      </c>
      <c r="P282" s="81">
        <v>11.138977795306662</v>
      </c>
      <c r="Q282" s="81">
        <v>0.36499742032545474</v>
      </c>
      <c r="R282" s="81">
        <v>0</v>
      </c>
      <c r="S282" s="81">
        <v>0.26332731999999998</v>
      </c>
      <c r="T282" s="82"/>
      <c r="U282" s="81">
        <v>155002</v>
      </c>
      <c r="V282" s="81">
        <v>448</v>
      </c>
      <c r="W282" s="81">
        <v>74</v>
      </c>
      <c r="X282" s="81">
        <v>1733</v>
      </c>
      <c r="Y282" s="81">
        <v>1997</v>
      </c>
      <c r="Z282" s="81">
        <v>3263</v>
      </c>
      <c r="AA282" s="81">
        <v>2251</v>
      </c>
      <c r="AB282" s="81">
        <v>5201</v>
      </c>
      <c r="AC282" s="81">
        <v>0</v>
      </c>
      <c r="AD282" s="81">
        <v>0.26332731999999998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2132</v>
      </c>
      <c r="B283" s="80">
        <v>247</v>
      </c>
      <c r="C283" s="80">
        <v>9</v>
      </c>
      <c r="D283" s="80">
        <v>15</v>
      </c>
      <c r="E283" s="80">
        <v>2012</v>
      </c>
      <c r="F283" s="80" t="s">
        <v>88</v>
      </c>
      <c r="G283" s="80" t="s">
        <v>2123</v>
      </c>
      <c r="H283" s="80" t="s">
        <v>2124</v>
      </c>
      <c r="I283" s="177"/>
      <c r="J283" s="81">
        <v>0.77346917787161917</v>
      </c>
      <c r="K283" s="81">
        <v>1.1256106879597867</v>
      </c>
      <c r="L283" s="81">
        <v>2.7379414403656268</v>
      </c>
      <c r="M283" s="81">
        <v>8.7897981764181683</v>
      </c>
      <c r="N283" s="81">
        <v>8.5803218062786435</v>
      </c>
      <c r="O283" s="81">
        <v>6.2578532019883539</v>
      </c>
      <c r="P283" s="81">
        <v>11.102822153048493</v>
      </c>
      <c r="Q283" s="81">
        <v>0.39823840842996072</v>
      </c>
      <c r="R283" s="81">
        <v>0</v>
      </c>
      <c r="S283" s="81">
        <v>0.37983865000000006</v>
      </c>
      <c r="T283" s="82"/>
      <c r="U283" s="81">
        <v>139646</v>
      </c>
      <c r="V283" s="81">
        <v>448</v>
      </c>
      <c r="W283" s="81">
        <v>74</v>
      </c>
      <c r="X283" s="81">
        <v>1733</v>
      </c>
      <c r="Y283" s="81">
        <v>2060</v>
      </c>
      <c r="Z283" s="81">
        <v>3273</v>
      </c>
      <c r="AA283" s="81">
        <v>2231</v>
      </c>
      <c r="AB283" s="81">
        <v>5223</v>
      </c>
      <c r="AC283" s="81">
        <v>0</v>
      </c>
      <c r="AD283" s="81">
        <v>0.37983865000000006</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2133</v>
      </c>
      <c r="B284" s="80">
        <v>248</v>
      </c>
      <c r="C284" s="80">
        <v>10</v>
      </c>
      <c r="D284" s="80">
        <v>15</v>
      </c>
      <c r="E284" s="80">
        <v>2013</v>
      </c>
      <c r="F284" s="80" t="s">
        <v>89</v>
      </c>
      <c r="G284" s="80" t="s">
        <v>2123</v>
      </c>
      <c r="H284" s="80" t="s">
        <v>2124</v>
      </c>
      <c r="I284" s="177"/>
      <c r="J284" s="81">
        <v>0.86624715808509145</v>
      </c>
      <c r="K284" s="81">
        <v>0.92591062789164102</v>
      </c>
      <c r="L284" s="81">
        <v>2.7832169160973299</v>
      </c>
      <c r="M284" s="81">
        <v>8.4735296123103439</v>
      </c>
      <c r="N284" s="81">
        <v>8.7819960221623745</v>
      </c>
      <c r="O284" s="81">
        <v>5.9409765384442643</v>
      </c>
      <c r="P284" s="81">
        <v>10.954832572504641</v>
      </c>
      <c r="Q284" s="81">
        <v>0.39296957540462729</v>
      </c>
      <c r="R284" s="81">
        <v>0</v>
      </c>
      <c r="S284" s="81">
        <v>0.38666720999999993</v>
      </c>
      <c r="T284" s="82"/>
      <c r="U284" s="81">
        <v>155308</v>
      </c>
      <c r="V284" s="81">
        <v>448</v>
      </c>
      <c r="W284" s="81">
        <v>74</v>
      </c>
      <c r="X284" s="81">
        <v>1733</v>
      </c>
      <c r="Y284" s="81">
        <v>1970</v>
      </c>
      <c r="Z284" s="81">
        <v>3246</v>
      </c>
      <c r="AA284" s="81">
        <v>2193</v>
      </c>
      <c r="AB284" s="81">
        <v>5080</v>
      </c>
      <c r="AC284" s="81">
        <v>0</v>
      </c>
      <c r="AD284" s="81">
        <v>0.38666720999999993</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2134</v>
      </c>
      <c r="B285" s="80">
        <v>249</v>
      </c>
      <c r="C285" s="80">
        <v>11</v>
      </c>
      <c r="D285" s="80">
        <v>15</v>
      </c>
      <c r="E285" s="80">
        <v>2014</v>
      </c>
      <c r="F285" s="80" t="s">
        <v>90</v>
      </c>
      <c r="G285" s="80" t="s">
        <v>2123</v>
      </c>
      <c r="H285" s="80" t="s">
        <v>2124</v>
      </c>
      <c r="I285" s="177"/>
      <c r="J285" s="81">
        <v>0.82283736183088796</v>
      </c>
      <c r="K285" s="81">
        <v>0.87372689270178483</v>
      </c>
      <c r="L285" s="81">
        <v>1.4897242823400729</v>
      </c>
      <c r="M285" s="81">
        <v>8.0413531508869376</v>
      </c>
      <c r="N285" s="81">
        <v>8.6400697824653783</v>
      </c>
      <c r="O285" s="81">
        <v>5.7224970186678297</v>
      </c>
      <c r="P285" s="81">
        <v>10.95657479143145</v>
      </c>
      <c r="Q285" s="81">
        <v>0.36701689032255869</v>
      </c>
      <c r="R285" s="81">
        <v>0</v>
      </c>
      <c r="S285" s="81">
        <v>0.38410649999999996</v>
      </c>
      <c r="T285" s="82"/>
      <c r="U285" s="81">
        <v>161490</v>
      </c>
      <c r="V285" s="81">
        <v>360</v>
      </c>
      <c r="W285" s="81">
        <v>55</v>
      </c>
      <c r="X285" s="81">
        <v>1652</v>
      </c>
      <c r="Y285" s="81">
        <v>1955</v>
      </c>
      <c r="Z285" s="81">
        <v>3293</v>
      </c>
      <c r="AA285" s="81">
        <v>2182</v>
      </c>
      <c r="AB285" s="81">
        <v>4945</v>
      </c>
      <c r="AC285" s="81">
        <v>0</v>
      </c>
      <c r="AD285" s="81">
        <v>0.38410649999999996</v>
      </c>
      <c r="AE285" s="82"/>
      <c r="AF285" s="81">
        <v>1147212.5772781288</v>
      </c>
      <c r="AG285" s="81">
        <v>720128.39858390833</v>
      </c>
      <c r="AH285" s="81">
        <v>380893.21090039535</v>
      </c>
      <c r="AI285" s="81">
        <v>9997514.3217630722</v>
      </c>
      <c r="AJ285" s="81">
        <v>10731840.872546131</v>
      </c>
      <c r="AK285" s="81">
        <v>0</v>
      </c>
      <c r="AL285" s="81">
        <v>0</v>
      </c>
      <c r="AM285" s="81">
        <v>678874.6058019856</v>
      </c>
      <c r="AN285" s="81">
        <v>0</v>
      </c>
      <c r="AO285" s="81">
        <v>0</v>
      </c>
      <c r="AP285" s="82"/>
      <c r="AQ285" s="81">
        <v>122</v>
      </c>
      <c r="AR285" s="81">
        <v>45</v>
      </c>
      <c r="AS285" s="81">
        <v>0</v>
      </c>
      <c r="AT285" s="81">
        <v>0</v>
      </c>
      <c r="AU285" s="81">
        <v>0</v>
      </c>
      <c r="AV285" s="81">
        <v>0</v>
      </c>
      <c r="AW285" s="81" t="s">
        <v>564</v>
      </c>
      <c r="AX285" s="82"/>
      <c r="AY285" s="81">
        <v>555.9</v>
      </c>
      <c r="AZ285" s="81">
        <v>1922.9</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2135</v>
      </c>
      <c r="B286" s="80">
        <v>250</v>
      </c>
      <c r="C286" s="80">
        <v>12</v>
      </c>
      <c r="D286" s="80">
        <v>15</v>
      </c>
      <c r="E286" s="80">
        <v>2015</v>
      </c>
      <c r="F286" s="80" t="s">
        <v>91</v>
      </c>
      <c r="G286" s="80" t="s">
        <v>2123</v>
      </c>
      <c r="H286" s="80" t="s">
        <v>2124</v>
      </c>
      <c r="I286" s="177"/>
      <c r="J286" s="81">
        <v>0.83078674545407016</v>
      </c>
      <c r="K286" s="81">
        <v>0.81308902342241018</v>
      </c>
      <c r="L286" s="81">
        <v>1.6071868993260672</v>
      </c>
      <c r="M286" s="81">
        <v>8.5724767948312</v>
      </c>
      <c r="N286" s="81">
        <v>7.3863900584049311</v>
      </c>
      <c r="O286" s="81">
        <v>5.6317432201434983</v>
      </c>
      <c r="P286" s="81">
        <v>10.990322087745588</v>
      </c>
      <c r="Q286" s="81">
        <v>0.35238885355914457</v>
      </c>
      <c r="R286" s="81">
        <v>0</v>
      </c>
      <c r="S286" s="81">
        <v>0.39178862999999992</v>
      </c>
      <c r="T286" s="82"/>
      <c r="U286" s="81">
        <v>176003</v>
      </c>
      <c r="V286" s="81">
        <v>360</v>
      </c>
      <c r="W286" s="81">
        <v>55</v>
      </c>
      <c r="X286" s="81">
        <v>1652</v>
      </c>
      <c r="Y286" s="81">
        <v>1950</v>
      </c>
      <c r="Z286" s="81">
        <v>3272</v>
      </c>
      <c r="AA286" s="81">
        <v>2187</v>
      </c>
      <c r="AB286" s="81">
        <v>4850</v>
      </c>
      <c r="AC286" s="81">
        <v>0</v>
      </c>
      <c r="AD286" s="81">
        <v>0.39178862999999992</v>
      </c>
      <c r="AE286" s="82"/>
      <c r="AF286" s="81">
        <v>1195392.5697154324</v>
      </c>
      <c r="AG286" s="81">
        <v>625118.58465033746</v>
      </c>
      <c r="AH286" s="81">
        <v>337981.27414185484</v>
      </c>
      <c r="AI286" s="81">
        <v>10728132.797183836</v>
      </c>
      <c r="AJ286" s="81">
        <v>9259077.5542539172</v>
      </c>
      <c r="AK286" s="81">
        <v>0</v>
      </c>
      <c r="AL286" s="81">
        <v>0</v>
      </c>
      <c r="AM286" s="81">
        <v>664672.15501518943</v>
      </c>
      <c r="AN286" s="81">
        <v>0</v>
      </c>
      <c r="AO286" s="81">
        <v>0</v>
      </c>
      <c r="AP286" s="82"/>
      <c r="AQ286" s="81">
        <v>135</v>
      </c>
      <c r="AR286" s="81">
        <v>64</v>
      </c>
      <c r="AS286" s="81">
        <v>0</v>
      </c>
      <c r="AT286" s="81">
        <v>0</v>
      </c>
      <c r="AU286" s="81">
        <v>0</v>
      </c>
      <c r="AV286" s="81">
        <v>0</v>
      </c>
      <c r="AW286" s="81" t="s">
        <v>564</v>
      </c>
      <c r="AX286" s="82"/>
      <c r="AY286" s="81">
        <v>615.79999999999995</v>
      </c>
      <c r="AZ286" s="81">
        <v>2772.6</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2136</v>
      </c>
      <c r="B287" s="80">
        <v>251</v>
      </c>
      <c r="C287" s="80">
        <v>13</v>
      </c>
      <c r="D287" s="80">
        <v>15</v>
      </c>
      <c r="E287" s="80">
        <v>2016</v>
      </c>
      <c r="F287" s="80" t="s">
        <v>92</v>
      </c>
      <c r="G287" s="80" t="s">
        <v>2123</v>
      </c>
      <c r="H287" s="80" t="s">
        <v>2124</v>
      </c>
      <c r="I287" s="177"/>
      <c r="J287" s="81">
        <v>0.73842061368722123</v>
      </c>
      <c r="K287" s="81">
        <v>0.81797502110195841</v>
      </c>
      <c r="L287" s="81">
        <v>1.5445509383299851</v>
      </c>
      <c r="M287" s="81">
        <v>6.9298733222613826</v>
      </c>
      <c r="N287" s="81">
        <v>7.8598485964156328</v>
      </c>
      <c r="O287" s="81">
        <v>5.5701556128628527</v>
      </c>
      <c r="P287" s="81">
        <v>10.742634196208249</v>
      </c>
      <c r="Q287" s="81">
        <v>0.33613782054436564</v>
      </c>
      <c r="R287" s="81">
        <v>0</v>
      </c>
      <c r="S287" s="81">
        <v>0.38922791999999995</v>
      </c>
      <c r="T287" s="82"/>
      <c r="U287" s="81">
        <v>155245</v>
      </c>
      <c r="V287" s="81">
        <v>360</v>
      </c>
      <c r="W287" s="81">
        <v>55</v>
      </c>
      <c r="X287" s="81">
        <v>1652</v>
      </c>
      <c r="Y287" s="81">
        <v>1949</v>
      </c>
      <c r="Z287" s="81">
        <v>3276</v>
      </c>
      <c r="AA287" s="81">
        <v>2211</v>
      </c>
      <c r="AB287" s="81">
        <v>4759</v>
      </c>
      <c r="AC287" s="81">
        <v>0</v>
      </c>
      <c r="AD287" s="81">
        <v>0.38922791999999989</v>
      </c>
      <c r="AE287" s="82"/>
      <c r="AF287" s="81">
        <v>1084675.941709134</v>
      </c>
      <c r="AG287" s="81">
        <v>604460.33822160622</v>
      </c>
      <c r="AH287" s="81">
        <v>252245.07608275741</v>
      </c>
      <c r="AI287" s="81">
        <v>10436705.12225672</v>
      </c>
      <c r="AJ287" s="81">
        <v>9688444.3289806452</v>
      </c>
      <c r="AK287" s="81">
        <v>0</v>
      </c>
      <c r="AL287" s="81">
        <v>0</v>
      </c>
      <c r="AM287" s="81">
        <v>652707.68291914673</v>
      </c>
      <c r="AN287" s="81">
        <v>0</v>
      </c>
      <c r="AO287" s="81">
        <v>0</v>
      </c>
      <c r="AP287" s="82"/>
      <c r="AQ287" s="81">
        <v>141</v>
      </c>
      <c r="AR287" s="81">
        <v>81</v>
      </c>
      <c r="AS287" s="81">
        <v>0</v>
      </c>
      <c r="AT287" s="81">
        <v>0</v>
      </c>
      <c r="AU287" s="81">
        <v>0</v>
      </c>
      <c r="AV287" s="81">
        <v>0</v>
      </c>
      <c r="AW287" s="81" t="s">
        <v>564</v>
      </c>
      <c r="AX287" s="82"/>
      <c r="AY287" s="81">
        <v>656.8</v>
      </c>
      <c r="AZ287" s="81">
        <v>3302.2</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2137</v>
      </c>
      <c r="B288" s="80">
        <v>252</v>
      </c>
      <c r="C288" s="80">
        <v>14</v>
      </c>
      <c r="D288" s="80">
        <v>15</v>
      </c>
      <c r="E288" s="80">
        <v>2017</v>
      </c>
      <c r="F288" s="80" t="s">
        <v>71</v>
      </c>
      <c r="G288" s="80" t="s">
        <v>2123</v>
      </c>
      <c r="H288" s="80" t="s">
        <v>2124</v>
      </c>
      <c r="I288" s="177"/>
      <c r="J288" s="81">
        <v>0.72999344732368721</v>
      </c>
      <c r="K288" s="81">
        <v>0.80666896902717422</v>
      </c>
      <c r="L288" s="81">
        <v>1.5188879680129661</v>
      </c>
      <c r="M288" s="81">
        <v>6.5833635343778925</v>
      </c>
      <c r="N288" s="81">
        <v>8.1185502199158694</v>
      </c>
      <c r="O288" s="81">
        <v>5.4709012105552324</v>
      </c>
      <c r="P288" s="81">
        <v>10.727690824952861</v>
      </c>
      <c r="Q288" s="81">
        <v>0.32210590720946075</v>
      </c>
      <c r="R288" s="81">
        <v>0</v>
      </c>
      <c r="S288" s="81">
        <v>0.41398144999999997</v>
      </c>
      <c r="T288" s="82"/>
      <c r="U288" s="81">
        <v>162931</v>
      </c>
      <c r="V288" s="81">
        <v>360</v>
      </c>
      <c r="W288" s="81">
        <v>55</v>
      </c>
      <c r="X288" s="81">
        <v>1652</v>
      </c>
      <c r="Y288" s="81">
        <v>1954</v>
      </c>
      <c r="Z288" s="81">
        <v>3271</v>
      </c>
      <c r="AA288" s="81">
        <v>2222</v>
      </c>
      <c r="AB288" s="81">
        <v>4716</v>
      </c>
      <c r="AC288" s="81">
        <v>0</v>
      </c>
      <c r="AD288" s="81">
        <v>0.41398144999999997</v>
      </c>
      <c r="AE288" s="82"/>
      <c r="AF288" s="81">
        <v>1086912.518016719</v>
      </c>
      <c r="AG288" s="81">
        <v>602839.78555833932</v>
      </c>
      <c r="AH288" s="81">
        <v>325318.64270168432</v>
      </c>
      <c r="AI288" s="81">
        <v>10337407.26260539</v>
      </c>
      <c r="AJ288" s="81">
        <v>9588627.72295288</v>
      </c>
      <c r="AK288" s="81">
        <v>0</v>
      </c>
      <c r="AL288" s="81">
        <v>0</v>
      </c>
      <c r="AM288" s="81">
        <v>647822.21633932367</v>
      </c>
      <c r="AN288" s="81">
        <v>0</v>
      </c>
      <c r="AO288" s="81">
        <v>0</v>
      </c>
      <c r="AP288" s="82"/>
      <c r="AQ288" s="81">
        <v>150</v>
      </c>
      <c r="AR288" s="81">
        <v>89</v>
      </c>
      <c r="AS288" s="81">
        <v>0</v>
      </c>
      <c r="AT288" s="81">
        <v>0</v>
      </c>
      <c r="AU288" s="81">
        <v>0</v>
      </c>
      <c r="AV288" s="81">
        <v>0</v>
      </c>
      <c r="AW288" s="81" t="s">
        <v>564</v>
      </c>
      <c r="AX288" s="82"/>
      <c r="AY288" s="81">
        <v>699.7</v>
      </c>
      <c r="AZ288" s="81">
        <v>3590.599999999999</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2138</v>
      </c>
      <c r="B289" s="80">
        <v>253</v>
      </c>
      <c r="C289" s="80">
        <v>15</v>
      </c>
      <c r="D289" s="80">
        <v>15</v>
      </c>
      <c r="E289" s="80">
        <v>2018</v>
      </c>
      <c r="F289" s="80" t="s">
        <v>93</v>
      </c>
      <c r="G289" s="80" t="s">
        <v>2123</v>
      </c>
      <c r="H289" s="80" t="s">
        <v>2124</v>
      </c>
      <c r="I289" s="177"/>
      <c r="J289" s="81">
        <v>0.6339330192611845</v>
      </c>
      <c r="K289" s="81">
        <v>0.75694313231038224</v>
      </c>
      <c r="L289" s="81">
        <v>1.3616821978059834</v>
      </c>
      <c r="M289" s="81">
        <v>6.4070454371606864</v>
      </c>
      <c r="N289" s="81">
        <v>7.804203212819937</v>
      </c>
      <c r="O289" s="81">
        <v>5.3434980644788475</v>
      </c>
      <c r="P289" s="81">
        <v>10.616124959021468</v>
      </c>
      <c r="Q289" s="81">
        <v>0.29471497527020651</v>
      </c>
      <c r="R289" s="81">
        <v>0</v>
      </c>
      <c r="S289" s="81">
        <v>0.40800645999999996</v>
      </c>
      <c r="T289" s="82"/>
      <c r="U289" s="81">
        <v>152115</v>
      </c>
      <c r="V289" s="81">
        <v>360</v>
      </c>
      <c r="W289" s="81">
        <v>55</v>
      </c>
      <c r="X289" s="81">
        <v>1652</v>
      </c>
      <c r="Y289" s="81">
        <v>1938</v>
      </c>
      <c r="Z289" s="81">
        <v>3256</v>
      </c>
      <c r="AA289" s="81">
        <v>2221</v>
      </c>
      <c r="AB289" s="81">
        <v>4650</v>
      </c>
      <c r="AC289" s="81">
        <v>0</v>
      </c>
      <c r="AD289" s="81">
        <v>0.40800646000000002</v>
      </c>
      <c r="AE289" s="82"/>
      <c r="AF289" s="81">
        <v>970285.58629402379</v>
      </c>
      <c r="AG289" s="81">
        <v>535498.95209779136</v>
      </c>
      <c r="AH289" s="81">
        <v>307402.35149083438</v>
      </c>
      <c r="AI289" s="81">
        <v>9874086.2307495717</v>
      </c>
      <c r="AJ289" s="81">
        <v>9488209.7042592168</v>
      </c>
      <c r="AK289" s="81">
        <v>0</v>
      </c>
      <c r="AL289" s="81">
        <v>0</v>
      </c>
      <c r="AM289" s="81">
        <v>640077.66480916715</v>
      </c>
      <c r="AN289" s="81">
        <v>0</v>
      </c>
      <c r="AO289" s="81">
        <v>0</v>
      </c>
      <c r="AP289" s="82"/>
      <c r="AQ289" s="81">
        <v>160</v>
      </c>
      <c r="AR289" s="81">
        <v>109</v>
      </c>
      <c r="AS289" s="81">
        <v>0</v>
      </c>
      <c r="AT289" s="81">
        <v>0</v>
      </c>
      <c r="AU289" s="81">
        <v>0</v>
      </c>
      <c r="AV289" s="81">
        <v>0</v>
      </c>
      <c r="AW289" s="81" t="s">
        <v>564</v>
      </c>
      <c r="AX289" s="82"/>
      <c r="AY289" s="81">
        <v>752.5</v>
      </c>
      <c r="AZ289" s="81">
        <v>4415</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2139</v>
      </c>
      <c r="B290" s="80">
        <v>254</v>
      </c>
      <c r="C290" s="80">
        <v>16</v>
      </c>
      <c r="D290" s="80">
        <v>15</v>
      </c>
      <c r="E290" s="80">
        <v>2019</v>
      </c>
      <c r="F290" s="80" t="s">
        <v>73</v>
      </c>
      <c r="G290" s="80" t="s">
        <v>2123</v>
      </c>
      <c r="H290" s="80" t="s">
        <v>2124</v>
      </c>
      <c r="I290" s="177"/>
      <c r="J290" s="81">
        <v>0.58258135219879659</v>
      </c>
      <c r="K290" s="81">
        <v>0.68709146766077478</v>
      </c>
      <c r="L290" s="81">
        <v>1.3690941525383493</v>
      </c>
      <c r="M290" s="81">
        <v>6.1354271691634263</v>
      </c>
      <c r="N290" s="81">
        <v>6.9661792208353344</v>
      </c>
      <c r="O290" s="81">
        <v>5.1815414528976182</v>
      </c>
      <c r="P290" s="81">
        <v>10.267562218565295</v>
      </c>
      <c r="Q290" s="81">
        <v>0.28244113146746336</v>
      </c>
      <c r="R290" s="81">
        <v>0</v>
      </c>
      <c r="S290" s="81">
        <v>0.40715288999999993</v>
      </c>
      <c r="T290" s="82"/>
      <c r="U290" s="81">
        <v>141703</v>
      </c>
      <c r="V290" s="81">
        <v>360</v>
      </c>
      <c r="W290" s="81">
        <v>55</v>
      </c>
      <c r="X290" s="81">
        <v>1652</v>
      </c>
      <c r="Y290" s="81">
        <v>1949</v>
      </c>
      <c r="Z290" s="81">
        <v>3244</v>
      </c>
      <c r="AA290" s="81">
        <v>2132</v>
      </c>
      <c r="AB290" s="81">
        <v>4577</v>
      </c>
      <c r="AC290" s="81">
        <v>0</v>
      </c>
      <c r="AD290" s="81">
        <v>0.40715288999999988</v>
      </c>
      <c r="AE290" s="82"/>
      <c r="AF290" s="81">
        <v>946303.21973243135</v>
      </c>
      <c r="AG290" s="81">
        <v>518504.83578585018</v>
      </c>
      <c r="AH290" s="81">
        <v>324694.44748118921</v>
      </c>
      <c r="AI290" s="81">
        <v>10118466.127777301</v>
      </c>
      <c r="AJ290" s="81">
        <v>8800547.6409447081</v>
      </c>
      <c r="AK290" s="81">
        <v>0</v>
      </c>
      <c r="AL290" s="81">
        <v>0</v>
      </c>
      <c r="AM290" s="81">
        <v>623352.94436244748</v>
      </c>
      <c r="AN290" s="81">
        <v>0</v>
      </c>
      <c r="AO290" s="81">
        <v>0</v>
      </c>
      <c r="AP290" s="82"/>
      <c r="AQ290" s="81">
        <v>168</v>
      </c>
      <c r="AR290" s="81">
        <v>132</v>
      </c>
      <c r="AS290" s="81">
        <v>0</v>
      </c>
      <c r="AT290" s="81">
        <v>0</v>
      </c>
      <c r="AU290" s="81">
        <v>0</v>
      </c>
      <c r="AV290" s="81">
        <v>0</v>
      </c>
      <c r="AW290" s="81" t="s">
        <v>564</v>
      </c>
      <c r="AX290" s="82"/>
      <c r="AY290" s="81">
        <v>796.1</v>
      </c>
      <c r="AZ290" s="81">
        <v>13219.4</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2140</v>
      </c>
      <c r="B291" s="80">
        <v>255</v>
      </c>
      <c r="C291" s="80">
        <v>17</v>
      </c>
      <c r="D291" s="80">
        <v>15</v>
      </c>
      <c r="E291" s="80">
        <v>2020</v>
      </c>
      <c r="F291" s="80" t="s">
        <v>218</v>
      </c>
      <c r="G291" s="80" t="s">
        <v>2123</v>
      </c>
      <c r="H291" s="80" t="s">
        <v>2124</v>
      </c>
      <c r="I291" s="177"/>
      <c r="J291" s="81">
        <v>0.62167043899075347</v>
      </c>
      <c r="K291" s="81">
        <v>0.69587740529566411</v>
      </c>
      <c r="L291" s="81">
        <v>1.8236950049969698</v>
      </c>
      <c r="M291" s="81">
        <v>5.4884915677531971</v>
      </c>
      <c r="N291" s="81">
        <v>6.8012824140636239</v>
      </c>
      <c r="O291" s="81">
        <v>4.5061770955703695</v>
      </c>
      <c r="P291" s="81">
        <v>9.7694196040756722</v>
      </c>
      <c r="Q291" s="81">
        <v>0.2655111592480478</v>
      </c>
      <c r="R291" s="81">
        <v>0</v>
      </c>
      <c r="S291" s="81">
        <v>0.40715288999999988</v>
      </c>
      <c r="T291" s="82"/>
      <c r="U291" s="81">
        <v>153843</v>
      </c>
      <c r="V291" s="81">
        <v>319</v>
      </c>
      <c r="W291" s="81">
        <v>82</v>
      </c>
      <c r="X291" s="81">
        <v>1642</v>
      </c>
      <c r="Y291" s="81">
        <v>1941</v>
      </c>
      <c r="Z291" s="81">
        <v>3220</v>
      </c>
      <c r="AA291" s="81">
        <v>2204</v>
      </c>
      <c r="AB291" s="81">
        <v>4503</v>
      </c>
      <c r="AC291" s="81">
        <v>0</v>
      </c>
      <c r="AD291" s="81">
        <v>0.40715288999999988</v>
      </c>
      <c r="AE291" s="82"/>
      <c r="AF291" s="81">
        <v>1037145.7860703469</v>
      </c>
      <c r="AG291" s="81">
        <v>501782.88987048401</v>
      </c>
      <c r="AH291" s="81">
        <v>469258.79334656021</v>
      </c>
      <c r="AI291" s="81">
        <v>9487918.229407724</v>
      </c>
      <c r="AJ291" s="81">
        <v>8856313.5085909273</v>
      </c>
      <c r="AK291" s="81"/>
      <c r="AL291" s="81"/>
      <c r="AM291" s="81">
        <v>587691.52937346487</v>
      </c>
      <c r="AN291" s="81"/>
      <c r="AO291" s="81"/>
      <c r="AP291" s="82"/>
      <c r="AQ291" s="81">
        <v>174</v>
      </c>
      <c r="AR291" s="81">
        <v>138</v>
      </c>
      <c r="AS291" s="81">
        <v>0</v>
      </c>
      <c r="AT291" s="81">
        <v>0</v>
      </c>
      <c r="AU291" s="81">
        <v>0</v>
      </c>
      <c r="AV291" s="81">
        <v>0</v>
      </c>
      <c r="AW291" s="81">
        <v>0</v>
      </c>
      <c r="AX291" s="82"/>
      <c r="AY291" s="81">
        <v>831.89999999999986</v>
      </c>
      <c r="AZ291" s="81">
        <v>13442.7</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2141</v>
      </c>
      <c r="B292" s="80">
        <v>255</v>
      </c>
      <c r="C292" s="80">
        <v>18</v>
      </c>
      <c r="D292" s="80">
        <v>15</v>
      </c>
      <c r="E292" s="80">
        <v>2021</v>
      </c>
      <c r="F292" s="80" t="s">
        <v>75</v>
      </c>
      <c r="G292" s="174" t="s">
        <v>2123</v>
      </c>
      <c r="H292" s="80" t="s">
        <v>2124</v>
      </c>
      <c r="I292" s="177"/>
      <c r="J292" s="81">
        <v>0.65242492272255859</v>
      </c>
      <c r="K292" s="81">
        <v>0.74619892504859175</v>
      </c>
      <c r="L292" s="81">
        <v>2.392543796485731</v>
      </c>
      <c r="M292" s="81">
        <v>6.8176589817415012</v>
      </c>
      <c r="N292" s="81">
        <v>7.2641427915110004</v>
      </c>
      <c r="O292" s="81">
        <v>4.298798261193383</v>
      </c>
      <c r="P292" s="81">
        <v>9.8678287404757157</v>
      </c>
      <c r="Q292" s="81">
        <v>0.26338680931572256</v>
      </c>
      <c r="R292" s="81">
        <v>0</v>
      </c>
      <c r="S292" s="81">
        <v>0</v>
      </c>
      <c r="T292" s="82"/>
      <c r="U292" s="81">
        <v>170770</v>
      </c>
      <c r="V292" s="81">
        <v>319</v>
      </c>
      <c r="W292" s="81">
        <v>82</v>
      </c>
      <c r="X292" s="81">
        <v>1642</v>
      </c>
      <c r="Y292" s="81">
        <v>1949</v>
      </c>
      <c r="Z292" s="81">
        <v>3163</v>
      </c>
      <c r="AA292" s="81">
        <v>2171</v>
      </c>
      <c r="AB292" s="81">
        <v>4414</v>
      </c>
      <c r="AC292" s="81">
        <v>0</v>
      </c>
      <c r="AD292" s="81">
        <v>0</v>
      </c>
      <c r="AE292" s="82"/>
      <c r="AF292" s="81">
        <v>1030469.2419684633</v>
      </c>
      <c r="AG292" s="81">
        <v>516732.55663477932</v>
      </c>
      <c r="AH292" s="81">
        <v>562107.22743994708</v>
      </c>
      <c r="AI292" s="81">
        <v>11061445.885042297</v>
      </c>
      <c r="AJ292" s="81">
        <v>9015857.1595763508</v>
      </c>
      <c r="AK292" s="81">
        <v>0</v>
      </c>
      <c r="AL292" s="81">
        <v>0</v>
      </c>
      <c r="AM292" s="81">
        <v>579398.8007836421</v>
      </c>
      <c r="AN292" s="81">
        <v>0</v>
      </c>
      <c r="AO292" s="81">
        <v>0</v>
      </c>
      <c r="AP292" s="82"/>
      <c r="AQ292" s="81">
        <v>182</v>
      </c>
      <c r="AR292" s="81">
        <v>144</v>
      </c>
      <c r="AS292" s="81">
        <v>0</v>
      </c>
      <c r="AT292" s="81">
        <v>0</v>
      </c>
      <c r="AU292" s="81">
        <v>0</v>
      </c>
      <c r="AV292" s="81">
        <v>0</v>
      </c>
      <c r="AW292" s="81"/>
      <c r="AX292" s="82"/>
      <c r="AY292" s="81">
        <v>883.89999999999986</v>
      </c>
      <c r="AZ292" s="81">
        <v>13719.900000000011</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2142</v>
      </c>
      <c r="B293" s="80">
        <v>255</v>
      </c>
      <c r="C293" s="80">
        <v>19</v>
      </c>
      <c r="D293" s="80">
        <v>15</v>
      </c>
      <c r="E293" s="80">
        <v>2022</v>
      </c>
      <c r="F293" s="80" t="s">
        <v>568</v>
      </c>
      <c r="G293" s="174" t="s">
        <v>2123</v>
      </c>
      <c r="H293" s="80" t="s">
        <v>2124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189</v>
      </c>
      <c r="AR293" s="81">
        <v>145</v>
      </c>
      <c r="AS293" s="81">
        <v>0</v>
      </c>
      <c r="AT293" s="81">
        <v>0</v>
      </c>
      <c r="AU293" s="81">
        <v>0</v>
      </c>
      <c r="AV293" s="81">
        <v>0</v>
      </c>
      <c r="AW293" s="81"/>
      <c r="AX293" s="82"/>
      <c r="AY293" s="81">
        <v>929.8</v>
      </c>
      <c r="AZ293" s="81">
        <v>13769.400000000005</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2143</v>
      </c>
      <c r="B294" s="80">
        <v>307</v>
      </c>
      <c r="C294" s="80">
        <v>1</v>
      </c>
      <c r="D294" s="80">
        <v>19</v>
      </c>
      <c r="E294" s="80">
        <v>1990</v>
      </c>
      <c r="F294" s="80" t="s">
        <v>562</v>
      </c>
      <c r="G294" s="80" t="s">
        <v>2144</v>
      </c>
      <c r="H294" s="80" t="s">
        <v>2145</v>
      </c>
      <c r="I294" s="177"/>
      <c r="J294" s="81">
        <v>4.0511854789890025</v>
      </c>
      <c r="K294" s="81">
        <v>1.0440080190751961</v>
      </c>
      <c r="L294" s="81">
        <v>6.9781529245359719</v>
      </c>
      <c r="M294" s="81">
        <v>2.0724334737929921</v>
      </c>
      <c r="N294" s="81">
        <v>4.7245871464264528</v>
      </c>
      <c r="O294" s="81">
        <v>3.5569132175414016</v>
      </c>
      <c r="P294" s="81">
        <v>6.0211417008654946</v>
      </c>
      <c r="Q294" s="81">
        <v>0.35617055667419673</v>
      </c>
      <c r="R294" s="81">
        <v>0</v>
      </c>
      <c r="S294" s="81">
        <v>0.32943817739900427</v>
      </c>
      <c r="T294" s="82"/>
      <c r="U294" s="81">
        <v>326712</v>
      </c>
      <c r="V294" s="81">
        <v>307</v>
      </c>
      <c r="W294" s="81">
        <v>91</v>
      </c>
      <c r="X294" s="81">
        <v>813</v>
      </c>
      <c r="Y294" s="81">
        <v>1707</v>
      </c>
      <c r="Z294" s="81">
        <v>1463</v>
      </c>
      <c r="AA294" s="81">
        <v>1462</v>
      </c>
      <c r="AB294" s="81">
        <v>5783</v>
      </c>
      <c r="AC294" s="81">
        <v>0</v>
      </c>
      <c r="AD294" s="81">
        <v>0.32943817739900427</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2146</v>
      </c>
      <c r="B295" s="80">
        <v>308</v>
      </c>
      <c r="C295" s="80">
        <v>2</v>
      </c>
      <c r="D295" s="80">
        <v>19</v>
      </c>
      <c r="E295" s="80">
        <v>2005</v>
      </c>
      <c r="F295" s="80" t="s">
        <v>565</v>
      </c>
      <c r="G295" s="80" t="s">
        <v>2144</v>
      </c>
      <c r="H295" s="80" t="s">
        <v>2145</v>
      </c>
      <c r="I295" s="177"/>
      <c r="J295" s="81">
        <v>2.0014355882755246</v>
      </c>
      <c r="K295" s="81">
        <v>0.52941091760505943</v>
      </c>
      <c r="L295" s="81">
        <v>1.9715980790511609</v>
      </c>
      <c r="M295" s="81">
        <v>2.540972825663105</v>
      </c>
      <c r="N295" s="81">
        <v>6.1202088906007406</v>
      </c>
      <c r="O295" s="81">
        <v>5.3827368055865072</v>
      </c>
      <c r="P295" s="81">
        <v>6.4216032997597008</v>
      </c>
      <c r="Q295" s="81">
        <v>0.33027638502132806</v>
      </c>
      <c r="R295" s="81">
        <v>0</v>
      </c>
      <c r="S295" s="81">
        <v>0.22428204481743311</v>
      </c>
      <c r="T295" s="82"/>
      <c r="U295" s="81">
        <v>184483</v>
      </c>
      <c r="V295" s="81">
        <v>213</v>
      </c>
      <c r="W295" s="81">
        <v>26</v>
      </c>
      <c r="X295" s="81">
        <v>563</v>
      </c>
      <c r="Y295" s="81">
        <v>2018</v>
      </c>
      <c r="Z295" s="81">
        <v>2562</v>
      </c>
      <c r="AA295" s="81">
        <v>1277</v>
      </c>
      <c r="AB295" s="81">
        <v>5606</v>
      </c>
      <c r="AC295" s="81">
        <v>0</v>
      </c>
      <c r="AD295" s="81">
        <v>0.22428204481743311</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2147</v>
      </c>
      <c r="B296" s="80">
        <v>309</v>
      </c>
      <c r="C296" s="80">
        <v>3</v>
      </c>
      <c r="D296" s="80">
        <v>19</v>
      </c>
      <c r="E296" s="80">
        <v>2006</v>
      </c>
      <c r="F296" s="80" t="s">
        <v>566</v>
      </c>
      <c r="G296" s="80" t="s">
        <v>2144</v>
      </c>
      <c r="H296" s="80" t="s">
        <v>2145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2148</v>
      </c>
      <c r="B297" s="80">
        <v>310</v>
      </c>
      <c r="C297" s="80">
        <v>4</v>
      </c>
      <c r="D297" s="80">
        <v>19</v>
      </c>
      <c r="E297" s="80">
        <v>2007</v>
      </c>
      <c r="F297" s="80" t="s">
        <v>567</v>
      </c>
      <c r="G297" s="80" t="s">
        <v>2144</v>
      </c>
      <c r="H297" s="80" t="s">
        <v>2145</v>
      </c>
      <c r="I297" s="177"/>
      <c r="J297" s="81">
        <v>1.8129040443993281</v>
      </c>
      <c r="K297" s="81">
        <v>0.53631626392259169</v>
      </c>
      <c r="L297" s="81">
        <v>2.1733179184096469</v>
      </c>
      <c r="M297" s="81">
        <v>3.0280821167169369</v>
      </c>
      <c r="N297" s="81">
        <v>6.1124650001714933</v>
      </c>
      <c r="O297" s="81">
        <v>5.2183619735486912</v>
      </c>
      <c r="P297" s="81">
        <v>6.4137657714470571</v>
      </c>
      <c r="Q297" s="81">
        <v>0.33758385757988335</v>
      </c>
      <c r="R297" s="81">
        <v>0</v>
      </c>
      <c r="S297" s="81">
        <v>0.20981372941386819</v>
      </c>
      <c r="T297" s="82"/>
      <c r="U297" s="81">
        <v>190096</v>
      </c>
      <c r="V297" s="81">
        <v>220</v>
      </c>
      <c r="W297" s="81">
        <v>28</v>
      </c>
      <c r="X297" s="81">
        <v>773</v>
      </c>
      <c r="Y297" s="81">
        <v>2007</v>
      </c>
      <c r="Z297" s="81">
        <v>2582</v>
      </c>
      <c r="AA297" s="81">
        <v>1256</v>
      </c>
      <c r="AB297" s="81">
        <v>5427</v>
      </c>
      <c r="AC297" s="81">
        <v>0</v>
      </c>
      <c r="AD297" s="81">
        <v>0.20981372941386819</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2149</v>
      </c>
      <c r="B298" s="80">
        <v>311</v>
      </c>
      <c r="C298" s="80">
        <v>5</v>
      </c>
      <c r="D298" s="80">
        <v>19</v>
      </c>
      <c r="E298" s="80">
        <v>2008</v>
      </c>
      <c r="F298" s="80" t="s">
        <v>84</v>
      </c>
      <c r="G298" s="80" t="s">
        <v>2144</v>
      </c>
      <c r="H298" s="80" t="s">
        <v>2145</v>
      </c>
      <c r="I298" s="177"/>
      <c r="J298" s="81">
        <v>1.8867083039340817</v>
      </c>
      <c r="K298" s="81">
        <v>0.39721629311545331</v>
      </c>
      <c r="L298" s="81">
        <v>1.9475498371101565</v>
      </c>
      <c r="M298" s="81">
        <v>3.1540383679756996</v>
      </c>
      <c r="N298" s="81">
        <v>5.4763336279529771</v>
      </c>
      <c r="O298" s="81">
        <v>5.0453221174862515</v>
      </c>
      <c r="P298" s="81">
        <v>6.2432345185017919</v>
      </c>
      <c r="Q298" s="81">
        <v>0.32814837644378991</v>
      </c>
      <c r="R298" s="81">
        <v>0</v>
      </c>
      <c r="S298" s="81">
        <v>0</v>
      </c>
      <c r="T298" s="82"/>
      <c r="U298" s="81">
        <v>204007</v>
      </c>
      <c r="V298" s="81">
        <v>220</v>
      </c>
      <c r="W298" s="81">
        <v>28</v>
      </c>
      <c r="X298" s="81">
        <v>773</v>
      </c>
      <c r="Y298" s="81">
        <v>2017</v>
      </c>
      <c r="Z298" s="81">
        <v>2584</v>
      </c>
      <c r="AA298" s="81">
        <v>1224</v>
      </c>
      <c r="AB298" s="81">
        <v>5362</v>
      </c>
      <c r="AC298" s="81">
        <v>0</v>
      </c>
      <c r="AD298" s="81">
        <v>0</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2150</v>
      </c>
      <c r="B299" s="80">
        <v>312</v>
      </c>
      <c r="C299" s="80">
        <v>6</v>
      </c>
      <c r="D299" s="80">
        <v>19</v>
      </c>
      <c r="E299" s="80">
        <v>2009</v>
      </c>
      <c r="F299" s="80" t="s">
        <v>85</v>
      </c>
      <c r="G299" s="80" t="s">
        <v>2144</v>
      </c>
      <c r="H299" s="80" t="s">
        <v>2145</v>
      </c>
      <c r="I299" s="177"/>
      <c r="J299" s="81">
        <v>1.9073962949130618</v>
      </c>
      <c r="K299" s="81">
        <v>0.34855674755500388</v>
      </c>
      <c r="L299" s="81">
        <v>1.9348626903927488</v>
      </c>
      <c r="M299" s="81">
        <v>2.9906764147679867</v>
      </c>
      <c r="N299" s="81">
        <v>5.2722581523077023</v>
      </c>
      <c r="O299" s="81">
        <v>5.2519717613846826</v>
      </c>
      <c r="P299" s="81">
        <v>6.0317066503520724</v>
      </c>
      <c r="Q299" s="81">
        <v>0.30903885180370261</v>
      </c>
      <c r="R299" s="81">
        <v>0</v>
      </c>
      <c r="S299" s="81">
        <v>0.21562659124276751</v>
      </c>
      <c r="T299" s="82"/>
      <c r="U299" s="81">
        <v>186390</v>
      </c>
      <c r="V299" s="81">
        <v>184</v>
      </c>
      <c r="W299" s="81">
        <v>40</v>
      </c>
      <c r="X299" s="81">
        <v>782</v>
      </c>
      <c r="Y299" s="81">
        <v>2017</v>
      </c>
      <c r="Z299" s="81">
        <v>2655</v>
      </c>
      <c r="AA299" s="81">
        <v>1214</v>
      </c>
      <c r="AB299" s="81">
        <v>5301</v>
      </c>
      <c r="AC299" s="81">
        <v>0</v>
      </c>
      <c r="AD299" s="81">
        <v>0.21562659124276751</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2151</v>
      </c>
      <c r="B300" s="80">
        <v>313</v>
      </c>
      <c r="C300" s="80">
        <v>7</v>
      </c>
      <c r="D300" s="80">
        <v>19</v>
      </c>
      <c r="E300" s="80">
        <v>2010</v>
      </c>
      <c r="F300" s="80" t="s">
        <v>86</v>
      </c>
      <c r="G300" s="80" t="s">
        <v>2144</v>
      </c>
      <c r="H300" s="80" t="s">
        <v>2145</v>
      </c>
      <c r="I300" s="177"/>
      <c r="J300" s="81">
        <v>1.862738011243922</v>
      </c>
      <c r="K300" s="81">
        <v>0.37553634302650424</v>
      </c>
      <c r="L300" s="81">
        <v>1.8632076625151204</v>
      </c>
      <c r="M300" s="81">
        <v>3.1591480336310118</v>
      </c>
      <c r="N300" s="81">
        <v>6.4021266237472805</v>
      </c>
      <c r="O300" s="81">
        <v>5.318253517743841</v>
      </c>
      <c r="P300" s="81">
        <v>6.1148588400991928</v>
      </c>
      <c r="Q300" s="81">
        <v>0.32160697214653872</v>
      </c>
      <c r="R300" s="81">
        <v>0</v>
      </c>
      <c r="S300" s="81">
        <v>0.26158045244116918</v>
      </c>
      <c r="T300" s="82"/>
      <c r="U300" s="81">
        <v>180824</v>
      </c>
      <c r="V300" s="81">
        <v>184</v>
      </c>
      <c r="W300" s="81">
        <v>40</v>
      </c>
      <c r="X300" s="81">
        <v>782</v>
      </c>
      <c r="Y300" s="81">
        <v>2023</v>
      </c>
      <c r="Z300" s="81">
        <v>2701</v>
      </c>
      <c r="AA300" s="81">
        <v>1200</v>
      </c>
      <c r="AB300" s="81">
        <v>5286</v>
      </c>
      <c r="AC300" s="81">
        <v>0</v>
      </c>
      <c r="AD300" s="81">
        <v>0.26158045244116918</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2152</v>
      </c>
      <c r="B301" s="80">
        <v>314</v>
      </c>
      <c r="C301" s="80">
        <v>8</v>
      </c>
      <c r="D301" s="80">
        <v>19</v>
      </c>
      <c r="E301" s="80">
        <v>2011</v>
      </c>
      <c r="F301" s="80" t="s">
        <v>87</v>
      </c>
      <c r="G301" s="80" t="s">
        <v>2144</v>
      </c>
      <c r="H301" s="80" t="s">
        <v>2145</v>
      </c>
      <c r="I301" s="177"/>
      <c r="J301" s="81">
        <v>1.1763649353743393</v>
      </c>
      <c r="K301" s="81">
        <v>0.49615856696844357</v>
      </c>
      <c r="L301" s="81">
        <v>1.6501386405767253</v>
      </c>
      <c r="M301" s="81">
        <v>3.6279577844622022</v>
      </c>
      <c r="N301" s="81">
        <v>7.8569251440856318</v>
      </c>
      <c r="O301" s="81">
        <v>5.3342886913603813</v>
      </c>
      <c r="P301" s="81">
        <v>6.2350564291809834</v>
      </c>
      <c r="Q301" s="81">
        <v>0.36443599379928598</v>
      </c>
      <c r="R301" s="81">
        <v>0</v>
      </c>
      <c r="S301" s="81">
        <v>0.29684792294521395</v>
      </c>
      <c r="T301" s="82"/>
      <c r="U301" s="81">
        <v>98505</v>
      </c>
      <c r="V301" s="81">
        <v>184</v>
      </c>
      <c r="W301" s="81">
        <v>40</v>
      </c>
      <c r="X301" s="81">
        <v>782</v>
      </c>
      <c r="Y301" s="81">
        <v>2020</v>
      </c>
      <c r="Z301" s="81">
        <v>2768</v>
      </c>
      <c r="AA301" s="81">
        <v>1260</v>
      </c>
      <c r="AB301" s="81">
        <v>5193</v>
      </c>
      <c r="AC301" s="81">
        <v>0</v>
      </c>
      <c r="AD301" s="81">
        <v>0.29684792294521395</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2153</v>
      </c>
      <c r="B302" s="80">
        <v>315</v>
      </c>
      <c r="C302" s="80">
        <v>9</v>
      </c>
      <c r="D302" s="80">
        <v>19</v>
      </c>
      <c r="E302" s="80">
        <v>2012</v>
      </c>
      <c r="F302" s="80" t="s">
        <v>88</v>
      </c>
      <c r="G302" s="80" t="s">
        <v>2144</v>
      </c>
      <c r="H302" s="80" t="s">
        <v>2145</v>
      </c>
      <c r="I302" s="177"/>
      <c r="J302" s="81">
        <v>1.9081464243003508</v>
      </c>
      <c r="K302" s="81">
        <v>0.479689164362186</v>
      </c>
      <c r="L302" s="81">
        <v>1.6340164097230185</v>
      </c>
      <c r="M302" s="81">
        <v>4.0900582004042203</v>
      </c>
      <c r="N302" s="81">
        <v>8.3684481941006403</v>
      </c>
      <c r="O302" s="81">
        <v>5.443357184864297</v>
      </c>
      <c r="P302" s="81">
        <v>6.2755081734621916</v>
      </c>
      <c r="Q302" s="81">
        <v>0.38901251384446861</v>
      </c>
      <c r="R302" s="81">
        <v>0</v>
      </c>
      <c r="S302" s="81">
        <v>0.31338639557461634</v>
      </c>
      <c r="T302" s="82"/>
      <c r="U302" s="81">
        <v>143058</v>
      </c>
      <c r="V302" s="81">
        <v>184</v>
      </c>
      <c r="W302" s="81">
        <v>40</v>
      </c>
      <c r="X302" s="81">
        <v>782</v>
      </c>
      <c r="Y302" s="81">
        <v>2010</v>
      </c>
      <c r="Z302" s="81">
        <v>2847</v>
      </c>
      <c r="AA302" s="81">
        <v>1261</v>
      </c>
      <c r="AB302" s="81">
        <v>5102</v>
      </c>
      <c r="AC302" s="81">
        <v>0</v>
      </c>
      <c r="AD302" s="81">
        <v>0.31338639557461634</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2154</v>
      </c>
      <c r="B303" s="80">
        <v>316</v>
      </c>
      <c r="C303" s="80">
        <v>10</v>
      </c>
      <c r="D303" s="80">
        <v>19</v>
      </c>
      <c r="E303" s="80">
        <v>2013</v>
      </c>
      <c r="F303" s="80" t="s">
        <v>89</v>
      </c>
      <c r="G303" s="80" t="s">
        <v>2144</v>
      </c>
      <c r="H303" s="80" t="s">
        <v>2145</v>
      </c>
      <c r="I303" s="177"/>
      <c r="J303" s="81">
        <v>2.5539656110817441</v>
      </c>
      <c r="K303" s="81">
        <v>0.41369679867287767</v>
      </c>
      <c r="L303" s="81">
        <v>1.5384819198715756</v>
      </c>
      <c r="M303" s="81">
        <v>4.0118705324386168</v>
      </c>
      <c r="N303" s="81">
        <v>9.1772729103679787</v>
      </c>
      <c r="O303" s="81">
        <v>5.1814247012740955</v>
      </c>
      <c r="P303" s="81">
        <v>6.3241304317331846</v>
      </c>
      <c r="Q303" s="81">
        <v>0.39142245109201068</v>
      </c>
      <c r="R303" s="81">
        <v>0</v>
      </c>
      <c r="S303" s="81">
        <v>0.25422339142515932</v>
      </c>
      <c r="T303" s="82"/>
      <c r="U303" s="81">
        <v>180121</v>
      </c>
      <c r="V303" s="81">
        <v>184</v>
      </c>
      <c r="W303" s="81">
        <v>40</v>
      </c>
      <c r="X303" s="81">
        <v>782</v>
      </c>
      <c r="Y303" s="81">
        <v>2012</v>
      </c>
      <c r="Z303" s="81">
        <v>2831</v>
      </c>
      <c r="AA303" s="81">
        <v>1266</v>
      </c>
      <c r="AB303" s="81">
        <v>5060</v>
      </c>
      <c r="AC303" s="81">
        <v>0</v>
      </c>
      <c r="AD303" s="81">
        <v>0.25422339142515932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2155</v>
      </c>
      <c r="B304" s="80">
        <v>317</v>
      </c>
      <c r="C304" s="80">
        <v>11</v>
      </c>
      <c r="D304" s="80">
        <v>19</v>
      </c>
      <c r="E304" s="80">
        <v>2014</v>
      </c>
      <c r="F304" s="80" t="s">
        <v>90</v>
      </c>
      <c r="G304" s="80" t="s">
        <v>2144</v>
      </c>
      <c r="H304" s="80" t="s">
        <v>2145</v>
      </c>
      <c r="I304" s="177"/>
      <c r="J304" s="81">
        <v>2.4418254063096598</v>
      </c>
      <c r="K304" s="81">
        <v>0.45104312384979578</v>
      </c>
      <c r="L304" s="81">
        <v>1.4467611186979603</v>
      </c>
      <c r="M304" s="81">
        <v>4.4607642821130797</v>
      </c>
      <c r="N304" s="81">
        <v>7.1944920906557552</v>
      </c>
      <c r="O304" s="81">
        <v>4.9839421346915689</v>
      </c>
      <c r="P304" s="81">
        <v>6.3570227708305298</v>
      </c>
      <c r="Q304" s="81">
        <v>0.37169273745912518</v>
      </c>
      <c r="R304" s="81">
        <v>0</v>
      </c>
      <c r="S304" s="81">
        <v>0.30070415128698708</v>
      </c>
      <c r="T304" s="82"/>
      <c r="U304" s="81">
        <v>188097</v>
      </c>
      <c r="V304" s="81">
        <v>181</v>
      </c>
      <c r="W304" s="81">
        <v>33</v>
      </c>
      <c r="X304" s="81">
        <v>864</v>
      </c>
      <c r="Y304" s="81">
        <v>2004</v>
      </c>
      <c r="Z304" s="81">
        <v>2868</v>
      </c>
      <c r="AA304" s="81">
        <v>1266</v>
      </c>
      <c r="AB304" s="81">
        <v>5008</v>
      </c>
      <c r="AC304" s="81">
        <v>0</v>
      </c>
      <c r="AD304" s="81">
        <v>0.30070415128698708</v>
      </c>
      <c r="AE304" s="82"/>
      <c r="AF304" s="81">
        <v>2340383.1632897179</v>
      </c>
      <c r="AG304" s="81">
        <v>349271.64972275757</v>
      </c>
      <c r="AH304" s="81">
        <v>367114.63756943203</v>
      </c>
      <c r="AI304" s="81">
        <v>5522670.5189927714</v>
      </c>
      <c r="AJ304" s="81">
        <v>10023109.543246049</v>
      </c>
      <c r="AK304" s="81">
        <v>0</v>
      </c>
      <c r="AL304" s="81">
        <v>0</v>
      </c>
      <c r="AM304" s="81">
        <v>687523.5643794426</v>
      </c>
      <c r="AN304" s="81">
        <v>0</v>
      </c>
      <c r="AO304" s="81">
        <v>0</v>
      </c>
      <c r="AP304" s="82"/>
      <c r="AQ304" s="81">
        <v>120</v>
      </c>
      <c r="AR304" s="81">
        <v>17</v>
      </c>
      <c r="AS304" s="81">
        <v>0</v>
      </c>
      <c r="AT304" s="81">
        <v>0</v>
      </c>
      <c r="AU304" s="81">
        <v>0</v>
      </c>
      <c r="AV304" s="81">
        <v>0</v>
      </c>
      <c r="AW304" s="81" t="s">
        <v>564</v>
      </c>
      <c r="AX304" s="82"/>
      <c r="AY304" s="81">
        <v>510.66</v>
      </c>
      <c r="AZ304" s="81">
        <v>1823.02</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2156</v>
      </c>
      <c r="B305" s="80">
        <v>318</v>
      </c>
      <c r="C305" s="80">
        <v>12</v>
      </c>
      <c r="D305" s="80">
        <v>19</v>
      </c>
      <c r="E305" s="80">
        <v>2015</v>
      </c>
      <c r="F305" s="80" t="s">
        <v>91</v>
      </c>
      <c r="G305" s="80" t="s">
        <v>2144</v>
      </c>
      <c r="H305" s="80" t="s">
        <v>2145</v>
      </c>
      <c r="I305" s="177"/>
      <c r="J305" s="81">
        <v>1.9168875346496659</v>
      </c>
      <c r="K305" s="81">
        <v>0.42513774525300863</v>
      </c>
      <c r="L305" s="81">
        <v>1.4277861256381132</v>
      </c>
      <c r="M305" s="81">
        <v>3.9867239208035472</v>
      </c>
      <c r="N305" s="81">
        <v>6.3958674953750876</v>
      </c>
      <c r="O305" s="81">
        <v>5.0517012075553689</v>
      </c>
      <c r="P305" s="81">
        <v>6.2313668901712518</v>
      </c>
      <c r="Q305" s="81">
        <v>0.35333340100167426</v>
      </c>
      <c r="R305" s="81">
        <v>0</v>
      </c>
      <c r="S305" s="81">
        <v>0.28700207387746351</v>
      </c>
      <c r="T305" s="82"/>
      <c r="U305" s="81">
        <v>184668</v>
      </c>
      <c r="V305" s="81">
        <v>181</v>
      </c>
      <c r="W305" s="81">
        <v>33</v>
      </c>
      <c r="X305" s="81">
        <v>864</v>
      </c>
      <c r="Y305" s="81">
        <v>1979</v>
      </c>
      <c r="Z305" s="81">
        <v>2935</v>
      </c>
      <c r="AA305" s="81">
        <v>1240</v>
      </c>
      <c r="AB305" s="81">
        <v>4863</v>
      </c>
      <c r="AC305" s="81">
        <v>0</v>
      </c>
      <c r="AD305" s="81">
        <v>0.28700207387746351</v>
      </c>
      <c r="AE305" s="82"/>
      <c r="AF305" s="81">
        <v>1928822.3334030546</v>
      </c>
      <c r="AG305" s="81">
        <v>321336.42040521919</v>
      </c>
      <c r="AH305" s="81">
        <v>297354.04943568457</v>
      </c>
      <c r="AI305" s="81">
        <v>5293611.0021891519</v>
      </c>
      <c r="AJ305" s="81">
        <v>9771146.6264118385</v>
      </c>
      <c r="AK305" s="81">
        <v>0</v>
      </c>
      <c r="AL305" s="81">
        <v>0</v>
      </c>
      <c r="AM305" s="81">
        <v>666453.75048224046</v>
      </c>
      <c r="AN305" s="81">
        <v>0</v>
      </c>
      <c r="AO305" s="81">
        <v>0</v>
      </c>
      <c r="AP305" s="82"/>
      <c r="AQ305" s="81">
        <v>127</v>
      </c>
      <c r="AR305" s="81">
        <v>18</v>
      </c>
      <c r="AS305" s="81">
        <v>0</v>
      </c>
      <c r="AT305" s="81">
        <v>0</v>
      </c>
      <c r="AU305" s="81">
        <v>0</v>
      </c>
      <c r="AV305" s="81">
        <v>0</v>
      </c>
      <c r="AW305" s="81" t="s">
        <v>564</v>
      </c>
      <c r="AX305" s="82"/>
      <c r="AY305" s="81">
        <v>555.55999999999995</v>
      </c>
      <c r="AZ305" s="81">
        <v>3323.02</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2157</v>
      </c>
      <c r="B306" s="80">
        <v>319</v>
      </c>
      <c r="C306" s="80">
        <v>13</v>
      </c>
      <c r="D306" s="80">
        <v>19</v>
      </c>
      <c r="E306" s="80">
        <v>2016</v>
      </c>
      <c r="F306" s="80" t="s">
        <v>92</v>
      </c>
      <c r="G306" s="80" t="s">
        <v>2144</v>
      </c>
      <c r="H306" s="80" t="s">
        <v>2145</v>
      </c>
      <c r="I306" s="177"/>
      <c r="J306" s="81">
        <v>1.6403922160000997</v>
      </c>
      <c r="K306" s="81">
        <v>0.4084985693378394</v>
      </c>
      <c r="L306" s="81">
        <v>1.3949048999364981</v>
      </c>
      <c r="M306" s="81">
        <v>3.1969767136035188</v>
      </c>
      <c r="N306" s="81">
        <v>6.2721311200085115</v>
      </c>
      <c r="O306" s="81">
        <v>4.9495491419547513</v>
      </c>
      <c r="P306" s="81">
        <v>6.0345326421034118</v>
      </c>
      <c r="Q306" s="81">
        <v>0.33797425326849956</v>
      </c>
      <c r="R306" s="81">
        <v>0</v>
      </c>
      <c r="S306" s="81">
        <v>0.27000781797957424</v>
      </c>
      <c r="T306" s="82"/>
      <c r="U306" s="81">
        <v>168031</v>
      </c>
      <c r="V306" s="81">
        <v>181</v>
      </c>
      <c r="W306" s="81">
        <v>33</v>
      </c>
      <c r="X306" s="81">
        <v>864</v>
      </c>
      <c r="Y306" s="81">
        <v>1967</v>
      </c>
      <c r="Z306" s="81">
        <v>2911</v>
      </c>
      <c r="AA306" s="81">
        <v>1242</v>
      </c>
      <c r="AB306" s="81">
        <v>4785</v>
      </c>
      <c r="AC306" s="81">
        <v>0</v>
      </c>
      <c r="AD306" s="81">
        <v>0.27000781797957418</v>
      </c>
      <c r="AE306" s="82"/>
      <c r="AF306" s="81">
        <v>1783033.7636872821</v>
      </c>
      <c r="AG306" s="81">
        <v>305256.45389317209</v>
      </c>
      <c r="AH306" s="81">
        <v>248287.30104148251</v>
      </c>
      <c r="AI306" s="81">
        <v>5040428.6114052152</v>
      </c>
      <c r="AJ306" s="81">
        <v>10545351.854735089</v>
      </c>
      <c r="AK306" s="81">
        <v>0</v>
      </c>
      <c r="AL306" s="81">
        <v>0</v>
      </c>
      <c r="AM306" s="81">
        <v>656273.64210298739</v>
      </c>
      <c r="AN306" s="81">
        <v>0</v>
      </c>
      <c r="AO306" s="81">
        <v>0</v>
      </c>
      <c r="AP306" s="82"/>
      <c r="AQ306" s="81">
        <v>133</v>
      </c>
      <c r="AR306" s="81">
        <v>21</v>
      </c>
      <c r="AS306" s="81">
        <v>0</v>
      </c>
      <c r="AT306" s="81">
        <v>0</v>
      </c>
      <c r="AU306" s="81">
        <v>0</v>
      </c>
      <c r="AV306" s="81">
        <v>0</v>
      </c>
      <c r="AW306" s="81" t="s">
        <v>564</v>
      </c>
      <c r="AX306" s="82"/>
      <c r="AY306" s="81">
        <v>594.79999999999995</v>
      </c>
      <c r="AZ306" s="81">
        <v>3426.92</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2158</v>
      </c>
      <c r="B307" s="80">
        <v>320</v>
      </c>
      <c r="C307" s="80">
        <v>14</v>
      </c>
      <c r="D307" s="80">
        <v>19</v>
      </c>
      <c r="E307" s="80">
        <v>2017</v>
      </c>
      <c r="F307" s="80" t="s">
        <v>71</v>
      </c>
      <c r="G307" s="80" t="s">
        <v>2144</v>
      </c>
      <c r="H307" s="80" t="s">
        <v>2145</v>
      </c>
      <c r="I307" s="177"/>
      <c r="J307" s="81">
        <v>1.6263147052057896</v>
      </c>
      <c r="K307" s="81">
        <v>0.39320629769459636</v>
      </c>
      <c r="L307" s="81">
        <v>1.2879633636576122</v>
      </c>
      <c r="M307" s="81">
        <v>2.9094989157531814</v>
      </c>
      <c r="N307" s="81">
        <v>5.8477171261647234</v>
      </c>
      <c r="O307" s="81">
        <v>4.8771470284252691</v>
      </c>
      <c r="P307" s="81">
        <v>5.9914780890038246</v>
      </c>
      <c r="Q307" s="81">
        <v>0.32046669139668998</v>
      </c>
      <c r="R307" s="81">
        <v>0</v>
      </c>
      <c r="S307" s="81">
        <v>0.19547476982414141</v>
      </c>
      <c r="T307" s="82"/>
      <c r="U307" s="81">
        <v>180559</v>
      </c>
      <c r="V307" s="81">
        <v>181</v>
      </c>
      <c r="W307" s="81">
        <v>33</v>
      </c>
      <c r="X307" s="81">
        <v>864</v>
      </c>
      <c r="Y307" s="81">
        <v>1947</v>
      </c>
      <c r="Z307" s="81">
        <v>2916</v>
      </c>
      <c r="AA307" s="81">
        <v>1241</v>
      </c>
      <c r="AB307" s="81">
        <v>4692</v>
      </c>
      <c r="AC307" s="81">
        <v>0</v>
      </c>
      <c r="AD307" s="81">
        <v>0.19547476982414139</v>
      </c>
      <c r="AE307" s="82"/>
      <c r="AF307" s="81">
        <v>1997603.4748380349</v>
      </c>
      <c r="AG307" s="81">
        <v>299795.50229671411</v>
      </c>
      <c r="AH307" s="81">
        <v>299839.15696852672</v>
      </c>
      <c r="AI307" s="81">
        <v>4855795.459231508</v>
      </c>
      <c r="AJ307" s="81">
        <v>10501055.09772204</v>
      </c>
      <c r="AK307" s="81">
        <v>0</v>
      </c>
      <c r="AL307" s="81">
        <v>0</v>
      </c>
      <c r="AM307" s="81">
        <v>644525.41116711334</v>
      </c>
      <c r="AN307" s="81">
        <v>0</v>
      </c>
      <c r="AO307" s="81">
        <v>0</v>
      </c>
      <c r="AP307" s="82"/>
      <c r="AQ307" s="81">
        <v>141</v>
      </c>
      <c r="AR307" s="81">
        <v>20</v>
      </c>
      <c r="AS307" s="81">
        <v>0</v>
      </c>
      <c r="AT307" s="81">
        <v>0</v>
      </c>
      <c r="AU307" s="81">
        <v>0</v>
      </c>
      <c r="AV307" s="81">
        <v>0</v>
      </c>
      <c r="AW307" s="81" t="s">
        <v>564</v>
      </c>
      <c r="AX307" s="82"/>
      <c r="AY307" s="81">
        <v>647.20000000000005</v>
      </c>
      <c r="AZ307" s="81">
        <v>3416.52</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2159</v>
      </c>
      <c r="B308" s="80">
        <v>321</v>
      </c>
      <c r="C308" s="80">
        <v>15</v>
      </c>
      <c r="D308" s="80">
        <v>19</v>
      </c>
      <c r="E308" s="80">
        <v>2018</v>
      </c>
      <c r="F308" s="80" t="s">
        <v>93</v>
      </c>
      <c r="G308" s="80" t="s">
        <v>2144</v>
      </c>
      <c r="H308" s="80" t="s">
        <v>2145</v>
      </c>
      <c r="I308" s="177"/>
      <c r="J308" s="81">
        <v>1.8339369958066258</v>
      </c>
      <c r="K308" s="81">
        <v>0.34432477515381388</v>
      </c>
      <c r="L308" s="81">
        <v>1.129129181365762</v>
      </c>
      <c r="M308" s="81">
        <v>2.6377541769343127</v>
      </c>
      <c r="N308" s="81">
        <v>4.3541807047519416</v>
      </c>
      <c r="O308" s="81">
        <v>4.7526936101752897</v>
      </c>
      <c r="P308" s="81">
        <v>5.8744788719664038</v>
      </c>
      <c r="Q308" s="81">
        <v>0.29243331094553393</v>
      </c>
      <c r="R308" s="81">
        <v>0</v>
      </c>
      <c r="S308" s="81">
        <v>0.21839979293813069</v>
      </c>
      <c r="T308" s="82"/>
      <c r="U308" s="81">
        <v>224946</v>
      </c>
      <c r="V308" s="81">
        <v>181</v>
      </c>
      <c r="W308" s="81">
        <v>33</v>
      </c>
      <c r="X308" s="81">
        <v>864</v>
      </c>
      <c r="Y308" s="81">
        <v>1932</v>
      </c>
      <c r="Z308" s="81">
        <v>2896</v>
      </c>
      <c r="AA308" s="81">
        <v>1229</v>
      </c>
      <c r="AB308" s="81">
        <v>4614</v>
      </c>
      <c r="AC308" s="81">
        <v>0</v>
      </c>
      <c r="AD308" s="81">
        <v>0.21839979293813069</v>
      </c>
      <c r="AE308" s="82"/>
      <c r="AF308" s="81">
        <v>2649746.9380344092</v>
      </c>
      <c r="AG308" s="81">
        <v>266967.856958199</v>
      </c>
      <c r="AH308" s="81">
        <v>272836.6894869422</v>
      </c>
      <c r="AI308" s="81">
        <v>4767774.8920067186</v>
      </c>
      <c r="AJ308" s="81">
        <v>9348170.5830463842</v>
      </c>
      <c r="AK308" s="81">
        <v>0</v>
      </c>
      <c r="AL308" s="81">
        <v>0</v>
      </c>
      <c r="AM308" s="81">
        <v>635122.22482354788</v>
      </c>
      <c r="AN308" s="81">
        <v>0</v>
      </c>
      <c r="AO308" s="81">
        <v>0</v>
      </c>
      <c r="AP308" s="82"/>
      <c r="AQ308" s="81">
        <v>141</v>
      </c>
      <c r="AR308" s="81">
        <v>20</v>
      </c>
      <c r="AS308" s="81">
        <v>0</v>
      </c>
      <c r="AT308" s="81">
        <v>0</v>
      </c>
      <c r="AU308" s="81">
        <v>0</v>
      </c>
      <c r="AV308" s="81">
        <v>0</v>
      </c>
      <c r="AW308" s="81" t="s">
        <v>564</v>
      </c>
      <c r="AX308" s="82"/>
      <c r="AY308" s="81">
        <v>647.29999999999995</v>
      </c>
      <c r="AZ308" s="81">
        <v>3416.92</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2160</v>
      </c>
      <c r="B309" s="80">
        <v>322</v>
      </c>
      <c r="C309" s="80">
        <v>16</v>
      </c>
      <c r="D309" s="80">
        <v>19</v>
      </c>
      <c r="E309" s="80">
        <v>2019</v>
      </c>
      <c r="F309" s="80" t="s">
        <v>73</v>
      </c>
      <c r="G309" s="80" t="s">
        <v>2144</v>
      </c>
      <c r="H309" s="80" t="s">
        <v>2145</v>
      </c>
      <c r="I309" s="177"/>
      <c r="J309" s="81">
        <v>1.9128948257496321</v>
      </c>
      <c r="K309" s="81">
        <v>0.32385180006990705</v>
      </c>
      <c r="L309" s="81">
        <v>1.1508258168340291</v>
      </c>
      <c r="M309" s="81">
        <v>2.9474283642611709</v>
      </c>
      <c r="N309" s="81">
        <v>4.1247855864782963</v>
      </c>
      <c r="O309" s="81">
        <v>4.6943743310931243</v>
      </c>
      <c r="P309" s="81">
        <v>5.8176431332208622</v>
      </c>
      <c r="Q309" s="81">
        <v>0.28046645018999805</v>
      </c>
      <c r="R309" s="81">
        <v>0</v>
      </c>
      <c r="S309" s="81">
        <v>0.26102147218944965</v>
      </c>
      <c r="T309" s="82"/>
      <c r="U309" s="81">
        <v>230297</v>
      </c>
      <c r="V309" s="81">
        <v>181</v>
      </c>
      <c r="W309" s="81">
        <v>33</v>
      </c>
      <c r="X309" s="81">
        <v>864</v>
      </c>
      <c r="Y309" s="81">
        <v>1929</v>
      </c>
      <c r="Z309" s="81">
        <v>2939</v>
      </c>
      <c r="AA309" s="81">
        <v>1208</v>
      </c>
      <c r="AB309" s="81">
        <v>4545</v>
      </c>
      <c r="AC309" s="81">
        <v>0</v>
      </c>
      <c r="AD309" s="81">
        <v>0.26102147218944971</v>
      </c>
      <c r="AE309" s="82"/>
      <c r="AF309" s="81">
        <v>2698826.1960944361</v>
      </c>
      <c r="AG309" s="81">
        <v>258678.53197769189</v>
      </c>
      <c r="AH309" s="81">
        <v>303357.28985080769</v>
      </c>
      <c r="AI309" s="81">
        <v>4805877.3086350132</v>
      </c>
      <c r="AJ309" s="81">
        <v>8440082.1854183283</v>
      </c>
      <c r="AK309" s="81">
        <v>0</v>
      </c>
      <c r="AL309" s="81">
        <v>0</v>
      </c>
      <c r="AM309" s="81">
        <v>618994.78525831841</v>
      </c>
      <c r="AN309" s="81">
        <v>0</v>
      </c>
      <c r="AO309" s="81">
        <v>0</v>
      </c>
      <c r="AP309" s="82"/>
      <c r="AQ309" s="81">
        <v>143</v>
      </c>
      <c r="AR309" s="81">
        <v>21</v>
      </c>
      <c r="AS309" s="81">
        <v>0</v>
      </c>
      <c r="AT309" s="81">
        <v>0</v>
      </c>
      <c r="AU309" s="81">
        <v>0</v>
      </c>
      <c r="AV309" s="81">
        <v>0</v>
      </c>
      <c r="AW309" s="81" t="s">
        <v>564</v>
      </c>
      <c r="AX309" s="82"/>
      <c r="AY309" s="81">
        <v>657.3</v>
      </c>
      <c r="AZ309" s="81">
        <v>3466.02</v>
      </c>
      <c r="BA309" s="81">
        <v>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2161</v>
      </c>
      <c r="B310" s="80">
        <v>323</v>
      </c>
      <c r="C310" s="80">
        <v>17</v>
      </c>
      <c r="D310" s="80">
        <v>19</v>
      </c>
      <c r="E310" s="80">
        <v>2020</v>
      </c>
      <c r="F310" s="80" t="s">
        <v>218</v>
      </c>
      <c r="G310" s="80" t="s">
        <v>2144</v>
      </c>
      <c r="H310" s="80" t="s">
        <v>2145</v>
      </c>
      <c r="I310" s="177"/>
      <c r="J310" s="81">
        <v>2.07134255287255</v>
      </c>
      <c r="K310" s="81">
        <v>0.27689889967041736</v>
      </c>
      <c r="L310" s="81">
        <v>0.9931457722999788</v>
      </c>
      <c r="M310" s="81">
        <v>2.8145119179850671</v>
      </c>
      <c r="N310" s="81">
        <v>4.3092542640035987</v>
      </c>
      <c r="O310" s="81">
        <v>4.1927039063133007</v>
      </c>
      <c r="P310" s="81">
        <v>5.5806258083172731</v>
      </c>
      <c r="Q310" s="81">
        <v>0.26297574289280329</v>
      </c>
      <c r="R310" s="81">
        <v>0</v>
      </c>
      <c r="S310" s="81">
        <v>0.27172539706722948</v>
      </c>
      <c r="T310" s="82"/>
      <c r="U310" s="81">
        <v>249508</v>
      </c>
      <c r="V310" s="81">
        <v>142</v>
      </c>
      <c r="W310" s="81">
        <v>32</v>
      </c>
      <c r="X310" s="81">
        <v>872</v>
      </c>
      <c r="Y310" s="81">
        <v>1919</v>
      </c>
      <c r="Z310" s="81">
        <v>2996</v>
      </c>
      <c r="AA310" s="81">
        <v>1259</v>
      </c>
      <c r="AB310" s="81">
        <v>4460</v>
      </c>
      <c r="AC310" s="81">
        <v>0</v>
      </c>
      <c r="AD310" s="81">
        <v>0.27172539706722948</v>
      </c>
      <c r="AE310" s="82"/>
      <c r="AF310" s="81">
        <v>2878039.0478304061</v>
      </c>
      <c r="AG310" s="81">
        <v>203625.66491942559</v>
      </c>
      <c r="AH310" s="81">
        <v>304603.31102075876</v>
      </c>
      <c r="AI310" s="81">
        <v>4473450.0677175876</v>
      </c>
      <c r="AJ310" s="81">
        <v>8919890.4277040828</v>
      </c>
      <c r="AK310" s="81"/>
      <c r="AL310" s="81"/>
      <c r="AM310" s="81">
        <v>582079.55163350073</v>
      </c>
      <c r="AN310" s="81"/>
      <c r="AO310" s="81"/>
      <c r="AP310" s="82"/>
      <c r="AQ310" s="81">
        <v>147</v>
      </c>
      <c r="AR310" s="81">
        <v>22</v>
      </c>
      <c r="AS310" s="81">
        <v>0</v>
      </c>
      <c r="AT310" s="81">
        <v>0</v>
      </c>
      <c r="AU310" s="81">
        <v>0</v>
      </c>
      <c r="AV310" s="81">
        <v>0</v>
      </c>
      <c r="AW310" s="81">
        <v>0</v>
      </c>
      <c r="AX310" s="82"/>
      <c r="AY310" s="81">
        <v>673</v>
      </c>
      <c r="AZ310" s="81">
        <v>3515.52</v>
      </c>
      <c r="BA310" s="81">
        <v>0</v>
      </c>
      <c r="BB310" s="81">
        <v>0</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2162</v>
      </c>
      <c r="B311" s="80">
        <v>323</v>
      </c>
      <c r="C311" s="80">
        <v>18</v>
      </c>
      <c r="D311" s="80">
        <v>19</v>
      </c>
      <c r="E311" s="80">
        <v>2021</v>
      </c>
      <c r="F311" s="80" t="s">
        <v>75</v>
      </c>
      <c r="G311" s="174" t="s">
        <v>2144</v>
      </c>
      <c r="H311" s="80" t="s">
        <v>2145</v>
      </c>
      <c r="I311" s="177"/>
      <c r="J311" s="81">
        <v>1.724133882859014</v>
      </c>
      <c r="K311" s="81">
        <v>0.28346694050300497</v>
      </c>
      <c r="L311" s="81">
        <v>0.88729659298944341</v>
      </c>
      <c r="M311" s="81">
        <v>2.5827624759150516</v>
      </c>
      <c r="N311" s="81">
        <v>3.2233485362108034</v>
      </c>
      <c r="O311" s="81">
        <v>4.071830411171474</v>
      </c>
      <c r="P311" s="81">
        <v>5.7907018956085041</v>
      </c>
      <c r="Q311" s="81">
        <v>0.26302878465421503</v>
      </c>
      <c r="R311" s="81">
        <v>0</v>
      </c>
      <c r="S311" s="81">
        <v>0.27291267801949409</v>
      </c>
      <c r="T311" s="82"/>
      <c r="U311" s="81">
        <v>265391</v>
      </c>
      <c r="V311" s="81">
        <v>142</v>
      </c>
      <c r="W311" s="81">
        <v>32</v>
      </c>
      <c r="X311" s="81">
        <v>872</v>
      </c>
      <c r="Y311" s="81">
        <v>1902</v>
      </c>
      <c r="Z311" s="81">
        <v>2996</v>
      </c>
      <c r="AA311" s="81">
        <v>1274</v>
      </c>
      <c r="AB311" s="81">
        <v>4408</v>
      </c>
      <c r="AC311" s="81">
        <v>0</v>
      </c>
      <c r="AD311" s="81">
        <v>0.27291267801949409</v>
      </c>
      <c r="AE311" s="82"/>
      <c r="AF311" s="81">
        <v>2668529.0200977433</v>
      </c>
      <c r="AG311" s="81">
        <v>217966.30052585257</v>
      </c>
      <c r="AH311" s="81">
        <v>281806.9581804825</v>
      </c>
      <c r="AI311" s="81">
        <v>4917969.397136434</v>
      </c>
      <c r="AJ311" s="81">
        <v>7945481.9091917183</v>
      </c>
      <c r="AK311" s="81">
        <v>0</v>
      </c>
      <c r="AL311" s="81">
        <v>0</v>
      </c>
      <c r="AM311" s="81">
        <v>578611.21745679528</v>
      </c>
      <c r="AN311" s="81">
        <v>0</v>
      </c>
      <c r="AO311" s="81">
        <v>0</v>
      </c>
      <c r="AP311" s="82"/>
      <c r="AQ311" s="81">
        <v>156</v>
      </c>
      <c r="AR311" s="81">
        <v>22</v>
      </c>
      <c r="AS311" s="81">
        <v>0</v>
      </c>
      <c r="AT311" s="81">
        <v>0</v>
      </c>
      <c r="AU311" s="81">
        <v>0</v>
      </c>
      <c r="AV311" s="81">
        <v>0</v>
      </c>
      <c r="AW311" s="81"/>
      <c r="AX311" s="82"/>
      <c r="AY311" s="81">
        <v>719.1400000000001</v>
      </c>
      <c r="AZ311" s="81">
        <v>3515.52</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2163</v>
      </c>
      <c r="B312" s="80">
        <v>323</v>
      </c>
      <c r="C312" s="80">
        <v>19</v>
      </c>
      <c r="D312" s="80">
        <v>19</v>
      </c>
      <c r="E312" s="80">
        <v>2022</v>
      </c>
      <c r="F312" s="80" t="s">
        <v>568</v>
      </c>
      <c r="G312" s="174" t="s">
        <v>2144</v>
      </c>
      <c r="H312" s="80" t="s">
        <v>2145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166</v>
      </c>
      <c r="AR312" s="81">
        <v>22</v>
      </c>
      <c r="AS312" s="81">
        <v>0</v>
      </c>
      <c r="AT312" s="81">
        <v>0</v>
      </c>
      <c r="AU312" s="81">
        <v>0</v>
      </c>
      <c r="AV312" s="81">
        <v>0</v>
      </c>
      <c r="AW312" s="81"/>
      <c r="AX312" s="82"/>
      <c r="AY312" s="81">
        <v>770.93999999999994</v>
      </c>
      <c r="AZ312" s="81">
        <v>3515.52</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2164</v>
      </c>
      <c r="B313" s="80">
        <v>171</v>
      </c>
      <c r="C313" s="80">
        <v>1</v>
      </c>
      <c r="D313" s="80">
        <v>11</v>
      </c>
      <c r="E313" s="80">
        <v>1990</v>
      </c>
      <c r="F313" s="80" t="s">
        <v>562</v>
      </c>
      <c r="G313" s="80" t="s">
        <v>1706</v>
      </c>
      <c r="H313" s="80" t="s">
        <v>1707</v>
      </c>
      <c r="I313" s="177"/>
      <c r="J313" s="81">
        <v>20.936085684045459</v>
      </c>
      <c r="K313" s="81">
        <v>1.7051966390958047</v>
      </c>
      <c r="L313" s="81">
        <v>33.428756034203388</v>
      </c>
      <c r="M313" s="81">
        <v>4.7834079648086139</v>
      </c>
      <c r="N313" s="81">
        <v>9.8725614269967661</v>
      </c>
      <c r="O313" s="81">
        <v>4.6120740763335872</v>
      </c>
      <c r="P313" s="81">
        <v>7.3513939371032198</v>
      </c>
      <c r="Q313" s="81">
        <v>0.43321869196719692</v>
      </c>
      <c r="R313" s="81">
        <v>1.9349337027632334</v>
      </c>
      <c r="S313" s="81">
        <v>0.35277526973604123</v>
      </c>
      <c r="T313" s="82"/>
      <c r="U313" s="81">
        <v>587811</v>
      </c>
      <c r="V313" s="81">
        <v>312</v>
      </c>
      <c r="W313" s="81">
        <v>391</v>
      </c>
      <c r="X313" s="81">
        <v>1604</v>
      </c>
      <c r="Y313" s="81">
        <v>2112</v>
      </c>
      <c r="Z313" s="81">
        <v>1897</v>
      </c>
      <c r="AA313" s="81">
        <v>1785</v>
      </c>
      <c r="AB313" s="81">
        <v>7034</v>
      </c>
      <c r="AC313" s="81">
        <v>335134</v>
      </c>
      <c r="AD313" s="81">
        <v>0.35277526973604123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2165</v>
      </c>
      <c r="B314" s="80">
        <v>172</v>
      </c>
      <c r="C314" s="80">
        <v>2</v>
      </c>
      <c r="D314" s="80">
        <v>11</v>
      </c>
      <c r="E314" s="80">
        <v>2005</v>
      </c>
      <c r="F314" s="80" t="s">
        <v>565</v>
      </c>
      <c r="G314" s="80" t="s">
        <v>1706</v>
      </c>
      <c r="H314" s="80" t="s">
        <v>1707</v>
      </c>
      <c r="I314" s="177"/>
      <c r="J314" s="81">
        <v>8.7697815226198266</v>
      </c>
      <c r="K314" s="81">
        <v>0.81301658013848455</v>
      </c>
      <c r="L314" s="81">
        <v>22.63542695290268</v>
      </c>
      <c r="M314" s="81">
        <v>6.2562686962820937</v>
      </c>
      <c r="N314" s="81">
        <v>10.687745301353859</v>
      </c>
      <c r="O314" s="81">
        <v>5.8722675142912912</v>
      </c>
      <c r="P314" s="81">
        <v>9.5041740301846769</v>
      </c>
      <c r="Q314" s="81">
        <v>0.34641904101416504</v>
      </c>
      <c r="R314" s="81">
        <v>0.69950513923279534</v>
      </c>
      <c r="S314" s="81">
        <v>0.67676380999999997</v>
      </c>
      <c r="T314" s="82"/>
      <c r="U314" s="81">
        <v>270858</v>
      </c>
      <c r="V314" s="81">
        <v>248</v>
      </c>
      <c r="W314" s="81">
        <v>201</v>
      </c>
      <c r="X314" s="81">
        <v>1016</v>
      </c>
      <c r="Y314" s="81">
        <v>2179</v>
      </c>
      <c r="Z314" s="81">
        <v>2795</v>
      </c>
      <c r="AA314" s="81">
        <v>1890</v>
      </c>
      <c r="AB314" s="81">
        <v>5880</v>
      </c>
      <c r="AC314" s="81">
        <v>123693</v>
      </c>
      <c r="AD314" s="81">
        <v>0.67676380999999997</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2166</v>
      </c>
      <c r="B315" s="80">
        <v>173</v>
      </c>
      <c r="C315" s="80">
        <v>3</v>
      </c>
      <c r="D315" s="80">
        <v>11</v>
      </c>
      <c r="E315" s="80">
        <v>2006</v>
      </c>
      <c r="F315" s="80" t="s">
        <v>566</v>
      </c>
      <c r="G315" s="80" t="s">
        <v>1706</v>
      </c>
      <c r="H315" s="80" t="s">
        <v>1707</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2167</v>
      </c>
      <c r="B316" s="80">
        <v>174</v>
      </c>
      <c r="C316" s="80">
        <v>4</v>
      </c>
      <c r="D316" s="80">
        <v>11</v>
      </c>
      <c r="E316" s="80">
        <v>2007</v>
      </c>
      <c r="F316" s="80" t="s">
        <v>567</v>
      </c>
      <c r="G316" s="80" t="s">
        <v>1706</v>
      </c>
      <c r="H316" s="80" t="s">
        <v>1707</v>
      </c>
      <c r="I316" s="177"/>
      <c r="J316" s="81">
        <v>7.0789428329766375</v>
      </c>
      <c r="K316" s="81">
        <v>0.652208040400999</v>
      </c>
      <c r="L316" s="81">
        <v>16.988245031041952</v>
      </c>
      <c r="M316" s="81">
        <v>7.22676405346101</v>
      </c>
      <c r="N316" s="81">
        <v>10.61077388507104</v>
      </c>
      <c r="O316" s="81">
        <v>5.5680043521017204</v>
      </c>
      <c r="P316" s="81">
        <v>9.4674536148589539</v>
      </c>
      <c r="Q316" s="81">
        <v>0.35431686986825417</v>
      </c>
      <c r="R316" s="81">
        <v>0.72648616835241808</v>
      </c>
      <c r="S316" s="81">
        <v>0.62459757000000005</v>
      </c>
      <c r="T316" s="82"/>
      <c r="U316" s="81">
        <v>232474</v>
      </c>
      <c r="V316" s="81">
        <v>217</v>
      </c>
      <c r="W316" s="81">
        <v>207</v>
      </c>
      <c r="X316" s="81">
        <v>1470</v>
      </c>
      <c r="Y316" s="81">
        <v>2169</v>
      </c>
      <c r="Z316" s="81">
        <v>2755</v>
      </c>
      <c r="AA316" s="81">
        <v>1854</v>
      </c>
      <c r="AB316" s="81">
        <v>5696</v>
      </c>
      <c r="AC316" s="81">
        <v>132150</v>
      </c>
      <c r="AD316" s="81">
        <v>0.62459757000000005</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2168</v>
      </c>
      <c r="B317" s="80">
        <v>175</v>
      </c>
      <c r="C317" s="80">
        <v>5</v>
      </c>
      <c r="D317" s="80">
        <v>11</v>
      </c>
      <c r="E317" s="80">
        <v>2008</v>
      </c>
      <c r="F317" s="80" t="s">
        <v>84</v>
      </c>
      <c r="G317" s="80" t="s">
        <v>1706</v>
      </c>
      <c r="H317" s="80" t="s">
        <v>1707</v>
      </c>
      <c r="I317" s="177"/>
      <c r="J317" s="81">
        <v>7.5240959232351914</v>
      </c>
      <c r="K317" s="81">
        <v>0.57241526154115663</v>
      </c>
      <c r="L317" s="81">
        <v>14.66870841515739</v>
      </c>
      <c r="M317" s="81">
        <v>8.4560137496804408</v>
      </c>
      <c r="N317" s="81">
        <v>10.852751566384363</v>
      </c>
      <c r="O317" s="81">
        <v>5.3928713964771777</v>
      </c>
      <c r="P317" s="81">
        <v>9.3750531413450116</v>
      </c>
      <c r="Q317" s="81">
        <v>0.34418248211858904</v>
      </c>
      <c r="R317" s="81">
        <v>0.76781664601465427</v>
      </c>
      <c r="S317" s="81">
        <v>0.60456945999999989</v>
      </c>
      <c r="T317" s="82"/>
      <c r="U317" s="81">
        <v>259618</v>
      </c>
      <c r="V317" s="81">
        <v>217</v>
      </c>
      <c r="W317" s="81">
        <v>207</v>
      </c>
      <c r="X317" s="81">
        <v>1470</v>
      </c>
      <c r="Y317" s="81">
        <v>2189</v>
      </c>
      <c r="Z317" s="81">
        <v>2762</v>
      </c>
      <c r="AA317" s="81">
        <v>1838</v>
      </c>
      <c r="AB317" s="81">
        <v>5624</v>
      </c>
      <c r="AC317" s="81">
        <v>145030</v>
      </c>
      <c r="AD317" s="81">
        <v>0.60456945999999989</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2169</v>
      </c>
      <c r="B318" s="80">
        <v>176</v>
      </c>
      <c r="C318" s="80">
        <v>6</v>
      </c>
      <c r="D318" s="80">
        <v>11</v>
      </c>
      <c r="E318" s="80">
        <v>2009</v>
      </c>
      <c r="F318" s="80" t="s">
        <v>85</v>
      </c>
      <c r="G318" s="80" t="s">
        <v>1706</v>
      </c>
      <c r="H318" s="80" t="s">
        <v>1707</v>
      </c>
      <c r="I318" s="177"/>
      <c r="J318" s="81">
        <v>9.0295094574349513</v>
      </c>
      <c r="K318" s="81">
        <v>0.28214428364185695</v>
      </c>
      <c r="L318" s="81">
        <v>20.839910138792391</v>
      </c>
      <c r="M318" s="81">
        <v>6.2948513241607262</v>
      </c>
      <c r="N318" s="81">
        <v>9.3983974908394732</v>
      </c>
      <c r="O318" s="81">
        <v>5.4952834475053285</v>
      </c>
      <c r="P318" s="81">
        <v>9.1270552855821734</v>
      </c>
      <c r="Q318" s="81">
        <v>0.32413809017705841</v>
      </c>
      <c r="R318" s="81">
        <v>0.78730185062668623</v>
      </c>
      <c r="S318" s="81">
        <v>0.41864256307999992</v>
      </c>
      <c r="T318" s="82"/>
      <c r="U318" s="81">
        <v>314634</v>
      </c>
      <c r="V318" s="81">
        <v>131</v>
      </c>
      <c r="W318" s="81">
        <v>337</v>
      </c>
      <c r="X318" s="81">
        <v>1382</v>
      </c>
      <c r="Y318" s="81">
        <v>2207</v>
      </c>
      <c r="Z318" s="81">
        <v>2778</v>
      </c>
      <c r="AA318" s="81">
        <v>1837</v>
      </c>
      <c r="AB318" s="81">
        <v>5560</v>
      </c>
      <c r="AC318" s="81">
        <v>145079</v>
      </c>
      <c r="AD318" s="81">
        <v>0.41864256307999992</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2170</v>
      </c>
      <c r="B319" s="80">
        <v>177</v>
      </c>
      <c r="C319" s="80">
        <v>7</v>
      </c>
      <c r="D319" s="80">
        <v>11</v>
      </c>
      <c r="E319" s="80">
        <v>2010</v>
      </c>
      <c r="F319" s="80" t="s">
        <v>86</v>
      </c>
      <c r="G319" s="80" t="s">
        <v>1706</v>
      </c>
      <c r="H319" s="80" t="s">
        <v>1707</v>
      </c>
      <c r="I319" s="177"/>
      <c r="J319" s="81">
        <v>11.412347755669465</v>
      </c>
      <c r="K319" s="81">
        <v>0.29425002964943009</v>
      </c>
      <c r="L319" s="81">
        <v>18.972701145052817</v>
      </c>
      <c r="M319" s="81">
        <v>5.6347698644501287</v>
      </c>
      <c r="N319" s="81">
        <v>9.1740134945772933</v>
      </c>
      <c r="O319" s="81">
        <v>5.4304861910172209</v>
      </c>
      <c r="P319" s="81">
        <v>9.2538197113501113</v>
      </c>
      <c r="Q319" s="81">
        <v>0.33194998865522424</v>
      </c>
      <c r="R319" s="81">
        <v>0.73203945383615299</v>
      </c>
      <c r="S319" s="81">
        <v>0.54153696450000011</v>
      </c>
      <c r="T319" s="82"/>
      <c r="U319" s="81">
        <v>445152</v>
      </c>
      <c r="V319" s="81">
        <v>131</v>
      </c>
      <c r="W319" s="81">
        <v>337</v>
      </c>
      <c r="X319" s="81">
        <v>1382</v>
      </c>
      <c r="Y319" s="81">
        <v>2191</v>
      </c>
      <c r="Z319" s="81">
        <v>2758</v>
      </c>
      <c r="AA319" s="81">
        <v>1816</v>
      </c>
      <c r="AB319" s="81">
        <v>5456</v>
      </c>
      <c r="AC319" s="81">
        <v>127835</v>
      </c>
      <c r="AD319" s="81">
        <v>0.54153696450000011</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2171</v>
      </c>
      <c r="B320" s="80">
        <v>178</v>
      </c>
      <c r="C320" s="80">
        <v>8</v>
      </c>
      <c r="D320" s="80">
        <v>11</v>
      </c>
      <c r="E320" s="80">
        <v>2011</v>
      </c>
      <c r="F320" s="80" t="s">
        <v>87</v>
      </c>
      <c r="G320" s="80" t="s">
        <v>1706</v>
      </c>
      <c r="H320" s="80" t="s">
        <v>1707</v>
      </c>
      <c r="I320" s="177"/>
      <c r="J320" s="81">
        <v>8.667033063531095</v>
      </c>
      <c r="K320" s="81">
        <v>0.41229902397813983</v>
      </c>
      <c r="L320" s="81">
        <v>17.702912611188609</v>
      </c>
      <c r="M320" s="81">
        <v>7.1182985231586899</v>
      </c>
      <c r="N320" s="81">
        <v>10.946805944739159</v>
      </c>
      <c r="O320" s="81">
        <v>5.3207987994385881</v>
      </c>
      <c r="P320" s="81">
        <v>9.1447494294654437</v>
      </c>
      <c r="Q320" s="81">
        <v>0.37622595084882959</v>
      </c>
      <c r="R320" s="81">
        <v>0.69918649446316994</v>
      </c>
      <c r="S320" s="81">
        <v>0.34270866448000004</v>
      </c>
      <c r="T320" s="82"/>
      <c r="U320" s="81">
        <v>318391</v>
      </c>
      <c r="V320" s="81">
        <v>131</v>
      </c>
      <c r="W320" s="81">
        <v>337</v>
      </c>
      <c r="X320" s="81">
        <v>1382</v>
      </c>
      <c r="Y320" s="81">
        <v>2172</v>
      </c>
      <c r="Z320" s="81">
        <v>2761</v>
      </c>
      <c r="AA320" s="81">
        <v>1848</v>
      </c>
      <c r="AB320" s="81">
        <v>5361</v>
      </c>
      <c r="AC320" s="81">
        <v>121896</v>
      </c>
      <c r="AD320" s="81">
        <v>0.34270866448000004</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2172</v>
      </c>
      <c r="B321" s="80">
        <v>179</v>
      </c>
      <c r="C321" s="80">
        <v>9</v>
      </c>
      <c r="D321" s="80">
        <v>11</v>
      </c>
      <c r="E321" s="80">
        <v>2012</v>
      </c>
      <c r="F321" s="80" t="s">
        <v>88</v>
      </c>
      <c r="G321" s="80" t="s">
        <v>1706</v>
      </c>
      <c r="H321" s="80" t="s">
        <v>1707</v>
      </c>
      <c r="I321" s="177"/>
      <c r="J321" s="81">
        <v>16.208572338236358</v>
      </c>
      <c r="K321" s="81">
        <v>0.4644707965987615</v>
      </c>
      <c r="L321" s="81">
        <v>17.861712414529492</v>
      </c>
      <c r="M321" s="81">
        <v>8.8409041485303366</v>
      </c>
      <c r="N321" s="81">
        <v>12.086073843268704</v>
      </c>
      <c r="O321" s="81">
        <v>5.3324633609366074</v>
      </c>
      <c r="P321" s="81">
        <v>9.201756235314507</v>
      </c>
      <c r="Q321" s="81">
        <v>0.40433817344516215</v>
      </c>
      <c r="R321" s="81">
        <v>0.68670420482541072</v>
      </c>
      <c r="S321" s="81">
        <v>0.4547993655</v>
      </c>
      <c r="T321" s="82"/>
      <c r="U321" s="81">
        <v>570509</v>
      </c>
      <c r="V321" s="81">
        <v>131</v>
      </c>
      <c r="W321" s="81">
        <v>337</v>
      </c>
      <c r="X321" s="81">
        <v>1382</v>
      </c>
      <c r="Y321" s="81">
        <v>2183</v>
      </c>
      <c r="Z321" s="81">
        <v>2789</v>
      </c>
      <c r="AA321" s="81">
        <v>1849</v>
      </c>
      <c r="AB321" s="81">
        <v>5303</v>
      </c>
      <c r="AC321" s="81">
        <v>116619</v>
      </c>
      <c r="AD321" s="81">
        <v>0.4547993655</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2173</v>
      </c>
      <c r="B322" s="80">
        <v>180</v>
      </c>
      <c r="C322" s="80">
        <v>10</v>
      </c>
      <c r="D322" s="80">
        <v>11</v>
      </c>
      <c r="E322" s="80">
        <v>2013</v>
      </c>
      <c r="F322" s="80" t="s">
        <v>89</v>
      </c>
      <c r="G322" s="80" t="s">
        <v>1706</v>
      </c>
      <c r="H322" s="80" t="s">
        <v>1707</v>
      </c>
      <c r="I322" s="177"/>
      <c r="J322" s="81">
        <v>17.237168619233941</v>
      </c>
      <c r="K322" s="81">
        <v>0.38388669768324701</v>
      </c>
      <c r="L322" s="81">
        <v>15.773300487021757</v>
      </c>
      <c r="M322" s="81">
        <v>8.2222522282479531</v>
      </c>
      <c r="N322" s="81">
        <v>11.67545421349322</v>
      </c>
      <c r="O322" s="81">
        <v>5.1228568487694073</v>
      </c>
      <c r="P322" s="81">
        <v>9.2863810999936742</v>
      </c>
      <c r="Q322" s="81">
        <v>0.40488243261177548</v>
      </c>
      <c r="R322" s="81">
        <v>0.69092567782326031</v>
      </c>
      <c r="S322" s="81">
        <v>0.41371267613999996</v>
      </c>
      <c r="T322" s="82"/>
      <c r="U322" s="81">
        <v>617759</v>
      </c>
      <c r="V322" s="81">
        <v>131</v>
      </c>
      <c r="W322" s="81">
        <v>337</v>
      </c>
      <c r="X322" s="81">
        <v>1382</v>
      </c>
      <c r="Y322" s="81">
        <v>2176</v>
      </c>
      <c r="Z322" s="81">
        <v>2799</v>
      </c>
      <c r="AA322" s="81">
        <v>1859</v>
      </c>
      <c r="AB322" s="81">
        <v>5234</v>
      </c>
      <c r="AC322" s="81">
        <v>114536</v>
      </c>
      <c r="AD322" s="81">
        <v>0.41371267613999996</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2174</v>
      </c>
      <c r="B323" s="80">
        <v>181</v>
      </c>
      <c r="C323" s="80">
        <v>11</v>
      </c>
      <c r="D323" s="80">
        <v>11</v>
      </c>
      <c r="E323" s="80">
        <v>2014</v>
      </c>
      <c r="F323" s="80" t="s">
        <v>90</v>
      </c>
      <c r="G323" s="80" t="s">
        <v>1706</v>
      </c>
      <c r="H323" s="80" t="s">
        <v>1707</v>
      </c>
      <c r="I323" s="177"/>
      <c r="J323" s="81">
        <v>11.57788541981833</v>
      </c>
      <c r="K323" s="81">
        <v>0.40472060722224296</v>
      </c>
      <c r="L323" s="81">
        <v>12.747151217263761</v>
      </c>
      <c r="M323" s="81">
        <v>6.9964937824139408</v>
      </c>
      <c r="N323" s="81">
        <v>12.357117442454097</v>
      </c>
      <c r="O323" s="81">
        <v>4.8883644438240532</v>
      </c>
      <c r="P323" s="81">
        <v>9.1589332811965942</v>
      </c>
      <c r="Q323" s="81">
        <v>0.38245460785280994</v>
      </c>
      <c r="R323" s="81">
        <v>0.77791581448548164</v>
      </c>
      <c r="S323" s="81">
        <v>0.51312076506000015</v>
      </c>
      <c r="T323" s="82"/>
      <c r="U323" s="81">
        <v>460836</v>
      </c>
      <c r="V323" s="81">
        <v>120</v>
      </c>
      <c r="W323" s="81">
        <v>278</v>
      </c>
      <c r="X323" s="81">
        <v>1118</v>
      </c>
      <c r="Y323" s="81">
        <v>2175</v>
      </c>
      <c r="Z323" s="81">
        <v>2813</v>
      </c>
      <c r="AA323" s="81">
        <v>1824</v>
      </c>
      <c r="AB323" s="81">
        <v>5153</v>
      </c>
      <c r="AC323" s="81">
        <v>129362</v>
      </c>
      <c r="AD323" s="81">
        <v>0.51312076506000015</v>
      </c>
      <c r="AE323" s="82"/>
      <c r="AF323" s="81">
        <v>3753119.0763729927</v>
      </c>
      <c r="AG323" s="81">
        <v>283990.28104233585</v>
      </c>
      <c r="AH323" s="81">
        <v>2073325.4618947792</v>
      </c>
      <c r="AI323" s="81">
        <v>7362492.5801938279</v>
      </c>
      <c r="AJ323" s="81">
        <v>9354622.5271642879</v>
      </c>
      <c r="AK323" s="81">
        <v>0</v>
      </c>
      <c r="AL323" s="81">
        <v>0</v>
      </c>
      <c r="AM323" s="81">
        <v>707429.8976132723</v>
      </c>
      <c r="AN323" s="81">
        <v>0</v>
      </c>
      <c r="AO323" s="81">
        <v>0</v>
      </c>
      <c r="AP323" s="82"/>
      <c r="AQ323" s="81">
        <v>14</v>
      </c>
      <c r="AR323" s="81">
        <v>1</v>
      </c>
      <c r="AS323" s="81">
        <v>2</v>
      </c>
      <c r="AT323" s="81">
        <v>0</v>
      </c>
      <c r="AU323" s="81">
        <v>0</v>
      </c>
      <c r="AV323" s="81">
        <v>0</v>
      </c>
      <c r="AW323" s="81" t="s">
        <v>564</v>
      </c>
      <c r="AX323" s="82"/>
      <c r="AY323" s="81">
        <v>68.23</v>
      </c>
      <c r="AZ323" s="81">
        <v>23</v>
      </c>
      <c r="BA323" s="81">
        <v>1200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2175</v>
      </c>
      <c r="B324" s="80">
        <v>182</v>
      </c>
      <c r="C324" s="80">
        <v>12</v>
      </c>
      <c r="D324" s="80">
        <v>11</v>
      </c>
      <c r="E324" s="80">
        <v>2015</v>
      </c>
      <c r="F324" s="80" t="s">
        <v>91</v>
      </c>
      <c r="G324" s="80" t="s">
        <v>1706</v>
      </c>
      <c r="H324" s="80" t="s">
        <v>1707</v>
      </c>
      <c r="I324" s="177"/>
      <c r="J324" s="81">
        <v>10.096165555745854</v>
      </c>
      <c r="K324" s="81">
        <v>0.38808499049065437</v>
      </c>
      <c r="L324" s="81">
        <v>13.417706486571204</v>
      </c>
      <c r="M324" s="81">
        <v>6.7696173702128952</v>
      </c>
      <c r="N324" s="81">
        <v>11.368252673047019</v>
      </c>
      <c r="O324" s="81">
        <v>4.8537640222508145</v>
      </c>
      <c r="P324" s="81">
        <v>9.1108614289358698</v>
      </c>
      <c r="Q324" s="81">
        <v>0.36902742004678257</v>
      </c>
      <c r="R324" s="81">
        <v>0.62372012189957227</v>
      </c>
      <c r="S324" s="81">
        <v>0.50194221534000005</v>
      </c>
      <c r="T324" s="82"/>
      <c r="U324" s="81">
        <v>402908</v>
      </c>
      <c r="V324" s="81">
        <v>120</v>
      </c>
      <c r="W324" s="81">
        <v>278</v>
      </c>
      <c r="X324" s="81">
        <v>1118</v>
      </c>
      <c r="Y324" s="81">
        <v>2174</v>
      </c>
      <c r="Z324" s="81">
        <v>2820</v>
      </c>
      <c r="AA324" s="81">
        <v>1813</v>
      </c>
      <c r="AB324" s="81">
        <v>5079</v>
      </c>
      <c r="AC324" s="81">
        <v>106845</v>
      </c>
      <c r="AD324" s="81">
        <v>0.50194221534000005</v>
      </c>
      <c r="AE324" s="82"/>
      <c r="AF324" s="81">
        <v>3109362.1373306718</v>
      </c>
      <c r="AG324" s="81">
        <v>258549.93105779335</v>
      </c>
      <c r="AH324" s="81">
        <v>1734934.4644901019</v>
      </c>
      <c r="AI324" s="81">
        <v>7110570.7415995132</v>
      </c>
      <c r="AJ324" s="81">
        <v>8973303.9438593909</v>
      </c>
      <c r="AK324" s="81">
        <v>0</v>
      </c>
      <c r="AL324" s="81">
        <v>0</v>
      </c>
      <c r="AM324" s="81">
        <v>696055.64439631905</v>
      </c>
      <c r="AN324" s="81">
        <v>0</v>
      </c>
      <c r="AO324" s="81">
        <v>0</v>
      </c>
      <c r="AP324" s="82"/>
      <c r="AQ324" s="81">
        <v>15</v>
      </c>
      <c r="AR324" s="81">
        <v>1</v>
      </c>
      <c r="AS324" s="81">
        <v>1</v>
      </c>
      <c r="AT324" s="81">
        <v>0</v>
      </c>
      <c r="AU324" s="81">
        <v>0</v>
      </c>
      <c r="AV324" s="81">
        <v>0</v>
      </c>
      <c r="AW324" s="81" t="s">
        <v>564</v>
      </c>
      <c r="AX324" s="82"/>
      <c r="AY324" s="81">
        <v>76.23</v>
      </c>
      <c r="AZ324" s="81">
        <v>23</v>
      </c>
      <c r="BA324" s="81">
        <v>800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2176</v>
      </c>
      <c r="B325" s="80">
        <v>183</v>
      </c>
      <c r="C325" s="80">
        <v>13</v>
      </c>
      <c r="D325" s="80">
        <v>11</v>
      </c>
      <c r="E325" s="80">
        <v>2016</v>
      </c>
      <c r="F325" s="80" t="s">
        <v>92</v>
      </c>
      <c r="G325" s="80" t="s">
        <v>1706</v>
      </c>
      <c r="H325" s="80" t="s">
        <v>1707</v>
      </c>
      <c r="I325" s="177"/>
      <c r="J325" s="81">
        <v>11.388243338252035</v>
      </c>
      <c r="K325" s="81">
        <v>0.36607205620107436</v>
      </c>
      <c r="L325" s="81">
        <v>14.428706168769921</v>
      </c>
      <c r="M325" s="81">
        <v>5.8041617973480273</v>
      </c>
      <c r="N325" s="81">
        <v>11.523537724065736</v>
      </c>
      <c r="O325" s="81">
        <v>4.7183094706026925</v>
      </c>
      <c r="P325" s="81">
        <v>9.0615164070232392</v>
      </c>
      <c r="Q325" s="81">
        <v>0.34835716136264161</v>
      </c>
      <c r="R325" s="81">
        <v>0.60769775564670026</v>
      </c>
      <c r="S325" s="81">
        <v>0.52077782015999996</v>
      </c>
      <c r="T325" s="82"/>
      <c r="U325" s="81">
        <v>432595</v>
      </c>
      <c r="V325" s="81">
        <v>120</v>
      </c>
      <c r="W325" s="81">
        <v>278</v>
      </c>
      <c r="X325" s="81">
        <v>1118</v>
      </c>
      <c r="Y325" s="81">
        <v>2167</v>
      </c>
      <c r="Z325" s="81">
        <v>2775</v>
      </c>
      <c r="AA325" s="81">
        <v>1865</v>
      </c>
      <c r="AB325" s="81">
        <v>4932</v>
      </c>
      <c r="AC325" s="81">
        <v>103788.79480372379</v>
      </c>
      <c r="AD325" s="81">
        <v>0.52077782015999996</v>
      </c>
      <c r="AE325" s="82"/>
      <c r="AF325" s="81">
        <v>3568690.6766141532</v>
      </c>
      <c r="AG325" s="81">
        <v>246450.960536948</v>
      </c>
      <c r="AH325" s="81">
        <v>1470442.448597125</v>
      </c>
      <c r="AI325" s="81">
        <v>7097767.2882102644</v>
      </c>
      <c r="AJ325" s="81">
        <v>9309855.0012151636</v>
      </c>
      <c r="AK325" s="81">
        <v>0</v>
      </c>
      <c r="AL325" s="81">
        <v>0</v>
      </c>
      <c r="AM325" s="81">
        <v>676435.02671931731</v>
      </c>
      <c r="AN325" s="81">
        <v>0</v>
      </c>
      <c r="AO325" s="81">
        <v>0</v>
      </c>
      <c r="AP325" s="82"/>
      <c r="AQ325" s="81">
        <v>16</v>
      </c>
      <c r="AR325" s="81">
        <v>1</v>
      </c>
      <c r="AS325" s="81">
        <v>1</v>
      </c>
      <c r="AT325" s="81">
        <v>0</v>
      </c>
      <c r="AU325" s="81">
        <v>0</v>
      </c>
      <c r="AV325" s="81">
        <v>0</v>
      </c>
      <c r="AW325" s="81" t="s">
        <v>564</v>
      </c>
      <c r="AX325" s="82"/>
      <c r="AY325" s="81">
        <v>80.73</v>
      </c>
      <c r="AZ325" s="81">
        <v>23</v>
      </c>
      <c r="BA325" s="81">
        <v>800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2177</v>
      </c>
      <c r="B326" s="80">
        <v>184</v>
      </c>
      <c r="C326" s="80">
        <v>14</v>
      </c>
      <c r="D326" s="80">
        <v>11</v>
      </c>
      <c r="E326" s="80">
        <v>2017</v>
      </c>
      <c r="F326" s="80" t="s">
        <v>71</v>
      </c>
      <c r="G326" s="80" t="s">
        <v>1706</v>
      </c>
      <c r="H326" s="80" t="s">
        <v>1707</v>
      </c>
      <c r="I326" s="177"/>
      <c r="J326" s="81">
        <v>6.9156095520439722</v>
      </c>
      <c r="K326" s="81">
        <v>0.3740708301948184</v>
      </c>
      <c r="L326" s="81">
        <v>13.024938139978445</v>
      </c>
      <c r="M326" s="81">
        <v>5.8197748212797462</v>
      </c>
      <c r="N326" s="81">
        <v>11.203594897790589</v>
      </c>
      <c r="O326" s="81">
        <v>4.6597159194762687</v>
      </c>
      <c r="P326" s="81">
        <v>8.8930722320266273</v>
      </c>
      <c r="Q326" s="81">
        <v>0.33146309747402736</v>
      </c>
      <c r="R326" s="81">
        <v>0.59061658749225776</v>
      </c>
      <c r="S326" s="81">
        <v>0.63058392163999999</v>
      </c>
      <c r="T326" s="82"/>
      <c r="U326" s="81">
        <v>258489</v>
      </c>
      <c r="V326" s="81">
        <v>120</v>
      </c>
      <c r="W326" s="81">
        <v>278</v>
      </c>
      <c r="X326" s="81">
        <v>1118</v>
      </c>
      <c r="Y326" s="81">
        <v>2153</v>
      </c>
      <c r="Z326" s="81">
        <v>2786</v>
      </c>
      <c r="AA326" s="81">
        <v>1842</v>
      </c>
      <c r="AB326" s="81">
        <v>4853</v>
      </c>
      <c r="AC326" s="81">
        <v>102873</v>
      </c>
      <c r="AD326" s="81">
        <v>0.63058392163999999</v>
      </c>
      <c r="AE326" s="82"/>
      <c r="AF326" s="81">
        <v>2095382.5016649121</v>
      </c>
      <c r="AG326" s="81">
        <v>247167.035673468</v>
      </c>
      <c r="AH326" s="81">
        <v>1796301.0284398741</v>
      </c>
      <c r="AI326" s="81">
        <v>6922164.0577125316</v>
      </c>
      <c r="AJ326" s="81">
        <v>8105875.3851908613</v>
      </c>
      <c r="AK326" s="81">
        <v>0</v>
      </c>
      <c r="AL326" s="81">
        <v>0</v>
      </c>
      <c r="AM326" s="81">
        <v>666641.47919735732</v>
      </c>
      <c r="AN326" s="81">
        <v>0</v>
      </c>
      <c r="AO326" s="81">
        <v>0</v>
      </c>
      <c r="AP326" s="82"/>
      <c r="AQ326" s="81">
        <v>17</v>
      </c>
      <c r="AR326" s="81">
        <v>1</v>
      </c>
      <c r="AS326" s="81">
        <v>1</v>
      </c>
      <c r="AT326" s="81">
        <v>0</v>
      </c>
      <c r="AU326" s="81">
        <v>0</v>
      </c>
      <c r="AV326" s="81">
        <v>0</v>
      </c>
      <c r="AW326" s="81" t="s">
        <v>564</v>
      </c>
      <c r="AX326" s="82"/>
      <c r="AY326" s="81">
        <v>84.83</v>
      </c>
      <c r="AZ326" s="81">
        <v>23</v>
      </c>
      <c r="BA326" s="81">
        <v>800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2178</v>
      </c>
      <c r="B327" s="80">
        <v>185</v>
      </c>
      <c r="C327" s="80">
        <v>15</v>
      </c>
      <c r="D327" s="80">
        <v>11</v>
      </c>
      <c r="E327" s="80">
        <v>2018</v>
      </c>
      <c r="F327" s="80" t="s">
        <v>93</v>
      </c>
      <c r="G327" s="80" t="s">
        <v>1706</v>
      </c>
      <c r="H327" s="80" t="s">
        <v>1707</v>
      </c>
      <c r="I327" s="177"/>
      <c r="J327" s="81">
        <v>8.3354863101116319</v>
      </c>
      <c r="K327" s="81">
        <v>0.34815862428778582</v>
      </c>
      <c r="L327" s="81">
        <v>11.948703085505539</v>
      </c>
      <c r="M327" s="81">
        <v>5.8484783952132977</v>
      </c>
      <c r="N327" s="81">
        <v>10.233514069572935</v>
      </c>
      <c r="O327" s="81">
        <v>4.5475531746532205</v>
      </c>
      <c r="P327" s="81">
        <v>8.7519697433445778</v>
      </c>
      <c r="Q327" s="81">
        <v>0.29972196087157132</v>
      </c>
      <c r="R327" s="81">
        <v>0.65563912594684304</v>
      </c>
      <c r="S327" s="81">
        <v>0.406309853</v>
      </c>
      <c r="T327" s="82"/>
      <c r="U327" s="81">
        <v>325544</v>
      </c>
      <c r="V327" s="81">
        <v>120</v>
      </c>
      <c r="W327" s="81">
        <v>278</v>
      </c>
      <c r="X327" s="81">
        <v>1118</v>
      </c>
      <c r="Y327" s="81">
        <v>2136</v>
      </c>
      <c r="Z327" s="81">
        <v>2771</v>
      </c>
      <c r="AA327" s="81">
        <v>1831</v>
      </c>
      <c r="AB327" s="81">
        <v>4729</v>
      </c>
      <c r="AC327" s="81">
        <v>113751</v>
      </c>
      <c r="AD327" s="81">
        <v>0.406309853</v>
      </c>
      <c r="AE327" s="82"/>
      <c r="AF327" s="81">
        <v>2649040.6154495692</v>
      </c>
      <c r="AG327" s="81">
        <v>223627.03952427901</v>
      </c>
      <c r="AH327" s="81">
        <v>1693013.9403295999</v>
      </c>
      <c r="AI327" s="81">
        <v>7075865.6195064262</v>
      </c>
      <c r="AJ327" s="81">
        <v>7794001.979049053</v>
      </c>
      <c r="AK327" s="81">
        <v>0</v>
      </c>
      <c r="AL327" s="81">
        <v>0</v>
      </c>
      <c r="AM327" s="81">
        <v>650952.10255538754</v>
      </c>
      <c r="AN327" s="81">
        <v>0</v>
      </c>
      <c r="AO327" s="81">
        <v>0</v>
      </c>
      <c r="AP327" s="82"/>
      <c r="AQ327" s="81">
        <v>18</v>
      </c>
      <c r="AR327" s="81">
        <v>5</v>
      </c>
      <c r="AS327" s="81">
        <v>10</v>
      </c>
      <c r="AT327" s="81">
        <v>0</v>
      </c>
      <c r="AU327" s="81">
        <v>0</v>
      </c>
      <c r="AV327" s="81">
        <v>0</v>
      </c>
      <c r="AW327" s="81" t="s">
        <v>564</v>
      </c>
      <c r="AX327" s="82"/>
      <c r="AY327" s="81">
        <v>90.13</v>
      </c>
      <c r="AZ327" s="81">
        <v>219</v>
      </c>
      <c r="BA327" s="81">
        <v>978</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2179</v>
      </c>
      <c r="B328" s="80">
        <v>186</v>
      </c>
      <c r="C328" s="80">
        <v>16</v>
      </c>
      <c r="D328" s="80">
        <v>11</v>
      </c>
      <c r="E328" s="80">
        <v>2019</v>
      </c>
      <c r="F328" s="80" t="s">
        <v>73</v>
      </c>
      <c r="G328" s="80" t="s">
        <v>1706</v>
      </c>
      <c r="H328" s="80" t="s">
        <v>1707</v>
      </c>
      <c r="I328" s="177"/>
      <c r="J328" s="81">
        <v>7.9523468414739478</v>
      </c>
      <c r="K328" s="81">
        <v>0.32306556660363822</v>
      </c>
      <c r="L328" s="81">
        <v>12.002237352358179</v>
      </c>
      <c r="M328" s="81">
        <v>5.2466161795935227</v>
      </c>
      <c r="N328" s="81">
        <v>10.321097927099569</v>
      </c>
      <c r="O328" s="81">
        <v>4.4036713272622476</v>
      </c>
      <c r="P328" s="81">
        <v>8.6349620346564624</v>
      </c>
      <c r="Q328" s="81">
        <v>0.28527973580381982</v>
      </c>
      <c r="R328" s="81">
        <v>0.54535034315707087</v>
      </c>
      <c r="S328" s="81">
        <v>0.38148445775999995</v>
      </c>
      <c r="T328" s="82"/>
      <c r="U328" s="81">
        <v>326715</v>
      </c>
      <c r="V328" s="81">
        <v>120</v>
      </c>
      <c r="W328" s="81">
        <v>278</v>
      </c>
      <c r="X328" s="81">
        <v>1118</v>
      </c>
      <c r="Y328" s="81">
        <v>2128</v>
      </c>
      <c r="Z328" s="81">
        <v>2757</v>
      </c>
      <c r="AA328" s="81">
        <v>1793</v>
      </c>
      <c r="AB328" s="81">
        <v>4623</v>
      </c>
      <c r="AC328" s="81">
        <v>96166</v>
      </c>
      <c r="AD328" s="81">
        <v>0.38148445776000001</v>
      </c>
      <c r="AE328" s="82"/>
      <c r="AF328" s="81">
        <v>2608763.768199963</v>
      </c>
      <c r="AG328" s="81">
        <v>223560.81728183341</v>
      </c>
      <c r="AH328" s="81">
        <v>1827949.3486501649</v>
      </c>
      <c r="AI328" s="81">
        <v>6933760.9025013549</v>
      </c>
      <c r="AJ328" s="81">
        <v>7897141.3929562727</v>
      </c>
      <c r="AK328" s="81">
        <v>0</v>
      </c>
      <c r="AL328" s="81">
        <v>0</v>
      </c>
      <c r="AM328" s="81">
        <v>629617.79807463277</v>
      </c>
      <c r="AN328" s="81">
        <v>0</v>
      </c>
      <c r="AO328" s="81">
        <v>0</v>
      </c>
      <c r="AP328" s="82"/>
      <c r="AQ328" s="81">
        <v>20</v>
      </c>
      <c r="AR328" s="81">
        <v>13</v>
      </c>
      <c r="AS328" s="81">
        <v>23</v>
      </c>
      <c r="AT328" s="81">
        <v>0</v>
      </c>
      <c r="AU328" s="81">
        <v>0</v>
      </c>
      <c r="AV328" s="81">
        <v>0</v>
      </c>
      <c r="AW328" s="81" t="s">
        <v>564</v>
      </c>
      <c r="AX328" s="82"/>
      <c r="AY328" s="81">
        <v>103.43</v>
      </c>
      <c r="AZ328" s="81">
        <v>612.4</v>
      </c>
      <c r="BA328" s="81">
        <v>453.80000000000013</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2180</v>
      </c>
      <c r="B329" s="80">
        <v>187</v>
      </c>
      <c r="C329" s="80">
        <v>17</v>
      </c>
      <c r="D329" s="80">
        <v>11</v>
      </c>
      <c r="E329" s="80">
        <v>2020</v>
      </c>
      <c r="F329" s="80" t="s">
        <v>218</v>
      </c>
      <c r="G329" s="174" t="s">
        <v>1706</v>
      </c>
      <c r="H329" s="80" t="s">
        <v>1707</v>
      </c>
      <c r="I329" s="177"/>
      <c r="J329" s="81">
        <v>3.2719561035375411</v>
      </c>
      <c r="K329" s="81">
        <v>0.30263046823235412</v>
      </c>
      <c r="L329" s="81">
        <v>17.734551134431701</v>
      </c>
      <c r="M329" s="81">
        <v>5.1276587915938574</v>
      </c>
      <c r="N329" s="81">
        <v>9.3754058351056351</v>
      </c>
      <c r="O329" s="81">
        <v>3.849842605563381</v>
      </c>
      <c r="P329" s="81">
        <v>8.1204976019358579</v>
      </c>
      <c r="Q329" s="81">
        <v>0.2662776804717264</v>
      </c>
      <c r="R329" s="81">
        <v>0.55486364704858948</v>
      </c>
      <c r="S329" s="81">
        <v>0.44140711356000001</v>
      </c>
      <c r="T329" s="82"/>
      <c r="U329" s="81">
        <v>152383</v>
      </c>
      <c r="V329" s="81">
        <v>104</v>
      </c>
      <c r="W329" s="81">
        <v>365</v>
      </c>
      <c r="X329" s="81">
        <v>1149</v>
      </c>
      <c r="Y329" s="81">
        <v>2109</v>
      </c>
      <c r="Z329" s="81">
        <v>2751</v>
      </c>
      <c r="AA329" s="81">
        <v>1832</v>
      </c>
      <c r="AB329" s="81">
        <v>4516</v>
      </c>
      <c r="AC329" s="81">
        <v>98354</v>
      </c>
      <c r="AD329" s="81">
        <v>0.44140711356000001</v>
      </c>
      <c r="AE329" s="82"/>
      <c r="AF329" s="81">
        <v>1189792.3585453141</v>
      </c>
      <c r="AG329" s="81">
        <v>193895.52134565977</v>
      </c>
      <c r="AH329" s="81">
        <v>2600741.563736395</v>
      </c>
      <c r="AI329" s="81">
        <v>6597192.2251159148</v>
      </c>
      <c r="AJ329" s="81">
        <v>7990197.9429908432</v>
      </c>
      <c r="AK329" s="81"/>
      <c r="AL329" s="81"/>
      <c r="AM329" s="81">
        <v>589388.17380647745</v>
      </c>
      <c r="AN329" s="81"/>
      <c r="AO329" s="81"/>
      <c r="AP329" s="82"/>
      <c r="AQ329" s="81">
        <v>22</v>
      </c>
      <c r="AR329" s="81">
        <v>22</v>
      </c>
      <c r="AS329" s="81">
        <v>33</v>
      </c>
      <c r="AT329" s="81">
        <v>0</v>
      </c>
      <c r="AU329" s="81">
        <v>0</v>
      </c>
      <c r="AV329" s="81">
        <v>0</v>
      </c>
      <c r="AW329" s="81">
        <v>33</v>
      </c>
      <c r="AX329" s="82"/>
      <c r="AY329" s="81">
        <v>118.33</v>
      </c>
      <c r="AZ329" s="81">
        <v>1058.7</v>
      </c>
      <c r="BA329" s="81">
        <v>649.4</v>
      </c>
      <c r="BB329" s="81">
        <v>0</v>
      </c>
      <c r="BC329" s="81">
        <v>0</v>
      </c>
      <c r="BD329" s="81">
        <v>0</v>
      </c>
      <c r="BE329" s="81">
        <v>649.4</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1798</v>
      </c>
      <c r="B330" s="80">
        <v>187</v>
      </c>
      <c r="C330" s="80">
        <v>18</v>
      </c>
      <c r="D330" s="80">
        <v>11</v>
      </c>
      <c r="E330" s="80">
        <v>2021</v>
      </c>
      <c r="F330" s="80" t="s">
        <v>75</v>
      </c>
      <c r="G330" s="174" t="s">
        <v>1706</v>
      </c>
      <c r="H330" s="80" t="s">
        <v>1707</v>
      </c>
      <c r="I330" s="177"/>
      <c r="J330" s="81">
        <v>6.3395959495632628</v>
      </c>
      <c r="K330" s="81">
        <v>0.29151714596086897</v>
      </c>
      <c r="L330" s="81">
        <v>16.184355287718201</v>
      </c>
      <c r="M330" s="81">
        <v>5.1790984121287185</v>
      </c>
      <c r="N330" s="81">
        <v>8.876211689410443</v>
      </c>
      <c r="O330" s="81">
        <v>3.7021582243094446</v>
      </c>
      <c r="P330" s="81">
        <v>8.231523652234694</v>
      </c>
      <c r="Q330" s="81">
        <v>0.26422220019257353</v>
      </c>
      <c r="R330" s="81">
        <v>0.51825937387055165</v>
      </c>
      <c r="S330" s="81">
        <v>0.51821103508999999</v>
      </c>
      <c r="T330" s="82"/>
      <c r="U330" s="81">
        <v>303202</v>
      </c>
      <c r="V330" s="81">
        <v>104</v>
      </c>
      <c r="W330" s="81">
        <v>365</v>
      </c>
      <c r="X330" s="81">
        <v>1149</v>
      </c>
      <c r="Y330" s="81">
        <v>2102</v>
      </c>
      <c r="Z330" s="81">
        <v>2724</v>
      </c>
      <c r="AA330" s="81">
        <v>1811</v>
      </c>
      <c r="AB330" s="81">
        <v>4428</v>
      </c>
      <c r="AC330" s="81">
        <v>89041.999999999985</v>
      </c>
      <c r="AD330" s="81">
        <v>0.51821103508999999</v>
      </c>
      <c r="AE330" s="82"/>
      <c r="AF330" s="81">
        <v>2322396.8110771542</v>
      </c>
      <c r="AG330" s="81">
        <v>197243.79264839209</v>
      </c>
      <c r="AH330" s="81">
        <v>2331716.1656363532</v>
      </c>
      <c r="AI330" s="81">
        <v>7198511.3514423864</v>
      </c>
      <c r="AJ330" s="81">
        <v>7760791.4690770982</v>
      </c>
      <c r="AK330" s="81">
        <v>0</v>
      </c>
      <c r="AL330" s="81">
        <v>0</v>
      </c>
      <c r="AM330" s="81">
        <v>581236.49521295133</v>
      </c>
      <c r="AN330" s="81">
        <v>0</v>
      </c>
      <c r="AO330" s="81">
        <v>0</v>
      </c>
      <c r="AP330" s="82"/>
      <c r="AQ330" s="81">
        <v>22</v>
      </c>
      <c r="AR330" s="81">
        <v>40</v>
      </c>
      <c r="AS330" s="81">
        <v>44</v>
      </c>
      <c r="AT330" s="81">
        <v>0</v>
      </c>
      <c r="AU330" s="81">
        <v>0</v>
      </c>
      <c r="AV330" s="81">
        <v>0</v>
      </c>
      <c r="AW330" s="81"/>
      <c r="AX330" s="82"/>
      <c r="AY330" s="81">
        <v>118.53</v>
      </c>
      <c r="AZ330" s="81">
        <v>1916.7</v>
      </c>
      <c r="BA330" s="81">
        <v>860.5999999999998</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1705</v>
      </c>
      <c r="B331" s="80">
        <v>187</v>
      </c>
      <c r="C331" s="80">
        <v>19</v>
      </c>
      <c r="D331" s="80">
        <v>11</v>
      </c>
      <c r="E331" s="80">
        <v>2022</v>
      </c>
      <c r="F331" s="80" t="s">
        <v>568</v>
      </c>
      <c r="G331" s="80" t="s">
        <v>1706</v>
      </c>
      <c r="H331" s="80" t="s">
        <v>1707</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26</v>
      </c>
      <c r="AR331" s="81">
        <v>44</v>
      </c>
      <c r="AS331" s="81">
        <v>55</v>
      </c>
      <c r="AT331" s="81">
        <v>0</v>
      </c>
      <c r="AU331" s="81">
        <v>0</v>
      </c>
      <c r="AV331" s="81">
        <v>0</v>
      </c>
      <c r="AW331" s="81"/>
      <c r="AX331" s="82"/>
      <c r="AY331" s="81">
        <v>144.82999999999998</v>
      </c>
      <c r="AZ331" s="81">
        <v>2070.7000000000003</v>
      </c>
      <c r="BA331" s="81">
        <v>1071.1999999999996</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2181</v>
      </c>
      <c r="B332" s="80">
        <v>137</v>
      </c>
      <c r="C332" s="80">
        <v>1</v>
      </c>
      <c r="D332" s="80">
        <v>9</v>
      </c>
      <c r="E332" s="80">
        <v>1990</v>
      </c>
      <c r="F332" s="80" t="s">
        <v>562</v>
      </c>
      <c r="G332" s="80" t="s">
        <v>1828</v>
      </c>
      <c r="H332" s="80" t="s">
        <v>1829</v>
      </c>
      <c r="I332" s="177"/>
      <c r="J332" s="81">
        <v>23.054266445745849</v>
      </c>
      <c r="K332" s="81">
        <v>2.4375567340920803</v>
      </c>
      <c r="L332" s="81">
        <v>18.125054422637135</v>
      </c>
      <c r="M332" s="81">
        <v>5.2366984951396045</v>
      </c>
      <c r="N332" s="81">
        <v>12.476262523037107</v>
      </c>
      <c r="O332" s="81">
        <v>7.5028258300292316</v>
      </c>
      <c r="P332" s="81">
        <v>14.826340713485488</v>
      </c>
      <c r="Q332" s="81">
        <v>0.51704164331313873</v>
      </c>
      <c r="R332" s="81">
        <v>0</v>
      </c>
      <c r="S332" s="81">
        <v>0.4210333223534356</v>
      </c>
      <c r="T332" s="82"/>
      <c r="U332" s="81">
        <v>647282</v>
      </c>
      <c r="V332" s="81">
        <v>446</v>
      </c>
      <c r="W332" s="81">
        <v>212</v>
      </c>
      <c r="X332" s="81">
        <v>1756</v>
      </c>
      <c r="Y332" s="81">
        <v>2669</v>
      </c>
      <c r="Z332" s="81">
        <v>3086</v>
      </c>
      <c r="AA332" s="81">
        <v>3600</v>
      </c>
      <c r="AB332" s="81">
        <v>8395</v>
      </c>
      <c r="AC332" s="81">
        <v>0</v>
      </c>
      <c r="AD332" s="81">
        <v>0.4210333223534356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2182</v>
      </c>
      <c r="B333" s="80">
        <v>138</v>
      </c>
      <c r="C333" s="80">
        <v>2</v>
      </c>
      <c r="D333" s="80">
        <v>9</v>
      </c>
      <c r="E333" s="80">
        <v>2005</v>
      </c>
      <c r="F333" s="80" t="s">
        <v>565</v>
      </c>
      <c r="G333" s="80" t="s">
        <v>1828</v>
      </c>
      <c r="H333" s="80" t="s">
        <v>1829</v>
      </c>
      <c r="I333" s="177"/>
      <c r="J333" s="81">
        <v>26.396376048313456</v>
      </c>
      <c r="K333" s="81">
        <v>1.0457753591297443</v>
      </c>
      <c r="L333" s="81">
        <v>14.414600248614642</v>
      </c>
      <c r="M333" s="81">
        <v>6.7735192577857317</v>
      </c>
      <c r="N333" s="81">
        <v>12.276928173147642</v>
      </c>
      <c r="O333" s="81">
        <v>7.9165309459211386</v>
      </c>
      <c r="P333" s="81">
        <v>10.394247471106734</v>
      </c>
      <c r="Q333" s="81">
        <v>0.36815860328189065</v>
      </c>
      <c r="R333" s="81">
        <v>0</v>
      </c>
      <c r="S333" s="81">
        <v>0.45615223023851775</v>
      </c>
      <c r="T333" s="82"/>
      <c r="U333" s="81">
        <v>815262</v>
      </c>
      <c r="V333" s="81">
        <v>319</v>
      </c>
      <c r="W333" s="81">
        <v>128</v>
      </c>
      <c r="X333" s="81">
        <v>1100</v>
      </c>
      <c r="Y333" s="81">
        <v>2503</v>
      </c>
      <c r="Z333" s="81">
        <v>3768</v>
      </c>
      <c r="AA333" s="81">
        <v>2067</v>
      </c>
      <c r="AB333" s="81">
        <v>6249</v>
      </c>
      <c r="AC333" s="81">
        <v>0</v>
      </c>
      <c r="AD333" s="81">
        <v>0.45615223023851775</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2183</v>
      </c>
      <c r="B334" s="80">
        <v>139</v>
      </c>
      <c r="C334" s="80">
        <v>3</v>
      </c>
      <c r="D334" s="80">
        <v>9</v>
      </c>
      <c r="E334" s="80">
        <v>2006</v>
      </c>
      <c r="F334" s="80" t="s">
        <v>566</v>
      </c>
      <c r="G334" s="80" t="s">
        <v>1828</v>
      </c>
      <c r="H334" s="80" t="s">
        <v>1829</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2184</v>
      </c>
      <c r="B335" s="80">
        <v>140</v>
      </c>
      <c r="C335" s="80">
        <v>4</v>
      </c>
      <c r="D335" s="80">
        <v>9</v>
      </c>
      <c r="E335" s="80">
        <v>2007</v>
      </c>
      <c r="F335" s="80" t="s">
        <v>567</v>
      </c>
      <c r="G335" s="80" t="s">
        <v>1828</v>
      </c>
      <c r="H335" s="80" t="s">
        <v>1829</v>
      </c>
      <c r="I335" s="177"/>
      <c r="J335" s="81">
        <v>26.425801938278184</v>
      </c>
      <c r="K335" s="81">
        <v>0.81450865874963474</v>
      </c>
      <c r="L335" s="81">
        <v>21.173754676371132</v>
      </c>
      <c r="M335" s="81">
        <v>7.64463816539583</v>
      </c>
      <c r="N335" s="81">
        <v>12.171325692050138</v>
      </c>
      <c r="O335" s="81">
        <v>7.4354584433329327</v>
      </c>
      <c r="P335" s="81">
        <v>10.218109322185956</v>
      </c>
      <c r="Q335" s="81">
        <v>0.37279160834277514</v>
      </c>
      <c r="R335" s="81">
        <v>0</v>
      </c>
      <c r="S335" s="81">
        <v>0.35911873254289001</v>
      </c>
      <c r="T335" s="82"/>
      <c r="U335" s="81">
        <v>867829</v>
      </c>
      <c r="V335" s="81">
        <v>271</v>
      </c>
      <c r="W335" s="81">
        <v>258</v>
      </c>
      <c r="X335" s="81">
        <v>1555</v>
      </c>
      <c r="Y335" s="81">
        <v>2488</v>
      </c>
      <c r="Z335" s="81">
        <v>3679</v>
      </c>
      <c r="AA335" s="81">
        <v>2001</v>
      </c>
      <c r="AB335" s="81">
        <v>5993</v>
      </c>
      <c r="AC335" s="81">
        <v>0</v>
      </c>
      <c r="AD335" s="81">
        <v>0.35911873254289001</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2185</v>
      </c>
      <c r="B336" s="80">
        <v>141</v>
      </c>
      <c r="C336" s="80">
        <v>5</v>
      </c>
      <c r="D336" s="80">
        <v>9</v>
      </c>
      <c r="E336" s="80">
        <v>2008</v>
      </c>
      <c r="F336" s="80" t="s">
        <v>84</v>
      </c>
      <c r="G336" s="80" t="s">
        <v>1828</v>
      </c>
      <c r="H336" s="80" t="s">
        <v>1829</v>
      </c>
      <c r="I336" s="177"/>
      <c r="J336" s="81">
        <v>26.468374756525442</v>
      </c>
      <c r="K336" s="81">
        <v>0.71485961233941675</v>
      </c>
      <c r="L336" s="81">
        <v>18.282738024688921</v>
      </c>
      <c r="M336" s="81">
        <v>8.9449669256823707</v>
      </c>
      <c r="N336" s="81">
        <v>12.295488298142175</v>
      </c>
      <c r="O336" s="81">
        <v>7.0818046904499363</v>
      </c>
      <c r="P336" s="81">
        <v>9.9616315479035951</v>
      </c>
      <c r="Q336" s="81">
        <v>0.35850301924798983</v>
      </c>
      <c r="R336" s="81">
        <v>0</v>
      </c>
      <c r="S336" s="81">
        <v>0.35842669887886319</v>
      </c>
      <c r="T336" s="82"/>
      <c r="U336" s="81">
        <v>913288</v>
      </c>
      <c r="V336" s="81">
        <v>271</v>
      </c>
      <c r="W336" s="81">
        <v>258</v>
      </c>
      <c r="X336" s="81">
        <v>1555</v>
      </c>
      <c r="Y336" s="81">
        <v>2480</v>
      </c>
      <c r="Z336" s="81">
        <v>3627</v>
      </c>
      <c r="AA336" s="81">
        <v>1953</v>
      </c>
      <c r="AB336" s="81">
        <v>5858</v>
      </c>
      <c r="AC336" s="81">
        <v>0</v>
      </c>
      <c r="AD336" s="81">
        <v>0.35842669887886319</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2186</v>
      </c>
      <c r="B337" s="80">
        <v>142</v>
      </c>
      <c r="C337" s="80">
        <v>6</v>
      </c>
      <c r="D337" s="80">
        <v>9</v>
      </c>
      <c r="E337" s="80">
        <v>2009</v>
      </c>
      <c r="F337" s="80" t="s">
        <v>85</v>
      </c>
      <c r="G337" s="80" t="s">
        <v>1828</v>
      </c>
      <c r="H337" s="80" t="s">
        <v>1829</v>
      </c>
      <c r="I337" s="177"/>
      <c r="J337" s="81">
        <v>27.32902141899817</v>
      </c>
      <c r="K337" s="81">
        <v>0.46521500203542826</v>
      </c>
      <c r="L337" s="81">
        <v>19.17024374785057</v>
      </c>
      <c r="M337" s="81">
        <v>7.3151456053560979</v>
      </c>
      <c r="N337" s="81">
        <v>10.531144990868155</v>
      </c>
      <c r="O337" s="81">
        <v>7.125273930134699</v>
      </c>
      <c r="P337" s="81">
        <v>9.5742164046362799</v>
      </c>
      <c r="Q337" s="81">
        <v>0.33591433014392275</v>
      </c>
      <c r="R337" s="81">
        <v>0</v>
      </c>
      <c r="S337" s="81">
        <v>0.2113632422963384</v>
      </c>
      <c r="T337" s="82"/>
      <c r="U337" s="81">
        <v>952282</v>
      </c>
      <c r="V337" s="81">
        <v>216</v>
      </c>
      <c r="W337" s="81">
        <v>310</v>
      </c>
      <c r="X337" s="81">
        <v>1606</v>
      </c>
      <c r="Y337" s="81">
        <v>2473</v>
      </c>
      <c r="Z337" s="81">
        <v>3602</v>
      </c>
      <c r="AA337" s="81">
        <v>1927</v>
      </c>
      <c r="AB337" s="81">
        <v>5762</v>
      </c>
      <c r="AC337" s="81">
        <v>0</v>
      </c>
      <c r="AD337" s="81">
        <v>0.2113632422963384</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3.0590000000000002</v>
      </c>
      <c r="BH337" s="81">
        <v>0</v>
      </c>
      <c r="BI337" s="81">
        <v>14.7</v>
      </c>
      <c r="BJ337" s="81">
        <v>0</v>
      </c>
      <c r="BK337" s="81">
        <v>0</v>
      </c>
      <c r="BL337" s="81">
        <v>0</v>
      </c>
      <c r="BM337" s="82"/>
      <c r="BN337" s="81">
        <v>1</v>
      </c>
      <c r="BO337" s="81">
        <v>0</v>
      </c>
      <c r="BP337" s="81">
        <v>2</v>
      </c>
      <c r="BQ337" s="81">
        <v>0</v>
      </c>
      <c r="BR337" s="81">
        <v>0</v>
      </c>
      <c r="BS337" s="81">
        <v>0</v>
      </c>
      <c r="BT337"/>
      <c r="BU337" s="80"/>
      <c r="BV337" s="80"/>
      <c r="BW337" s="80"/>
      <c r="BX337" s="80"/>
      <c r="BY337" s="80"/>
      <c r="BZ337" s="80"/>
      <c r="CA337" s="80"/>
      <c r="CB337" s="80"/>
      <c r="CC337" s="80"/>
    </row>
    <row r="338" spans="1:81">
      <c r="A338" s="80" t="s">
        <v>2187</v>
      </c>
      <c r="B338" s="80">
        <v>143</v>
      </c>
      <c r="C338" s="80">
        <v>7</v>
      </c>
      <c r="D338" s="80">
        <v>9</v>
      </c>
      <c r="E338" s="80">
        <v>2010</v>
      </c>
      <c r="F338" s="80" t="s">
        <v>86</v>
      </c>
      <c r="G338" s="80" t="s">
        <v>1828</v>
      </c>
      <c r="H338" s="80" t="s">
        <v>1829</v>
      </c>
      <c r="I338" s="177"/>
      <c r="J338" s="81">
        <v>24.227165867473232</v>
      </c>
      <c r="K338" s="81">
        <v>0.4851756214066939</v>
      </c>
      <c r="L338" s="81">
        <v>17.452633100790425</v>
      </c>
      <c r="M338" s="81">
        <v>6.5480755443610033</v>
      </c>
      <c r="N338" s="81">
        <v>10.342224249934239</v>
      </c>
      <c r="O338" s="81">
        <v>7.0923173531704249</v>
      </c>
      <c r="P338" s="81">
        <v>9.7888698598587904</v>
      </c>
      <c r="Q338" s="81">
        <v>0.34478749738071035</v>
      </c>
      <c r="R338" s="81">
        <v>0</v>
      </c>
      <c r="S338" s="81">
        <v>8.3197386777491403E-2</v>
      </c>
      <c r="T338" s="82"/>
      <c r="U338" s="81">
        <v>945009</v>
      </c>
      <c r="V338" s="81">
        <v>216</v>
      </c>
      <c r="W338" s="81">
        <v>310</v>
      </c>
      <c r="X338" s="81">
        <v>1606</v>
      </c>
      <c r="Y338" s="81">
        <v>2470</v>
      </c>
      <c r="Z338" s="81">
        <v>3602</v>
      </c>
      <c r="AA338" s="81">
        <v>1921</v>
      </c>
      <c r="AB338" s="81">
        <v>5667</v>
      </c>
      <c r="AC338" s="81">
        <v>0</v>
      </c>
      <c r="AD338" s="81">
        <v>8.3197386777491403E-2</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13.209</v>
      </c>
      <c r="BJ338" s="81">
        <v>0</v>
      </c>
      <c r="BK338" s="81">
        <v>0</v>
      </c>
      <c r="BL338" s="81">
        <v>0</v>
      </c>
      <c r="BM338" s="82"/>
      <c r="BN338" s="81">
        <v>0</v>
      </c>
      <c r="BO338" s="81">
        <v>0</v>
      </c>
      <c r="BP338" s="81">
        <v>2</v>
      </c>
      <c r="BQ338" s="81">
        <v>0</v>
      </c>
      <c r="BR338" s="81">
        <v>0</v>
      </c>
      <c r="BS338" s="81">
        <v>0</v>
      </c>
      <c r="BT338"/>
      <c r="BU338" s="80">
        <v>13.209</v>
      </c>
      <c r="BV338" s="80">
        <v>0</v>
      </c>
      <c r="BW338" s="80">
        <v>0</v>
      </c>
      <c r="BX338" s="80">
        <v>0</v>
      </c>
      <c r="BY338" s="80">
        <v>0</v>
      </c>
      <c r="BZ338" s="80">
        <v>0</v>
      </c>
      <c r="CA338" s="80">
        <v>0</v>
      </c>
      <c r="CB338" s="80">
        <v>0</v>
      </c>
      <c r="CC338" s="80">
        <v>0</v>
      </c>
    </row>
    <row r="339" spans="1:81">
      <c r="A339" s="80" t="s">
        <v>2188</v>
      </c>
      <c r="B339" s="80">
        <v>144</v>
      </c>
      <c r="C339" s="80">
        <v>8</v>
      </c>
      <c r="D339" s="80">
        <v>9</v>
      </c>
      <c r="E339" s="80">
        <v>2011</v>
      </c>
      <c r="F339" s="80" t="s">
        <v>87</v>
      </c>
      <c r="G339" s="80" t="s">
        <v>1828</v>
      </c>
      <c r="H339" s="80" t="s">
        <v>1829</v>
      </c>
      <c r="I339" s="177"/>
      <c r="J339" s="81">
        <v>25.389925425184082</v>
      </c>
      <c r="K339" s="81">
        <v>0.6798212914448718</v>
      </c>
      <c r="L339" s="81">
        <v>16.284578366375278</v>
      </c>
      <c r="M339" s="81">
        <v>8.2720603677227604</v>
      </c>
      <c r="N339" s="81">
        <v>12.287436875356386</v>
      </c>
      <c r="O339" s="81">
        <v>6.9357315752189352</v>
      </c>
      <c r="P339" s="81">
        <v>9.2981516114532283</v>
      </c>
      <c r="Q339" s="81">
        <v>0.38759483800374667</v>
      </c>
      <c r="R339" s="81">
        <v>0</v>
      </c>
      <c r="S339" s="81">
        <v>0.17153619478378185</v>
      </c>
      <c r="T339" s="82"/>
      <c r="U339" s="81">
        <v>932721</v>
      </c>
      <c r="V339" s="81">
        <v>216</v>
      </c>
      <c r="W339" s="81">
        <v>310</v>
      </c>
      <c r="X339" s="81">
        <v>1606</v>
      </c>
      <c r="Y339" s="81">
        <v>2438</v>
      </c>
      <c r="Z339" s="81">
        <v>3599</v>
      </c>
      <c r="AA339" s="81">
        <v>1879</v>
      </c>
      <c r="AB339" s="81">
        <v>5523</v>
      </c>
      <c r="AC339" s="81">
        <v>0</v>
      </c>
      <c r="AD339" s="81">
        <v>0.17153619478378185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13.009</v>
      </c>
      <c r="BJ339" s="81">
        <v>0</v>
      </c>
      <c r="BK339" s="81">
        <v>0</v>
      </c>
      <c r="BL339" s="81">
        <v>0</v>
      </c>
      <c r="BM339" s="82"/>
      <c r="BN339" s="81">
        <v>0</v>
      </c>
      <c r="BO339" s="81">
        <v>0</v>
      </c>
      <c r="BP339" s="81">
        <v>2</v>
      </c>
      <c r="BQ339" s="81">
        <v>0</v>
      </c>
      <c r="BR339" s="81">
        <v>0</v>
      </c>
      <c r="BS339" s="81">
        <v>0</v>
      </c>
      <c r="BT339"/>
      <c r="BU339" s="80">
        <v>13.009</v>
      </c>
      <c r="BV339" s="80">
        <v>0</v>
      </c>
      <c r="BW339" s="80">
        <v>0</v>
      </c>
      <c r="BX339" s="80">
        <v>0</v>
      </c>
      <c r="BY339" s="80">
        <v>0</v>
      </c>
      <c r="BZ339" s="80">
        <v>0</v>
      </c>
      <c r="CA339" s="80">
        <v>0</v>
      </c>
      <c r="CB339" s="80">
        <v>0</v>
      </c>
      <c r="CC339" s="80">
        <v>0</v>
      </c>
    </row>
    <row r="340" spans="1:81">
      <c r="A340" s="80" t="s">
        <v>2189</v>
      </c>
      <c r="B340" s="80">
        <v>145</v>
      </c>
      <c r="C340" s="80">
        <v>9</v>
      </c>
      <c r="D340" s="80">
        <v>9</v>
      </c>
      <c r="E340" s="80">
        <v>2012</v>
      </c>
      <c r="F340" s="80" t="s">
        <v>88</v>
      </c>
      <c r="G340" s="80" t="s">
        <v>1828</v>
      </c>
      <c r="H340" s="80" t="s">
        <v>1829</v>
      </c>
      <c r="I340" s="177"/>
      <c r="J340" s="81">
        <v>29.135649516517351</v>
      </c>
      <c r="K340" s="81">
        <v>0.765844977597958</v>
      </c>
      <c r="L340" s="81">
        <v>16.430655336807543</v>
      </c>
      <c r="M340" s="81">
        <v>10.2738726935888</v>
      </c>
      <c r="N340" s="81">
        <v>13.226582872912934</v>
      </c>
      <c r="O340" s="81">
        <v>6.8371778338864502</v>
      </c>
      <c r="P340" s="81">
        <v>9.301288482316286</v>
      </c>
      <c r="Q340" s="81">
        <v>0.41356406803065421</v>
      </c>
      <c r="R340" s="81">
        <v>0</v>
      </c>
      <c r="S340" s="81">
        <v>0.28495637293678111</v>
      </c>
      <c r="T340" s="82"/>
      <c r="U340" s="81">
        <v>1025516</v>
      </c>
      <c r="V340" s="81">
        <v>216</v>
      </c>
      <c r="W340" s="81">
        <v>310</v>
      </c>
      <c r="X340" s="81">
        <v>1606</v>
      </c>
      <c r="Y340" s="81">
        <v>2389</v>
      </c>
      <c r="Z340" s="81">
        <v>3576</v>
      </c>
      <c r="AA340" s="81">
        <v>1869</v>
      </c>
      <c r="AB340" s="81">
        <v>5424</v>
      </c>
      <c r="AC340" s="81">
        <v>0</v>
      </c>
      <c r="AD340" s="81">
        <v>0.28495637293678111</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14.585000000000001</v>
      </c>
      <c r="BJ340" s="81">
        <v>0</v>
      </c>
      <c r="BK340" s="81">
        <v>0</v>
      </c>
      <c r="BL340" s="81">
        <v>0</v>
      </c>
      <c r="BM340" s="82"/>
      <c r="BN340" s="81">
        <v>0</v>
      </c>
      <c r="BO340" s="81">
        <v>0</v>
      </c>
      <c r="BP340" s="81">
        <v>2</v>
      </c>
      <c r="BQ340" s="81">
        <v>0</v>
      </c>
      <c r="BR340" s="81">
        <v>0</v>
      </c>
      <c r="BS340" s="81">
        <v>0</v>
      </c>
      <c r="BT340"/>
      <c r="BU340" s="80">
        <v>14.585000000000001</v>
      </c>
      <c r="BV340" s="80">
        <v>0</v>
      </c>
      <c r="BW340" s="80">
        <v>0</v>
      </c>
      <c r="BX340" s="80">
        <v>0</v>
      </c>
      <c r="BY340" s="80">
        <v>0</v>
      </c>
      <c r="BZ340" s="80">
        <v>0</v>
      </c>
      <c r="CA340" s="80">
        <v>0</v>
      </c>
      <c r="CB340" s="80">
        <v>0</v>
      </c>
      <c r="CC340" s="80">
        <v>0</v>
      </c>
    </row>
    <row r="341" spans="1:81">
      <c r="A341" s="80" t="s">
        <v>2190</v>
      </c>
      <c r="B341" s="80">
        <v>146</v>
      </c>
      <c r="C341" s="80">
        <v>10</v>
      </c>
      <c r="D341" s="80">
        <v>9</v>
      </c>
      <c r="E341" s="80">
        <v>2013</v>
      </c>
      <c r="F341" s="80" t="s">
        <v>89</v>
      </c>
      <c r="G341" s="80" t="s">
        <v>1828</v>
      </c>
      <c r="H341" s="80" t="s">
        <v>1829</v>
      </c>
      <c r="I341" s="177"/>
      <c r="J341" s="81">
        <v>33.33068764340485</v>
      </c>
      <c r="K341" s="81">
        <v>0.6329734862563462</v>
      </c>
      <c r="L341" s="81">
        <v>14.509564246221792</v>
      </c>
      <c r="M341" s="81">
        <v>9.5549472348525413</v>
      </c>
      <c r="N341" s="81">
        <v>12.748565813998113</v>
      </c>
      <c r="O341" s="81">
        <v>6.5724111982604292</v>
      </c>
      <c r="P341" s="81">
        <v>9.2014599172610794</v>
      </c>
      <c r="Q341" s="81">
        <v>0.41285012282175115</v>
      </c>
      <c r="R341" s="81">
        <v>0</v>
      </c>
      <c r="S341" s="81">
        <v>0.29690708578331199</v>
      </c>
      <c r="T341" s="82"/>
      <c r="U341" s="81">
        <v>1194531</v>
      </c>
      <c r="V341" s="81">
        <v>216</v>
      </c>
      <c r="W341" s="81">
        <v>310</v>
      </c>
      <c r="X341" s="81">
        <v>1606</v>
      </c>
      <c r="Y341" s="81">
        <v>2376</v>
      </c>
      <c r="Z341" s="81">
        <v>3591</v>
      </c>
      <c r="AA341" s="81">
        <v>1842</v>
      </c>
      <c r="AB341" s="81">
        <v>5337</v>
      </c>
      <c r="AC341" s="81">
        <v>0</v>
      </c>
      <c r="AD341" s="81">
        <v>0.29690708578331199</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18.489999999999998</v>
      </c>
      <c r="BJ341" s="81">
        <v>0</v>
      </c>
      <c r="BK341" s="81">
        <v>0</v>
      </c>
      <c r="BL341" s="81">
        <v>0</v>
      </c>
      <c r="BM341" s="82"/>
      <c r="BN341" s="81">
        <v>0</v>
      </c>
      <c r="BO341" s="81">
        <v>0</v>
      </c>
      <c r="BP341" s="81">
        <v>2</v>
      </c>
      <c r="BQ341" s="81">
        <v>0</v>
      </c>
      <c r="BR341" s="81">
        <v>0</v>
      </c>
      <c r="BS341" s="81">
        <v>0</v>
      </c>
      <c r="BT341"/>
      <c r="BU341" s="80">
        <v>18.489999999999998</v>
      </c>
      <c r="BV341" s="80">
        <v>0</v>
      </c>
      <c r="BW341" s="80">
        <v>0</v>
      </c>
      <c r="BX341" s="80">
        <v>0</v>
      </c>
      <c r="BY341" s="80">
        <v>0</v>
      </c>
      <c r="BZ341" s="80">
        <v>0</v>
      </c>
      <c r="CA341" s="80">
        <v>0</v>
      </c>
      <c r="CB341" s="80">
        <v>0</v>
      </c>
      <c r="CC341" s="80">
        <v>0</v>
      </c>
    </row>
    <row r="342" spans="1:81">
      <c r="A342" s="80" t="s">
        <v>2191</v>
      </c>
      <c r="B342" s="80">
        <v>147</v>
      </c>
      <c r="C342" s="80">
        <v>11</v>
      </c>
      <c r="D342" s="80">
        <v>9</v>
      </c>
      <c r="E342" s="80">
        <v>2014</v>
      </c>
      <c r="F342" s="80" t="s">
        <v>90</v>
      </c>
      <c r="G342" s="80" t="s">
        <v>1828</v>
      </c>
      <c r="H342" s="80" t="s">
        <v>1829</v>
      </c>
      <c r="I342" s="177"/>
      <c r="J342" s="81">
        <v>38.217830082476247</v>
      </c>
      <c r="K342" s="81">
        <v>0.61719892601392057</v>
      </c>
      <c r="L342" s="81">
        <v>13.755918579781035</v>
      </c>
      <c r="M342" s="81">
        <v>8.5109405582137381</v>
      </c>
      <c r="N342" s="81">
        <v>13.482041237215435</v>
      </c>
      <c r="O342" s="81">
        <v>6.2334032207596435</v>
      </c>
      <c r="P342" s="81">
        <v>9.2242107662051218</v>
      </c>
      <c r="Q342" s="81">
        <v>0.3901734666179355</v>
      </c>
      <c r="R342" s="81">
        <v>0</v>
      </c>
      <c r="S342" s="81">
        <v>0.25166420413832247</v>
      </c>
      <c r="T342" s="82"/>
      <c r="U342" s="81">
        <v>1521189</v>
      </c>
      <c r="V342" s="81">
        <v>183</v>
      </c>
      <c r="W342" s="81">
        <v>300</v>
      </c>
      <c r="X342" s="81">
        <v>1360</v>
      </c>
      <c r="Y342" s="81">
        <v>2373</v>
      </c>
      <c r="Z342" s="81">
        <v>3587</v>
      </c>
      <c r="AA342" s="81">
        <v>1837</v>
      </c>
      <c r="AB342" s="81">
        <v>5257</v>
      </c>
      <c r="AC342" s="81">
        <v>0</v>
      </c>
      <c r="AD342" s="81">
        <v>0.25166420413832247</v>
      </c>
      <c r="AE342" s="82"/>
      <c r="AF342" s="81">
        <v>12388796.566823676</v>
      </c>
      <c r="AG342" s="81">
        <v>433085.17858956219</v>
      </c>
      <c r="AH342" s="81">
        <v>2237401.5775842937</v>
      </c>
      <c r="AI342" s="81">
        <v>8956162.7093592174</v>
      </c>
      <c r="AJ342" s="81">
        <v>10206215.750326829</v>
      </c>
      <c r="AK342" s="81">
        <v>0</v>
      </c>
      <c r="AL342" s="81">
        <v>0</v>
      </c>
      <c r="AM342" s="81">
        <v>721707.54351891566</v>
      </c>
      <c r="AN342" s="81">
        <v>0</v>
      </c>
      <c r="AO342" s="81">
        <v>0</v>
      </c>
      <c r="AP342" s="82"/>
      <c r="AQ342" s="81">
        <v>62</v>
      </c>
      <c r="AR342" s="81">
        <v>21</v>
      </c>
      <c r="AS342" s="81">
        <v>0</v>
      </c>
      <c r="AT342" s="81">
        <v>0</v>
      </c>
      <c r="AU342" s="81">
        <v>0</v>
      </c>
      <c r="AV342" s="81">
        <v>0</v>
      </c>
      <c r="AW342" s="81" t="s">
        <v>564</v>
      </c>
      <c r="AX342" s="82"/>
      <c r="AY342" s="81">
        <v>488.17</v>
      </c>
      <c r="AZ342" s="81">
        <v>2510.1979999999999</v>
      </c>
      <c r="BA342" s="81">
        <v>0</v>
      </c>
      <c r="BB342" s="81">
        <v>0</v>
      </c>
      <c r="BC342" s="81">
        <v>0</v>
      </c>
      <c r="BD342" s="81">
        <v>0</v>
      </c>
      <c r="BE342" s="81" t="s">
        <v>564</v>
      </c>
      <c r="BF342" s="82"/>
      <c r="BG342" s="81">
        <v>0</v>
      </c>
      <c r="BH342" s="81">
        <v>0</v>
      </c>
      <c r="BI342" s="81">
        <v>19.692</v>
      </c>
      <c r="BJ342" s="81">
        <v>0</v>
      </c>
      <c r="BK342" s="81">
        <v>0</v>
      </c>
      <c r="BL342" s="81">
        <v>0</v>
      </c>
      <c r="BM342" s="82"/>
      <c r="BN342" s="81">
        <v>0</v>
      </c>
      <c r="BO342" s="81">
        <v>0</v>
      </c>
      <c r="BP342" s="81">
        <v>2</v>
      </c>
      <c r="BQ342" s="81">
        <v>0</v>
      </c>
      <c r="BR342" s="81">
        <v>0</v>
      </c>
      <c r="BS342" s="81">
        <v>0</v>
      </c>
      <c r="BT342"/>
      <c r="BU342" s="80">
        <v>19.692</v>
      </c>
      <c r="BV342" s="80">
        <v>0</v>
      </c>
      <c r="BW342" s="80">
        <v>0</v>
      </c>
      <c r="BX342" s="80">
        <v>0</v>
      </c>
      <c r="BY342" s="80">
        <v>0</v>
      </c>
      <c r="BZ342" s="80">
        <v>0</v>
      </c>
      <c r="CA342" s="80">
        <v>0</v>
      </c>
      <c r="CB342" s="80">
        <v>0</v>
      </c>
      <c r="CC342" s="80">
        <v>0</v>
      </c>
    </row>
    <row r="343" spans="1:81">
      <c r="A343" s="80" t="s">
        <v>2192</v>
      </c>
      <c r="B343" s="80">
        <v>148</v>
      </c>
      <c r="C343" s="80">
        <v>12</v>
      </c>
      <c r="D343" s="80">
        <v>9</v>
      </c>
      <c r="E343" s="80">
        <v>2015</v>
      </c>
      <c r="F343" s="80" t="s">
        <v>91</v>
      </c>
      <c r="G343" s="80" t="s">
        <v>1828</v>
      </c>
      <c r="H343" s="80" t="s">
        <v>1829</v>
      </c>
      <c r="I343" s="177"/>
      <c r="J343" s="81">
        <v>38.333144074798433</v>
      </c>
      <c r="K343" s="81">
        <v>0.591829610498248</v>
      </c>
      <c r="L343" s="81">
        <v>14.479539373997703</v>
      </c>
      <c r="M343" s="81">
        <v>8.2349549405094269</v>
      </c>
      <c r="N343" s="81">
        <v>12.267672847731513</v>
      </c>
      <c r="O343" s="81">
        <v>6.1653130240079497</v>
      </c>
      <c r="P343" s="81">
        <v>9.0857349495400186</v>
      </c>
      <c r="Q343" s="81">
        <v>0.37244232233900521</v>
      </c>
      <c r="R343" s="81">
        <v>0</v>
      </c>
      <c r="S343" s="81">
        <v>0.28384134834957647</v>
      </c>
      <c r="T343" s="82"/>
      <c r="U343" s="81">
        <v>1529762</v>
      </c>
      <c r="V343" s="81">
        <v>183</v>
      </c>
      <c r="W343" s="81">
        <v>300</v>
      </c>
      <c r="X343" s="81">
        <v>1360</v>
      </c>
      <c r="Y343" s="81">
        <v>2346</v>
      </c>
      <c r="Z343" s="81">
        <v>3582</v>
      </c>
      <c r="AA343" s="81">
        <v>1808</v>
      </c>
      <c r="AB343" s="81">
        <v>5126</v>
      </c>
      <c r="AC343" s="81">
        <v>0</v>
      </c>
      <c r="AD343" s="81">
        <v>0.28384134834957647</v>
      </c>
      <c r="AE343" s="82"/>
      <c r="AF343" s="81">
        <v>11805633.151804488</v>
      </c>
      <c r="AG343" s="81">
        <v>394288.64486313489</v>
      </c>
      <c r="AH343" s="81">
        <v>1872231.43650011</v>
      </c>
      <c r="AI343" s="81">
        <v>8649710.3833410908</v>
      </c>
      <c r="AJ343" s="81">
        <v>9683243.3543211296</v>
      </c>
      <c r="AK343" s="81">
        <v>0</v>
      </c>
      <c r="AL343" s="81">
        <v>0</v>
      </c>
      <c r="AM343" s="81">
        <v>702496.79723873432</v>
      </c>
      <c r="AN343" s="81">
        <v>0</v>
      </c>
      <c r="AO343" s="81">
        <v>0</v>
      </c>
      <c r="AP343" s="82"/>
      <c r="AQ343" s="81">
        <v>74</v>
      </c>
      <c r="AR343" s="81">
        <v>22</v>
      </c>
      <c r="AS343" s="81">
        <v>0</v>
      </c>
      <c r="AT343" s="81">
        <v>0</v>
      </c>
      <c r="AU343" s="81">
        <v>0</v>
      </c>
      <c r="AV343" s="81">
        <v>0</v>
      </c>
      <c r="AW343" s="81" t="s">
        <v>564</v>
      </c>
      <c r="AX343" s="82"/>
      <c r="AY343" s="81">
        <v>569.47</v>
      </c>
      <c r="AZ343" s="81">
        <v>4310.1979999999994</v>
      </c>
      <c r="BA343" s="81">
        <v>0</v>
      </c>
      <c r="BB343" s="81">
        <v>0</v>
      </c>
      <c r="BC343" s="81">
        <v>0</v>
      </c>
      <c r="BD343" s="81">
        <v>0</v>
      </c>
      <c r="BE343" s="81" t="s">
        <v>564</v>
      </c>
      <c r="BF343" s="82"/>
      <c r="BG343" s="81">
        <v>0</v>
      </c>
      <c r="BH343" s="81">
        <v>0</v>
      </c>
      <c r="BI343" s="81">
        <v>20.122</v>
      </c>
      <c r="BJ343" s="81">
        <v>0</v>
      </c>
      <c r="BK343" s="81">
        <v>0</v>
      </c>
      <c r="BL343" s="81">
        <v>0</v>
      </c>
      <c r="BM343" s="82"/>
      <c r="BN343" s="81">
        <v>0</v>
      </c>
      <c r="BO343" s="81">
        <v>0</v>
      </c>
      <c r="BP343" s="81">
        <v>2</v>
      </c>
      <c r="BQ343" s="81">
        <v>0</v>
      </c>
      <c r="BR343" s="81">
        <v>0</v>
      </c>
      <c r="BS343" s="81">
        <v>0</v>
      </c>
      <c r="BT343"/>
      <c r="BU343" s="80">
        <v>20.122</v>
      </c>
      <c r="BV343" s="80">
        <v>0</v>
      </c>
      <c r="BW343" s="80">
        <v>0</v>
      </c>
      <c r="BX343" s="80">
        <v>0</v>
      </c>
      <c r="BY343" s="80">
        <v>0</v>
      </c>
      <c r="BZ343" s="80">
        <v>0</v>
      </c>
      <c r="CA343" s="80">
        <v>0</v>
      </c>
      <c r="CB343" s="80">
        <v>0</v>
      </c>
      <c r="CC343" s="80">
        <v>0</v>
      </c>
    </row>
    <row r="344" spans="1:81">
      <c r="A344" s="80" t="s">
        <v>2193</v>
      </c>
      <c r="B344" s="80">
        <v>149</v>
      </c>
      <c r="C344" s="80">
        <v>13</v>
      </c>
      <c r="D344" s="80">
        <v>9</v>
      </c>
      <c r="E344" s="80">
        <v>2016</v>
      </c>
      <c r="F344" s="80" t="s">
        <v>92</v>
      </c>
      <c r="G344" s="80" t="s">
        <v>1828</v>
      </c>
      <c r="H344" s="80" t="s">
        <v>1829</v>
      </c>
      <c r="I344" s="177"/>
      <c r="J344" s="81">
        <v>43.845638497768633</v>
      </c>
      <c r="K344" s="81">
        <v>0.55825988570663831</v>
      </c>
      <c r="L344" s="81">
        <v>15.570546225291283</v>
      </c>
      <c r="M344" s="81">
        <v>7.0605188232498364</v>
      </c>
      <c r="N344" s="81">
        <v>12.374375765528827</v>
      </c>
      <c r="O344" s="81">
        <v>6.0870442900027513</v>
      </c>
      <c r="P344" s="81">
        <v>9.8243357506707731</v>
      </c>
      <c r="Q344" s="81">
        <v>0.35294824317297652</v>
      </c>
      <c r="R344" s="81">
        <v>0</v>
      </c>
      <c r="S344" s="81">
        <v>0.23411080239044141</v>
      </c>
      <c r="T344" s="82"/>
      <c r="U344" s="81">
        <v>1665525</v>
      </c>
      <c r="V344" s="81">
        <v>183</v>
      </c>
      <c r="W344" s="81">
        <v>300</v>
      </c>
      <c r="X344" s="81">
        <v>1360</v>
      </c>
      <c r="Y344" s="81">
        <v>2327</v>
      </c>
      <c r="Z344" s="81">
        <v>3580</v>
      </c>
      <c r="AA344" s="81">
        <v>2022</v>
      </c>
      <c r="AB344" s="81">
        <v>4997</v>
      </c>
      <c r="AC344" s="81">
        <v>0</v>
      </c>
      <c r="AD344" s="81">
        <v>0.23411080239044141</v>
      </c>
      <c r="AE344" s="82"/>
      <c r="AF344" s="81">
        <v>13739741.65019889</v>
      </c>
      <c r="AG344" s="81">
        <v>375837.71481884562</v>
      </c>
      <c r="AH344" s="81">
        <v>1586808.3977666821</v>
      </c>
      <c r="AI344" s="81">
        <v>8634135.5205420032</v>
      </c>
      <c r="AJ344" s="81">
        <v>9997246.2334230207</v>
      </c>
      <c r="AK344" s="81">
        <v>0</v>
      </c>
      <c r="AL344" s="81">
        <v>0</v>
      </c>
      <c r="AM344" s="81">
        <v>685349.92467891902</v>
      </c>
      <c r="AN344" s="81">
        <v>0</v>
      </c>
      <c r="AO344" s="81">
        <v>0</v>
      </c>
      <c r="AP344" s="82"/>
      <c r="AQ344" s="81">
        <v>79</v>
      </c>
      <c r="AR344" s="81">
        <v>25</v>
      </c>
      <c r="AS344" s="81">
        <v>0</v>
      </c>
      <c r="AT344" s="81">
        <v>0</v>
      </c>
      <c r="AU344" s="81">
        <v>0</v>
      </c>
      <c r="AV344" s="81">
        <v>0</v>
      </c>
      <c r="AW344" s="81" t="s">
        <v>564</v>
      </c>
      <c r="AX344" s="82"/>
      <c r="AY344" s="81">
        <v>606.56999999999994</v>
      </c>
      <c r="AZ344" s="81">
        <v>4459.2979999999998</v>
      </c>
      <c r="BA344" s="81">
        <v>0</v>
      </c>
      <c r="BB344" s="81">
        <v>0</v>
      </c>
      <c r="BC344" s="81">
        <v>0</v>
      </c>
      <c r="BD344" s="81">
        <v>0</v>
      </c>
      <c r="BE344" s="81" t="s">
        <v>564</v>
      </c>
      <c r="BF344" s="82"/>
      <c r="BG344" s="81">
        <v>0</v>
      </c>
      <c r="BH344" s="81">
        <v>0</v>
      </c>
      <c r="BI344" s="81">
        <v>19.012</v>
      </c>
      <c r="BJ344" s="81">
        <v>0</v>
      </c>
      <c r="BK344" s="81">
        <v>0</v>
      </c>
      <c r="BL344" s="81">
        <v>0</v>
      </c>
      <c r="BM344" s="82"/>
      <c r="BN344" s="81">
        <v>0</v>
      </c>
      <c r="BO344" s="81">
        <v>0</v>
      </c>
      <c r="BP344" s="81">
        <v>2</v>
      </c>
      <c r="BQ344" s="81">
        <v>0</v>
      </c>
      <c r="BR344" s="81">
        <v>0</v>
      </c>
      <c r="BS344" s="81">
        <v>0</v>
      </c>
      <c r="BT344"/>
      <c r="BU344" s="80">
        <v>19.012</v>
      </c>
      <c r="BV344" s="80">
        <v>0</v>
      </c>
      <c r="BW344" s="80">
        <v>0</v>
      </c>
      <c r="BX344" s="80">
        <v>0</v>
      </c>
      <c r="BY344" s="80">
        <v>0</v>
      </c>
      <c r="BZ344" s="80">
        <v>0</v>
      </c>
      <c r="CA344" s="80">
        <v>0</v>
      </c>
      <c r="CB344" s="80">
        <v>0</v>
      </c>
      <c r="CC344" s="80">
        <v>0</v>
      </c>
    </row>
    <row r="345" spans="1:81">
      <c r="A345" s="80" t="s">
        <v>2194</v>
      </c>
      <c r="B345" s="80">
        <v>150</v>
      </c>
      <c r="C345" s="80">
        <v>14</v>
      </c>
      <c r="D345" s="80">
        <v>9</v>
      </c>
      <c r="E345" s="80">
        <v>2017</v>
      </c>
      <c r="F345" s="80" t="s">
        <v>71</v>
      </c>
      <c r="G345" s="80" t="s">
        <v>1828</v>
      </c>
      <c r="H345" s="80" t="s">
        <v>1829</v>
      </c>
      <c r="I345" s="177"/>
      <c r="J345" s="81">
        <v>47.902091664287305</v>
      </c>
      <c r="K345" s="81">
        <v>0.570458016047098</v>
      </c>
      <c r="L345" s="81">
        <v>14.055688640264508</v>
      </c>
      <c r="M345" s="81">
        <v>7.0795114105013024</v>
      </c>
      <c r="N345" s="81">
        <v>11.937318483758297</v>
      </c>
      <c r="O345" s="81">
        <v>5.9525947442268645</v>
      </c>
      <c r="P345" s="81">
        <v>9.89728451447046</v>
      </c>
      <c r="Q345" s="81">
        <v>0.33262420867474002</v>
      </c>
      <c r="R345" s="81">
        <v>0</v>
      </c>
      <c r="S345" s="81">
        <v>0.25868749272592073</v>
      </c>
      <c r="T345" s="82"/>
      <c r="U345" s="81">
        <v>1790466</v>
      </c>
      <c r="V345" s="81">
        <v>183</v>
      </c>
      <c r="W345" s="81">
        <v>300</v>
      </c>
      <c r="X345" s="81">
        <v>1360</v>
      </c>
      <c r="Y345" s="81">
        <v>2294</v>
      </c>
      <c r="Z345" s="81">
        <v>3559</v>
      </c>
      <c r="AA345" s="81">
        <v>2050</v>
      </c>
      <c r="AB345" s="81">
        <v>4870</v>
      </c>
      <c r="AC345" s="81">
        <v>0</v>
      </c>
      <c r="AD345" s="81">
        <v>0.25868749272592068</v>
      </c>
      <c r="AE345" s="82"/>
      <c r="AF345" s="81">
        <v>14514006.8870473</v>
      </c>
      <c r="AG345" s="81">
        <v>376929.72940203868</v>
      </c>
      <c r="AH345" s="81">
        <v>1938454.3472372741</v>
      </c>
      <c r="AI345" s="81">
        <v>8420521.5728882346</v>
      </c>
      <c r="AJ345" s="81">
        <v>8636729.2771146484</v>
      </c>
      <c r="AK345" s="81">
        <v>0</v>
      </c>
      <c r="AL345" s="81">
        <v>0</v>
      </c>
      <c r="AM345" s="81">
        <v>668976.71619433956</v>
      </c>
      <c r="AN345" s="81">
        <v>0</v>
      </c>
      <c r="AO345" s="81">
        <v>0</v>
      </c>
      <c r="AP345" s="82"/>
      <c r="AQ345" s="81">
        <v>81</v>
      </c>
      <c r="AR345" s="81">
        <v>28</v>
      </c>
      <c r="AS345" s="81">
        <v>0</v>
      </c>
      <c r="AT345" s="81">
        <v>0</v>
      </c>
      <c r="AU345" s="81">
        <v>0</v>
      </c>
      <c r="AV345" s="81">
        <v>0</v>
      </c>
      <c r="AW345" s="81" t="s">
        <v>564</v>
      </c>
      <c r="AX345" s="82"/>
      <c r="AY345" s="81">
        <v>620.06999999999994</v>
      </c>
      <c r="AZ345" s="81">
        <v>6308.6979999999994</v>
      </c>
      <c r="BA345" s="81">
        <v>0</v>
      </c>
      <c r="BB345" s="81">
        <v>0</v>
      </c>
      <c r="BC345" s="81">
        <v>0</v>
      </c>
      <c r="BD345" s="81">
        <v>0</v>
      </c>
      <c r="BE345" s="81" t="s">
        <v>564</v>
      </c>
      <c r="BF345" s="82"/>
      <c r="BG345" s="81">
        <v>0</v>
      </c>
      <c r="BH345" s="81">
        <v>0</v>
      </c>
      <c r="BI345" s="81">
        <v>20.065999999999999</v>
      </c>
      <c r="BJ345" s="81">
        <v>0</v>
      </c>
      <c r="BK345" s="81">
        <v>0</v>
      </c>
      <c r="BL345" s="81">
        <v>0</v>
      </c>
      <c r="BM345" s="82"/>
      <c r="BN345" s="81">
        <v>0</v>
      </c>
      <c r="BO345" s="81">
        <v>0</v>
      </c>
      <c r="BP345" s="81">
        <v>2</v>
      </c>
      <c r="BQ345" s="81">
        <v>0</v>
      </c>
      <c r="BR345" s="81">
        <v>0</v>
      </c>
      <c r="BS345" s="81">
        <v>0</v>
      </c>
      <c r="BT345"/>
      <c r="BU345" s="80">
        <v>20.065999999999999</v>
      </c>
      <c r="BV345" s="80">
        <v>0</v>
      </c>
      <c r="BW345" s="80">
        <v>0</v>
      </c>
      <c r="BX345" s="80">
        <v>0</v>
      </c>
      <c r="BY345" s="80">
        <v>0</v>
      </c>
      <c r="BZ345" s="80">
        <v>0</v>
      </c>
      <c r="CA345" s="80">
        <v>0</v>
      </c>
      <c r="CB345" s="80">
        <v>0</v>
      </c>
      <c r="CC345" s="80">
        <v>0</v>
      </c>
    </row>
    <row r="346" spans="1:81">
      <c r="A346" s="80" t="s">
        <v>2195</v>
      </c>
      <c r="B346" s="80">
        <v>151</v>
      </c>
      <c r="C346" s="80">
        <v>15</v>
      </c>
      <c r="D346" s="80">
        <v>9</v>
      </c>
      <c r="E346" s="80">
        <v>2018</v>
      </c>
      <c r="F346" s="80" t="s">
        <v>93</v>
      </c>
      <c r="G346" s="80" t="s">
        <v>1828</v>
      </c>
      <c r="H346" s="80" t="s">
        <v>1829</v>
      </c>
      <c r="I346" s="177"/>
      <c r="J346" s="81">
        <v>43.670303698374148</v>
      </c>
      <c r="K346" s="81">
        <v>0.53094190203887337</v>
      </c>
      <c r="L346" s="81">
        <v>12.894283905221805</v>
      </c>
      <c r="M346" s="81">
        <v>7.1144281015117041</v>
      </c>
      <c r="N346" s="81">
        <v>10.909040981468902</v>
      </c>
      <c r="O346" s="81">
        <v>5.8030126400482809</v>
      </c>
      <c r="P346" s="81">
        <v>9.8370036765718947</v>
      </c>
      <c r="Q346" s="81">
        <v>0.30130644998592726</v>
      </c>
      <c r="R346" s="81">
        <v>0</v>
      </c>
      <c r="S346" s="81">
        <v>0.29466840831172847</v>
      </c>
      <c r="T346" s="82"/>
      <c r="U346" s="81">
        <v>1705552</v>
      </c>
      <c r="V346" s="81">
        <v>183</v>
      </c>
      <c r="W346" s="81">
        <v>300</v>
      </c>
      <c r="X346" s="81">
        <v>1360</v>
      </c>
      <c r="Y346" s="81">
        <v>2277</v>
      </c>
      <c r="Z346" s="81">
        <v>3536</v>
      </c>
      <c r="AA346" s="81">
        <v>2058</v>
      </c>
      <c r="AB346" s="81">
        <v>4754</v>
      </c>
      <c r="AC346" s="81">
        <v>0</v>
      </c>
      <c r="AD346" s="81">
        <v>0.29466840831172852</v>
      </c>
      <c r="AE346" s="82"/>
      <c r="AF346" s="81">
        <v>13878543.36053266</v>
      </c>
      <c r="AG346" s="81">
        <v>341031.23527452542</v>
      </c>
      <c r="AH346" s="81">
        <v>1826993.460787338</v>
      </c>
      <c r="AI346" s="81">
        <v>8607493.0612958316</v>
      </c>
      <c r="AJ346" s="81">
        <v>8308493.682722237</v>
      </c>
      <c r="AK346" s="81">
        <v>0</v>
      </c>
      <c r="AL346" s="81">
        <v>0</v>
      </c>
      <c r="AM346" s="81">
        <v>654393.38032317872</v>
      </c>
      <c r="AN346" s="81">
        <v>0</v>
      </c>
      <c r="AO346" s="81">
        <v>0</v>
      </c>
      <c r="AP346" s="82"/>
      <c r="AQ346" s="81">
        <v>82</v>
      </c>
      <c r="AR346" s="81">
        <v>38</v>
      </c>
      <c r="AS346" s="81">
        <v>0</v>
      </c>
      <c r="AT346" s="81">
        <v>0</v>
      </c>
      <c r="AU346" s="81">
        <v>0</v>
      </c>
      <c r="AV346" s="81">
        <v>0</v>
      </c>
      <c r="AW346" s="81" t="s">
        <v>564</v>
      </c>
      <c r="AX346" s="82"/>
      <c r="AY346" s="81">
        <v>628.84999999999991</v>
      </c>
      <c r="AZ346" s="81">
        <v>7742.7979999999998</v>
      </c>
      <c r="BA346" s="81">
        <v>0</v>
      </c>
      <c r="BB346" s="81">
        <v>0</v>
      </c>
      <c r="BC346" s="81">
        <v>0</v>
      </c>
      <c r="BD346" s="81">
        <v>0</v>
      </c>
      <c r="BE346" s="81" t="s">
        <v>564</v>
      </c>
      <c r="BF346" s="82"/>
      <c r="BG346" s="81">
        <v>0</v>
      </c>
      <c r="BH346" s="81">
        <v>0</v>
      </c>
      <c r="BI346" s="81">
        <v>20.023</v>
      </c>
      <c r="BJ346" s="81">
        <v>0</v>
      </c>
      <c r="BK346" s="81">
        <v>0</v>
      </c>
      <c r="BL346" s="81">
        <v>0</v>
      </c>
      <c r="BM346" s="82"/>
      <c r="BN346" s="81">
        <v>0</v>
      </c>
      <c r="BO346" s="81">
        <v>0</v>
      </c>
      <c r="BP346" s="81">
        <v>2</v>
      </c>
      <c r="BQ346" s="81">
        <v>0</v>
      </c>
      <c r="BR346" s="81">
        <v>0</v>
      </c>
      <c r="BS346" s="81">
        <v>0</v>
      </c>
      <c r="BT346"/>
      <c r="BU346" s="80">
        <v>20.023</v>
      </c>
      <c r="BV346" s="80">
        <v>0</v>
      </c>
      <c r="BW346" s="80">
        <v>0</v>
      </c>
      <c r="BX346" s="80">
        <v>0</v>
      </c>
      <c r="BY346" s="80">
        <v>0</v>
      </c>
      <c r="BZ346" s="80">
        <v>0</v>
      </c>
      <c r="CA346" s="80">
        <v>0</v>
      </c>
      <c r="CB346" s="80">
        <v>0</v>
      </c>
      <c r="CC346" s="80">
        <v>0</v>
      </c>
    </row>
    <row r="347" spans="1:81">
      <c r="A347" s="80" t="s">
        <v>2196</v>
      </c>
      <c r="B347" s="80">
        <v>152</v>
      </c>
      <c r="C347" s="80">
        <v>16</v>
      </c>
      <c r="D347" s="80">
        <v>9</v>
      </c>
      <c r="E347" s="80">
        <v>2019</v>
      </c>
      <c r="F347" s="80" t="s">
        <v>73</v>
      </c>
      <c r="G347" s="80" t="s">
        <v>1828</v>
      </c>
      <c r="H347" s="80" t="s">
        <v>1829</v>
      </c>
      <c r="I347" s="177"/>
      <c r="J347" s="81">
        <v>42.412784231353868</v>
      </c>
      <c r="K347" s="81">
        <v>0.4926749890705483</v>
      </c>
      <c r="L347" s="81">
        <v>12.952054696789403</v>
      </c>
      <c r="M347" s="81">
        <v>6.382288018110188</v>
      </c>
      <c r="N347" s="81">
        <v>10.907964867503257</v>
      </c>
      <c r="O347" s="81">
        <v>5.5968314583702989</v>
      </c>
      <c r="P347" s="81">
        <v>8.8902063111967795</v>
      </c>
      <c r="Q347" s="81">
        <v>0.28478606548445345</v>
      </c>
      <c r="R347" s="81">
        <v>0</v>
      </c>
      <c r="S347" s="81">
        <v>0.17696777325251356</v>
      </c>
      <c r="T347" s="82"/>
      <c r="U347" s="81">
        <v>1742491</v>
      </c>
      <c r="V347" s="81">
        <v>183</v>
      </c>
      <c r="W347" s="81">
        <v>300</v>
      </c>
      <c r="X347" s="81">
        <v>1360</v>
      </c>
      <c r="Y347" s="81">
        <v>2249</v>
      </c>
      <c r="Z347" s="81">
        <v>3504</v>
      </c>
      <c r="AA347" s="81">
        <v>1846</v>
      </c>
      <c r="AB347" s="81">
        <v>4615</v>
      </c>
      <c r="AC347" s="81">
        <v>0</v>
      </c>
      <c r="AD347" s="81">
        <v>0.17696777325251359</v>
      </c>
      <c r="AE347" s="82"/>
      <c r="AF347" s="81">
        <v>13913494.596864309</v>
      </c>
      <c r="AG347" s="81">
        <v>340930.24635479588</v>
      </c>
      <c r="AH347" s="81">
        <v>1972607.2107735591</v>
      </c>
      <c r="AI347" s="81">
        <v>8434628.6470499486</v>
      </c>
      <c r="AJ347" s="81">
        <v>8346179.9778001215</v>
      </c>
      <c r="AK347" s="81">
        <v>0</v>
      </c>
      <c r="AL347" s="81">
        <v>0</v>
      </c>
      <c r="AM347" s="81">
        <v>628528.25829860056</v>
      </c>
      <c r="AN347" s="81">
        <v>0</v>
      </c>
      <c r="AO347" s="81">
        <v>0</v>
      </c>
      <c r="AP347" s="82"/>
      <c r="AQ347" s="81">
        <v>83</v>
      </c>
      <c r="AR347" s="81">
        <v>48</v>
      </c>
      <c r="AS347" s="81">
        <v>0</v>
      </c>
      <c r="AT347" s="81">
        <v>0</v>
      </c>
      <c r="AU347" s="81">
        <v>0</v>
      </c>
      <c r="AV347" s="81">
        <v>0</v>
      </c>
      <c r="AW347" s="81" t="s">
        <v>564</v>
      </c>
      <c r="AX347" s="82"/>
      <c r="AY347" s="81">
        <v>638.65</v>
      </c>
      <c r="AZ347" s="81">
        <v>8223.4980000000014</v>
      </c>
      <c r="BA347" s="81">
        <v>0</v>
      </c>
      <c r="BB347" s="81">
        <v>0</v>
      </c>
      <c r="BC347" s="81">
        <v>0</v>
      </c>
      <c r="BD347" s="81">
        <v>0</v>
      </c>
      <c r="BE347" s="81" t="s">
        <v>564</v>
      </c>
      <c r="BF347" s="82"/>
      <c r="BG347" s="81">
        <v>0</v>
      </c>
      <c r="BH347" s="81">
        <v>0</v>
      </c>
      <c r="BI347" s="81">
        <v>19.992000000000001</v>
      </c>
      <c r="BJ347" s="81">
        <v>0</v>
      </c>
      <c r="BK347" s="81">
        <v>0</v>
      </c>
      <c r="BL347" s="81">
        <v>0</v>
      </c>
      <c r="BM347" s="82"/>
      <c r="BN347" s="81">
        <v>0</v>
      </c>
      <c r="BO347" s="81">
        <v>0</v>
      </c>
      <c r="BP347" s="81">
        <v>2</v>
      </c>
      <c r="BQ347" s="81">
        <v>0</v>
      </c>
      <c r="BR347" s="81">
        <v>0</v>
      </c>
      <c r="BS347" s="81">
        <v>0</v>
      </c>
      <c r="BT347"/>
      <c r="BU347" s="80">
        <v>19.992000000000001</v>
      </c>
      <c r="BV347" s="80">
        <v>0</v>
      </c>
      <c r="BW347" s="80">
        <v>0</v>
      </c>
      <c r="BX347" s="80">
        <v>0</v>
      </c>
      <c r="BY347" s="80">
        <v>0</v>
      </c>
      <c r="BZ347" s="80">
        <v>0</v>
      </c>
      <c r="CA347" s="80">
        <v>0</v>
      </c>
      <c r="CB347" s="80">
        <v>0</v>
      </c>
      <c r="CC347" s="80">
        <v>0</v>
      </c>
    </row>
    <row r="348" spans="1:81">
      <c r="A348" s="80" t="s">
        <v>2197</v>
      </c>
      <c r="B348" s="80">
        <v>153</v>
      </c>
      <c r="C348" s="80">
        <v>17</v>
      </c>
      <c r="D348" s="80">
        <v>9</v>
      </c>
      <c r="E348" s="80">
        <v>2020</v>
      </c>
      <c r="F348" s="80" t="s">
        <v>218</v>
      </c>
      <c r="G348" s="80" t="s">
        <v>1828</v>
      </c>
      <c r="H348" s="80" t="s">
        <v>1829</v>
      </c>
      <c r="I348" s="177"/>
      <c r="J348" s="81">
        <v>34.754584047580671</v>
      </c>
      <c r="K348" s="81">
        <v>0.53542313610339565</v>
      </c>
      <c r="L348" s="81">
        <v>21.135697927336413</v>
      </c>
      <c r="M348" s="81">
        <v>5.6631845139535288</v>
      </c>
      <c r="N348" s="81">
        <v>9.9666476445267111</v>
      </c>
      <c r="O348" s="81">
        <v>4.8560355657233494</v>
      </c>
      <c r="P348" s="81">
        <v>9.2862677271045975</v>
      </c>
      <c r="Q348" s="81">
        <v>0.26792864926118792</v>
      </c>
      <c r="R348" s="81">
        <v>0</v>
      </c>
      <c r="S348" s="81">
        <v>0.16220351765175131</v>
      </c>
      <c r="T348" s="82"/>
      <c r="U348" s="81">
        <v>1618606</v>
      </c>
      <c r="V348" s="81">
        <v>184</v>
      </c>
      <c r="W348" s="81">
        <v>435</v>
      </c>
      <c r="X348" s="81">
        <v>1269</v>
      </c>
      <c r="Y348" s="81">
        <v>2242</v>
      </c>
      <c r="Z348" s="81">
        <v>3470</v>
      </c>
      <c r="AA348" s="81">
        <v>2095</v>
      </c>
      <c r="AB348" s="81">
        <v>4544</v>
      </c>
      <c r="AC348" s="81">
        <v>0</v>
      </c>
      <c r="AD348" s="81">
        <v>0.16220351765175131</v>
      </c>
      <c r="AE348" s="82"/>
      <c r="AF348" s="81">
        <v>12637925.82043664</v>
      </c>
      <c r="AG348" s="81">
        <v>343045.92238078266</v>
      </c>
      <c r="AH348" s="81">
        <v>3099513.9184255665</v>
      </c>
      <c r="AI348" s="81">
        <v>7286194.0240836348</v>
      </c>
      <c r="AJ348" s="81">
        <v>8494084.2997560315</v>
      </c>
      <c r="AK348" s="81"/>
      <c r="AL348" s="81"/>
      <c r="AM348" s="81">
        <v>593042.48489296576</v>
      </c>
      <c r="AN348" s="81"/>
      <c r="AO348" s="81"/>
      <c r="AP348" s="82"/>
      <c r="AQ348" s="81">
        <v>84</v>
      </c>
      <c r="AR348" s="81">
        <v>62</v>
      </c>
      <c r="AS348" s="81">
        <v>0</v>
      </c>
      <c r="AT348" s="81">
        <v>0</v>
      </c>
      <c r="AU348" s="81">
        <v>0</v>
      </c>
      <c r="AV348" s="81">
        <v>0</v>
      </c>
      <c r="AW348" s="81">
        <v>0</v>
      </c>
      <c r="AX348" s="82"/>
      <c r="AY348" s="81">
        <v>648.54999999999984</v>
      </c>
      <c r="AZ348" s="81">
        <v>8861.4980000000014</v>
      </c>
      <c r="BA348" s="81">
        <v>0</v>
      </c>
      <c r="BB348" s="81">
        <v>0</v>
      </c>
      <c r="BC348" s="81">
        <v>0</v>
      </c>
      <c r="BD348" s="81">
        <v>0</v>
      </c>
      <c r="BE348" s="81">
        <v>0</v>
      </c>
      <c r="BF348" s="82"/>
      <c r="BG348" s="81">
        <v>0</v>
      </c>
      <c r="BH348" s="81">
        <v>0</v>
      </c>
      <c r="BI348" s="81">
        <v>19.524999999999999</v>
      </c>
      <c r="BJ348" s="81">
        <v>0</v>
      </c>
      <c r="BK348" s="81">
        <v>0</v>
      </c>
      <c r="BL348" s="81">
        <v>0</v>
      </c>
      <c r="BM348" s="82"/>
      <c r="BN348" s="81">
        <v>0</v>
      </c>
      <c r="BO348" s="81">
        <v>0</v>
      </c>
      <c r="BP348" s="81">
        <v>2</v>
      </c>
      <c r="BQ348" s="81">
        <v>0</v>
      </c>
      <c r="BR348" s="81">
        <v>0</v>
      </c>
      <c r="BS348" s="81">
        <v>0</v>
      </c>
      <c r="BT348"/>
      <c r="BU348" s="80">
        <v>19.524999999999999</v>
      </c>
      <c r="BV348" s="80">
        <v>0</v>
      </c>
      <c r="BW348" s="80">
        <v>0</v>
      </c>
      <c r="BX348" s="80">
        <v>0</v>
      </c>
      <c r="BY348" s="80">
        <v>0</v>
      </c>
      <c r="BZ348" s="80">
        <v>0</v>
      </c>
      <c r="CA348" s="80">
        <v>0</v>
      </c>
      <c r="CB348" s="80">
        <v>0</v>
      </c>
      <c r="CC348" s="80">
        <v>0</v>
      </c>
    </row>
    <row r="349" spans="1:81">
      <c r="A349" s="80" t="s">
        <v>1842</v>
      </c>
      <c r="B349" s="80">
        <v>153</v>
      </c>
      <c r="C349" s="80">
        <v>18</v>
      </c>
      <c r="D349" s="80">
        <v>9</v>
      </c>
      <c r="E349" s="80">
        <v>2021</v>
      </c>
      <c r="F349" s="80" t="s">
        <v>75</v>
      </c>
      <c r="G349" s="174" t="s">
        <v>1828</v>
      </c>
      <c r="H349" s="80" t="s">
        <v>1829</v>
      </c>
      <c r="I349" s="177"/>
      <c r="J349" s="81">
        <v>36.45561439915609</v>
      </c>
      <c r="K349" s="81">
        <v>0.51576110439230671</v>
      </c>
      <c r="L349" s="81">
        <v>19.288204247006622</v>
      </c>
      <c r="M349" s="81">
        <v>5.7199964186173586</v>
      </c>
      <c r="N349" s="81">
        <v>9.3491592199594304</v>
      </c>
      <c r="O349" s="81">
        <v>4.6616750034439782</v>
      </c>
      <c r="P349" s="81">
        <v>9.667835896357369</v>
      </c>
      <c r="Q349" s="81">
        <v>0.26350615086955842</v>
      </c>
      <c r="R349" s="81">
        <v>0</v>
      </c>
      <c r="S349" s="81">
        <v>0.1674480329715812</v>
      </c>
      <c r="T349" s="82"/>
      <c r="U349" s="81">
        <v>1743552</v>
      </c>
      <c r="V349" s="81">
        <v>184</v>
      </c>
      <c r="W349" s="81">
        <v>435</v>
      </c>
      <c r="X349" s="81">
        <v>1269</v>
      </c>
      <c r="Y349" s="81">
        <v>2214</v>
      </c>
      <c r="Z349" s="81">
        <v>3430</v>
      </c>
      <c r="AA349" s="81">
        <v>2127</v>
      </c>
      <c r="AB349" s="81">
        <v>4416</v>
      </c>
      <c r="AC349" s="81">
        <v>0</v>
      </c>
      <c r="AD349" s="81">
        <v>0.1674480329715812</v>
      </c>
      <c r="AE349" s="82"/>
      <c r="AF349" s="81">
        <v>13354857.833217442</v>
      </c>
      <c r="AG349" s="81">
        <v>348969.78699330904</v>
      </c>
      <c r="AH349" s="81">
        <v>2778894.6083611334</v>
      </c>
      <c r="AI349" s="81">
        <v>7950314.1035512509</v>
      </c>
      <c r="AJ349" s="81">
        <v>8174306.5235664593</v>
      </c>
      <c r="AK349" s="81">
        <v>0</v>
      </c>
      <c r="AL349" s="81">
        <v>0</v>
      </c>
      <c r="AM349" s="81">
        <v>579661.32855925767</v>
      </c>
      <c r="AN349" s="81">
        <v>0</v>
      </c>
      <c r="AO349" s="81">
        <v>0</v>
      </c>
      <c r="AP349" s="82"/>
      <c r="AQ349" s="81">
        <v>86</v>
      </c>
      <c r="AR349" s="81">
        <v>67</v>
      </c>
      <c r="AS349" s="81">
        <v>0</v>
      </c>
      <c r="AT349" s="81">
        <v>0</v>
      </c>
      <c r="AU349" s="81">
        <v>0</v>
      </c>
      <c r="AV349" s="81">
        <v>0</v>
      </c>
      <c r="AW349" s="81"/>
      <c r="AX349" s="82"/>
      <c r="AY349" s="81">
        <v>663.94999999999982</v>
      </c>
      <c r="AZ349" s="81">
        <v>9057.2980000000007</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1827</v>
      </c>
      <c r="B350" s="80">
        <v>153</v>
      </c>
      <c r="C350" s="80">
        <v>19</v>
      </c>
      <c r="D350" s="80">
        <v>9</v>
      </c>
      <c r="E350" s="80">
        <v>2022</v>
      </c>
      <c r="F350" s="80" t="s">
        <v>568</v>
      </c>
      <c r="G350" s="174" t="s">
        <v>1828</v>
      </c>
      <c r="H350" s="80" t="s">
        <v>1829</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89</v>
      </c>
      <c r="AR350" s="81">
        <v>80</v>
      </c>
      <c r="AS350" s="81">
        <v>0</v>
      </c>
      <c r="AT350" s="81">
        <v>0</v>
      </c>
      <c r="AU350" s="81">
        <v>0</v>
      </c>
      <c r="AV350" s="81">
        <v>0</v>
      </c>
      <c r="AW350" s="81"/>
      <c r="AX350" s="82"/>
      <c r="AY350" s="81">
        <v>688.74999999999977</v>
      </c>
      <c r="AZ350" s="81">
        <v>9662.2980000000007</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2198</v>
      </c>
      <c r="B351" s="80">
        <v>86</v>
      </c>
      <c r="C351" s="80">
        <v>1</v>
      </c>
      <c r="D351" s="80">
        <v>6</v>
      </c>
      <c r="E351" s="80">
        <v>1990</v>
      </c>
      <c r="F351" s="80" t="s">
        <v>562</v>
      </c>
      <c r="G351" s="80" t="s">
        <v>2199</v>
      </c>
      <c r="H351" s="80" t="s">
        <v>2200</v>
      </c>
      <c r="I351" s="177"/>
      <c r="J351" s="81">
        <v>2.4663634572989834</v>
      </c>
      <c r="K351" s="81">
        <v>0.52247624621766442</v>
      </c>
      <c r="L351" s="81">
        <v>5.5083787264175159</v>
      </c>
      <c r="M351" s="81">
        <v>4.7598892538603161</v>
      </c>
      <c r="N351" s="81">
        <v>6.4204368671458951</v>
      </c>
      <c r="O351" s="81">
        <v>1.0575921050106012</v>
      </c>
      <c r="P351" s="81">
        <v>3.5871507670682945</v>
      </c>
      <c r="Q351" s="81">
        <v>0.21359147337819717</v>
      </c>
      <c r="R351" s="81">
        <v>7.3815052774286301</v>
      </c>
      <c r="S351" s="81">
        <v>0.21844293658857428</v>
      </c>
      <c r="T351" s="82"/>
      <c r="U351" s="81">
        <v>116526</v>
      </c>
      <c r="V351" s="81">
        <v>122</v>
      </c>
      <c r="W351" s="81">
        <v>58</v>
      </c>
      <c r="X351" s="81">
        <v>1032</v>
      </c>
      <c r="Y351" s="81">
        <v>1476</v>
      </c>
      <c r="Z351" s="81">
        <v>435</v>
      </c>
      <c r="AA351" s="81">
        <v>871</v>
      </c>
      <c r="AB351" s="81">
        <v>3468</v>
      </c>
      <c r="AC351" s="81">
        <v>1278490</v>
      </c>
      <c r="AD351" s="81">
        <v>0.21844293658857428</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2201</v>
      </c>
      <c r="B352" s="80">
        <v>87</v>
      </c>
      <c r="C352" s="80">
        <v>2</v>
      </c>
      <c r="D352" s="80">
        <v>6</v>
      </c>
      <c r="E352" s="80">
        <v>2005</v>
      </c>
      <c r="F352" s="80" t="s">
        <v>565</v>
      </c>
      <c r="G352" s="80" t="s">
        <v>2199</v>
      </c>
      <c r="H352" s="80" t="s">
        <v>2200</v>
      </c>
      <c r="I352" s="177"/>
      <c r="J352" s="81">
        <v>2.7962531209513619</v>
      </c>
      <c r="K352" s="81">
        <v>0.4185520659431981</v>
      </c>
      <c r="L352" s="81">
        <v>3.0360801014419283</v>
      </c>
      <c r="M352" s="81">
        <v>14.922974098858848</v>
      </c>
      <c r="N352" s="81">
        <v>10.654796418355108</v>
      </c>
      <c r="O352" s="81">
        <v>3.4792397150863605</v>
      </c>
      <c r="P352" s="81">
        <v>8.7046165324072362</v>
      </c>
      <c r="Q352" s="81">
        <v>0.24561581326327447</v>
      </c>
      <c r="R352" s="81">
        <v>6.2889749437099178</v>
      </c>
      <c r="S352" s="81">
        <v>0</v>
      </c>
      <c r="T352" s="82"/>
      <c r="U352" s="81">
        <v>114072</v>
      </c>
      <c r="V352" s="81">
        <v>111</v>
      </c>
      <c r="W352" s="81">
        <v>33</v>
      </c>
      <c r="X352" s="81">
        <v>1391</v>
      </c>
      <c r="Y352" s="81">
        <v>2149</v>
      </c>
      <c r="Z352" s="81">
        <v>1656</v>
      </c>
      <c r="AA352" s="81">
        <v>1731</v>
      </c>
      <c r="AB352" s="81">
        <v>4169</v>
      </c>
      <c r="AC352" s="81">
        <v>1112075</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2202</v>
      </c>
      <c r="B353" s="80">
        <v>88</v>
      </c>
      <c r="C353" s="80">
        <v>3</v>
      </c>
      <c r="D353" s="80">
        <v>6</v>
      </c>
      <c r="E353" s="80">
        <v>2006</v>
      </c>
      <c r="F353" s="80" t="s">
        <v>566</v>
      </c>
      <c r="G353" s="80" t="s">
        <v>2199</v>
      </c>
      <c r="H353" s="80" t="s">
        <v>2200</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2203</v>
      </c>
      <c r="B354" s="80">
        <v>89</v>
      </c>
      <c r="C354" s="80">
        <v>4</v>
      </c>
      <c r="D354" s="80">
        <v>6</v>
      </c>
      <c r="E354" s="80">
        <v>2007</v>
      </c>
      <c r="F354" s="80" t="s">
        <v>567</v>
      </c>
      <c r="G354" s="80" t="s">
        <v>2199</v>
      </c>
      <c r="H354" s="80" t="s">
        <v>2200</v>
      </c>
      <c r="I354" s="177"/>
      <c r="J354" s="81">
        <v>2.6316044717905944</v>
      </c>
      <c r="K354" s="81">
        <v>0.4203600266901043</v>
      </c>
      <c r="L354" s="81">
        <v>3.0128259948828728</v>
      </c>
      <c r="M354" s="81">
        <v>15.273319687366751</v>
      </c>
      <c r="N354" s="81">
        <v>9.5314901631504565</v>
      </c>
      <c r="O354" s="81">
        <v>3.4782342976286973</v>
      </c>
      <c r="P354" s="81">
        <v>9.0538270006175416</v>
      </c>
      <c r="Q354" s="81">
        <v>0.25516288627099343</v>
      </c>
      <c r="R354" s="81">
        <v>7.621650777827929</v>
      </c>
      <c r="S354" s="81">
        <v>5.1234699999999994E-2</v>
      </c>
      <c r="T354" s="82"/>
      <c r="U354" s="81">
        <v>118011</v>
      </c>
      <c r="V354" s="81">
        <v>113</v>
      </c>
      <c r="W354" s="81">
        <v>40</v>
      </c>
      <c r="X354" s="81">
        <v>1977</v>
      </c>
      <c r="Y354" s="81">
        <v>2165</v>
      </c>
      <c r="Z354" s="81">
        <v>1721</v>
      </c>
      <c r="AA354" s="81">
        <v>1773</v>
      </c>
      <c r="AB354" s="81">
        <v>4102</v>
      </c>
      <c r="AC354" s="81">
        <v>1386401</v>
      </c>
      <c r="AD354" s="81">
        <v>5.1234699999999994E-2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2204</v>
      </c>
      <c r="B355" s="80">
        <v>90</v>
      </c>
      <c r="C355" s="80">
        <v>5</v>
      </c>
      <c r="D355" s="80">
        <v>6</v>
      </c>
      <c r="E355" s="80">
        <v>2008</v>
      </c>
      <c r="F355" s="80" t="s">
        <v>84</v>
      </c>
      <c r="G355" s="80" t="s">
        <v>2199</v>
      </c>
      <c r="H355" s="80" t="s">
        <v>2200</v>
      </c>
      <c r="I355" s="177"/>
      <c r="J355" s="81">
        <v>2.3294174540581616</v>
      </c>
      <c r="K355" s="81">
        <v>0.32542420978428838</v>
      </c>
      <c r="L355" s="81">
        <v>2.7370919898882602</v>
      </c>
      <c r="M355" s="81">
        <v>17.072052805980537</v>
      </c>
      <c r="N355" s="81">
        <v>9.933965789538906</v>
      </c>
      <c r="O355" s="81">
        <v>3.3153858186887213</v>
      </c>
      <c r="P355" s="81">
        <v>8.8598842799326913</v>
      </c>
      <c r="Q355" s="81">
        <v>0.24540749525169672</v>
      </c>
      <c r="R355" s="81">
        <v>7.2915792760561056</v>
      </c>
      <c r="S355" s="81">
        <v>7.4988969999999988E-2</v>
      </c>
      <c r="T355" s="82"/>
      <c r="U355" s="81">
        <v>120949</v>
      </c>
      <c r="V355" s="81">
        <v>113</v>
      </c>
      <c r="W355" s="81">
        <v>40</v>
      </c>
      <c r="X355" s="81">
        <v>1977</v>
      </c>
      <c r="Y355" s="81">
        <v>2135</v>
      </c>
      <c r="Z355" s="81">
        <v>1698</v>
      </c>
      <c r="AA355" s="81">
        <v>1737</v>
      </c>
      <c r="AB355" s="81">
        <v>4010</v>
      </c>
      <c r="AC355" s="81">
        <v>1377279</v>
      </c>
      <c r="AD355" s="81">
        <v>7.4988969999999988E-2</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2205</v>
      </c>
      <c r="B356" s="80">
        <v>91</v>
      </c>
      <c r="C356" s="80">
        <v>6</v>
      </c>
      <c r="D356" s="80">
        <v>6</v>
      </c>
      <c r="E356" s="80">
        <v>2009</v>
      </c>
      <c r="F356" s="80" t="s">
        <v>85</v>
      </c>
      <c r="G356" s="80" t="s">
        <v>2199</v>
      </c>
      <c r="H356" s="80" t="s">
        <v>2200</v>
      </c>
      <c r="I356" s="177"/>
      <c r="J356" s="81">
        <v>2.2954346291687902</v>
      </c>
      <c r="K356" s="81">
        <v>0.27412387908458574</v>
      </c>
      <c r="L356" s="81">
        <v>2.7948464299240379</v>
      </c>
      <c r="M356" s="81">
        <v>17.44196296187199</v>
      </c>
      <c r="N356" s="81">
        <v>8.640752067616738</v>
      </c>
      <c r="O356" s="81">
        <v>3.4122980370578446</v>
      </c>
      <c r="P356" s="81">
        <v>8.7097049077983399</v>
      </c>
      <c r="Q356" s="81">
        <v>0.22911199539493518</v>
      </c>
      <c r="R356" s="81">
        <v>8.6089348274676212</v>
      </c>
      <c r="S356" s="81">
        <v>4.9371619999999998E-2</v>
      </c>
      <c r="T356" s="82"/>
      <c r="U356" s="81">
        <v>106687</v>
      </c>
      <c r="V356" s="81">
        <v>95</v>
      </c>
      <c r="W356" s="81">
        <v>62</v>
      </c>
      <c r="X356" s="81">
        <v>2254</v>
      </c>
      <c r="Y356" s="81">
        <v>2083</v>
      </c>
      <c r="Z356" s="81">
        <v>1725</v>
      </c>
      <c r="AA356" s="81">
        <v>1753</v>
      </c>
      <c r="AB356" s="81">
        <v>3930</v>
      </c>
      <c r="AC356" s="81">
        <v>1586400</v>
      </c>
      <c r="AD356" s="81">
        <v>4.9371619999999998E-2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2206</v>
      </c>
      <c r="B357" s="80">
        <v>92</v>
      </c>
      <c r="C357" s="80">
        <v>7</v>
      </c>
      <c r="D357" s="80">
        <v>6</v>
      </c>
      <c r="E357" s="80">
        <v>2010</v>
      </c>
      <c r="F357" s="80" t="s">
        <v>86</v>
      </c>
      <c r="G357" s="80" t="s">
        <v>2199</v>
      </c>
      <c r="H357" s="80" t="s">
        <v>2200</v>
      </c>
      <c r="I357" s="177"/>
      <c r="J357" s="81">
        <v>2.0159022941851727</v>
      </c>
      <c r="K357" s="81">
        <v>0.29062160799324438</v>
      </c>
      <c r="L357" s="81">
        <v>2.7248785295898292</v>
      </c>
      <c r="M357" s="81">
        <v>18.082425398507134</v>
      </c>
      <c r="N357" s="81">
        <v>9.1638599152974489</v>
      </c>
      <c r="O357" s="81">
        <v>3.412267066364338</v>
      </c>
      <c r="P357" s="81">
        <v>8.7748224355423421</v>
      </c>
      <c r="Q357" s="81">
        <v>0.2386803162563132</v>
      </c>
      <c r="R357" s="81">
        <v>8.5768842706044577</v>
      </c>
      <c r="S357" s="81">
        <v>0</v>
      </c>
      <c r="T357" s="82"/>
      <c r="U357" s="81">
        <v>106241</v>
      </c>
      <c r="V357" s="81">
        <v>95</v>
      </c>
      <c r="W357" s="81">
        <v>62</v>
      </c>
      <c r="X357" s="81">
        <v>2254</v>
      </c>
      <c r="Y357" s="81">
        <v>2093</v>
      </c>
      <c r="Z357" s="81">
        <v>1733</v>
      </c>
      <c r="AA357" s="81">
        <v>1722</v>
      </c>
      <c r="AB357" s="81">
        <v>3923</v>
      </c>
      <c r="AC357" s="81">
        <v>1497769</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2207</v>
      </c>
      <c r="B358" s="80">
        <v>93</v>
      </c>
      <c r="C358" s="80">
        <v>8</v>
      </c>
      <c r="D358" s="80">
        <v>6</v>
      </c>
      <c r="E358" s="80">
        <v>2011</v>
      </c>
      <c r="F358" s="80" t="s">
        <v>87</v>
      </c>
      <c r="G358" s="80" t="s">
        <v>2199</v>
      </c>
      <c r="H358" s="80" t="s">
        <v>2200</v>
      </c>
      <c r="I358" s="177"/>
      <c r="J358" s="81">
        <v>2.0901262198598607</v>
      </c>
      <c r="K358" s="81">
        <v>0.32834868061656908</v>
      </c>
      <c r="L358" s="81">
        <v>3.0591034496864635</v>
      </c>
      <c r="M358" s="81">
        <v>17.601783420880974</v>
      </c>
      <c r="N358" s="81">
        <v>9.503710867557551</v>
      </c>
      <c r="O358" s="81">
        <v>3.3223676675958442</v>
      </c>
      <c r="P358" s="81">
        <v>8.4668107542290976</v>
      </c>
      <c r="Q358" s="81">
        <v>0.27537971108576897</v>
      </c>
      <c r="R358" s="81">
        <v>8.6998460372828426</v>
      </c>
      <c r="S358" s="81">
        <v>0</v>
      </c>
      <c r="T358" s="82"/>
      <c r="U358" s="81">
        <v>116883</v>
      </c>
      <c r="V358" s="81">
        <v>95</v>
      </c>
      <c r="W358" s="81">
        <v>62</v>
      </c>
      <c r="X358" s="81">
        <v>2254</v>
      </c>
      <c r="Y358" s="81">
        <v>2105</v>
      </c>
      <c r="Z358" s="81">
        <v>1724</v>
      </c>
      <c r="AA358" s="81">
        <v>1711</v>
      </c>
      <c r="AB358" s="81">
        <v>3924</v>
      </c>
      <c r="AC358" s="81">
        <v>1516729</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2208</v>
      </c>
      <c r="B359" s="80">
        <v>94</v>
      </c>
      <c r="C359" s="80">
        <v>9</v>
      </c>
      <c r="D359" s="80">
        <v>6</v>
      </c>
      <c r="E359" s="80">
        <v>2012</v>
      </c>
      <c r="F359" s="80" t="s">
        <v>88</v>
      </c>
      <c r="G359" s="80" t="s">
        <v>2199</v>
      </c>
      <c r="H359" s="80" t="s">
        <v>2200</v>
      </c>
      <c r="I359" s="177"/>
      <c r="J359" s="81">
        <v>0.74931571886743786</v>
      </c>
      <c r="K359" s="81">
        <v>0.29059815594330796</v>
      </c>
      <c r="L359" s="81">
        <v>2.9515027635047217</v>
      </c>
      <c r="M359" s="81">
        <v>18.244764240838023</v>
      </c>
      <c r="N359" s="81">
        <v>8.4175469157899592</v>
      </c>
      <c r="O359" s="81">
        <v>3.3000472430894892</v>
      </c>
      <c r="P359" s="81">
        <v>8.4204280963505393</v>
      </c>
      <c r="Q359" s="81">
        <v>0.30292958006743903</v>
      </c>
      <c r="R359" s="81">
        <v>7.1657450400322791</v>
      </c>
      <c r="S359" s="81">
        <v>0</v>
      </c>
      <c r="T359" s="82"/>
      <c r="U359" s="81">
        <v>47184</v>
      </c>
      <c r="V359" s="81">
        <v>95</v>
      </c>
      <c r="W359" s="81">
        <v>62</v>
      </c>
      <c r="X359" s="81">
        <v>2254</v>
      </c>
      <c r="Y359" s="81">
        <v>2142</v>
      </c>
      <c r="Z359" s="81">
        <v>1726</v>
      </c>
      <c r="AA359" s="81">
        <v>1692</v>
      </c>
      <c r="AB359" s="81">
        <v>3973</v>
      </c>
      <c r="AC359" s="81">
        <v>1216917</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2209</v>
      </c>
      <c r="B360" s="80">
        <v>95</v>
      </c>
      <c r="C360" s="80">
        <v>10</v>
      </c>
      <c r="D360" s="80">
        <v>6</v>
      </c>
      <c r="E360" s="80">
        <v>2013</v>
      </c>
      <c r="F360" s="80" t="s">
        <v>89</v>
      </c>
      <c r="G360" s="80" t="s">
        <v>2199</v>
      </c>
      <c r="H360" s="80" t="s">
        <v>2200</v>
      </c>
      <c r="I360" s="177"/>
      <c r="J360" s="81">
        <v>1.54974965429883</v>
      </c>
      <c r="K360" s="81">
        <v>0.26998259349319975</v>
      </c>
      <c r="L360" s="81">
        <v>2.6454508197480457</v>
      </c>
      <c r="M360" s="81">
        <v>18.832410741008086</v>
      </c>
      <c r="N360" s="81">
        <v>8.7553777310379406</v>
      </c>
      <c r="O360" s="81">
        <v>3.3420280835487453</v>
      </c>
      <c r="P360" s="81">
        <v>8.5870301833723097</v>
      </c>
      <c r="Q360" s="81">
        <v>0.3173925527333043</v>
      </c>
      <c r="R360" s="81">
        <v>6.830099773060458</v>
      </c>
      <c r="S360" s="81">
        <v>0</v>
      </c>
      <c r="T360" s="82"/>
      <c r="U360" s="81">
        <v>94212</v>
      </c>
      <c r="V360" s="81">
        <v>95</v>
      </c>
      <c r="W360" s="81">
        <v>62</v>
      </c>
      <c r="X360" s="81">
        <v>2254</v>
      </c>
      <c r="Y360" s="81">
        <v>2227</v>
      </c>
      <c r="Z360" s="81">
        <v>1826</v>
      </c>
      <c r="AA360" s="81">
        <v>1719</v>
      </c>
      <c r="AB360" s="81">
        <v>4103</v>
      </c>
      <c r="AC360" s="81">
        <v>1132238</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2210</v>
      </c>
      <c r="B361" s="80">
        <v>96</v>
      </c>
      <c r="C361" s="80">
        <v>11</v>
      </c>
      <c r="D361" s="80">
        <v>6</v>
      </c>
      <c r="E361" s="80">
        <v>2014</v>
      </c>
      <c r="F361" s="80" t="s">
        <v>90</v>
      </c>
      <c r="G361" s="80" t="s">
        <v>2199</v>
      </c>
      <c r="H361" s="80" t="s">
        <v>2200</v>
      </c>
      <c r="I361" s="177"/>
      <c r="J361" s="81">
        <v>1.618662042595814</v>
      </c>
      <c r="K361" s="81">
        <v>0.2881972856690117</v>
      </c>
      <c r="L361" s="81">
        <v>3.5981381528788581</v>
      </c>
      <c r="M361" s="81">
        <v>14.299131312616611</v>
      </c>
      <c r="N361" s="81">
        <v>9.129389395222864</v>
      </c>
      <c r="O361" s="81">
        <v>3.3261036421895618</v>
      </c>
      <c r="P361" s="81">
        <v>8.7773110611467349</v>
      </c>
      <c r="Q361" s="81">
        <v>0.31209424141685732</v>
      </c>
      <c r="R361" s="81">
        <v>7.5785003404164835</v>
      </c>
      <c r="S361" s="81">
        <v>0</v>
      </c>
      <c r="T361" s="82"/>
      <c r="U361" s="81">
        <v>97053</v>
      </c>
      <c r="V361" s="81">
        <v>93</v>
      </c>
      <c r="W361" s="81">
        <v>75</v>
      </c>
      <c r="X361" s="81">
        <v>1937</v>
      </c>
      <c r="Y361" s="81">
        <v>2316</v>
      </c>
      <c r="Z361" s="81">
        <v>1914</v>
      </c>
      <c r="AA361" s="81">
        <v>1748</v>
      </c>
      <c r="AB361" s="81">
        <v>4205</v>
      </c>
      <c r="AC361" s="81">
        <v>1260252</v>
      </c>
      <c r="AD361" s="81">
        <v>0</v>
      </c>
      <c r="AE361" s="82"/>
      <c r="AF361" s="81">
        <v>1008335.914110992</v>
      </c>
      <c r="AG361" s="81">
        <v>181623.865099546</v>
      </c>
      <c r="AH361" s="81">
        <v>861313.2202129669</v>
      </c>
      <c r="AI361" s="81">
        <v>13444066.868916227</v>
      </c>
      <c r="AJ361" s="81">
        <v>9527616.7459191363</v>
      </c>
      <c r="AK361" s="81">
        <v>0</v>
      </c>
      <c r="AL361" s="81">
        <v>0</v>
      </c>
      <c r="AM361" s="81">
        <v>577283.66378106142</v>
      </c>
      <c r="AN361" s="81">
        <v>0</v>
      </c>
      <c r="AO361" s="81">
        <v>0</v>
      </c>
      <c r="AP361" s="82"/>
      <c r="AQ361" s="81">
        <v>2</v>
      </c>
      <c r="AR361" s="81">
        <v>4</v>
      </c>
      <c r="AS361" s="81">
        <v>0</v>
      </c>
      <c r="AT361" s="81">
        <v>0</v>
      </c>
      <c r="AU361" s="81">
        <v>0</v>
      </c>
      <c r="AV361" s="81">
        <v>0</v>
      </c>
      <c r="AW361" s="81" t="s">
        <v>564</v>
      </c>
      <c r="AX361" s="82"/>
      <c r="AY361" s="81">
        <v>8</v>
      </c>
      <c r="AZ361" s="81">
        <v>76</v>
      </c>
      <c r="BA361" s="81">
        <v>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2211</v>
      </c>
      <c r="B362" s="80">
        <v>97</v>
      </c>
      <c r="C362" s="80">
        <v>12</v>
      </c>
      <c r="D362" s="80">
        <v>6</v>
      </c>
      <c r="E362" s="80">
        <v>2015</v>
      </c>
      <c r="F362" s="80" t="s">
        <v>91</v>
      </c>
      <c r="G362" s="80" t="s">
        <v>2199</v>
      </c>
      <c r="H362" s="80" t="s">
        <v>2200</v>
      </c>
      <c r="I362" s="177"/>
      <c r="J362" s="81">
        <v>1.3324265937889073</v>
      </c>
      <c r="K362" s="81">
        <v>0.28662316637097984</v>
      </c>
      <c r="L362" s="81">
        <v>4.1326245187708119</v>
      </c>
      <c r="M362" s="81">
        <v>12.945451851120421</v>
      </c>
      <c r="N362" s="81">
        <v>8.8096395224287907</v>
      </c>
      <c r="O362" s="81">
        <v>3.3270659060322076</v>
      </c>
      <c r="P362" s="81">
        <v>8.754065421514774</v>
      </c>
      <c r="Q362" s="81">
        <v>0.30799512376025029</v>
      </c>
      <c r="R362" s="81">
        <v>5.5827168587844769</v>
      </c>
      <c r="S362" s="81">
        <v>0</v>
      </c>
      <c r="T362" s="82"/>
      <c r="U362" s="81">
        <v>77530</v>
      </c>
      <c r="V362" s="81">
        <v>93</v>
      </c>
      <c r="W362" s="81">
        <v>75</v>
      </c>
      <c r="X362" s="81">
        <v>1937</v>
      </c>
      <c r="Y362" s="81">
        <v>2360</v>
      </c>
      <c r="Z362" s="81">
        <v>1933</v>
      </c>
      <c r="AA362" s="81">
        <v>1742</v>
      </c>
      <c r="AB362" s="81">
        <v>4239</v>
      </c>
      <c r="AC362" s="81">
        <v>956335</v>
      </c>
      <c r="AD362" s="81">
        <v>0</v>
      </c>
      <c r="AE362" s="82"/>
      <c r="AF362" s="81">
        <v>1006139.3415403847</v>
      </c>
      <c r="AG362" s="81">
        <v>183564.38399130406</v>
      </c>
      <c r="AH362" s="81">
        <v>830986.22368416039</v>
      </c>
      <c r="AI362" s="81">
        <v>13047338.778862603</v>
      </c>
      <c r="AJ362" s="81">
        <v>9139129.4361611456</v>
      </c>
      <c r="AK362" s="81">
        <v>0</v>
      </c>
      <c r="AL362" s="81">
        <v>0</v>
      </c>
      <c r="AM362" s="81">
        <v>580937.16806379147</v>
      </c>
      <c r="AN362" s="81">
        <v>0</v>
      </c>
      <c r="AO362" s="81">
        <v>0</v>
      </c>
      <c r="AP362" s="82"/>
      <c r="AQ362" s="81">
        <v>2</v>
      </c>
      <c r="AR362" s="81">
        <v>4</v>
      </c>
      <c r="AS362" s="81">
        <v>0</v>
      </c>
      <c r="AT362" s="81">
        <v>0</v>
      </c>
      <c r="AU362" s="81">
        <v>0</v>
      </c>
      <c r="AV362" s="81">
        <v>0</v>
      </c>
      <c r="AW362" s="81" t="s">
        <v>564</v>
      </c>
      <c r="AX362" s="82"/>
      <c r="AY362" s="81">
        <v>8</v>
      </c>
      <c r="AZ362" s="81">
        <v>76</v>
      </c>
      <c r="BA362" s="81">
        <v>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2212</v>
      </c>
      <c r="B363" s="80">
        <v>98</v>
      </c>
      <c r="C363" s="80">
        <v>13</v>
      </c>
      <c r="D363" s="80">
        <v>6</v>
      </c>
      <c r="E363" s="80">
        <v>2016</v>
      </c>
      <c r="F363" s="80" t="s">
        <v>92</v>
      </c>
      <c r="G363" s="80" t="s">
        <v>2199</v>
      </c>
      <c r="H363" s="80" t="s">
        <v>2200</v>
      </c>
      <c r="I363" s="177"/>
      <c r="J363" s="81">
        <v>2.3732208438250519</v>
      </c>
      <c r="K363" s="81">
        <v>0.27331707871553551</v>
      </c>
      <c r="L363" s="81">
        <v>3.9440430870675716</v>
      </c>
      <c r="M363" s="81">
        <v>13.417081574270421</v>
      </c>
      <c r="N363" s="81">
        <v>8.9849846617443809</v>
      </c>
      <c r="O363" s="81">
        <v>3.456693028373071</v>
      </c>
      <c r="P363" s="81">
        <v>8.7651343690455352</v>
      </c>
      <c r="Q363" s="81">
        <v>0.30152812689722563</v>
      </c>
      <c r="R363" s="81">
        <v>5.1437464608859624</v>
      </c>
      <c r="S363" s="81">
        <v>0</v>
      </c>
      <c r="T363" s="82"/>
      <c r="U363" s="81">
        <v>114097</v>
      </c>
      <c r="V363" s="81">
        <v>93</v>
      </c>
      <c r="W363" s="81">
        <v>75</v>
      </c>
      <c r="X363" s="81">
        <v>1937</v>
      </c>
      <c r="Y363" s="81">
        <v>2418</v>
      </c>
      <c r="Z363" s="81">
        <v>2033</v>
      </c>
      <c r="AA363" s="81">
        <v>1804</v>
      </c>
      <c r="AB363" s="81">
        <v>4269</v>
      </c>
      <c r="AC363" s="81">
        <v>878501.26315366558</v>
      </c>
      <c r="AD363" s="81">
        <v>0</v>
      </c>
      <c r="AE363" s="82"/>
      <c r="AF363" s="81">
        <v>1970226.6961476291</v>
      </c>
      <c r="AG363" s="81">
        <v>160030.0102731979</v>
      </c>
      <c r="AH363" s="81">
        <v>624570.50903293444</v>
      </c>
      <c r="AI363" s="81">
        <v>14006104.98466452</v>
      </c>
      <c r="AJ363" s="81">
        <v>9920589.9221136365</v>
      </c>
      <c r="AK363" s="81">
        <v>0</v>
      </c>
      <c r="AL363" s="81">
        <v>0</v>
      </c>
      <c r="AM363" s="81">
        <v>585503.06753137987</v>
      </c>
      <c r="AN363" s="81">
        <v>0</v>
      </c>
      <c r="AO363" s="81">
        <v>0</v>
      </c>
      <c r="AP363" s="82"/>
      <c r="AQ363" s="81">
        <v>2</v>
      </c>
      <c r="AR363" s="81">
        <v>5</v>
      </c>
      <c r="AS363" s="81">
        <v>0</v>
      </c>
      <c r="AT363" s="81">
        <v>0</v>
      </c>
      <c r="AU363" s="81">
        <v>0</v>
      </c>
      <c r="AV363" s="81">
        <v>0</v>
      </c>
      <c r="AW363" s="81" t="s">
        <v>564</v>
      </c>
      <c r="AX363" s="82"/>
      <c r="AY363" s="81">
        <v>8</v>
      </c>
      <c r="AZ363" s="81">
        <v>87</v>
      </c>
      <c r="BA363" s="81">
        <v>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2213</v>
      </c>
      <c r="B364" s="80">
        <v>99</v>
      </c>
      <c r="C364" s="80">
        <v>14</v>
      </c>
      <c r="D364" s="80">
        <v>6</v>
      </c>
      <c r="E364" s="80">
        <v>2017</v>
      </c>
      <c r="F364" s="80" t="s">
        <v>71</v>
      </c>
      <c r="G364" s="80" t="s">
        <v>2199</v>
      </c>
      <c r="H364" s="80" t="s">
        <v>2200</v>
      </c>
      <c r="I364" s="177"/>
      <c r="J364" s="81">
        <v>2.1618224677013131</v>
      </c>
      <c r="K364" s="81">
        <v>0.29423378412137308</v>
      </c>
      <c r="L364" s="81">
        <v>3.0621195298907691</v>
      </c>
      <c r="M364" s="81">
        <v>13.472436641519135</v>
      </c>
      <c r="N364" s="81">
        <v>9.2865279023517715</v>
      </c>
      <c r="O364" s="81">
        <v>3.4554820852971906</v>
      </c>
      <c r="P364" s="81">
        <v>8.8737604573642468</v>
      </c>
      <c r="Q364" s="81">
        <v>0.29164381335547018</v>
      </c>
      <c r="R364" s="81">
        <v>9.3058813282760102</v>
      </c>
      <c r="S364" s="81">
        <v>0</v>
      </c>
      <c r="T364" s="82"/>
      <c r="U364" s="81">
        <v>114396</v>
      </c>
      <c r="V364" s="81">
        <v>93</v>
      </c>
      <c r="W364" s="81">
        <v>75</v>
      </c>
      <c r="X364" s="81">
        <v>1937</v>
      </c>
      <c r="Y364" s="81">
        <v>2430</v>
      </c>
      <c r="Z364" s="81">
        <v>2066</v>
      </c>
      <c r="AA364" s="81">
        <v>1838</v>
      </c>
      <c r="AB364" s="81">
        <v>4270</v>
      </c>
      <c r="AC364" s="81">
        <v>1620889</v>
      </c>
      <c r="AD364" s="81">
        <v>0</v>
      </c>
      <c r="AE364" s="82"/>
      <c r="AF364" s="81">
        <v>1702679.257806483</v>
      </c>
      <c r="AG364" s="81">
        <v>173116.8825309863</v>
      </c>
      <c r="AH364" s="81">
        <v>652969.48071444349</v>
      </c>
      <c r="AI364" s="81">
        <v>14362074.32130675</v>
      </c>
      <c r="AJ364" s="81">
        <v>10185972.829858869</v>
      </c>
      <c r="AK364" s="81">
        <v>0</v>
      </c>
      <c r="AL364" s="81">
        <v>0</v>
      </c>
      <c r="AM364" s="81">
        <v>586556.58688908222</v>
      </c>
      <c r="AN364" s="81">
        <v>0</v>
      </c>
      <c r="AO364" s="81">
        <v>0</v>
      </c>
      <c r="AP364" s="82"/>
      <c r="AQ364" s="81">
        <v>2</v>
      </c>
      <c r="AR364" s="81">
        <v>5</v>
      </c>
      <c r="AS364" s="81">
        <v>0</v>
      </c>
      <c r="AT364" s="81">
        <v>0</v>
      </c>
      <c r="AU364" s="81">
        <v>0</v>
      </c>
      <c r="AV364" s="81">
        <v>0</v>
      </c>
      <c r="AW364" s="81" t="s">
        <v>564</v>
      </c>
      <c r="AX364" s="82"/>
      <c r="AY364" s="81">
        <v>8</v>
      </c>
      <c r="AZ364" s="81">
        <v>87</v>
      </c>
      <c r="BA364" s="81">
        <v>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2214</v>
      </c>
      <c r="B365" s="80">
        <v>100</v>
      </c>
      <c r="C365" s="80">
        <v>15</v>
      </c>
      <c r="D365" s="80">
        <v>6</v>
      </c>
      <c r="E365" s="80">
        <v>2018</v>
      </c>
      <c r="F365" s="80" t="s">
        <v>93</v>
      </c>
      <c r="G365" s="80" t="s">
        <v>2199</v>
      </c>
      <c r="H365" s="80" t="s">
        <v>2200</v>
      </c>
      <c r="I365" s="177"/>
      <c r="J365" s="81">
        <v>4.1230780804461995</v>
      </c>
      <c r="K365" s="81">
        <v>0.28072111541786127</v>
      </c>
      <c r="L365" s="81">
        <v>2.8826052778339641</v>
      </c>
      <c r="M365" s="81">
        <v>15.58784932168531</v>
      </c>
      <c r="N365" s="81">
        <v>8.5397378973811904</v>
      </c>
      <c r="O365" s="81">
        <v>3.5218509970428769</v>
      </c>
      <c r="P365" s="81">
        <v>8.8141082505338062</v>
      </c>
      <c r="Q365" s="81">
        <v>0.27525744894591547</v>
      </c>
      <c r="R365" s="81">
        <v>5.6576519285558291</v>
      </c>
      <c r="S365" s="81">
        <v>0</v>
      </c>
      <c r="T365" s="82"/>
      <c r="U365" s="81">
        <v>224888</v>
      </c>
      <c r="V365" s="81">
        <v>93</v>
      </c>
      <c r="W365" s="81">
        <v>75</v>
      </c>
      <c r="X365" s="81">
        <v>1937</v>
      </c>
      <c r="Y365" s="81">
        <v>2489</v>
      </c>
      <c r="Z365" s="81">
        <v>2146</v>
      </c>
      <c r="AA365" s="81">
        <v>1844</v>
      </c>
      <c r="AB365" s="81">
        <v>4343</v>
      </c>
      <c r="AC365" s="81">
        <v>981582.00000000035</v>
      </c>
      <c r="AD365" s="81">
        <v>0</v>
      </c>
      <c r="AE365" s="82"/>
      <c r="AF365" s="81">
        <v>2640061.7687316979</v>
      </c>
      <c r="AG365" s="81">
        <v>155018.62137956859</v>
      </c>
      <c r="AH365" s="81">
        <v>603178.14513603365</v>
      </c>
      <c r="AI365" s="81">
        <v>16842039.435770109</v>
      </c>
      <c r="AJ365" s="81">
        <v>9208428.6044304445</v>
      </c>
      <c r="AK365" s="81">
        <v>0</v>
      </c>
      <c r="AL365" s="81">
        <v>0</v>
      </c>
      <c r="AM365" s="81">
        <v>597818.77382069104</v>
      </c>
      <c r="AN365" s="81">
        <v>0</v>
      </c>
      <c r="AO365" s="81">
        <v>0</v>
      </c>
      <c r="AP365" s="82"/>
      <c r="AQ365" s="81">
        <v>2</v>
      </c>
      <c r="AR365" s="81">
        <v>5</v>
      </c>
      <c r="AS365" s="81">
        <v>0</v>
      </c>
      <c r="AT365" s="81">
        <v>0</v>
      </c>
      <c r="AU365" s="81">
        <v>0</v>
      </c>
      <c r="AV365" s="81">
        <v>0</v>
      </c>
      <c r="AW365" s="81" t="s">
        <v>564</v>
      </c>
      <c r="AX365" s="82"/>
      <c r="AY365" s="81">
        <v>8</v>
      </c>
      <c r="AZ365" s="81">
        <v>87</v>
      </c>
      <c r="BA365" s="81">
        <v>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2215</v>
      </c>
      <c r="B366" s="80">
        <v>101</v>
      </c>
      <c r="C366" s="80">
        <v>16</v>
      </c>
      <c r="D366" s="80">
        <v>6</v>
      </c>
      <c r="E366" s="80">
        <v>2019</v>
      </c>
      <c r="F366" s="80" t="s">
        <v>73</v>
      </c>
      <c r="G366" s="80" t="s">
        <v>2199</v>
      </c>
      <c r="H366" s="80" t="s">
        <v>2200</v>
      </c>
      <c r="I366" s="177"/>
      <c r="J366" s="81">
        <v>1.5912828724940957</v>
      </c>
      <c r="K366" s="81">
        <v>0.26266447274083138</v>
      </c>
      <c r="L366" s="81">
        <v>2.9314466436317526</v>
      </c>
      <c r="M366" s="81">
        <v>12.828997265501842</v>
      </c>
      <c r="N366" s="81">
        <v>8.3746677162503325</v>
      </c>
      <c r="O366" s="81">
        <v>3.5698967778132475</v>
      </c>
      <c r="P366" s="81">
        <v>8.8179673650061243</v>
      </c>
      <c r="Q366" s="81">
        <v>0.26793956583607736</v>
      </c>
      <c r="R366" s="81">
        <v>5.7258667021772416</v>
      </c>
      <c r="S366" s="81">
        <v>0</v>
      </c>
      <c r="T366" s="82"/>
      <c r="U366" s="81">
        <v>87233</v>
      </c>
      <c r="V366" s="81">
        <v>93</v>
      </c>
      <c r="W366" s="81">
        <v>75</v>
      </c>
      <c r="X366" s="81">
        <v>1937</v>
      </c>
      <c r="Y366" s="81">
        <v>2486</v>
      </c>
      <c r="Z366" s="81">
        <v>2235</v>
      </c>
      <c r="AA366" s="81">
        <v>1831</v>
      </c>
      <c r="AB366" s="81">
        <v>4342</v>
      </c>
      <c r="AC366" s="81">
        <v>1009688</v>
      </c>
      <c r="AD366" s="81">
        <v>0</v>
      </c>
      <c r="AE366" s="82"/>
      <c r="AF366" s="81">
        <v>1297119.917886137</v>
      </c>
      <c r="AG366" s="81">
        <v>150698.0368206097</v>
      </c>
      <c r="AH366" s="81">
        <v>666370.8333973632</v>
      </c>
      <c r="AI366" s="81">
        <v>13298427.791845391</v>
      </c>
      <c r="AJ366" s="81">
        <v>8879929.1322139259</v>
      </c>
      <c r="AK366" s="81">
        <v>0</v>
      </c>
      <c r="AL366" s="81">
        <v>0</v>
      </c>
      <c r="AM366" s="81">
        <v>591347.71344150032</v>
      </c>
      <c r="AN366" s="81">
        <v>0</v>
      </c>
      <c r="AO366" s="81">
        <v>0</v>
      </c>
      <c r="AP366" s="82"/>
      <c r="AQ366" s="81">
        <v>10</v>
      </c>
      <c r="AR366" s="81">
        <v>5</v>
      </c>
      <c r="AS366" s="81">
        <v>0</v>
      </c>
      <c r="AT366" s="81">
        <v>0</v>
      </c>
      <c r="AU366" s="81">
        <v>0</v>
      </c>
      <c r="AV366" s="81">
        <v>0</v>
      </c>
      <c r="AW366" s="81" t="s">
        <v>564</v>
      </c>
      <c r="AX366" s="82"/>
      <c r="AY366" s="81">
        <v>73</v>
      </c>
      <c r="AZ366" s="81">
        <v>87</v>
      </c>
      <c r="BA366" s="81">
        <v>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2216</v>
      </c>
      <c r="B367" s="80">
        <v>102</v>
      </c>
      <c r="C367" s="80">
        <v>17</v>
      </c>
      <c r="D367" s="80">
        <v>6</v>
      </c>
      <c r="E367" s="80">
        <v>2020</v>
      </c>
      <c r="F367" s="80" t="s">
        <v>218</v>
      </c>
      <c r="G367" s="80" t="s">
        <v>2199</v>
      </c>
      <c r="H367" s="80" t="s">
        <v>2200</v>
      </c>
      <c r="I367" s="177"/>
      <c r="J367" s="81">
        <v>1.687917358250224</v>
      </c>
      <c r="K367" s="81">
        <v>0.12681981660088432</v>
      </c>
      <c r="L367" s="81">
        <v>2.9768472088549309</v>
      </c>
      <c r="M367" s="81">
        <v>10.400304659031233</v>
      </c>
      <c r="N367" s="81">
        <v>7.7988524644006496</v>
      </c>
      <c r="O367" s="81">
        <v>3.120737553764573</v>
      </c>
      <c r="P367" s="81">
        <v>8.3243965591897044</v>
      </c>
      <c r="Q367" s="81">
        <v>0.25354163552445158</v>
      </c>
      <c r="R367" s="81">
        <v>4.587201526738669</v>
      </c>
      <c r="S367" s="81">
        <v>0</v>
      </c>
      <c r="T367" s="82"/>
      <c r="U367" s="81">
        <v>108126</v>
      </c>
      <c r="V367" s="81">
        <v>53</v>
      </c>
      <c r="W367" s="81">
        <v>75</v>
      </c>
      <c r="X367" s="81">
        <v>2032</v>
      </c>
      <c r="Y367" s="81">
        <v>2483</v>
      </c>
      <c r="Z367" s="81">
        <v>2230</v>
      </c>
      <c r="AA367" s="81">
        <v>1878</v>
      </c>
      <c r="AB367" s="81">
        <v>4300</v>
      </c>
      <c r="AC367" s="81">
        <v>813118.00000000023</v>
      </c>
      <c r="AD367" s="81">
        <v>0</v>
      </c>
      <c r="AE367" s="82"/>
      <c r="AF367" s="81">
        <v>1440005.2111544739</v>
      </c>
      <c r="AG367" s="81">
        <v>72573.289609438987</v>
      </c>
      <c r="AH367" s="81">
        <v>746302.90040308877</v>
      </c>
      <c r="AI367" s="81">
        <v>11681154.033662908</v>
      </c>
      <c r="AJ367" s="81">
        <v>9264706.1785749961</v>
      </c>
      <c r="AK367" s="81"/>
      <c r="AL367" s="81"/>
      <c r="AM367" s="81">
        <v>561197.7739964244</v>
      </c>
      <c r="AN367" s="81"/>
      <c r="AO367" s="81"/>
      <c r="AP367" s="82"/>
      <c r="AQ367" s="81">
        <v>12</v>
      </c>
      <c r="AR367" s="81">
        <v>5</v>
      </c>
      <c r="AS367" s="81">
        <v>0</v>
      </c>
      <c r="AT367" s="81">
        <v>0</v>
      </c>
      <c r="AU367" s="81">
        <v>0</v>
      </c>
      <c r="AV367" s="81">
        <v>0</v>
      </c>
      <c r="AW367" s="81">
        <v>0</v>
      </c>
      <c r="AX367" s="82"/>
      <c r="AY367" s="81">
        <v>89.5</v>
      </c>
      <c r="AZ367" s="81">
        <v>87</v>
      </c>
      <c r="BA367" s="81">
        <v>0</v>
      </c>
      <c r="BB367" s="81">
        <v>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2217</v>
      </c>
      <c r="B368" s="80">
        <v>102</v>
      </c>
      <c r="C368" s="80">
        <v>18</v>
      </c>
      <c r="D368" s="80">
        <v>6</v>
      </c>
      <c r="E368" s="80">
        <v>2021</v>
      </c>
      <c r="F368" s="80" t="s">
        <v>75</v>
      </c>
      <c r="G368" s="174" t="s">
        <v>2199</v>
      </c>
      <c r="H368" s="80" t="s">
        <v>2200</v>
      </c>
      <c r="I368" s="177"/>
      <c r="J368" s="81">
        <v>1.8861549228967267</v>
      </c>
      <c r="K368" s="81">
        <v>0.13429853968204011</v>
      </c>
      <c r="L368" s="81">
        <v>3.2089590897665099</v>
      </c>
      <c r="M368" s="81">
        <v>11.195905772606135</v>
      </c>
      <c r="N368" s="81">
        <v>7.7201746329517631</v>
      </c>
      <c r="O368" s="81">
        <v>3.0688227865237616</v>
      </c>
      <c r="P368" s="81">
        <v>8.7178698867952207</v>
      </c>
      <c r="Q368" s="81">
        <v>0.25628598686248943</v>
      </c>
      <c r="R368" s="81">
        <v>4.6679197265104024</v>
      </c>
      <c r="S368" s="81">
        <v>0</v>
      </c>
      <c r="T368" s="82"/>
      <c r="U368" s="81">
        <v>127978</v>
      </c>
      <c r="V368" s="81">
        <v>53</v>
      </c>
      <c r="W368" s="81">
        <v>75</v>
      </c>
      <c r="X368" s="81">
        <v>2032</v>
      </c>
      <c r="Y368" s="81">
        <v>2486</v>
      </c>
      <c r="Z368" s="81">
        <v>2258</v>
      </c>
      <c r="AA368" s="81">
        <v>1918</v>
      </c>
      <c r="AB368" s="81">
        <v>4295</v>
      </c>
      <c r="AC368" s="81">
        <v>801994</v>
      </c>
      <c r="AD368" s="81">
        <v>0</v>
      </c>
      <c r="AE368" s="82"/>
      <c r="AF368" s="81">
        <v>1593707.3096130323</v>
      </c>
      <c r="AG368" s="81">
        <v>77773.743613653787</v>
      </c>
      <c r="AH368" s="81">
        <v>789107.38813248696</v>
      </c>
      <c r="AI368" s="81">
        <v>12799203.299366204</v>
      </c>
      <c r="AJ368" s="81">
        <v>9199791.4148602951</v>
      </c>
      <c r="AK368" s="81">
        <v>0</v>
      </c>
      <c r="AL368" s="81">
        <v>0</v>
      </c>
      <c r="AM368" s="81">
        <v>563778.39813451353</v>
      </c>
      <c r="AN368" s="81">
        <v>0</v>
      </c>
      <c r="AO368" s="81">
        <v>0</v>
      </c>
      <c r="AP368" s="82"/>
      <c r="AQ368" s="81">
        <v>13</v>
      </c>
      <c r="AR368" s="81">
        <v>5</v>
      </c>
      <c r="AS368" s="81">
        <v>0</v>
      </c>
      <c r="AT368" s="81">
        <v>0</v>
      </c>
      <c r="AU368" s="81">
        <v>0</v>
      </c>
      <c r="AV368" s="81">
        <v>0</v>
      </c>
      <c r="AW368" s="81"/>
      <c r="AX368" s="82"/>
      <c r="AY368" s="81">
        <v>93.5</v>
      </c>
      <c r="AZ368" s="81">
        <v>87</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2218</v>
      </c>
      <c r="B369" s="80">
        <v>102</v>
      </c>
      <c r="C369" s="80">
        <v>19</v>
      </c>
      <c r="D369" s="80">
        <v>6</v>
      </c>
      <c r="E369" s="80">
        <v>2022</v>
      </c>
      <c r="F369" s="80" t="s">
        <v>568</v>
      </c>
      <c r="G369" s="174" t="s">
        <v>2199</v>
      </c>
      <c r="H369" s="80" t="s">
        <v>2200</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16</v>
      </c>
      <c r="AR369" s="81">
        <v>5</v>
      </c>
      <c r="AS369" s="81">
        <v>0</v>
      </c>
      <c r="AT369" s="81">
        <v>0</v>
      </c>
      <c r="AU369" s="81">
        <v>0</v>
      </c>
      <c r="AV369" s="81">
        <v>0</v>
      </c>
      <c r="AW369" s="81"/>
      <c r="AX369" s="82"/>
      <c r="AY369" s="81">
        <v>120.5</v>
      </c>
      <c r="AZ369" s="81">
        <v>87</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2219</v>
      </c>
      <c r="B370" s="80">
        <v>409</v>
      </c>
      <c r="C370" s="80">
        <v>1</v>
      </c>
      <c r="D370" s="80">
        <v>25</v>
      </c>
      <c r="E370" s="80">
        <v>1990</v>
      </c>
      <c r="F370" s="80" t="s">
        <v>562</v>
      </c>
      <c r="G370" s="80" t="s">
        <v>1641</v>
      </c>
      <c r="H370" s="80" t="s">
        <v>1642</v>
      </c>
      <c r="I370" s="177"/>
      <c r="J370" s="81">
        <v>38.753845623816083</v>
      </c>
      <c r="K370" s="81">
        <v>1.3173243439298741</v>
      </c>
      <c r="L370" s="81">
        <v>23.922073527102576</v>
      </c>
      <c r="M370" s="81">
        <v>2.333461020666217</v>
      </c>
      <c r="N370" s="81">
        <v>8.1238343054290674</v>
      </c>
      <c r="O370" s="81">
        <v>3.0633702352031209</v>
      </c>
      <c r="P370" s="81">
        <v>6.1076286883608271</v>
      </c>
      <c r="Q370" s="81">
        <v>0.37729566491200572</v>
      </c>
      <c r="R370" s="81">
        <v>0</v>
      </c>
      <c r="S370" s="81">
        <v>0.43369164055182069</v>
      </c>
      <c r="T370" s="82"/>
      <c r="U370" s="81">
        <v>822329</v>
      </c>
      <c r="V370" s="81">
        <v>406</v>
      </c>
      <c r="W370" s="81">
        <v>315</v>
      </c>
      <c r="X370" s="81">
        <v>970</v>
      </c>
      <c r="Y370" s="81">
        <v>1784</v>
      </c>
      <c r="Z370" s="81">
        <v>1260</v>
      </c>
      <c r="AA370" s="81">
        <v>1483</v>
      </c>
      <c r="AB370" s="81">
        <v>6126</v>
      </c>
      <c r="AC370" s="81">
        <v>0</v>
      </c>
      <c r="AD370" s="81">
        <v>0.43369164055182069</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2220</v>
      </c>
      <c r="B371" s="80">
        <v>410</v>
      </c>
      <c r="C371" s="80">
        <v>2</v>
      </c>
      <c r="D371" s="80">
        <v>25</v>
      </c>
      <c r="E371" s="80">
        <v>2005</v>
      </c>
      <c r="F371" s="80" t="s">
        <v>565</v>
      </c>
      <c r="G371" s="80" t="s">
        <v>1641</v>
      </c>
      <c r="H371" s="80" t="s">
        <v>1642</v>
      </c>
      <c r="I371" s="177"/>
      <c r="J371" s="81">
        <v>40.014304734997566</v>
      </c>
      <c r="K371" s="81">
        <v>0.87532727006646749</v>
      </c>
      <c r="L371" s="81">
        <v>19.341329520822026</v>
      </c>
      <c r="M371" s="81">
        <v>4.9446684775001133</v>
      </c>
      <c r="N371" s="81">
        <v>13.350977443601989</v>
      </c>
      <c r="O371" s="81">
        <v>4.9058120378784134</v>
      </c>
      <c r="P371" s="81">
        <v>7.1105302003603885</v>
      </c>
      <c r="Q371" s="81">
        <v>0.32108567576993191</v>
      </c>
      <c r="R371" s="81">
        <v>0</v>
      </c>
      <c r="S371" s="81">
        <v>0.48886589757255616</v>
      </c>
      <c r="T371" s="82"/>
      <c r="U371" s="81">
        <v>999271</v>
      </c>
      <c r="V371" s="81">
        <v>295</v>
      </c>
      <c r="W371" s="81">
        <v>198</v>
      </c>
      <c r="X371" s="81">
        <v>822</v>
      </c>
      <c r="Y371" s="81">
        <v>2037</v>
      </c>
      <c r="Z371" s="81">
        <v>2335</v>
      </c>
      <c r="AA371" s="81">
        <v>1414</v>
      </c>
      <c r="AB371" s="81">
        <v>5450</v>
      </c>
      <c r="AC371" s="81">
        <v>0</v>
      </c>
      <c r="AD371" s="81">
        <v>0.48886589757255616</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2221</v>
      </c>
      <c r="B372" s="80">
        <v>411</v>
      </c>
      <c r="C372" s="80">
        <v>3</v>
      </c>
      <c r="D372" s="80">
        <v>25</v>
      </c>
      <c r="E372" s="80">
        <v>2006</v>
      </c>
      <c r="F372" s="80" t="s">
        <v>566</v>
      </c>
      <c r="G372" s="80" t="s">
        <v>1641</v>
      </c>
      <c r="H372" s="80" t="s">
        <v>1642</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2222</v>
      </c>
      <c r="B373" s="80">
        <v>412</v>
      </c>
      <c r="C373" s="80">
        <v>4</v>
      </c>
      <c r="D373" s="80">
        <v>25</v>
      </c>
      <c r="E373" s="80">
        <v>2007</v>
      </c>
      <c r="F373" s="80" t="s">
        <v>567</v>
      </c>
      <c r="G373" s="80" t="s">
        <v>1641</v>
      </c>
      <c r="H373" s="80" t="s">
        <v>1642</v>
      </c>
      <c r="I373" s="177"/>
      <c r="J373" s="81">
        <v>30.729521556520382</v>
      </c>
      <c r="K373" s="81">
        <v>1.2846804363643518</v>
      </c>
      <c r="L373" s="81">
        <v>19.214318258328476</v>
      </c>
      <c r="M373" s="81">
        <v>4.6435403391998946</v>
      </c>
      <c r="N373" s="81">
        <v>11.623956225074139</v>
      </c>
      <c r="O373" s="81">
        <v>4.6787404991344772</v>
      </c>
      <c r="P373" s="81">
        <v>7.0316524421039794</v>
      </c>
      <c r="Q373" s="81">
        <v>0.33067915734193104</v>
      </c>
      <c r="R373" s="81">
        <v>0</v>
      </c>
      <c r="S373" s="81">
        <v>0.58007970299345502</v>
      </c>
      <c r="T373" s="82"/>
      <c r="U373" s="81">
        <v>1192522</v>
      </c>
      <c r="V373" s="81">
        <v>404</v>
      </c>
      <c r="W373" s="81">
        <v>228</v>
      </c>
      <c r="X373" s="81">
        <v>1005</v>
      </c>
      <c r="Y373" s="81">
        <v>2060</v>
      </c>
      <c r="Z373" s="81">
        <v>2315</v>
      </c>
      <c r="AA373" s="81">
        <v>1377</v>
      </c>
      <c r="AB373" s="81">
        <v>5316</v>
      </c>
      <c r="AC373" s="81">
        <v>0</v>
      </c>
      <c r="AD373" s="81">
        <v>0.58007970299345502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2223</v>
      </c>
      <c r="B374" s="80">
        <v>413</v>
      </c>
      <c r="C374" s="80">
        <v>5</v>
      </c>
      <c r="D374" s="80">
        <v>25</v>
      </c>
      <c r="E374" s="80">
        <v>2008</v>
      </c>
      <c r="F374" s="80" t="s">
        <v>84</v>
      </c>
      <c r="G374" s="80" t="s">
        <v>1641</v>
      </c>
      <c r="H374" s="80" t="s">
        <v>1642</v>
      </c>
      <c r="I374" s="177"/>
      <c r="J374" s="81">
        <v>32.037281051766854</v>
      </c>
      <c r="K374" s="81">
        <v>0.92612300807637493</v>
      </c>
      <c r="L374" s="81">
        <v>17.08846462724329</v>
      </c>
      <c r="M374" s="81">
        <v>4.894298959783435</v>
      </c>
      <c r="N374" s="81">
        <v>11.033501158167018</v>
      </c>
      <c r="O374" s="81">
        <v>4.545475963431886</v>
      </c>
      <c r="P374" s="81">
        <v>6.891021106614315</v>
      </c>
      <c r="Q374" s="81">
        <v>0.32007012472976898</v>
      </c>
      <c r="R374" s="81">
        <v>0</v>
      </c>
      <c r="S374" s="81">
        <v>0.43850877538416233</v>
      </c>
      <c r="T374" s="82"/>
      <c r="U374" s="81">
        <v>1363326</v>
      </c>
      <c r="V374" s="81">
        <v>404</v>
      </c>
      <c r="W374" s="81">
        <v>228</v>
      </c>
      <c r="X374" s="81">
        <v>1005</v>
      </c>
      <c r="Y374" s="81">
        <v>2056</v>
      </c>
      <c r="Z374" s="81">
        <v>2328</v>
      </c>
      <c r="AA374" s="81">
        <v>1351</v>
      </c>
      <c r="AB374" s="81">
        <v>5230</v>
      </c>
      <c r="AC374" s="81">
        <v>0</v>
      </c>
      <c r="AD374" s="81">
        <v>0.43850877538416233</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2224</v>
      </c>
      <c r="B375" s="80">
        <v>414</v>
      </c>
      <c r="C375" s="80">
        <v>6</v>
      </c>
      <c r="D375" s="80">
        <v>25</v>
      </c>
      <c r="E375" s="80">
        <v>2009</v>
      </c>
      <c r="F375" s="80" t="s">
        <v>85</v>
      </c>
      <c r="G375" s="80" t="s">
        <v>1641</v>
      </c>
      <c r="H375" s="80" t="s">
        <v>1642</v>
      </c>
      <c r="I375" s="177"/>
      <c r="J375" s="81">
        <v>36.245634384719587</v>
      </c>
      <c r="K375" s="81">
        <v>0.76972042275947972</v>
      </c>
      <c r="L375" s="81">
        <v>10.391487169030432</v>
      </c>
      <c r="M375" s="81">
        <v>5.2900425170001393</v>
      </c>
      <c r="N375" s="81">
        <v>11.398811464656662</v>
      </c>
      <c r="O375" s="81">
        <v>4.6446816179778656</v>
      </c>
      <c r="P375" s="81">
        <v>6.7372275270818864</v>
      </c>
      <c r="Q375" s="81">
        <v>0.30262604786135078</v>
      </c>
      <c r="R375" s="81">
        <v>0</v>
      </c>
      <c r="S375" s="81">
        <v>0.54206492829460684</v>
      </c>
      <c r="T375" s="82"/>
      <c r="U375" s="81">
        <v>1456861</v>
      </c>
      <c r="V375" s="81">
        <v>349</v>
      </c>
      <c r="W375" s="81">
        <v>174</v>
      </c>
      <c r="X375" s="81">
        <v>1111</v>
      </c>
      <c r="Y375" s="81">
        <v>2080</v>
      </c>
      <c r="Z375" s="81">
        <v>2348</v>
      </c>
      <c r="AA375" s="81">
        <v>1356</v>
      </c>
      <c r="AB375" s="81">
        <v>5191</v>
      </c>
      <c r="AC375" s="81">
        <v>0</v>
      </c>
      <c r="AD375" s="81">
        <v>0.54206492829460684</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7.26</v>
      </c>
      <c r="BH375" s="81">
        <v>0</v>
      </c>
      <c r="BI375" s="81">
        <v>7.2690000000000001</v>
      </c>
      <c r="BJ375" s="81">
        <v>0</v>
      </c>
      <c r="BK375" s="81">
        <v>0</v>
      </c>
      <c r="BL375" s="81">
        <v>0</v>
      </c>
      <c r="BM375" s="82"/>
      <c r="BN375" s="81">
        <v>1</v>
      </c>
      <c r="BO375" s="81">
        <v>0</v>
      </c>
      <c r="BP375" s="81">
        <v>2</v>
      </c>
      <c r="BQ375" s="81">
        <v>0</v>
      </c>
      <c r="BR375" s="81">
        <v>0</v>
      </c>
      <c r="BS375" s="81">
        <v>0</v>
      </c>
      <c r="BT375"/>
      <c r="BU375" s="80"/>
      <c r="BV375" s="80"/>
      <c r="BW375" s="80"/>
      <c r="BX375" s="80"/>
      <c r="BY375" s="80"/>
      <c r="BZ375" s="80"/>
      <c r="CA375" s="80"/>
      <c r="CB375" s="80"/>
      <c r="CC375" s="80"/>
    </row>
    <row r="376" spans="1:81">
      <c r="A376" s="80" t="s">
        <v>2225</v>
      </c>
      <c r="B376" s="80">
        <v>415</v>
      </c>
      <c r="C376" s="80">
        <v>7</v>
      </c>
      <c r="D376" s="80">
        <v>25</v>
      </c>
      <c r="E376" s="80">
        <v>2010</v>
      </c>
      <c r="F376" s="80" t="s">
        <v>86</v>
      </c>
      <c r="G376" s="80" t="s">
        <v>1641</v>
      </c>
      <c r="H376" s="80" t="s">
        <v>1642</v>
      </c>
      <c r="I376" s="177"/>
      <c r="J376" s="81">
        <v>33.655822630533557</v>
      </c>
      <c r="K376" s="81">
        <v>0.89423198214448962</v>
      </c>
      <c r="L376" s="81">
        <v>9.5925503688993352</v>
      </c>
      <c r="M376" s="81">
        <v>5.0268738553558601</v>
      </c>
      <c r="N376" s="81">
        <v>11.630438222575529</v>
      </c>
      <c r="O376" s="81">
        <v>4.6763613863908269</v>
      </c>
      <c r="P376" s="81">
        <v>6.7823975968100205</v>
      </c>
      <c r="Q376" s="81">
        <v>0.31241993983588279</v>
      </c>
      <c r="R376" s="81">
        <v>0</v>
      </c>
      <c r="S376" s="81">
        <v>0.557904474617545</v>
      </c>
      <c r="T376" s="82"/>
      <c r="U376" s="81">
        <v>1333697</v>
      </c>
      <c r="V376" s="81">
        <v>349</v>
      </c>
      <c r="W376" s="81">
        <v>174</v>
      </c>
      <c r="X376" s="81">
        <v>1111</v>
      </c>
      <c r="Y376" s="81">
        <v>2080</v>
      </c>
      <c r="Z376" s="81">
        <v>2375</v>
      </c>
      <c r="AA376" s="81">
        <v>1331</v>
      </c>
      <c r="AB376" s="81">
        <v>5135</v>
      </c>
      <c r="AC376" s="81">
        <v>0</v>
      </c>
      <c r="AD376" s="81">
        <v>0.557904474617545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6.37</v>
      </c>
      <c r="BH376" s="81">
        <v>0</v>
      </c>
      <c r="BI376" s="81">
        <v>7.16</v>
      </c>
      <c r="BJ376" s="81">
        <v>0</v>
      </c>
      <c r="BK376" s="81">
        <v>0</v>
      </c>
      <c r="BL376" s="81">
        <v>0</v>
      </c>
      <c r="BM376" s="82"/>
      <c r="BN376" s="81">
        <v>1</v>
      </c>
      <c r="BO376" s="81">
        <v>0</v>
      </c>
      <c r="BP376" s="81">
        <v>2</v>
      </c>
      <c r="BQ376" s="81">
        <v>0</v>
      </c>
      <c r="BR376" s="81">
        <v>0</v>
      </c>
      <c r="BS376" s="81">
        <v>0</v>
      </c>
      <c r="BT376"/>
      <c r="BU376" s="80">
        <v>13.53</v>
      </c>
      <c r="BV376" s="80">
        <v>0</v>
      </c>
      <c r="BW376" s="80">
        <v>0</v>
      </c>
      <c r="BX376" s="80">
        <v>0</v>
      </c>
      <c r="BY376" s="80">
        <v>0</v>
      </c>
      <c r="BZ376" s="80">
        <v>0</v>
      </c>
      <c r="CA376" s="80">
        <v>0</v>
      </c>
      <c r="CB376" s="80">
        <v>0</v>
      </c>
      <c r="CC376" s="80">
        <v>0</v>
      </c>
    </row>
    <row r="377" spans="1:81">
      <c r="A377" s="80" t="s">
        <v>2226</v>
      </c>
      <c r="B377" s="80">
        <v>416</v>
      </c>
      <c r="C377" s="80">
        <v>8</v>
      </c>
      <c r="D377" s="80">
        <v>25</v>
      </c>
      <c r="E377" s="80">
        <v>2011</v>
      </c>
      <c r="F377" s="80" t="s">
        <v>87</v>
      </c>
      <c r="G377" s="80" t="s">
        <v>1641</v>
      </c>
      <c r="H377" s="80" t="s">
        <v>1642</v>
      </c>
      <c r="I377" s="177"/>
      <c r="J377" s="81">
        <v>22.661573119883641</v>
      </c>
      <c r="K377" s="81">
        <v>1.0398280798696675</v>
      </c>
      <c r="L377" s="81">
        <v>8.6854006637997863</v>
      </c>
      <c r="M377" s="81">
        <v>5.9215246070989789</v>
      </c>
      <c r="N377" s="81">
        <v>13.429495376671753</v>
      </c>
      <c r="O377" s="81">
        <v>4.6385956936793491</v>
      </c>
      <c r="P377" s="81">
        <v>6.4280462710365853</v>
      </c>
      <c r="Q377" s="81">
        <v>0.35559352601212824</v>
      </c>
      <c r="R377" s="81">
        <v>0</v>
      </c>
      <c r="S377" s="81">
        <v>0.46773904633875024</v>
      </c>
      <c r="T377" s="82"/>
      <c r="U377" s="81">
        <v>850543</v>
      </c>
      <c r="V377" s="81">
        <v>349</v>
      </c>
      <c r="W377" s="81">
        <v>174</v>
      </c>
      <c r="X377" s="81">
        <v>1111</v>
      </c>
      <c r="Y377" s="81">
        <v>2109</v>
      </c>
      <c r="Z377" s="81">
        <v>2407</v>
      </c>
      <c r="AA377" s="81">
        <v>1299</v>
      </c>
      <c r="AB377" s="81">
        <v>5067</v>
      </c>
      <c r="AC377" s="81">
        <v>0</v>
      </c>
      <c r="AD377" s="81">
        <v>0.46773904633875024</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6.3979999999999997</v>
      </c>
      <c r="BH377" s="81">
        <v>0</v>
      </c>
      <c r="BI377" s="81">
        <v>6.5510000000000002</v>
      </c>
      <c r="BJ377" s="81">
        <v>0</v>
      </c>
      <c r="BK377" s="81">
        <v>0</v>
      </c>
      <c r="BL377" s="81">
        <v>0</v>
      </c>
      <c r="BM377" s="82"/>
      <c r="BN377" s="81">
        <v>1</v>
      </c>
      <c r="BO377" s="81">
        <v>0</v>
      </c>
      <c r="BP377" s="81">
        <v>2</v>
      </c>
      <c r="BQ377" s="81">
        <v>0</v>
      </c>
      <c r="BR377" s="81">
        <v>0</v>
      </c>
      <c r="BS377" s="81">
        <v>0</v>
      </c>
      <c r="BT377"/>
      <c r="BU377" s="80">
        <v>12.949</v>
      </c>
      <c r="BV377" s="80">
        <v>0</v>
      </c>
      <c r="BW377" s="80">
        <v>0</v>
      </c>
      <c r="BX377" s="80">
        <v>0</v>
      </c>
      <c r="BY377" s="80">
        <v>0</v>
      </c>
      <c r="BZ377" s="80">
        <v>0</v>
      </c>
      <c r="CA377" s="80">
        <v>0</v>
      </c>
      <c r="CB377" s="80">
        <v>0</v>
      </c>
      <c r="CC377" s="80">
        <v>0</v>
      </c>
    </row>
    <row r="378" spans="1:81">
      <c r="A378" s="80" t="s">
        <v>2227</v>
      </c>
      <c r="B378" s="80">
        <v>417</v>
      </c>
      <c r="C378" s="80">
        <v>9</v>
      </c>
      <c r="D378" s="80">
        <v>25</v>
      </c>
      <c r="E378" s="80">
        <v>2012</v>
      </c>
      <c r="F378" s="80" t="s">
        <v>88</v>
      </c>
      <c r="G378" s="80" t="s">
        <v>1641</v>
      </c>
      <c r="H378" s="80" t="s">
        <v>1642</v>
      </c>
      <c r="I378" s="177"/>
      <c r="J378" s="81">
        <v>16.872337813536689</v>
      </c>
      <c r="K378" s="81">
        <v>1.1435798149439789</v>
      </c>
      <c r="L378" s="81">
        <v>8.4635318884594621</v>
      </c>
      <c r="M378" s="81">
        <v>6.4210727106136041</v>
      </c>
      <c r="N378" s="81">
        <v>13.395595070132037</v>
      </c>
      <c r="O378" s="81">
        <v>4.6728363048150126</v>
      </c>
      <c r="P378" s="81">
        <v>6.3650871957637936</v>
      </c>
      <c r="Q378" s="81">
        <v>0.38207403113967708</v>
      </c>
      <c r="R378" s="81">
        <v>0</v>
      </c>
      <c r="S378" s="81">
        <v>0.48133100585613608</v>
      </c>
      <c r="T378" s="82"/>
      <c r="U378" s="81">
        <v>560641</v>
      </c>
      <c r="V378" s="81">
        <v>349</v>
      </c>
      <c r="W378" s="81">
        <v>174</v>
      </c>
      <c r="X378" s="81">
        <v>1111</v>
      </c>
      <c r="Y378" s="81">
        <v>2100</v>
      </c>
      <c r="Z378" s="81">
        <v>2444</v>
      </c>
      <c r="AA378" s="81">
        <v>1279</v>
      </c>
      <c r="AB378" s="81">
        <v>5011</v>
      </c>
      <c r="AC378" s="81">
        <v>0</v>
      </c>
      <c r="AD378" s="81">
        <v>0.48133100585613608</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7.5640000000000001</v>
      </c>
      <c r="BH378" s="81">
        <v>0</v>
      </c>
      <c r="BI378" s="81">
        <v>8.0389999999999997</v>
      </c>
      <c r="BJ378" s="81">
        <v>0</v>
      </c>
      <c r="BK378" s="81">
        <v>0</v>
      </c>
      <c r="BL378" s="81">
        <v>0</v>
      </c>
      <c r="BM378" s="82"/>
      <c r="BN378" s="81">
        <v>1</v>
      </c>
      <c r="BO378" s="81">
        <v>0</v>
      </c>
      <c r="BP378" s="81">
        <v>2</v>
      </c>
      <c r="BQ378" s="81">
        <v>0</v>
      </c>
      <c r="BR378" s="81">
        <v>0</v>
      </c>
      <c r="BS378" s="81">
        <v>0</v>
      </c>
      <c r="BT378"/>
      <c r="BU378" s="80">
        <v>15.603</v>
      </c>
      <c r="BV378" s="80">
        <v>0</v>
      </c>
      <c r="BW378" s="80">
        <v>0</v>
      </c>
      <c r="BX378" s="80">
        <v>0</v>
      </c>
      <c r="BY378" s="80">
        <v>0</v>
      </c>
      <c r="BZ378" s="80">
        <v>0</v>
      </c>
      <c r="CA378" s="80">
        <v>0</v>
      </c>
      <c r="CB378" s="80">
        <v>0</v>
      </c>
      <c r="CC378" s="80">
        <v>0</v>
      </c>
    </row>
    <row r="379" spans="1:81">
      <c r="A379" s="80" t="s">
        <v>2228</v>
      </c>
      <c r="B379" s="80">
        <v>418</v>
      </c>
      <c r="C379" s="80">
        <v>10</v>
      </c>
      <c r="D379" s="80">
        <v>25</v>
      </c>
      <c r="E379" s="80">
        <v>2013</v>
      </c>
      <c r="F379" s="80" t="s">
        <v>89</v>
      </c>
      <c r="G379" s="80" t="s">
        <v>1641</v>
      </c>
      <c r="H379" s="80" t="s">
        <v>1642</v>
      </c>
      <c r="I379" s="177"/>
      <c r="J379" s="81">
        <v>43.383087146077038</v>
      </c>
      <c r="K379" s="81">
        <v>1.0568381375448956</v>
      </c>
      <c r="L379" s="81">
        <v>7.3048862909563326</v>
      </c>
      <c r="M379" s="81">
        <v>5.9849249080954454</v>
      </c>
      <c r="N379" s="81">
        <v>13.286676081251887</v>
      </c>
      <c r="O379" s="81">
        <v>4.5591412684117882</v>
      </c>
      <c r="P379" s="81">
        <v>6.294158249592269</v>
      </c>
      <c r="Q379" s="81">
        <v>0.38407361060708162</v>
      </c>
      <c r="R379" s="81">
        <v>0</v>
      </c>
      <c r="S379" s="81">
        <v>0.52369364951697583</v>
      </c>
      <c r="T379" s="82"/>
      <c r="U379" s="81">
        <v>1444001</v>
      </c>
      <c r="V379" s="81">
        <v>349</v>
      </c>
      <c r="W379" s="81">
        <v>174</v>
      </c>
      <c r="X379" s="81">
        <v>1111</v>
      </c>
      <c r="Y379" s="81">
        <v>2121</v>
      </c>
      <c r="Z379" s="81">
        <v>2491</v>
      </c>
      <c r="AA379" s="81">
        <v>1260</v>
      </c>
      <c r="AB379" s="81">
        <v>4965</v>
      </c>
      <c r="AC379" s="81">
        <v>0</v>
      </c>
      <c r="AD379" s="81">
        <v>0.52369364951697583</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7.6589999999999998</v>
      </c>
      <c r="BH379" s="81">
        <v>0</v>
      </c>
      <c r="BI379" s="81">
        <v>8.69</v>
      </c>
      <c r="BJ379" s="81">
        <v>0</v>
      </c>
      <c r="BK379" s="81">
        <v>0</v>
      </c>
      <c r="BL379" s="81">
        <v>0</v>
      </c>
      <c r="BM379" s="82"/>
      <c r="BN379" s="81">
        <v>1</v>
      </c>
      <c r="BO379" s="81">
        <v>0</v>
      </c>
      <c r="BP379" s="81">
        <v>2</v>
      </c>
      <c r="BQ379" s="81">
        <v>0</v>
      </c>
      <c r="BR379" s="81">
        <v>0</v>
      </c>
      <c r="BS379" s="81">
        <v>0</v>
      </c>
      <c r="BT379"/>
      <c r="BU379" s="80">
        <v>16.349</v>
      </c>
      <c r="BV379" s="80">
        <v>0</v>
      </c>
      <c r="BW379" s="80">
        <v>0</v>
      </c>
      <c r="BX379" s="80">
        <v>0</v>
      </c>
      <c r="BY379" s="80">
        <v>0</v>
      </c>
      <c r="BZ379" s="80">
        <v>0</v>
      </c>
      <c r="CA379" s="80">
        <v>0</v>
      </c>
      <c r="CB379" s="80">
        <v>0</v>
      </c>
      <c r="CC379" s="80">
        <v>0</v>
      </c>
    </row>
    <row r="380" spans="1:81">
      <c r="A380" s="80" t="s">
        <v>2229</v>
      </c>
      <c r="B380" s="80">
        <v>419</v>
      </c>
      <c r="C380" s="80">
        <v>11</v>
      </c>
      <c r="D380" s="80">
        <v>25</v>
      </c>
      <c r="E380" s="80">
        <v>2014</v>
      </c>
      <c r="F380" s="80" t="s">
        <v>90</v>
      </c>
      <c r="G380" s="80" t="s">
        <v>1641</v>
      </c>
      <c r="H380" s="80" t="s">
        <v>1642</v>
      </c>
      <c r="I380" s="177"/>
      <c r="J380" s="81">
        <v>41.92414737654331</v>
      </c>
      <c r="K380" s="81">
        <v>0.74324031846851402</v>
      </c>
      <c r="L380" s="81">
        <v>8.4403391500158449</v>
      </c>
      <c r="M380" s="81">
        <v>5.5646337414904812</v>
      </c>
      <c r="N380" s="81">
        <v>12.595340210112417</v>
      </c>
      <c r="O380" s="81">
        <v>4.3809337941274213</v>
      </c>
      <c r="P380" s="81">
        <v>6.2164251108121613</v>
      </c>
      <c r="Q380" s="81">
        <v>0.35863005339506648</v>
      </c>
      <c r="R380" s="81">
        <v>0</v>
      </c>
      <c r="S380" s="81">
        <v>0.4865576889013023</v>
      </c>
      <c r="T380" s="82"/>
      <c r="U380" s="81">
        <v>1644621</v>
      </c>
      <c r="V380" s="81">
        <v>223</v>
      </c>
      <c r="W380" s="81">
        <v>166</v>
      </c>
      <c r="X380" s="81">
        <v>1010</v>
      </c>
      <c r="Y380" s="81">
        <v>2095</v>
      </c>
      <c r="Z380" s="81">
        <v>2521</v>
      </c>
      <c r="AA380" s="81">
        <v>1238</v>
      </c>
      <c r="AB380" s="81">
        <v>4832</v>
      </c>
      <c r="AC380" s="81">
        <v>0</v>
      </c>
      <c r="AD380" s="81">
        <v>0.4865576889013023</v>
      </c>
      <c r="AE380" s="82"/>
      <c r="AF380" s="81">
        <v>23057442.542914495</v>
      </c>
      <c r="AG380" s="81">
        <v>603133.15927380463</v>
      </c>
      <c r="AH380" s="81">
        <v>1501121.8678487858</v>
      </c>
      <c r="AI380" s="81">
        <v>6503722.0625326233</v>
      </c>
      <c r="AJ380" s="81">
        <v>11877491.447123438</v>
      </c>
      <c r="AK380" s="81">
        <v>0</v>
      </c>
      <c r="AL380" s="81">
        <v>0</v>
      </c>
      <c r="AM380" s="81">
        <v>663361.39438527694</v>
      </c>
      <c r="AN380" s="81">
        <v>0</v>
      </c>
      <c r="AO380" s="81">
        <v>0</v>
      </c>
      <c r="AP380" s="82"/>
      <c r="AQ380" s="81">
        <v>16</v>
      </c>
      <c r="AR380" s="81">
        <v>4</v>
      </c>
      <c r="AS380" s="81">
        <v>3</v>
      </c>
      <c r="AT380" s="81">
        <v>0</v>
      </c>
      <c r="AU380" s="81">
        <v>0</v>
      </c>
      <c r="AV380" s="81">
        <v>0</v>
      </c>
      <c r="AW380" s="81" t="s">
        <v>564</v>
      </c>
      <c r="AX380" s="82"/>
      <c r="AY380" s="81">
        <v>81.600000000000009</v>
      </c>
      <c r="AZ380" s="81">
        <v>57.2</v>
      </c>
      <c r="BA380" s="81">
        <v>14480</v>
      </c>
      <c r="BB380" s="81">
        <v>0</v>
      </c>
      <c r="BC380" s="81">
        <v>0</v>
      </c>
      <c r="BD380" s="81">
        <v>0</v>
      </c>
      <c r="BE380" s="81" t="s">
        <v>564</v>
      </c>
      <c r="BF380" s="82"/>
      <c r="BG380" s="81">
        <v>7.194</v>
      </c>
      <c r="BH380" s="81">
        <v>0</v>
      </c>
      <c r="BI380" s="81">
        <v>7.8730000000000002</v>
      </c>
      <c r="BJ380" s="81">
        <v>0</v>
      </c>
      <c r="BK380" s="81">
        <v>0</v>
      </c>
      <c r="BL380" s="81">
        <v>0</v>
      </c>
      <c r="BM380" s="82"/>
      <c r="BN380" s="81">
        <v>1</v>
      </c>
      <c r="BO380" s="81">
        <v>0</v>
      </c>
      <c r="BP380" s="81">
        <v>2</v>
      </c>
      <c r="BQ380" s="81">
        <v>0</v>
      </c>
      <c r="BR380" s="81">
        <v>0</v>
      </c>
      <c r="BS380" s="81">
        <v>0</v>
      </c>
      <c r="BT380"/>
      <c r="BU380" s="80">
        <v>15.067</v>
      </c>
      <c r="BV380" s="80">
        <v>0</v>
      </c>
      <c r="BW380" s="80">
        <v>0</v>
      </c>
      <c r="BX380" s="80">
        <v>0</v>
      </c>
      <c r="BY380" s="80">
        <v>0</v>
      </c>
      <c r="BZ380" s="80">
        <v>0</v>
      </c>
      <c r="CA380" s="80">
        <v>0</v>
      </c>
      <c r="CB380" s="80">
        <v>0</v>
      </c>
      <c r="CC380" s="80">
        <v>0</v>
      </c>
    </row>
    <row r="381" spans="1:81">
      <c r="A381" s="80" t="s">
        <v>2230</v>
      </c>
      <c r="B381" s="80">
        <v>420</v>
      </c>
      <c r="C381" s="80">
        <v>12</v>
      </c>
      <c r="D381" s="80">
        <v>25</v>
      </c>
      <c r="E381" s="80">
        <v>2015</v>
      </c>
      <c r="F381" s="80" t="s">
        <v>91</v>
      </c>
      <c r="G381" s="80" t="s">
        <v>1641</v>
      </c>
      <c r="H381" s="80" t="s">
        <v>1642</v>
      </c>
      <c r="I381" s="177"/>
      <c r="J381" s="81">
        <v>48.812854579329645</v>
      </c>
      <c r="K381" s="81">
        <v>0.71610034575028403</v>
      </c>
      <c r="L381" s="81">
        <v>7.4602794932998409</v>
      </c>
      <c r="M381" s="81">
        <v>4.8169899254900459</v>
      </c>
      <c r="N381" s="81">
        <v>11.717744306931035</v>
      </c>
      <c r="O381" s="81">
        <v>4.3374061475432804</v>
      </c>
      <c r="P381" s="81">
        <v>6.3017210324796373</v>
      </c>
      <c r="Q381" s="81">
        <v>0.34693954139070421</v>
      </c>
      <c r="R381" s="81">
        <v>0</v>
      </c>
      <c r="S381" s="81">
        <v>0.51622282294219091</v>
      </c>
      <c r="T381" s="82"/>
      <c r="U381" s="81">
        <v>1911967</v>
      </c>
      <c r="V381" s="81">
        <v>223</v>
      </c>
      <c r="W381" s="81">
        <v>166</v>
      </c>
      <c r="X381" s="81">
        <v>1010</v>
      </c>
      <c r="Y381" s="81">
        <v>2104</v>
      </c>
      <c r="Z381" s="81">
        <v>2520</v>
      </c>
      <c r="AA381" s="81">
        <v>1254</v>
      </c>
      <c r="AB381" s="81">
        <v>4775</v>
      </c>
      <c r="AC381" s="81">
        <v>0</v>
      </c>
      <c r="AD381" s="81">
        <v>0.51622282294219091</v>
      </c>
      <c r="AE381" s="82"/>
      <c r="AF381" s="81">
        <v>26735562.642346494</v>
      </c>
      <c r="AG381" s="81">
        <v>558444.47722024005</v>
      </c>
      <c r="AH381" s="81">
        <v>1122569.149139144</v>
      </c>
      <c r="AI381" s="81">
        <v>6167380.6235844139</v>
      </c>
      <c r="AJ381" s="81">
        <v>10699018.018110994</v>
      </c>
      <c r="AK381" s="81">
        <v>0</v>
      </c>
      <c r="AL381" s="81">
        <v>0</v>
      </c>
      <c r="AM381" s="81">
        <v>654393.71962835663</v>
      </c>
      <c r="AN381" s="81">
        <v>0</v>
      </c>
      <c r="AO381" s="81">
        <v>0</v>
      </c>
      <c r="AP381" s="82"/>
      <c r="AQ381" s="81">
        <v>21</v>
      </c>
      <c r="AR381" s="81">
        <v>5</v>
      </c>
      <c r="AS381" s="81">
        <v>4</v>
      </c>
      <c r="AT381" s="81">
        <v>0</v>
      </c>
      <c r="AU381" s="81">
        <v>0</v>
      </c>
      <c r="AV381" s="81">
        <v>0</v>
      </c>
      <c r="AW381" s="81" t="s">
        <v>564</v>
      </c>
      <c r="AX381" s="82"/>
      <c r="AY381" s="81">
        <v>101.2</v>
      </c>
      <c r="AZ381" s="81">
        <v>67.599999999999994</v>
      </c>
      <c r="BA381" s="81">
        <v>14492.8</v>
      </c>
      <c r="BB381" s="81">
        <v>0</v>
      </c>
      <c r="BC381" s="81">
        <v>0</v>
      </c>
      <c r="BD381" s="81">
        <v>0</v>
      </c>
      <c r="BE381" s="81" t="s">
        <v>564</v>
      </c>
      <c r="BF381" s="82"/>
      <c r="BG381" s="81">
        <v>6.9580000000000002</v>
      </c>
      <c r="BH381" s="81">
        <v>0</v>
      </c>
      <c r="BI381" s="81">
        <v>8.1869999999999994</v>
      </c>
      <c r="BJ381" s="81">
        <v>0</v>
      </c>
      <c r="BK381" s="81">
        <v>0</v>
      </c>
      <c r="BL381" s="81">
        <v>0</v>
      </c>
      <c r="BM381" s="82"/>
      <c r="BN381" s="81">
        <v>1</v>
      </c>
      <c r="BO381" s="81">
        <v>0</v>
      </c>
      <c r="BP381" s="81">
        <v>2</v>
      </c>
      <c r="BQ381" s="81">
        <v>0</v>
      </c>
      <c r="BR381" s="81">
        <v>0</v>
      </c>
      <c r="BS381" s="81">
        <v>0</v>
      </c>
      <c r="BT381"/>
      <c r="BU381" s="80">
        <v>15.145</v>
      </c>
      <c r="BV381" s="80">
        <v>0</v>
      </c>
      <c r="BW381" s="80">
        <v>0</v>
      </c>
      <c r="BX381" s="80">
        <v>0</v>
      </c>
      <c r="BY381" s="80">
        <v>0</v>
      </c>
      <c r="BZ381" s="80">
        <v>0</v>
      </c>
      <c r="CA381" s="80">
        <v>0</v>
      </c>
      <c r="CB381" s="80">
        <v>0</v>
      </c>
      <c r="CC381" s="80">
        <v>0</v>
      </c>
    </row>
    <row r="382" spans="1:81">
      <c r="A382" s="80" t="s">
        <v>2231</v>
      </c>
      <c r="B382" s="80">
        <v>421</v>
      </c>
      <c r="C382" s="80">
        <v>13</v>
      </c>
      <c r="D382" s="80">
        <v>25</v>
      </c>
      <c r="E382" s="80">
        <v>2016</v>
      </c>
      <c r="F382" s="80" t="s">
        <v>92</v>
      </c>
      <c r="G382" s="80" t="s">
        <v>1641</v>
      </c>
      <c r="H382" s="80" t="s">
        <v>1642</v>
      </c>
      <c r="I382" s="177"/>
      <c r="J382" s="81">
        <v>40.083210848748791</v>
      </c>
      <c r="K382" s="81">
        <v>0.65913654867595872</v>
      </c>
      <c r="L382" s="81">
        <v>9.2698731786713644</v>
      </c>
      <c r="M382" s="81">
        <v>4.5325823121850171</v>
      </c>
      <c r="N382" s="81">
        <v>12.770631354432547</v>
      </c>
      <c r="O382" s="81">
        <v>4.3153403374377044</v>
      </c>
      <c r="P382" s="81">
        <v>6.4329478406963903</v>
      </c>
      <c r="Q382" s="81">
        <v>0.33331253943031336</v>
      </c>
      <c r="R382" s="81">
        <v>0</v>
      </c>
      <c r="S382" s="81">
        <v>0.44112820022000482</v>
      </c>
      <c r="T382" s="82"/>
      <c r="U382" s="81">
        <v>1797146</v>
      </c>
      <c r="V382" s="81">
        <v>223</v>
      </c>
      <c r="W382" s="81">
        <v>166</v>
      </c>
      <c r="X382" s="81">
        <v>1010</v>
      </c>
      <c r="Y382" s="81">
        <v>2114</v>
      </c>
      <c r="Z382" s="81">
        <v>2538</v>
      </c>
      <c r="AA382" s="81">
        <v>1324</v>
      </c>
      <c r="AB382" s="81">
        <v>4719</v>
      </c>
      <c r="AC382" s="81">
        <v>0</v>
      </c>
      <c r="AD382" s="81">
        <v>0.44112820022000482</v>
      </c>
      <c r="AE382" s="82"/>
      <c r="AF382" s="81">
        <v>21976771.277305171</v>
      </c>
      <c r="AG382" s="81">
        <v>523420.00811916299</v>
      </c>
      <c r="AH382" s="81">
        <v>1028445.280312868</v>
      </c>
      <c r="AI382" s="81">
        <v>6296942.920019784</v>
      </c>
      <c r="AJ382" s="81">
        <v>11677415.342243269</v>
      </c>
      <c r="AK382" s="81">
        <v>0</v>
      </c>
      <c r="AL382" s="81">
        <v>0</v>
      </c>
      <c r="AM382" s="81">
        <v>647221.59186708415</v>
      </c>
      <c r="AN382" s="81">
        <v>0</v>
      </c>
      <c r="AO382" s="81">
        <v>0</v>
      </c>
      <c r="AP382" s="82"/>
      <c r="AQ382" s="81">
        <v>26</v>
      </c>
      <c r="AR382" s="81">
        <v>8</v>
      </c>
      <c r="AS382" s="81">
        <v>14</v>
      </c>
      <c r="AT382" s="81">
        <v>0</v>
      </c>
      <c r="AU382" s="81">
        <v>0</v>
      </c>
      <c r="AV382" s="81">
        <v>0</v>
      </c>
      <c r="AW382" s="81" t="s">
        <v>564</v>
      </c>
      <c r="AX382" s="82"/>
      <c r="AY382" s="81">
        <v>127.5</v>
      </c>
      <c r="AZ382" s="81">
        <v>139.19999999999999</v>
      </c>
      <c r="BA382" s="81">
        <v>14688.1</v>
      </c>
      <c r="BB382" s="81">
        <v>0</v>
      </c>
      <c r="BC382" s="81">
        <v>0</v>
      </c>
      <c r="BD382" s="81">
        <v>0</v>
      </c>
      <c r="BE382" s="81" t="s">
        <v>564</v>
      </c>
      <c r="BF382" s="82"/>
      <c r="BG382" s="81">
        <v>29.222999999999999</v>
      </c>
      <c r="BH382" s="81">
        <v>0</v>
      </c>
      <c r="BI382" s="81">
        <v>8.6059999999999999</v>
      </c>
      <c r="BJ382" s="81">
        <v>0</v>
      </c>
      <c r="BK382" s="81">
        <v>0</v>
      </c>
      <c r="BL382" s="81">
        <v>0</v>
      </c>
      <c r="BM382" s="82"/>
      <c r="BN382" s="81">
        <v>1</v>
      </c>
      <c r="BO382" s="81">
        <v>0</v>
      </c>
      <c r="BP382" s="81">
        <v>2</v>
      </c>
      <c r="BQ382" s="81">
        <v>0</v>
      </c>
      <c r="BR382" s="81">
        <v>0</v>
      </c>
      <c r="BS382" s="81">
        <v>0</v>
      </c>
      <c r="BT382"/>
      <c r="BU382" s="80">
        <v>14.367000000000001</v>
      </c>
      <c r="BV382" s="80">
        <v>0</v>
      </c>
      <c r="BW382" s="80">
        <v>0</v>
      </c>
      <c r="BX382" s="80">
        <v>1.2190000000000001</v>
      </c>
      <c r="BY382" s="80">
        <v>22.242999999999999</v>
      </c>
      <c r="BZ382" s="80">
        <v>0</v>
      </c>
      <c r="CA382" s="80">
        <v>0</v>
      </c>
      <c r="CB382" s="80">
        <v>0</v>
      </c>
      <c r="CC382" s="80">
        <v>0</v>
      </c>
    </row>
    <row r="383" spans="1:81">
      <c r="A383" s="80" t="s">
        <v>2232</v>
      </c>
      <c r="B383" s="80">
        <v>422</v>
      </c>
      <c r="C383" s="80">
        <v>14</v>
      </c>
      <c r="D383" s="80">
        <v>25</v>
      </c>
      <c r="E383" s="80">
        <v>2017</v>
      </c>
      <c r="F383" s="80" t="s">
        <v>71</v>
      </c>
      <c r="G383" s="80" t="s">
        <v>1641</v>
      </c>
      <c r="H383" s="80" t="s">
        <v>1642</v>
      </c>
      <c r="I383" s="177"/>
      <c r="J383" s="81">
        <v>42.786782754061598</v>
      </c>
      <c r="K383" s="81">
        <v>0.72130431224708769</v>
      </c>
      <c r="L383" s="81">
        <v>9.0475095050788674</v>
      </c>
      <c r="M383" s="81">
        <v>4.0417298934429651</v>
      </c>
      <c r="N383" s="81">
        <v>11.476625506818088</v>
      </c>
      <c r="O383" s="81">
        <v>4.1980929497076227</v>
      </c>
      <c r="P383" s="81">
        <v>6.3921974132482386</v>
      </c>
      <c r="Q383" s="81">
        <v>0.31746146240661016</v>
      </c>
      <c r="R383" s="81">
        <v>0</v>
      </c>
      <c r="S383" s="81">
        <v>0.61038043236017514</v>
      </c>
      <c r="T383" s="82"/>
      <c r="U383" s="81">
        <v>1957782</v>
      </c>
      <c r="V383" s="81">
        <v>223</v>
      </c>
      <c r="W383" s="81">
        <v>166</v>
      </c>
      <c r="X383" s="81">
        <v>1010</v>
      </c>
      <c r="Y383" s="81">
        <v>2099</v>
      </c>
      <c r="Z383" s="81">
        <v>2510</v>
      </c>
      <c r="AA383" s="81">
        <v>1324</v>
      </c>
      <c r="AB383" s="81">
        <v>4648</v>
      </c>
      <c r="AC383" s="81">
        <v>0</v>
      </c>
      <c r="AD383" s="81">
        <v>0.61038043236017514</v>
      </c>
      <c r="AE383" s="82"/>
      <c r="AF383" s="81">
        <v>24925641.29845053</v>
      </c>
      <c r="AG383" s="81">
        <v>560961.73521703749</v>
      </c>
      <c r="AH383" s="81">
        <v>1390560.27823552</v>
      </c>
      <c r="AI383" s="81">
        <v>5859238.0209796624</v>
      </c>
      <c r="AJ383" s="81">
        <v>11021346.564621851</v>
      </c>
      <c r="AK383" s="81">
        <v>0</v>
      </c>
      <c r="AL383" s="81">
        <v>0</v>
      </c>
      <c r="AM383" s="81">
        <v>638481.26835139433</v>
      </c>
      <c r="AN383" s="81">
        <v>0</v>
      </c>
      <c r="AO383" s="81">
        <v>0</v>
      </c>
      <c r="AP383" s="82"/>
      <c r="AQ383" s="81">
        <v>28</v>
      </c>
      <c r="AR383" s="81">
        <v>10</v>
      </c>
      <c r="AS383" s="81">
        <v>27</v>
      </c>
      <c r="AT383" s="81">
        <v>0</v>
      </c>
      <c r="AU383" s="81">
        <v>0</v>
      </c>
      <c r="AV383" s="81">
        <v>0</v>
      </c>
      <c r="AW383" s="81" t="s">
        <v>564</v>
      </c>
      <c r="AX383" s="82"/>
      <c r="AY383" s="81">
        <v>139.4</v>
      </c>
      <c r="AZ383" s="81">
        <v>199.6</v>
      </c>
      <c r="BA383" s="81">
        <v>47123</v>
      </c>
      <c r="BB383" s="81">
        <v>0</v>
      </c>
      <c r="BC383" s="81">
        <v>0</v>
      </c>
      <c r="BD383" s="81">
        <v>0</v>
      </c>
      <c r="BE383" s="81" t="s">
        <v>564</v>
      </c>
      <c r="BF383" s="82"/>
      <c r="BG383" s="81">
        <v>29.158999999999999</v>
      </c>
      <c r="BH383" s="81">
        <v>0</v>
      </c>
      <c r="BI383" s="81">
        <v>8.4269999999999996</v>
      </c>
      <c r="BJ383" s="81">
        <v>0</v>
      </c>
      <c r="BK383" s="81">
        <v>0</v>
      </c>
      <c r="BL383" s="81">
        <v>0</v>
      </c>
      <c r="BM383" s="82"/>
      <c r="BN383" s="81">
        <v>1</v>
      </c>
      <c r="BO383" s="81">
        <v>0</v>
      </c>
      <c r="BP383" s="81">
        <v>2</v>
      </c>
      <c r="BQ383" s="81">
        <v>0</v>
      </c>
      <c r="BR383" s="81">
        <v>0</v>
      </c>
      <c r="BS383" s="81">
        <v>0</v>
      </c>
      <c r="BT383"/>
      <c r="BU383" s="80">
        <v>14.568</v>
      </c>
      <c r="BV383" s="80">
        <v>0</v>
      </c>
      <c r="BW383" s="80">
        <v>0</v>
      </c>
      <c r="BX383" s="80">
        <v>1.323</v>
      </c>
      <c r="BY383" s="80">
        <v>21.695</v>
      </c>
      <c r="BZ383" s="80">
        <v>0</v>
      </c>
      <c r="CA383" s="80">
        <v>0</v>
      </c>
      <c r="CB383" s="80">
        <v>0</v>
      </c>
      <c r="CC383" s="80">
        <v>0</v>
      </c>
    </row>
    <row r="384" spans="1:81">
      <c r="A384" s="80" t="s">
        <v>2233</v>
      </c>
      <c r="B384" s="80">
        <v>423</v>
      </c>
      <c r="C384" s="80">
        <v>15</v>
      </c>
      <c r="D384" s="80">
        <v>25</v>
      </c>
      <c r="E384" s="80">
        <v>2018</v>
      </c>
      <c r="F384" s="80" t="s">
        <v>93</v>
      </c>
      <c r="G384" s="80" t="s">
        <v>1641</v>
      </c>
      <c r="H384" s="80" t="s">
        <v>1642</v>
      </c>
      <c r="I384" s="177"/>
      <c r="J384" s="81">
        <v>42.473320898571686</v>
      </c>
      <c r="K384" s="81">
        <v>0.67309916921706825</v>
      </c>
      <c r="L384" s="81">
        <v>8.3494104165341465</v>
      </c>
      <c r="M384" s="81">
        <v>4.381594827941842</v>
      </c>
      <c r="N384" s="81">
        <v>11.119713330814335</v>
      </c>
      <c r="O384" s="81">
        <v>4.0798329816629044</v>
      </c>
      <c r="P384" s="81">
        <v>6.2281903744281726</v>
      </c>
      <c r="Q384" s="81">
        <v>0.28939109184597056</v>
      </c>
      <c r="R384" s="81">
        <v>0</v>
      </c>
      <c r="S384" s="81">
        <v>0.5730338322208699</v>
      </c>
      <c r="T384" s="82"/>
      <c r="U384" s="81">
        <v>1805586</v>
      </c>
      <c r="V384" s="81">
        <v>223</v>
      </c>
      <c r="W384" s="81">
        <v>166</v>
      </c>
      <c r="X384" s="81">
        <v>1010</v>
      </c>
      <c r="Y384" s="81">
        <v>2101</v>
      </c>
      <c r="Z384" s="81">
        <v>2486</v>
      </c>
      <c r="AA384" s="81">
        <v>1303</v>
      </c>
      <c r="AB384" s="81">
        <v>4566</v>
      </c>
      <c r="AC384" s="81">
        <v>0</v>
      </c>
      <c r="AD384" s="81">
        <v>0.5730338322208699</v>
      </c>
      <c r="AE384" s="82"/>
      <c r="AF384" s="81">
        <v>24586590.697227482</v>
      </c>
      <c r="AG384" s="81">
        <v>514274.54417789698</v>
      </c>
      <c r="AH384" s="81">
        <v>1323382.8342376139</v>
      </c>
      <c r="AI384" s="81">
        <v>6199679.3620406576</v>
      </c>
      <c r="AJ384" s="81">
        <v>10451682.38161101</v>
      </c>
      <c r="AK384" s="81">
        <v>0</v>
      </c>
      <c r="AL384" s="81">
        <v>0</v>
      </c>
      <c r="AM384" s="81">
        <v>628514.97150938876</v>
      </c>
      <c r="AN384" s="81">
        <v>0</v>
      </c>
      <c r="AO384" s="81">
        <v>0</v>
      </c>
      <c r="AP384" s="82"/>
      <c r="AQ384" s="81">
        <v>28</v>
      </c>
      <c r="AR384" s="81">
        <v>16</v>
      </c>
      <c r="AS384" s="81">
        <v>32</v>
      </c>
      <c r="AT384" s="81">
        <v>0</v>
      </c>
      <c r="AU384" s="81">
        <v>0</v>
      </c>
      <c r="AV384" s="81">
        <v>0</v>
      </c>
      <c r="AW384" s="81" t="s">
        <v>564</v>
      </c>
      <c r="AX384" s="82"/>
      <c r="AY384" s="81">
        <v>139.69999999999999</v>
      </c>
      <c r="AZ384" s="81">
        <v>497</v>
      </c>
      <c r="BA384" s="81">
        <v>47221</v>
      </c>
      <c r="BB384" s="81">
        <v>0</v>
      </c>
      <c r="BC384" s="81">
        <v>0</v>
      </c>
      <c r="BD384" s="81">
        <v>0</v>
      </c>
      <c r="BE384" s="81" t="s">
        <v>564</v>
      </c>
      <c r="BF384" s="82"/>
      <c r="BG384" s="81">
        <v>31.574000000000002</v>
      </c>
      <c r="BH384" s="81">
        <v>0</v>
      </c>
      <c r="BI384" s="81">
        <v>7.5430000000000001</v>
      </c>
      <c r="BJ384" s="81">
        <v>0</v>
      </c>
      <c r="BK384" s="81">
        <v>0</v>
      </c>
      <c r="BL384" s="81">
        <v>0</v>
      </c>
      <c r="BM384" s="82"/>
      <c r="BN384" s="81">
        <v>1</v>
      </c>
      <c r="BO384" s="81">
        <v>0</v>
      </c>
      <c r="BP384" s="81">
        <v>2</v>
      </c>
      <c r="BQ384" s="81">
        <v>0</v>
      </c>
      <c r="BR384" s="81">
        <v>0</v>
      </c>
      <c r="BS384" s="81">
        <v>0</v>
      </c>
      <c r="BT384"/>
      <c r="BU384" s="80">
        <v>13.71</v>
      </c>
      <c r="BV384" s="80">
        <v>0</v>
      </c>
      <c r="BW384" s="80">
        <v>0</v>
      </c>
      <c r="BX384" s="80">
        <v>1.3380000000000001</v>
      </c>
      <c r="BY384" s="80">
        <v>24.068999999999999</v>
      </c>
      <c r="BZ384" s="80">
        <v>0</v>
      </c>
      <c r="CA384" s="80">
        <v>0</v>
      </c>
      <c r="CB384" s="80">
        <v>0</v>
      </c>
      <c r="CC384" s="80">
        <v>0</v>
      </c>
    </row>
    <row r="385" spans="1:81">
      <c r="A385" s="80" t="s">
        <v>2234</v>
      </c>
      <c r="B385" s="80">
        <v>424</v>
      </c>
      <c r="C385" s="80">
        <v>16</v>
      </c>
      <c r="D385" s="80">
        <v>25</v>
      </c>
      <c r="E385" s="80">
        <v>2019</v>
      </c>
      <c r="F385" s="80" t="s">
        <v>73</v>
      </c>
      <c r="G385" s="80" t="s">
        <v>1641</v>
      </c>
      <c r="H385" s="80" t="s">
        <v>1642</v>
      </c>
      <c r="I385" s="177"/>
      <c r="J385" s="81">
        <v>40.494188732733974</v>
      </c>
      <c r="K385" s="81">
        <v>0.59729752806078673</v>
      </c>
      <c r="L385" s="81">
        <v>8.4366200509705092</v>
      </c>
      <c r="M385" s="81">
        <v>4.0575135566418847</v>
      </c>
      <c r="N385" s="81">
        <v>10.835233830291084</v>
      </c>
      <c r="O385" s="81">
        <v>3.9644222830122962</v>
      </c>
      <c r="P385" s="81">
        <v>6.0439918312849183</v>
      </c>
      <c r="Q385" s="81">
        <v>0.27392531845839407</v>
      </c>
      <c r="R385" s="81">
        <v>0</v>
      </c>
      <c r="S385" s="81">
        <v>0.68710767017592012</v>
      </c>
      <c r="T385" s="82"/>
      <c r="U385" s="81">
        <v>1729307</v>
      </c>
      <c r="V385" s="81">
        <v>223</v>
      </c>
      <c r="W385" s="81">
        <v>166</v>
      </c>
      <c r="X385" s="81">
        <v>1010</v>
      </c>
      <c r="Y385" s="81">
        <v>2084</v>
      </c>
      <c r="Z385" s="81">
        <v>2482</v>
      </c>
      <c r="AA385" s="81">
        <v>1255</v>
      </c>
      <c r="AB385" s="81">
        <v>4439</v>
      </c>
      <c r="AC385" s="81">
        <v>0</v>
      </c>
      <c r="AD385" s="81">
        <v>0.68710767017592012</v>
      </c>
      <c r="AE385" s="82"/>
      <c r="AF385" s="81">
        <v>22835359.514371268</v>
      </c>
      <c r="AG385" s="81">
        <v>450471.28769446787</v>
      </c>
      <c r="AH385" s="81">
        <v>1405030.3642902421</v>
      </c>
      <c r="AI385" s="81">
        <v>5922976.5326916939</v>
      </c>
      <c r="AJ385" s="81">
        <v>10087616.664071726</v>
      </c>
      <c r="AK385" s="81">
        <v>0</v>
      </c>
      <c r="AL385" s="81">
        <v>0</v>
      </c>
      <c r="AM385" s="81">
        <v>604558.38322589127</v>
      </c>
      <c r="AN385" s="81">
        <v>0</v>
      </c>
      <c r="AO385" s="81">
        <v>0</v>
      </c>
      <c r="AP385" s="82"/>
      <c r="AQ385" s="81">
        <v>31</v>
      </c>
      <c r="AR385" s="81">
        <v>57</v>
      </c>
      <c r="AS385" s="81">
        <v>35</v>
      </c>
      <c r="AT385" s="81">
        <v>0</v>
      </c>
      <c r="AU385" s="81">
        <v>0</v>
      </c>
      <c r="AV385" s="81">
        <v>0</v>
      </c>
      <c r="AW385" s="81" t="s">
        <v>564</v>
      </c>
      <c r="AX385" s="82"/>
      <c r="AY385" s="81">
        <v>156.9</v>
      </c>
      <c r="AZ385" s="81">
        <v>2525.4</v>
      </c>
      <c r="BA385" s="81">
        <v>47279.9</v>
      </c>
      <c r="BB385" s="81">
        <v>0</v>
      </c>
      <c r="BC385" s="81">
        <v>0</v>
      </c>
      <c r="BD385" s="81">
        <v>0</v>
      </c>
      <c r="BE385" s="81" t="s">
        <v>564</v>
      </c>
      <c r="BF385" s="82"/>
      <c r="BG385" s="81">
        <v>29.895</v>
      </c>
      <c r="BH385" s="81">
        <v>0</v>
      </c>
      <c r="BI385" s="81">
        <v>7.1630000000000003</v>
      </c>
      <c r="BJ385" s="81">
        <v>0</v>
      </c>
      <c r="BK385" s="81">
        <v>0</v>
      </c>
      <c r="BL385" s="81">
        <v>0</v>
      </c>
      <c r="BM385" s="82"/>
      <c r="BN385" s="81">
        <v>1</v>
      </c>
      <c r="BO385" s="81">
        <v>0</v>
      </c>
      <c r="BP385" s="81">
        <v>2</v>
      </c>
      <c r="BQ385" s="81">
        <v>0</v>
      </c>
      <c r="BR385" s="81">
        <v>0</v>
      </c>
      <c r="BS385" s="81">
        <v>0</v>
      </c>
      <c r="BT385"/>
      <c r="BU385" s="80">
        <v>13.303000000000001</v>
      </c>
      <c r="BV385" s="80">
        <v>0</v>
      </c>
      <c r="BW385" s="80">
        <v>0</v>
      </c>
      <c r="BX385" s="80">
        <v>0</v>
      </c>
      <c r="BY385" s="80">
        <v>23.754999999999999</v>
      </c>
      <c r="BZ385" s="80">
        <v>0</v>
      </c>
      <c r="CA385" s="80">
        <v>0</v>
      </c>
      <c r="CB385" s="80">
        <v>0</v>
      </c>
      <c r="CC385" s="80">
        <v>0</v>
      </c>
    </row>
    <row r="386" spans="1:81">
      <c r="A386" s="80" t="s">
        <v>2235</v>
      </c>
      <c r="B386" s="80">
        <v>425</v>
      </c>
      <c r="C386" s="80">
        <v>17</v>
      </c>
      <c r="D386" s="80">
        <v>25</v>
      </c>
      <c r="E386" s="80">
        <v>2020</v>
      </c>
      <c r="F386" s="80" t="s">
        <v>218</v>
      </c>
      <c r="G386" s="174" t="s">
        <v>1641</v>
      </c>
      <c r="H386" s="80" t="s">
        <v>1642</v>
      </c>
      <c r="I386" s="177"/>
      <c r="J386" s="81">
        <v>37.590126208313059</v>
      </c>
      <c r="K386" s="81">
        <v>0.5879036494568074</v>
      </c>
      <c r="L386" s="81">
        <v>7.0091643406227506</v>
      </c>
      <c r="M386" s="81">
        <v>3.3311645676100885</v>
      </c>
      <c r="N386" s="81">
        <v>9.5584613494154009</v>
      </c>
      <c r="O386" s="81">
        <v>3.4342107430216422</v>
      </c>
      <c r="P386" s="81">
        <v>5.8022551096801518</v>
      </c>
      <c r="Q386" s="81">
        <v>0.25802283652441865</v>
      </c>
      <c r="R386" s="81">
        <v>0</v>
      </c>
      <c r="S386" s="81">
        <v>0.50389830788050949</v>
      </c>
      <c r="T386" s="82"/>
      <c r="U386" s="81">
        <v>1892857</v>
      </c>
      <c r="V386" s="81">
        <v>196</v>
      </c>
      <c r="W386" s="81">
        <v>149</v>
      </c>
      <c r="X386" s="81">
        <v>900</v>
      </c>
      <c r="Y386" s="81">
        <v>2101</v>
      </c>
      <c r="Z386" s="81">
        <v>2454</v>
      </c>
      <c r="AA386" s="81">
        <v>1309</v>
      </c>
      <c r="AB386" s="81">
        <v>4376</v>
      </c>
      <c r="AC386" s="81">
        <v>0</v>
      </c>
      <c r="AD386" s="81">
        <v>0.50389830788050949</v>
      </c>
      <c r="AE386" s="82"/>
      <c r="AF386" s="81">
        <v>22149619.275627051</v>
      </c>
      <c r="AG386" s="81">
        <v>452927.41336892243</v>
      </c>
      <c r="AH386" s="81">
        <v>1222189.7958267038</v>
      </c>
      <c r="AI386" s="81">
        <v>5086121.5030381409</v>
      </c>
      <c r="AJ386" s="81">
        <v>9294694.7512066998</v>
      </c>
      <c r="AK386" s="81"/>
      <c r="AL386" s="81"/>
      <c r="AM386" s="81">
        <v>571116.61837403569</v>
      </c>
      <c r="AN386" s="81"/>
      <c r="AO386" s="81"/>
      <c r="AP386" s="82"/>
      <c r="AQ386" s="81">
        <v>33</v>
      </c>
      <c r="AR386" s="81">
        <v>81</v>
      </c>
      <c r="AS386" s="81">
        <v>55</v>
      </c>
      <c r="AT386" s="81">
        <v>0</v>
      </c>
      <c r="AU386" s="81">
        <v>0</v>
      </c>
      <c r="AV386" s="81">
        <v>0</v>
      </c>
      <c r="AW386" s="81">
        <v>55</v>
      </c>
      <c r="AX386" s="82"/>
      <c r="AY386" s="81">
        <v>164.7</v>
      </c>
      <c r="AZ386" s="81">
        <v>3713.4</v>
      </c>
      <c r="BA386" s="81">
        <v>47671.1</v>
      </c>
      <c r="BB386" s="81">
        <v>0</v>
      </c>
      <c r="BC386" s="81">
        <v>0</v>
      </c>
      <c r="BD386" s="81">
        <v>0</v>
      </c>
      <c r="BE386" s="81">
        <v>47671.1</v>
      </c>
      <c r="BF386" s="82"/>
      <c r="BG386" s="81">
        <v>29.06</v>
      </c>
      <c r="BH386" s="81">
        <v>0</v>
      </c>
      <c r="BI386" s="81">
        <v>7.7380000000000004</v>
      </c>
      <c r="BJ386" s="81">
        <v>0</v>
      </c>
      <c r="BK386" s="81">
        <v>0</v>
      </c>
      <c r="BL386" s="81">
        <v>0</v>
      </c>
      <c r="BM386" s="82"/>
      <c r="BN386" s="81">
        <v>1</v>
      </c>
      <c r="BO386" s="81">
        <v>0</v>
      </c>
      <c r="BP386" s="81">
        <v>2</v>
      </c>
      <c r="BQ386" s="81">
        <v>0</v>
      </c>
      <c r="BR386" s="81">
        <v>0</v>
      </c>
      <c r="BS386" s="81">
        <v>0</v>
      </c>
      <c r="BT386"/>
      <c r="BU386" s="80">
        <v>13.981</v>
      </c>
      <c r="BV386" s="80">
        <v>0</v>
      </c>
      <c r="BW386" s="80">
        <v>0</v>
      </c>
      <c r="BX386" s="80">
        <v>0</v>
      </c>
      <c r="BY386" s="80">
        <v>22.817</v>
      </c>
      <c r="BZ386" s="80">
        <v>0</v>
      </c>
      <c r="CA386" s="80">
        <v>0</v>
      </c>
      <c r="CB386" s="80">
        <v>0</v>
      </c>
      <c r="CC386" s="80">
        <v>0</v>
      </c>
    </row>
    <row r="387" spans="1:81">
      <c r="A387" s="80" t="s">
        <v>1643</v>
      </c>
      <c r="B387" s="80">
        <v>425</v>
      </c>
      <c r="C387" s="80">
        <v>18</v>
      </c>
      <c r="D387" s="80">
        <v>25</v>
      </c>
      <c r="E387" s="80">
        <v>2021</v>
      </c>
      <c r="F387" s="80" t="s">
        <v>75</v>
      </c>
      <c r="G387" s="174" t="s">
        <v>1641</v>
      </c>
      <c r="H387" s="80" t="s">
        <v>1642</v>
      </c>
      <c r="I387" s="177"/>
      <c r="J387" s="81">
        <v>48.932731610983005</v>
      </c>
      <c r="K387" s="81">
        <v>0.69683189930554523</v>
      </c>
      <c r="L387" s="81">
        <v>5.5908725895553957</v>
      </c>
      <c r="M387" s="81">
        <v>3.7693803792220533</v>
      </c>
      <c r="N387" s="81">
        <v>9.3562310365073511</v>
      </c>
      <c r="O387" s="81">
        <v>3.3501541934371448</v>
      </c>
      <c r="P387" s="81">
        <v>5.9134247772265809</v>
      </c>
      <c r="Q387" s="81">
        <v>0.25771808550851966</v>
      </c>
      <c r="R387" s="81">
        <v>0</v>
      </c>
      <c r="S387" s="81">
        <v>0.60458659298126716</v>
      </c>
      <c r="T387" s="82"/>
      <c r="U387" s="81">
        <v>2274340</v>
      </c>
      <c r="V387" s="81">
        <v>196</v>
      </c>
      <c r="W387" s="81">
        <v>149</v>
      </c>
      <c r="X387" s="81">
        <v>900</v>
      </c>
      <c r="Y387" s="81">
        <v>2104</v>
      </c>
      <c r="Z387" s="81">
        <v>2465</v>
      </c>
      <c r="AA387" s="81">
        <v>1301</v>
      </c>
      <c r="AB387" s="81">
        <v>4319</v>
      </c>
      <c r="AC387" s="81">
        <v>0</v>
      </c>
      <c r="AD387" s="81">
        <v>0.60458659298126716</v>
      </c>
      <c r="AE387" s="82"/>
      <c r="AF387" s="81">
        <v>28855123.966338757</v>
      </c>
      <c r="AG387" s="81">
        <v>501490.03370787151</v>
      </c>
      <c r="AH387" s="81">
        <v>937964.26241525449</v>
      </c>
      <c r="AI387" s="81">
        <v>5676073.9014690155</v>
      </c>
      <c r="AJ387" s="81">
        <v>9815735.3028302845</v>
      </c>
      <c r="AK387" s="81">
        <v>0</v>
      </c>
      <c r="AL387" s="81">
        <v>0</v>
      </c>
      <c r="AM387" s="81">
        <v>566928.73144190083</v>
      </c>
      <c r="AN387" s="81">
        <v>0</v>
      </c>
      <c r="AO387" s="81">
        <v>0</v>
      </c>
      <c r="AP387" s="82"/>
      <c r="AQ387" s="81">
        <v>33</v>
      </c>
      <c r="AR387" s="81">
        <v>93</v>
      </c>
      <c r="AS387" s="81">
        <v>55</v>
      </c>
      <c r="AT387" s="81">
        <v>0</v>
      </c>
      <c r="AU387" s="81">
        <v>0</v>
      </c>
      <c r="AV387" s="81">
        <v>0</v>
      </c>
      <c r="AW387" s="81"/>
      <c r="AX387" s="82"/>
      <c r="AY387" s="81">
        <v>164.7</v>
      </c>
      <c r="AZ387" s="81">
        <v>4287.6000000000004</v>
      </c>
      <c r="BA387" s="81">
        <v>47671.1</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1644</v>
      </c>
      <c r="B388" s="80">
        <v>425</v>
      </c>
      <c r="C388" s="80">
        <v>19</v>
      </c>
      <c r="D388" s="80">
        <v>25</v>
      </c>
      <c r="E388" s="80">
        <v>2022</v>
      </c>
      <c r="F388" s="80" t="s">
        <v>568</v>
      </c>
      <c r="G388" s="80" t="s">
        <v>1641</v>
      </c>
      <c r="H388" s="80" t="s">
        <v>1642</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39</v>
      </c>
      <c r="AR388" s="81">
        <v>107</v>
      </c>
      <c r="AS388" s="81">
        <v>54</v>
      </c>
      <c r="AT388" s="81">
        <v>0</v>
      </c>
      <c r="AU388" s="81">
        <v>0</v>
      </c>
      <c r="AV388" s="81">
        <v>0</v>
      </c>
      <c r="AW388" s="81"/>
      <c r="AX388" s="82"/>
      <c r="AY388" s="81">
        <v>212.70000000000005</v>
      </c>
      <c r="AZ388" s="81">
        <v>4980.6000000000004</v>
      </c>
      <c r="BA388" s="81">
        <v>47650.7</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2236</v>
      </c>
      <c r="B389" s="80">
        <v>18</v>
      </c>
      <c r="C389" s="80">
        <v>1</v>
      </c>
      <c r="D389" s="80">
        <v>2</v>
      </c>
      <c r="E389" s="80">
        <v>1990</v>
      </c>
      <c r="F389" s="80" t="s">
        <v>562</v>
      </c>
      <c r="G389" s="80" t="s">
        <v>2237</v>
      </c>
      <c r="H389" s="80" t="s">
        <v>2238</v>
      </c>
      <c r="I389" s="177"/>
      <c r="J389" s="81">
        <v>13.407019792048922</v>
      </c>
      <c r="K389" s="81">
        <v>0.28805857561969334</v>
      </c>
      <c r="L389" s="81">
        <v>7.0252930129262481E-2</v>
      </c>
      <c r="M389" s="81">
        <v>1.7492867121506872</v>
      </c>
      <c r="N389" s="81">
        <v>5.5323375184528043</v>
      </c>
      <c r="O389" s="81">
        <v>4.5634491519652842</v>
      </c>
      <c r="P389" s="81">
        <v>6.3876817907266634</v>
      </c>
      <c r="Q389" s="81">
        <v>0.30819254117200079</v>
      </c>
      <c r="R389" s="81">
        <v>0</v>
      </c>
      <c r="S389" s="81">
        <v>0.27783156371535389</v>
      </c>
      <c r="T389" s="82"/>
      <c r="U389" s="81">
        <v>1995999</v>
      </c>
      <c r="V389" s="81">
        <v>84</v>
      </c>
      <c r="W389" s="81">
        <v>1</v>
      </c>
      <c r="X389" s="81">
        <v>602</v>
      </c>
      <c r="Y389" s="81">
        <v>1375</v>
      </c>
      <c r="Z389" s="81">
        <v>1877</v>
      </c>
      <c r="AA389" s="81">
        <v>1551</v>
      </c>
      <c r="AB389" s="81">
        <v>5004</v>
      </c>
      <c r="AC389" s="81">
        <v>0</v>
      </c>
      <c r="AD389" s="81">
        <v>0.27783156371535389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2239</v>
      </c>
      <c r="B390" s="80">
        <v>19</v>
      </c>
      <c r="C390" s="80">
        <v>2</v>
      </c>
      <c r="D390" s="80">
        <v>2</v>
      </c>
      <c r="E390" s="80">
        <v>2005</v>
      </c>
      <c r="F390" s="80" t="s">
        <v>565</v>
      </c>
      <c r="G390" s="80" t="s">
        <v>2237</v>
      </c>
      <c r="H390" s="80" t="s">
        <v>2238</v>
      </c>
      <c r="I390" s="177"/>
      <c r="J390" s="81">
        <v>8.6521343937279784</v>
      </c>
      <c r="K390" s="81">
        <v>0.26032111958579651</v>
      </c>
      <c r="L390" s="81">
        <v>3.7391960981479779</v>
      </c>
      <c r="M390" s="81">
        <v>2.9914014052222333</v>
      </c>
      <c r="N390" s="81">
        <v>9.0388656054723295</v>
      </c>
      <c r="O390" s="81">
        <v>6.2882635671820521</v>
      </c>
      <c r="P390" s="81">
        <v>7.3569347122540654</v>
      </c>
      <c r="Q390" s="81">
        <v>0.29068563747685205</v>
      </c>
      <c r="R390" s="81">
        <v>0</v>
      </c>
      <c r="S390" s="81">
        <v>0.17252184837197534</v>
      </c>
      <c r="T390" s="82"/>
      <c r="U390" s="81">
        <v>1559000</v>
      </c>
      <c r="V390" s="81">
        <v>100</v>
      </c>
      <c r="W390" s="81">
        <v>50</v>
      </c>
      <c r="X390" s="81">
        <v>549</v>
      </c>
      <c r="Y390" s="81">
        <v>1689</v>
      </c>
      <c r="Z390" s="81">
        <v>2993</v>
      </c>
      <c r="AA390" s="81">
        <v>1463</v>
      </c>
      <c r="AB390" s="81">
        <v>4934</v>
      </c>
      <c r="AC390" s="81">
        <v>0</v>
      </c>
      <c r="AD390" s="81">
        <v>0.17252184837197534</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2240</v>
      </c>
      <c r="B391" s="80">
        <v>20</v>
      </c>
      <c r="C391" s="80">
        <v>3</v>
      </c>
      <c r="D391" s="80">
        <v>2</v>
      </c>
      <c r="E391" s="80">
        <v>2006</v>
      </c>
      <c r="F391" s="80" t="s">
        <v>566</v>
      </c>
      <c r="G391" s="80" t="s">
        <v>2237</v>
      </c>
      <c r="H391" s="80" t="s">
        <v>2238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2241</v>
      </c>
      <c r="B392" s="80">
        <v>21</v>
      </c>
      <c r="C392" s="80">
        <v>4</v>
      </c>
      <c r="D392" s="80">
        <v>2</v>
      </c>
      <c r="E392" s="80">
        <v>2007</v>
      </c>
      <c r="F392" s="80" t="s">
        <v>567</v>
      </c>
      <c r="G392" s="80" t="s">
        <v>2237</v>
      </c>
      <c r="H392" s="80" t="s">
        <v>2238</v>
      </c>
      <c r="I392" s="177"/>
      <c r="J392" s="81">
        <v>8.7850923713517375</v>
      </c>
      <c r="K392" s="81">
        <v>0.25956068213697725</v>
      </c>
      <c r="L392" s="81">
        <v>0.85969307681483942</v>
      </c>
      <c r="M392" s="81">
        <v>3.8899991141512262</v>
      </c>
      <c r="N392" s="81">
        <v>8.0850272181487703</v>
      </c>
      <c r="O392" s="81">
        <v>6.1258153144175376</v>
      </c>
      <c r="P392" s="81">
        <v>7.5371960817323709</v>
      </c>
      <c r="Q392" s="81">
        <v>0.30243831132363969</v>
      </c>
      <c r="R392" s="81">
        <v>0</v>
      </c>
      <c r="S392" s="81">
        <v>0.15444225277397719</v>
      </c>
      <c r="T392" s="82"/>
      <c r="U392" s="81">
        <v>1619408</v>
      </c>
      <c r="V392" s="81">
        <v>97</v>
      </c>
      <c r="W392" s="81">
        <v>14</v>
      </c>
      <c r="X392" s="81">
        <v>833</v>
      </c>
      <c r="Y392" s="81">
        <v>1721</v>
      </c>
      <c r="Z392" s="81">
        <v>3031</v>
      </c>
      <c r="AA392" s="81">
        <v>1476</v>
      </c>
      <c r="AB392" s="81">
        <v>4862</v>
      </c>
      <c r="AC392" s="81">
        <v>0</v>
      </c>
      <c r="AD392" s="81">
        <v>0.15444225277397719</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2242</v>
      </c>
      <c r="B393" s="80">
        <v>22</v>
      </c>
      <c r="C393" s="80">
        <v>5</v>
      </c>
      <c r="D393" s="80">
        <v>2</v>
      </c>
      <c r="E393" s="80">
        <v>2008</v>
      </c>
      <c r="F393" s="80" t="s">
        <v>84</v>
      </c>
      <c r="G393" s="80" t="s">
        <v>2237</v>
      </c>
      <c r="H393" s="80" t="s">
        <v>2238</v>
      </c>
      <c r="I393" s="177"/>
      <c r="J393" s="81">
        <v>7.6585012182610388</v>
      </c>
      <c r="K393" s="81">
        <v>0.19240860873360238</v>
      </c>
      <c r="L393" s="81">
        <v>0.78105110239484166</v>
      </c>
      <c r="M393" s="81">
        <v>4.2082162783770451</v>
      </c>
      <c r="N393" s="81">
        <v>7.412094839692756</v>
      </c>
      <c r="O393" s="81">
        <v>5.85952464186387</v>
      </c>
      <c r="P393" s="81">
        <v>7.5388076947268381</v>
      </c>
      <c r="Q393" s="81">
        <v>0.29669215386040537</v>
      </c>
      <c r="R393" s="81">
        <v>0</v>
      </c>
      <c r="S393" s="81">
        <v>0.1150361981707185</v>
      </c>
      <c r="T393" s="82"/>
      <c r="U393" s="81">
        <v>1638203</v>
      </c>
      <c r="V393" s="81">
        <v>97</v>
      </c>
      <c r="W393" s="81">
        <v>14</v>
      </c>
      <c r="X393" s="81">
        <v>833</v>
      </c>
      <c r="Y393" s="81">
        <v>1736</v>
      </c>
      <c r="Z393" s="81">
        <v>3001</v>
      </c>
      <c r="AA393" s="81">
        <v>1478</v>
      </c>
      <c r="AB393" s="81">
        <v>4848</v>
      </c>
      <c r="AC393" s="81">
        <v>0</v>
      </c>
      <c r="AD393" s="81">
        <v>0.1150361981707185</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2243</v>
      </c>
      <c r="B394" s="80">
        <v>23</v>
      </c>
      <c r="C394" s="80">
        <v>6</v>
      </c>
      <c r="D394" s="80">
        <v>2</v>
      </c>
      <c r="E394" s="80">
        <v>2009</v>
      </c>
      <c r="F394" s="80" t="s">
        <v>85</v>
      </c>
      <c r="G394" s="80" t="s">
        <v>2237</v>
      </c>
      <c r="H394" s="80" t="s">
        <v>2238</v>
      </c>
      <c r="I394" s="177"/>
      <c r="J394" s="81">
        <v>4.1524474725478884</v>
      </c>
      <c r="K394" s="81">
        <v>0.17803496223480833</v>
      </c>
      <c r="L394" s="81">
        <v>1.9223272938794185</v>
      </c>
      <c r="M394" s="81">
        <v>3.9587450374029283</v>
      </c>
      <c r="N394" s="81">
        <v>7.5083093206165819</v>
      </c>
      <c r="O394" s="81">
        <v>6.0096008328010031</v>
      </c>
      <c r="P394" s="81">
        <v>7.1694832755008573</v>
      </c>
      <c r="Q394" s="81">
        <v>0.28070591802203887</v>
      </c>
      <c r="R394" s="81">
        <v>0</v>
      </c>
      <c r="S394" s="81">
        <v>5.5410455109978399E-2</v>
      </c>
      <c r="T394" s="82"/>
      <c r="U394" s="81">
        <v>659833</v>
      </c>
      <c r="V394" s="81">
        <v>86</v>
      </c>
      <c r="W394" s="81">
        <v>48</v>
      </c>
      <c r="X394" s="81">
        <v>799</v>
      </c>
      <c r="Y394" s="81">
        <v>1745</v>
      </c>
      <c r="Z394" s="81">
        <v>3038</v>
      </c>
      <c r="AA394" s="81">
        <v>1443</v>
      </c>
      <c r="AB394" s="81">
        <v>4815</v>
      </c>
      <c r="AC394" s="81">
        <v>0</v>
      </c>
      <c r="AD394" s="81">
        <v>5.5410455109978399E-2</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2244</v>
      </c>
      <c r="B395" s="80">
        <v>24</v>
      </c>
      <c r="C395" s="80">
        <v>7</v>
      </c>
      <c r="D395" s="80">
        <v>2</v>
      </c>
      <c r="E395" s="80">
        <v>2010</v>
      </c>
      <c r="F395" s="80" t="s">
        <v>86</v>
      </c>
      <c r="G395" s="80" t="s">
        <v>2237</v>
      </c>
      <c r="H395" s="80" t="s">
        <v>2238</v>
      </c>
      <c r="I395" s="177"/>
      <c r="J395" s="81">
        <v>4.7442974871817665</v>
      </c>
      <c r="K395" s="81">
        <v>0.19072684664385348</v>
      </c>
      <c r="L395" s="81">
        <v>1.9575908986960138</v>
      </c>
      <c r="M395" s="81">
        <v>4.0901647209895353</v>
      </c>
      <c r="N395" s="81">
        <v>7.9679379729585333</v>
      </c>
      <c r="O395" s="81">
        <v>5.9975565401879818</v>
      </c>
      <c r="P395" s="81">
        <v>7.2206291470171298</v>
      </c>
      <c r="Q395" s="81">
        <v>0.28887436696022811</v>
      </c>
      <c r="R395" s="81">
        <v>0</v>
      </c>
      <c r="S395" s="81">
        <v>0.11592085260583462</v>
      </c>
      <c r="T395" s="82"/>
      <c r="U395" s="81">
        <v>880342</v>
      </c>
      <c r="V395" s="81">
        <v>86</v>
      </c>
      <c r="W395" s="81">
        <v>48</v>
      </c>
      <c r="X395" s="81">
        <v>799</v>
      </c>
      <c r="Y395" s="81">
        <v>1740</v>
      </c>
      <c r="Z395" s="81">
        <v>3046</v>
      </c>
      <c r="AA395" s="81">
        <v>1417</v>
      </c>
      <c r="AB395" s="81">
        <v>4748</v>
      </c>
      <c r="AC395" s="81">
        <v>0</v>
      </c>
      <c r="AD395" s="81">
        <v>0.11592085260583462</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2245</v>
      </c>
      <c r="B396" s="80">
        <v>25</v>
      </c>
      <c r="C396" s="80">
        <v>8</v>
      </c>
      <c r="D396" s="80">
        <v>2</v>
      </c>
      <c r="E396" s="80">
        <v>2011</v>
      </c>
      <c r="F396" s="80" t="s">
        <v>87</v>
      </c>
      <c r="G396" s="80" t="s">
        <v>2237</v>
      </c>
      <c r="H396" s="80" t="s">
        <v>2238</v>
      </c>
      <c r="I396" s="177"/>
      <c r="J396" s="81">
        <v>5.2096964885179338</v>
      </c>
      <c r="K396" s="81">
        <v>0.23938699724011797</v>
      </c>
      <c r="L396" s="81">
        <v>1.746682792102159</v>
      </c>
      <c r="M396" s="81">
        <v>4.5012755320017828</v>
      </c>
      <c r="N396" s="81">
        <v>7.5469152705199898</v>
      </c>
      <c r="O396" s="81">
        <v>5.8758114956494953</v>
      </c>
      <c r="P396" s="81">
        <v>6.952582764285145</v>
      </c>
      <c r="Q396" s="81">
        <v>0.33138200707110116</v>
      </c>
      <c r="R396" s="81">
        <v>0</v>
      </c>
      <c r="S396" s="81">
        <v>8.7960840199994034E-2</v>
      </c>
      <c r="T396" s="82"/>
      <c r="U396" s="81">
        <v>916676</v>
      </c>
      <c r="V396" s="81">
        <v>86</v>
      </c>
      <c r="W396" s="81">
        <v>48</v>
      </c>
      <c r="X396" s="81">
        <v>799</v>
      </c>
      <c r="Y396" s="81">
        <v>1755</v>
      </c>
      <c r="Z396" s="81">
        <v>3049</v>
      </c>
      <c r="AA396" s="81">
        <v>1405</v>
      </c>
      <c r="AB396" s="81">
        <v>4722</v>
      </c>
      <c r="AC396" s="81">
        <v>0</v>
      </c>
      <c r="AD396" s="81">
        <v>8.7960840199994034E-2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2246</v>
      </c>
      <c r="B397" s="80">
        <v>26</v>
      </c>
      <c r="C397" s="80">
        <v>9</v>
      </c>
      <c r="D397" s="80">
        <v>2</v>
      </c>
      <c r="E397" s="80">
        <v>2012</v>
      </c>
      <c r="F397" s="80" t="s">
        <v>88</v>
      </c>
      <c r="G397" s="80" t="s">
        <v>2237</v>
      </c>
      <c r="H397" s="80" t="s">
        <v>2238</v>
      </c>
      <c r="I397" s="177"/>
      <c r="J397" s="81">
        <v>5.1866069466066351</v>
      </c>
      <c r="K397" s="81">
        <v>0.21607705170656621</v>
      </c>
      <c r="L397" s="81">
        <v>1.7759620153722984</v>
      </c>
      <c r="M397" s="81">
        <v>4.0525382244420749</v>
      </c>
      <c r="N397" s="81">
        <v>7.3224299686591525</v>
      </c>
      <c r="O397" s="81">
        <v>5.9117879928347055</v>
      </c>
      <c r="P397" s="81">
        <v>6.9274443913238475</v>
      </c>
      <c r="Q397" s="81">
        <v>0.35569254744893108</v>
      </c>
      <c r="R397" s="81">
        <v>0</v>
      </c>
      <c r="S397" s="81">
        <v>6.4177126385629363E-2</v>
      </c>
      <c r="T397" s="82"/>
      <c r="U397" s="81">
        <v>936416</v>
      </c>
      <c r="V397" s="81">
        <v>86</v>
      </c>
      <c r="W397" s="81">
        <v>48</v>
      </c>
      <c r="X397" s="81">
        <v>799</v>
      </c>
      <c r="Y397" s="81">
        <v>1758</v>
      </c>
      <c r="Z397" s="81">
        <v>3092</v>
      </c>
      <c r="AA397" s="81">
        <v>1392</v>
      </c>
      <c r="AB397" s="81">
        <v>4665</v>
      </c>
      <c r="AC397" s="81">
        <v>0</v>
      </c>
      <c r="AD397" s="81">
        <v>6.4177126385629363E-2</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2247</v>
      </c>
      <c r="B398" s="80">
        <v>27</v>
      </c>
      <c r="C398" s="80">
        <v>10</v>
      </c>
      <c r="D398" s="80">
        <v>2</v>
      </c>
      <c r="E398" s="80">
        <v>2013</v>
      </c>
      <c r="F398" s="80" t="s">
        <v>89</v>
      </c>
      <c r="G398" s="80" t="s">
        <v>2237</v>
      </c>
      <c r="H398" s="80" t="s">
        <v>2238</v>
      </c>
      <c r="I398" s="177"/>
      <c r="J398" s="81">
        <v>5.2525897164934001</v>
      </c>
      <c r="K398" s="81">
        <v>0.17774177231848468</v>
      </c>
      <c r="L398" s="81">
        <v>1.8053298915225926</v>
      </c>
      <c r="M398" s="81">
        <v>3.9067225390859583</v>
      </c>
      <c r="N398" s="81">
        <v>7.8458441619318666</v>
      </c>
      <c r="O398" s="81">
        <v>5.7250075823332285</v>
      </c>
      <c r="P398" s="81">
        <v>6.8886065287204277</v>
      </c>
      <c r="Q398" s="81">
        <v>0.36009318376152366</v>
      </c>
      <c r="R398" s="81">
        <v>0</v>
      </c>
      <c r="S398" s="81">
        <v>8.1030723394748067E-2</v>
      </c>
      <c r="T398" s="82"/>
      <c r="U398" s="81">
        <v>941728</v>
      </c>
      <c r="V398" s="81">
        <v>86</v>
      </c>
      <c r="W398" s="81">
        <v>48</v>
      </c>
      <c r="X398" s="81">
        <v>799</v>
      </c>
      <c r="Y398" s="81">
        <v>1760</v>
      </c>
      <c r="Z398" s="81">
        <v>3128</v>
      </c>
      <c r="AA398" s="81">
        <v>1379</v>
      </c>
      <c r="AB398" s="81">
        <v>4655</v>
      </c>
      <c r="AC398" s="81">
        <v>0</v>
      </c>
      <c r="AD398" s="81">
        <v>8.1030723394748067E-2</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2248</v>
      </c>
      <c r="B399" s="80">
        <v>28</v>
      </c>
      <c r="C399" s="80">
        <v>11</v>
      </c>
      <c r="D399" s="80">
        <v>2</v>
      </c>
      <c r="E399" s="80">
        <v>2014</v>
      </c>
      <c r="F399" s="80" t="s">
        <v>90</v>
      </c>
      <c r="G399" s="80" t="s">
        <v>2237</v>
      </c>
      <c r="H399" s="80" t="s">
        <v>2238</v>
      </c>
      <c r="I399" s="177"/>
      <c r="J399" s="81">
        <v>4.3042459857824289</v>
      </c>
      <c r="K399" s="81">
        <v>0.1601832636619939</v>
      </c>
      <c r="L399" s="81">
        <v>0.51463202480838888</v>
      </c>
      <c r="M399" s="81">
        <v>3.1639706707484927</v>
      </c>
      <c r="N399" s="81">
        <v>7.7826920137706033</v>
      </c>
      <c r="O399" s="81">
        <v>5.4201239602869613</v>
      </c>
      <c r="P399" s="81">
        <v>6.874221305898101</v>
      </c>
      <c r="Q399" s="81">
        <v>0.34341499525227082</v>
      </c>
      <c r="R399" s="81">
        <v>0</v>
      </c>
      <c r="S399" s="81">
        <v>5.1414534627160891E-2</v>
      </c>
      <c r="T399" s="82"/>
      <c r="U399" s="81">
        <v>844751</v>
      </c>
      <c r="V399" s="81">
        <v>66</v>
      </c>
      <c r="W399" s="81">
        <v>19</v>
      </c>
      <c r="X399" s="81">
        <v>650</v>
      </c>
      <c r="Y399" s="81">
        <v>1761</v>
      </c>
      <c r="Z399" s="81">
        <v>3119</v>
      </c>
      <c r="AA399" s="81">
        <v>1369</v>
      </c>
      <c r="AB399" s="81">
        <v>4627</v>
      </c>
      <c r="AC399" s="81">
        <v>0</v>
      </c>
      <c r="AD399" s="81">
        <v>5.1414534627160891E-2</v>
      </c>
      <c r="AE399" s="82"/>
      <c r="AF399" s="81">
        <v>6001046.330226494</v>
      </c>
      <c r="AG399" s="81">
        <v>132023.53974038322</v>
      </c>
      <c r="AH399" s="81">
        <v>131581.29103831842</v>
      </c>
      <c r="AI399" s="81">
        <v>3933646.6762384973</v>
      </c>
      <c r="AJ399" s="81">
        <v>9666890.9342985842</v>
      </c>
      <c r="AK399" s="81">
        <v>0</v>
      </c>
      <c r="AL399" s="81">
        <v>0</v>
      </c>
      <c r="AM399" s="81">
        <v>635217.9577443453</v>
      </c>
      <c r="AN399" s="81">
        <v>0</v>
      </c>
      <c r="AO399" s="81">
        <v>0</v>
      </c>
      <c r="AP399" s="82"/>
      <c r="AQ399" s="81">
        <v>150</v>
      </c>
      <c r="AR399" s="81">
        <v>29</v>
      </c>
      <c r="AS399" s="81">
        <v>0</v>
      </c>
      <c r="AT399" s="81">
        <v>0</v>
      </c>
      <c r="AU399" s="81">
        <v>0</v>
      </c>
      <c r="AV399" s="81">
        <v>0</v>
      </c>
      <c r="AW399" s="81" t="s">
        <v>564</v>
      </c>
      <c r="AX399" s="82"/>
      <c r="AY399" s="81">
        <v>656.1</v>
      </c>
      <c r="AZ399" s="81">
        <v>1115</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2249</v>
      </c>
      <c r="B400" s="80">
        <v>29</v>
      </c>
      <c r="C400" s="80">
        <v>12</v>
      </c>
      <c r="D400" s="80">
        <v>2</v>
      </c>
      <c r="E400" s="80">
        <v>2015</v>
      </c>
      <c r="F400" s="80" t="s">
        <v>91</v>
      </c>
      <c r="G400" s="80" t="s">
        <v>2237</v>
      </c>
      <c r="H400" s="80" t="s">
        <v>2238</v>
      </c>
      <c r="I400" s="177"/>
      <c r="J400" s="81">
        <v>3.4156081942385366</v>
      </c>
      <c r="K400" s="81">
        <v>0.14906632096077521</v>
      </c>
      <c r="L400" s="81">
        <v>0.55521001976718676</v>
      </c>
      <c r="M400" s="81">
        <v>3.372947891428741</v>
      </c>
      <c r="N400" s="81">
        <v>6.6591147295773681</v>
      </c>
      <c r="O400" s="81">
        <v>5.3890550190309581</v>
      </c>
      <c r="P400" s="81">
        <v>6.7037447028132657</v>
      </c>
      <c r="Q400" s="81">
        <v>0.33233538477928398</v>
      </c>
      <c r="R400" s="81">
        <v>0</v>
      </c>
      <c r="S400" s="81">
        <v>7.8257778361085148E-2</v>
      </c>
      <c r="T400" s="82"/>
      <c r="U400" s="81">
        <v>723600</v>
      </c>
      <c r="V400" s="81">
        <v>66</v>
      </c>
      <c r="W400" s="81">
        <v>19</v>
      </c>
      <c r="X400" s="81">
        <v>650</v>
      </c>
      <c r="Y400" s="81">
        <v>1758</v>
      </c>
      <c r="Z400" s="81">
        <v>3131</v>
      </c>
      <c r="AA400" s="81">
        <v>1334</v>
      </c>
      <c r="AB400" s="81">
        <v>4574</v>
      </c>
      <c r="AC400" s="81">
        <v>0</v>
      </c>
      <c r="AD400" s="81">
        <v>7.8257778361085148E-2</v>
      </c>
      <c r="AE400" s="82"/>
      <c r="AF400" s="81">
        <v>4914609.7705498589</v>
      </c>
      <c r="AG400" s="81">
        <v>114605.07385256188</v>
      </c>
      <c r="AH400" s="81">
        <v>116757.16743082256</v>
      </c>
      <c r="AI400" s="81">
        <v>4221117.6260105893</v>
      </c>
      <c r="AJ400" s="81">
        <v>8347414.5335273771</v>
      </c>
      <c r="AK400" s="81">
        <v>0</v>
      </c>
      <c r="AL400" s="81">
        <v>0</v>
      </c>
      <c r="AM400" s="81">
        <v>626847.51279164467</v>
      </c>
      <c r="AN400" s="81">
        <v>0</v>
      </c>
      <c r="AO400" s="81">
        <v>0</v>
      </c>
      <c r="AP400" s="82"/>
      <c r="AQ400" s="81">
        <v>170</v>
      </c>
      <c r="AR400" s="81">
        <v>40</v>
      </c>
      <c r="AS400" s="81">
        <v>0</v>
      </c>
      <c r="AT400" s="81">
        <v>0</v>
      </c>
      <c r="AU400" s="81">
        <v>0</v>
      </c>
      <c r="AV400" s="81">
        <v>0</v>
      </c>
      <c r="AW400" s="81" t="s">
        <v>564</v>
      </c>
      <c r="AX400" s="82"/>
      <c r="AY400" s="81">
        <v>753</v>
      </c>
      <c r="AZ400" s="81">
        <v>1433.6</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2250</v>
      </c>
      <c r="B401" s="80">
        <v>30</v>
      </c>
      <c r="C401" s="80">
        <v>13</v>
      </c>
      <c r="D401" s="80">
        <v>2</v>
      </c>
      <c r="E401" s="80">
        <v>2016</v>
      </c>
      <c r="F401" s="80" t="s">
        <v>92</v>
      </c>
      <c r="G401" s="80" t="s">
        <v>2237</v>
      </c>
      <c r="H401" s="80" t="s">
        <v>2238</v>
      </c>
      <c r="I401" s="177"/>
      <c r="J401" s="81">
        <v>4.1995011744304014</v>
      </c>
      <c r="K401" s="81">
        <v>0.14996208720202572</v>
      </c>
      <c r="L401" s="81">
        <v>0.53357214233217676</v>
      </c>
      <c r="M401" s="81">
        <v>2.7266450723183411</v>
      </c>
      <c r="N401" s="81">
        <v>7.0653949414675159</v>
      </c>
      <c r="O401" s="81">
        <v>5.3168121493962577</v>
      </c>
      <c r="P401" s="81">
        <v>6.4329478406963903</v>
      </c>
      <c r="Q401" s="81">
        <v>0.31904486980434954</v>
      </c>
      <c r="R401" s="81">
        <v>0</v>
      </c>
      <c r="S401" s="81">
        <v>6.4010044781870112E-2</v>
      </c>
      <c r="T401" s="82"/>
      <c r="U401" s="81">
        <v>882900</v>
      </c>
      <c r="V401" s="81">
        <v>66</v>
      </c>
      <c r="W401" s="81">
        <v>19</v>
      </c>
      <c r="X401" s="81">
        <v>650</v>
      </c>
      <c r="Y401" s="81">
        <v>1752</v>
      </c>
      <c r="Z401" s="81">
        <v>3127</v>
      </c>
      <c r="AA401" s="81">
        <v>1324</v>
      </c>
      <c r="AB401" s="81">
        <v>4517</v>
      </c>
      <c r="AC401" s="81">
        <v>0</v>
      </c>
      <c r="AD401" s="81">
        <v>6.4010044781870112E-2</v>
      </c>
      <c r="AE401" s="82"/>
      <c r="AF401" s="81">
        <v>6168703.5906792134</v>
      </c>
      <c r="AG401" s="81">
        <v>110817.7286739612</v>
      </c>
      <c r="AH401" s="81">
        <v>87139.20810131621</v>
      </c>
      <c r="AI401" s="81">
        <v>4106451.773285029</v>
      </c>
      <c r="AJ401" s="81">
        <v>8709160.8334397599</v>
      </c>
      <c r="AK401" s="81">
        <v>0</v>
      </c>
      <c r="AL401" s="81">
        <v>0</v>
      </c>
      <c r="AM401" s="81">
        <v>619516.8320541681</v>
      </c>
      <c r="AN401" s="81">
        <v>0</v>
      </c>
      <c r="AO401" s="81">
        <v>0</v>
      </c>
      <c r="AP401" s="82"/>
      <c r="AQ401" s="81">
        <v>181</v>
      </c>
      <c r="AR401" s="81">
        <v>52</v>
      </c>
      <c r="AS401" s="81">
        <v>0</v>
      </c>
      <c r="AT401" s="81">
        <v>0</v>
      </c>
      <c r="AU401" s="81">
        <v>0</v>
      </c>
      <c r="AV401" s="81">
        <v>0</v>
      </c>
      <c r="AW401" s="81" t="s">
        <v>564</v>
      </c>
      <c r="AX401" s="82"/>
      <c r="AY401" s="81">
        <v>814.5</v>
      </c>
      <c r="AZ401" s="81">
        <v>1758.8</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2251</v>
      </c>
      <c r="B402" s="80">
        <v>31</v>
      </c>
      <c r="C402" s="80">
        <v>14</v>
      </c>
      <c r="D402" s="80">
        <v>2</v>
      </c>
      <c r="E402" s="80">
        <v>2017</v>
      </c>
      <c r="F402" s="80" t="s">
        <v>71</v>
      </c>
      <c r="G402" s="80" t="s">
        <v>2237</v>
      </c>
      <c r="H402" s="80" t="s">
        <v>2238</v>
      </c>
      <c r="I402" s="177"/>
      <c r="J402" s="81">
        <v>3.8723600577808046</v>
      </c>
      <c r="K402" s="81">
        <v>0.14788931098831529</v>
      </c>
      <c r="L402" s="81">
        <v>0.5247067525862974</v>
      </c>
      <c r="M402" s="81">
        <v>2.5903064753908169</v>
      </c>
      <c r="N402" s="81">
        <v>7.2086410601607138</v>
      </c>
      <c r="O402" s="81">
        <v>5.2869210414445407</v>
      </c>
      <c r="P402" s="81">
        <v>6.2956385399363324</v>
      </c>
      <c r="Q402" s="81">
        <v>0.30332322602146211</v>
      </c>
      <c r="R402" s="81">
        <v>0</v>
      </c>
      <c r="S402" s="81">
        <v>4.7748269720967018E-2</v>
      </c>
      <c r="T402" s="82"/>
      <c r="U402" s="81">
        <v>864292</v>
      </c>
      <c r="V402" s="81">
        <v>66</v>
      </c>
      <c r="W402" s="81">
        <v>19</v>
      </c>
      <c r="X402" s="81">
        <v>650</v>
      </c>
      <c r="Y402" s="81">
        <v>1735</v>
      </c>
      <c r="Z402" s="81">
        <v>3161</v>
      </c>
      <c r="AA402" s="81">
        <v>1304</v>
      </c>
      <c r="AB402" s="81">
        <v>4441</v>
      </c>
      <c r="AC402" s="81">
        <v>0</v>
      </c>
      <c r="AD402" s="81">
        <v>4.7748269720967018E-2</v>
      </c>
      <c r="AE402" s="82"/>
      <c r="AF402" s="81">
        <v>5765690.9613376576</v>
      </c>
      <c r="AG402" s="81">
        <v>110520.62735236219</v>
      </c>
      <c r="AH402" s="81">
        <v>112382.8038424</v>
      </c>
      <c r="AI402" s="81">
        <v>4067381.7921873499</v>
      </c>
      <c r="AJ402" s="81">
        <v>8513955.5267775059</v>
      </c>
      <c r="AK402" s="81">
        <v>0</v>
      </c>
      <c r="AL402" s="81">
        <v>0</v>
      </c>
      <c r="AM402" s="81">
        <v>610046.32374108059</v>
      </c>
      <c r="AN402" s="81">
        <v>0</v>
      </c>
      <c r="AO402" s="81">
        <v>0</v>
      </c>
      <c r="AP402" s="82"/>
      <c r="AQ402" s="81">
        <v>188</v>
      </c>
      <c r="AR402" s="81">
        <v>59</v>
      </c>
      <c r="AS402" s="81">
        <v>0</v>
      </c>
      <c r="AT402" s="81">
        <v>0</v>
      </c>
      <c r="AU402" s="81">
        <v>0</v>
      </c>
      <c r="AV402" s="81">
        <v>0</v>
      </c>
      <c r="AW402" s="81" t="s">
        <v>564</v>
      </c>
      <c r="AX402" s="82"/>
      <c r="AY402" s="81">
        <v>848.2</v>
      </c>
      <c r="AZ402" s="81">
        <v>4074.2</v>
      </c>
      <c r="BA402" s="81">
        <v>0</v>
      </c>
      <c r="BB402" s="81">
        <v>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2252</v>
      </c>
      <c r="B403" s="80">
        <v>32</v>
      </c>
      <c r="C403" s="80">
        <v>15</v>
      </c>
      <c r="D403" s="80">
        <v>2</v>
      </c>
      <c r="E403" s="80">
        <v>2018</v>
      </c>
      <c r="F403" s="80" t="s">
        <v>93</v>
      </c>
      <c r="G403" s="80" t="s">
        <v>2237</v>
      </c>
      <c r="H403" s="80" t="s">
        <v>2238</v>
      </c>
      <c r="I403" s="177"/>
      <c r="J403" s="81">
        <v>4.3266850614870105</v>
      </c>
      <c r="K403" s="81">
        <v>0.13877290759023672</v>
      </c>
      <c r="L403" s="81">
        <v>0.47039930469661251</v>
      </c>
      <c r="M403" s="81">
        <v>2.5209319214009964</v>
      </c>
      <c r="N403" s="81">
        <v>7.0592199339903772</v>
      </c>
      <c r="O403" s="81">
        <v>5.1383576289567792</v>
      </c>
      <c r="P403" s="81">
        <v>6.3476875036382294</v>
      </c>
      <c r="Q403" s="81">
        <v>0.27874332499749854</v>
      </c>
      <c r="R403" s="81">
        <v>0</v>
      </c>
      <c r="S403" s="81">
        <v>0.13529812908168445</v>
      </c>
      <c r="T403" s="82"/>
      <c r="U403" s="81">
        <v>1038207</v>
      </c>
      <c r="V403" s="81">
        <v>66</v>
      </c>
      <c r="W403" s="81">
        <v>19</v>
      </c>
      <c r="X403" s="81">
        <v>650</v>
      </c>
      <c r="Y403" s="81">
        <v>1753</v>
      </c>
      <c r="Z403" s="81">
        <v>3131</v>
      </c>
      <c r="AA403" s="81">
        <v>1328</v>
      </c>
      <c r="AB403" s="81">
        <v>4398</v>
      </c>
      <c r="AC403" s="81">
        <v>0</v>
      </c>
      <c r="AD403" s="81">
        <v>0.13529812908168451</v>
      </c>
      <c r="AE403" s="82"/>
      <c r="AF403" s="81">
        <v>6622340.2536867466</v>
      </c>
      <c r="AG403" s="81">
        <v>98174.807884595109</v>
      </c>
      <c r="AH403" s="81">
        <v>106193.5396059246</v>
      </c>
      <c r="AI403" s="81">
        <v>3885082.3547138139</v>
      </c>
      <c r="AJ403" s="81">
        <v>8582472.4517886527</v>
      </c>
      <c r="AK403" s="81">
        <v>0</v>
      </c>
      <c r="AL403" s="81">
        <v>0</v>
      </c>
      <c r="AM403" s="81">
        <v>605389.58490983176</v>
      </c>
      <c r="AN403" s="81">
        <v>0</v>
      </c>
      <c r="AO403" s="81">
        <v>0</v>
      </c>
      <c r="AP403" s="82"/>
      <c r="AQ403" s="81">
        <v>207</v>
      </c>
      <c r="AR403" s="81">
        <v>65</v>
      </c>
      <c r="AS403" s="81">
        <v>0</v>
      </c>
      <c r="AT403" s="81">
        <v>0</v>
      </c>
      <c r="AU403" s="81">
        <v>0</v>
      </c>
      <c r="AV403" s="81">
        <v>0</v>
      </c>
      <c r="AW403" s="81" t="s">
        <v>564</v>
      </c>
      <c r="AX403" s="82"/>
      <c r="AY403" s="81">
        <v>946.3</v>
      </c>
      <c r="AZ403" s="81">
        <v>4193</v>
      </c>
      <c r="BA403" s="81">
        <v>0</v>
      </c>
      <c r="BB403" s="81">
        <v>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2253</v>
      </c>
      <c r="B404" s="80">
        <v>33</v>
      </c>
      <c r="C404" s="80">
        <v>16</v>
      </c>
      <c r="D404" s="80">
        <v>2</v>
      </c>
      <c r="E404" s="80">
        <v>2019</v>
      </c>
      <c r="F404" s="80" t="s">
        <v>73</v>
      </c>
      <c r="G404" s="80" t="s">
        <v>2237</v>
      </c>
      <c r="H404" s="80" t="s">
        <v>2238</v>
      </c>
      <c r="I404" s="177"/>
      <c r="J404" s="81">
        <v>4.0247707727040174</v>
      </c>
      <c r="K404" s="81">
        <v>0.12596676907114204</v>
      </c>
      <c r="L404" s="81">
        <v>0.47295979814961164</v>
      </c>
      <c r="M404" s="81">
        <v>2.4140603268500165</v>
      </c>
      <c r="N404" s="81">
        <v>6.2084419223145071</v>
      </c>
      <c r="O404" s="81">
        <v>4.9355619881176436</v>
      </c>
      <c r="P404" s="81">
        <v>6.3859228432540247</v>
      </c>
      <c r="Q404" s="81">
        <v>0.26849494494536447</v>
      </c>
      <c r="R404" s="81">
        <v>0</v>
      </c>
      <c r="S404" s="81">
        <v>9.5843273580662081E-2</v>
      </c>
      <c r="T404" s="82"/>
      <c r="U404" s="81">
        <v>978957</v>
      </c>
      <c r="V404" s="81">
        <v>66</v>
      </c>
      <c r="W404" s="81">
        <v>19</v>
      </c>
      <c r="X404" s="81">
        <v>650</v>
      </c>
      <c r="Y404" s="81">
        <v>1737</v>
      </c>
      <c r="Z404" s="81">
        <v>3090</v>
      </c>
      <c r="AA404" s="81">
        <v>1326</v>
      </c>
      <c r="AB404" s="81">
        <v>4351</v>
      </c>
      <c r="AC404" s="81">
        <v>0</v>
      </c>
      <c r="AD404" s="81">
        <v>9.5843273580662081E-2</v>
      </c>
      <c r="AE404" s="82"/>
      <c r="AF404" s="81">
        <v>6537547.9776687995</v>
      </c>
      <c r="AG404" s="81">
        <v>95059.219894072536</v>
      </c>
      <c r="AH404" s="81">
        <v>112167.17276622901</v>
      </c>
      <c r="AI404" s="81">
        <v>3981236.672551604</v>
      </c>
      <c r="AJ404" s="81">
        <v>7843279.2469579065</v>
      </c>
      <c r="AK404" s="81">
        <v>0</v>
      </c>
      <c r="AL404" s="81">
        <v>0</v>
      </c>
      <c r="AM404" s="81">
        <v>592573.44568953651</v>
      </c>
      <c r="AN404" s="81">
        <v>0</v>
      </c>
      <c r="AO404" s="81">
        <v>0</v>
      </c>
      <c r="AP404" s="82"/>
      <c r="AQ404" s="81">
        <v>218</v>
      </c>
      <c r="AR404" s="81">
        <v>74</v>
      </c>
      <c r="AS404" s="81">
        <v>0</v>
      </c>
      <c r="AT404" s="81">
        <v>0</v>
      </c>
      <c r="AU404" s="81">
        <v>0</v>
      </c>
      <c r="AV404" s="81">
        <v>0</v>
      </c>
      <c r="AW404" s="81" t="s">
        <v>564</v>
      </c>
      <c r="AX404" s="82"/>
      <c r="AY404" s="81">
        <v>1007.4</v>
      </c>
      <c r="AZ404" s="81">
        <v>6329.4</v>
      </c>
      <c r="BA404" s="81">
        <v>0</v>
      </c>
      <c r="BB404" s="81">
        <v>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2254</v>
      </c>
      <c r="B405" s="80">
        <v>34</v>
      </c>
      <c r="C405" s="80">
        <v>17</v>
      </c>
      <c r="D405" s="80">
        <v>2</v>
      </c>
      <c r="E405" s="80">
        <v>2020</v>
      </c>
      <c r="F405" s="80" t="s">
        <v>218</v>
      </c>
      <c r="G405" s="80" t="s">
        <v>2237</v>
      </c>
      <c r="H405" s="80" t="s">
        <v>2238</v>
      </c>
      <c r="I405" s="177"/>
      <c r="J405" s="81">
        <v>2.5731821324314659</v>
      </c>
      <c r="K405" s="81">
        <v>0.16578897430241527</v>
      </c>
      <c r="L405" s="81">
        <v>0.88960731951071714</v>
      </c>
      <c r="M405" s="81">
        <v>2.4300446831647831</v>
      </c>
      <c r="N405" s="81">
        <v>6.2196168392390163</v>
      </c>
      <c r="O405" s="81">
        <v>4.3704320091510143</v>
      </c>
      <c r="P405" s="81">
        <v>5.9263675184433628</v>
      </c>
      <c r="Q405" s="81">
        <v>0.25548742016917414</v>
      </c>
      <c r="R405" s="81">
        <v>0</v>
      </c>
      <c r="S405" s="81">
        <v>0.1126466262442468</v>
      </c>
      <c r="T405" s="82"/>
      <c r="U405" s="81">
        <v>636778</v>
      </c>
      <c r="V405" s="81">
        <v>76</v>
      </c>
      <c r="W405" s="81">
        <v>40</v>
      </c>
      <c r="X405" s="81">
        <v>727</v>
      </c>
      <c r="Y405" s="81">
        <v>1775</v>
      </c>
      <c r="Z405" s="81">
        <v>3123</v>
      </c>
      <c r="AA405" s="81">
        <v>1337</v>
      </c>
      <c r="AB405" s="81">
        <v>4333</v>
      </c>
      <c r="AC405" s="81">
        <v>0</v>
      </c>
      <c r="AD405" s="81">
        <v>0.1126466262442468</v>
      </c>
      <c r="AE405" s="82"/>
      <c r="AF405" s="81">
        <v>4292893.5301723406</v>
      </c>
      <c r="AG405" s="81">
        <v>119547.02078419055</v>
      </c>
      <c r="AH405" s="81">
        <v>228906.7284617367</v>
      </c>
      <c r="AI405" s="81">
        <v>4200801.7982822265</v>
      </c>
      <c r="AJ405" s="81">
        <v>8098895.6608701162</v>
      </c>
      <c r="AK405" s="81"/>
      <c r="AL405" s="81"/>
      <c r="AM405" s="81">
        <v>565504.64063407143</v>
      </c>
      <c r="AN405" s="81"/>
      <c r="AO405" s="81"/>
      <c r="AP405" s="82"/>
      <c r="AQ405" s="81">
        <v>226</v>
      </c>
      <c r="AR405" s="81">
        <v>74</v>
      </c>
      <c r="AS405" s="81">
        <v>0</v>
      </c>
      <c r="AT405" s="81">
        <v>0</v>
      </c>
      <c r="AU405" s="81">
        <v>0</v>
      </c>
      <c r="AV405" s="81">
        <v>0</v>
      </c>
      <c r="AW405" s="81">
        <v>0</v>
      </c>
      <c r="AX405" s="82"/>
      <c r="AY405" s="81">
        <v>1046.2</v>
      </c>
      <c r="AZ405" s="81">
        <v>6329.4000000000005</v>
      </c>
      <c r="BA405" s="81">
        <v>0</v>
      </c>
      <c r="BB405" s="81">
        <v>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2255</v>
      </c>
      <c r="B406" s="80">
        <v>34</v>
      </c>
      <c r="C406" s="80">
        <v>18</v>
      </c>
      <c r="D406" s="80">
        <v>2</v>
      </c>
      <c r="E406" s="80">
        <v>2021</v>
      </c>
      <c r="F406" s="80" t="s">
        <v>75</v>
      </c>
      <c r="G406" s="174" t="s">
        <v>2237</v>
      </c>
      <c r="H406" s="80" t="s">
        <v>2238</v>
      </c>
      <c r="I406" s="177"/>
      <c r="J406" s="81">
        <v>3.1324419317781937</v>
      </c>
      <c r="K406" s="81">
        <v>0.17777780032505633</v>
      </c>
      <c r="L406" s="81">
        <v>1.1670945348710884</v>
      </c>
      <c r="M406" s="81">
        <v>3.0185371983715421</v>
      </c>
      <c r="N406" s="81">
        <v>6.4814491095113533</v>
      </c>
      <c r="O406" s="81">
        <v>4.2593846824470631</v>
      </c>
      <c r="P406" s="81">
        <v>6.1134176213449276</v>
      </c>
      <c r="Q406" s="81">
        <v>0.25616664530865363</v>
      </c>
      <c r="R406" s="81">
        <v>0</v>
      </c>
      <c r="S406" s="81">
        <v>0.12563216806613639</v>
      </c>
      <c r="T406" s="82"/>
      <c r="U406" s="81">
        <v>819906</v>
      </c>
      <c r="V406" s="81">
        <v>76</v>
      </c>
      <c r="W406" s="81">
        <v>40</v>
      </c>
      <c r="X406" s="81">
        <v>727</v>
      </c>
      <c r="Y406" s="81">
        <v>1739</v>
      </c>
      <c r="Z406" s="81">
        <v>3134</v>
      </c>
      <c r="AA406" s="81">
        <v>1345</v>
      </c>
      <c r="AB406" s="81">
        <v>4293</v>
      </c>
      <c r="AC406" s="81">
        <v>0</v>
      </c>
      <c r="AD406" s="81">
        <v>0.12563216806613639</v>
      </c>
      <c r="AE406" s="82"/>
      <c r="AF406" s="81">
        <v>4947519.5544029688</v>
      </c>
      <c r="AG406" s="81">
        <v>123108.69687850543</v>
      </c>
      <c r="AH406" s="81">
        <v>274198.64753168152</v>
      </c>
      <c r="AI406" s="81">
        <v>4897485.4801618448</v>
      </c>
      <c r="AJ406" s="81">
        <v>8044420.5236035269</v>
      </c>
      <c r="AK406" s="81">
        <v>0</v>
      </c>
      <c r="AL406" s="81">
        <v>0</v>
      </c>
      <c r="AM406" s="81">
        <v>563515.87035889796</v>
      </c>
      <c r="AN406" s="81">
        <v>0</v>
      </c>
      <c r="AO406" s="81">
        <v>0</v>
      </c>
      <c r="AP406" s="82"/>
      <c r="AQ406" s="81">
        <v>231</v>
      </c>
      <c r="AR406" s="81">
        <v>74</v>
      </c>
      <c r="AS406" s="81">
        <v>0</v>
      </c>
      <c r="AT406" s="81">
        <v>0</v>
      </c>
      <c r="AU406" s="81">
        <v>0</v>
      </c>
      <c r="AV406" s="81">
        <v>0</v>
      </c>
      <c r="AW406" s="81"/>
      <c r="AX406" s="82"/>
      <c r="AY406" s="81">
        <v>1072.0999999999999</v>
      </c>
      <c r="AZ406" s="81">
        <v>6329.4000000000005</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2256</v>
      </c>
      <c r="B407" s="80">
        <v>34</v>
      </c>
      <c r="C407" s="80">
        <v>19</v>
      </c>
      <c r="D407" s="80">
        <v>2</v>
      </c>
      <c r="E407" s="80">
        <v>2022</v>
      </c>
      <c r="F407" s="80" t="s">
        <v>568</v>
      </c>
      <c r="G407" s="174" t="s">
        <v>2237</v>
      </c>
      <c r="H407" s="80" t="s">
        <v>2238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235</v>
      </c>
      <c r="AR407" s="81">
        <v>77</v>
      </c>
      <c r="AS407" s="81">
        <v>0</v>
      </c>
      <c r="AT407" s="81">
        <v>0</v>
      </c>
      <c r="AU407" s="81">
        <v>0</v>
      </c>
      <c r="AV407" s="81">
        <v>0</v>
      </c>
      <c r="AW407" s="81"/>
      <c r="AX407" s="82"/>
      <c r="AY407" s="81">
        <v>1096.8000000000002</v>
      </c>
      <c r="AZ407" s="81">
        <v>7042.3</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2257</v>
      </c>
      <c r="B408" s="80">
        <v>222</v>
      </c>
      <c r="C408" s="80">
        <v>1</v>
      </c>
      <c r="D408" s="80">
        <v>14</v>
      </c>
      <c r="E408" s="80">
        <v>1990</v>
      </c>
      <c r="F408" s="80" t="s">
        <v>562</v>
      </c>
      <c r="G408" s="80" t="s">
        <v>2258</v>
      </c>
      <c r="H408" s="80" t="s">
        <v>1847</v>
      </c>
      <c r="I408" s="177"/>
      <c r="J408" s="81">
        <v>10.237878037891845</v>
      </c>
      <c r="K408" s="81">
        <v>2.6637911161759882</v>
      </c>
      <c r="L408" s="81">
        <v>20.164262477067442</v>
      </c>
      <c r="M408" s="81">
        <v>4.1321940081740332</v>
      </c>
      <c r="N408" s="81">
        <v>10.172213465705816</v>
      </c>
      <c r="O408" s="81">
        <v>4.2327996662608198</v>
      </c>
      <c r="P408" s="81">
        <v>8.9122781399951645</v>
      </c>
      <c r="Q408" s="81">
        <v>0.46844773544249357</v>
      </c>
      <c r="R408" s="81">
        <v>0</v>
      </c>
      <c r="S408" s="81">
        <v>0.34303656874783139</v>
      </c>
      <c r="T408" s="82"/>
      <c r="U408" s="81">
        <v>423363</v>
      </c>
      <c r="V408" s="81">
        <v>601</v>
      </c>
      <c r="W408" s="81">
        <v>180</v>
      </c>
      <c r="X408" s="81">
        <v>1316</v>
      </c>
      <c r="Y408" s="81">
        <v>2638</v>
      </c>
      <c r="Z408" s="81">
        <v>1741</v>
      </c>
      <c r="AA408" s="81">
        <v>2164</v>
      </c>
      <c r="AB408" s="81">
        <v>7606</v>
      </c>
      <c r="AC408" s="81">
        <v>0</v>
      </c>
      <c r="AD408" s="81">
        <v>0.34303656874783139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2259</v>
      </c>
      <c r="B409" s="80">
        <v>223</v>
      </c>
      <c r="C409" s="80">
        <v>2</v>
      </c>
      <c r="D409" s="80">
        <v>14</v>
      </c>
      <c r="E409" s="80">
        <v>2005</v>
      </c>
      <c r="F409" s="80" t="s">
        <v>565</v>
      </c>
      <c r="G409" s="80" t="s">
        <v>2258</v>
      </c>
      <c r="H409" s="80" t="s">
        <v>1847</v>
      </c>
      <c r="I409" s="177"/>
      <c r="J409" s="81">
        <v>2.9539483549360512</v>
      </c>
      <c r="K409" s="81">
        <v>1.6169760464062446</v>
      </c>
      <c r="L409" s="81">
        <v>11.300867290651789</v>
      </c>
      <c r="M409" s="81">
        <v>6.5752072758355098</v>
      </c>
      <c r="N409" s="81">
        <v>12.386006883024981</v>
      </c>
      <c r="O409" s="81">
        <v>6.126487324391201</v>
      </c>
      <c r="P409" s="81">
        <v>8.4230113759573193</v>
      </c>
      <c r="Q409" s="81">
        <v>0.36085316772308856</v>
      </c>
      <c r="R409" s="81">
        <v>0</v>
      </c>
      <c r="S409" s="81">
        <v>0.34644004808761253</v>
      </c>
      <c r="T409" s="82"/>
      <c r="U409" s="81">
        <v>171829</v>
      </c>
      <c r="V409" s="81">
        <v>461</v>
      </c>
      <c r="W409" s="81">
        <v>92</v>
      </c>
      <c r="X409" s="81">
        <v>912</v>
      </c>
      <c r="Y409" s="81">
        <v>2565</v>
      </c>
      <c r="Z409" s="81">
        <v>2916</v>
      </c>
      <c r="AA409" s="81">
        <v>1675</v>
      </c>
      <c r="AB409" s="81">
        <v>6125</v>
      </c>
      <c r="AC409" s="81">
        <v>0</v>
      </c>
      <c r="AD409" s="81">
        <v>0.34644004808761253</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2260</v>
      </c>
      <c r="B410" s="80">
        <v>224</v>
      </c>
      <c r="C410" s="80">
        <v>3</v>
      </c>
      <c r="D410" s="80">
        <v>14</v>
      </c>
      <c r="E410" s="80">
        <v>2006</v>
      </c>
      <c r="F410" s="80" t="s">
        <v>566</v>
      </c>
      <c r="G410" s="80" t="s">
        <v>2258</v>
      </c>
      <c r="H410" s="80" t="s">
        <v>1847</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2261</v>
      </c>
      <c r="B411" s="80">
        <v>225</v>
      </c>
      <c r="C411" s="80">
        <v>4</v>
      </c>
      <c r="D411" s="80">
        <v>14</v>
      </c>
      <c r="E411" s="80">
        <v>2007</v>
      </c>
      <c r="F411" s="80" t="s">
        <v>567</v>
      </c>
      <c r="G411" s="80" t="s">
        <v>2258</v>
      </c>
      <c r="H411" s="80" t="s">
        <v>1847</v>
      </c>
      <c r="I411" s="177"/>
      <c r="J411" s="81">
        <v>3.0251723944693603</v>
      </c>
      <c r="K411" s="81">
        <v>1.3197316716802396</v>
      </c>
      <c r="L411" s="81">
        <v>12.396748664376362</v>
      </c>
      <c r="M411" s="81">
        <v>8.8195204504739859</v>
      </c>
      <c r="N411" s="81">
        <v>13.371265078917926</v>
      </c>
      <c r="O411" s="81">
        <v>5.8428677248370509</v>
      </c>
      <c r="P411" s="81">
        <v>8.3133842961113125</v>
      </c>
      <c r="Q411" s="81">
        <v>0.36576249909152642</v>
      </c>
      <c r="R411" s="81">
        <v>0</v>
      </c>
      <c r="S411" s="81">
        <v>0.85619156741500635</v>
      </c>
      <c r="T411" s="82"/>
      <c r="U411" s="81">
        <v>203223</v>
      </c>
      <c r="V411" s="81">
        <v>364</v>
      </c>
      <c r="W411" s="81">
        <v>107</v>
      </c>
      <c r="X411" s="81">
        <v>1308</v>
      </c>
      <c r="Y411" s="81">
        <v>2502</v>
      </c>
      <c r="Z411" s="81">
        <v>2891</v>
      </c>
      <c r="AA411" s="81">
        <v>1628</v>
      </c>
      <c r="AB411" s="81">
        <v>5880</v>
      </c>
      <c r="AC411" s="81">
        <v>0</v>
      </c>
      <c r="AD411" s="81">
        <v>0.85619156741500635</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2262</v>
      </c>
      <c r="B412" s="80">
        <v>226</v>
      </c>
      <c r="C412" s="80">
        <v>5</v>
      </c>
      <c r="D412" s="80">
        <v>14</v>
      </c>
      <c r="E412" s="80">
        <v>2008</v>
      </c>
      <c r="F412" s="80" t="s">
        <v>84</v>
      </c>
      <c r="G412" s="80" t="s">
        <v>2258</v>
      </c>
      <c r="H412" s="80" t="s">
        <v>1847</v>
      </c>
      <c r="I412" s="177"/>
      <c r="J412" s="81">
        <v>2.5112958320879222</v>
      </c>
      <c r="K412" s="81">
        <v>1.0010634502179074</v>
      </c>
      <c r="L412" s="81">
        <v>10.307718314230049</v>
      </c>
      <c r="M412" s="81">
        <v>8.387655042055</v>
      </c>
      <c r="N412" s="81">
        <v>13.668210548476226</v>
      </c>
      <c r="O412" s="81">
        <v>5.5666460359726404</v>
      </c>
      <c r="P412" s="81">
        <v>8.0437751925468355</v>
      </c>
      <c r="Q412" s="81">
        <v>0.35036356865734752</v>
      </c>
      <c r="R412" s="81">
        <v>0</v>
      </c>
      <c r="S412" s="81">
        <v>0.28733560359918014</v>
      </c>
      <c r="T412" s="82"/>
      <c r="U412" s="81">
        <v>167356</v>
      </c>
      <c r="V412" s="81">
        <v>364</v>
      </c>
      <c r="W412" s="81">
        <v>107</v>
      </c>
      <c r="X412" s="81">
        <v>1308</v>
      </c>
      <c r="Y412" s="81">
        <v>2469</v>
      </c>
      <c r="Z412" s="81">
        <v>2851</v>
      </c>
      <c r="AA412" s="81">
        <v>1577</v>
      </c>
      <c r="AB412" s="81">
        <v>5725</v>
      </c>
      <c r="AC412" s="81">
        <v>0</v>
      </c>
      <c r="AD412" s="81">
        <v>0.28733560359918014</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2263</v>
      </c>
      <c r="B413" s="80">
        <v>227</v>
      </c>
      <c r="C413" s="80">
        <v>6</v>
      </c>
      <c r="D413" s="80">
        <v>14</v>
      </c>
      <c r="E413" s="80">
        <v>2009</v>
      </c>
      <c r="F413" s="80" t="s">
        <v>85</v>
      </c>
      <c r="G413" s="80" t="s">
        <v>2258</v>
      </c>
      <c r="H413" s="80" t="s">
        <v>1847</v>
      </c>
      <c r="I413" s="177"/>
      <c r="J413" s="81">
        <v>3.0960517986346137</v>
      </c>
      <c r="K413" s="81">
        <v>0.86974812061590034</v>
      </c>
      <c r="L413" s="81">
        <v>5.4656075708890164</v>
      </c>
      <c r="M413" s="81">
        <v>7.1617853048003912</v>
      </c>
      <c r="N413" s="81">
        <v>11.71907915528652</v>
      </c>
      <c r="O413" s="81">
        <v>5.6060594997228579</v>
      </c>
      <c r="P413" s="81">
        <v>7.701108161487408</v>
      </c>
      <c r="Q413" s="81">
        <v>0.32734449214823436</v>
      </c>
      <c r="R413" s="81">
        <v>0</v>
      </c>
      <c r="S413" s="81">
        <v>0.32666591492212582</v>
      </c>
      <c r="T413" s="82"/>
      <c r="U413" s="81">
        <v>176081</v>
      </c>
      <c r="V413" s="81">
        <v>308</v>
      </c>
      <c r="W413" s="81">
        <v>87</v>
      </c>
      <c r="X413" s="81">
        <v>1218</v>
      </c>
      <c r="Y413" s="81">
        <v>2453</v>
      </c>
      <c r="Z413" s="81">
        <v>2834</v>
      </c>
      <c r="AA413" s="81">
        <v>1550</v>
      </c>
      <c r="AB413" s="81">
        <v>5615</v>
      </c>
      <c r="AC413" s="81">
        <v>0</v>
      </c>
      <c r="AD413" s="81">
        <v>0.32666591492212582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2264</v>
      </c>
      <c r="B414" s="80">
        <v>228</v>
      </c>
      <c r="C414" s="80">
        <v>7</v>
      </c>
      <c r="D414" s="80">
        <v>14</v>
      </c>
      <c r="E414" s="80">
        <v>2010</v>
      </c>
      <c r="F414" s="80" t="s">
        <v>86</v>
      </c>
      <c r="G414" s="80" t="s">
        <v>2258</v>
      </c>
      <c r="H414" s="80" t="s">
        <v>1847</v>
      </c>
      <c r="I414" s="177"/>
      <c r="J414" s="81">
        <v>3.0141779554583232</v>
      </c>
      <c r="K414" s="81">
        <v>0.98894934713392879</v>
      </c>
      <c r="L414" s="81">
        <v>4.8799679786896517</v>
      </c>
      <c r="M414" s="81">
        <v>8.3167472218421015</v>
      </c>
      <c r="N414" s="81">
        <v>13.793591383044351</v>
      </c>
      <c r="O414" s="81">
        <v>5.6175406464728548</v>
      </c>
      <c r="P414" s="81">
        <v>7.7454878641256428</v>
      </c>
      <c r="Q414" s="81">
        <v>0.33888589384340156</v>
      </c>
      <c r="R414" s="81">
        <v>0</v>
      </c>
      <c r="S414" s="81">
        <v>0.16826633629186732</v>
      </c>
      <c r="T414" s="82"/>
      <c r="U414" s="81">
        <v>161575</v>
      </c>
      <c r="V414" s="81">
        <v>308</v>
      </c>
      <c r="W414" s="81">
        <v>87</v>
      </c>
      <c r="X414" s="81">
        <v>1218</v>
      </c>
      <c r="Y414" s="81">
        <v>2452</v>
      </c>
      <c r="Z414" s="81">
        <v>2853</v>
      </c>
      <c r="AA414" s="81">
        <v>1520</v>
      </c>
      <c r="AB414" s="81">
        <v>5570</v>
      </c>
      <c r="AC414" s="81">
        <v>0</v>
      </c>
      <c r="AD414" s="81">
        <v>0.16826633629186732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2265</v>
      </c>
      <c r="B415" s="80">
        <v>229</v>
      </c>
      <c r="C415" s="80">
        <v>8</v>
      </c>
      <c r="D415" s="80">
        <v>14</v>
      </c>
      <c r="E415" s="80">
        <v>2011</v>
      </c>
      <c r="F415" s="80" t="s">
        <v>87</v>
      </c>
      <c r="G415" s="80" t="s">
        <v>2258</v>
      </c>
      <c r="H415" s="80" t="s">
        <v>1847</v>
      </c>
      <c r="I415" s="177"/>
      <c r="J415" s="81">
        <v>2.4014562089953868</v>
      </c>
      <c r="K415" s="81">
        <v>1.0055138266009711</v>
      </c>
      <c r="L415" s="81">
        <v>5.1046919793369527</v>
      </c>
      <c r="M415" s="81">
        <v>7.5534674850977908</v>
      </c>
      <c r="N415" s="81">
        <v>12.57458780871681</v>
      </c>
      <c r="O415" s="81">
        <v>5.5154386685958858</v>
      </c>
      <c r="P415" s="81">
        <v>7.5513461197858582</v>
      </c>
      <c r="Q415" s="81">
        <v>0.38478770537290291</v>
      </c>
      <c r="R415" s="81">
        <v>0</v>
      </c>
      <c r="S415" s="81">
        <v>0.5314387351472396</v>
      </c>
      <c r="T415" s="82"/>
      <c r="U415" s="81">
        <v>142197</v>
      </c>
      <c r="V415" s="81">
        <v>308</v>
      </c>
      <c r="W415" s="81">
        <v>87</v>
      </c>
      <c r="X415" s="81">
        <v>1218</v>
      </c>
      <c r="Y415" s="81">
        <v>2420</v>
      </c>
      <c r="Z415" s="81">
        <v>2862</v>
      </c>
      <c r="AA415" s="81">
        <v>1526</v>
      </c>
      <c r="AB415" s="81">
        <v>5483</v>
      </c>
      <c r="AC415" s="81">
        <v>0</v>
      </c>
      <c r="AD415" s="81">
        <v>0.5314387351472396</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2266</v>
      </c>
      <c r="B416" s="80">
        <v>230</v>
      </c>
      <c r="C416" s="80">
        <v>9</v>
      </c>
      <c r="D416" s="80">
        <v>14</v>
      </c>
      <c r="E416" s="80">
        <v>2012</v>
      </c>
      <c r="F416" s="80" t="s">
        <v>88</v>
      </c>
      <c r="G416" s="80" t="s">
        <v>2258</v>
      </c>
      <c r="H416" s="80" t="s">
        <v>1847</v>
      </c>
      <c r="I416" s="177"/>
      <c r="J416" s="81">
        <v>2.6075029668144674</v>
      </c>
      <c r="K416" s="81">
        <v>0.94438800567843861</v>
      </c>
      <c r="L416" s="81">
        <v>4.9551642191928069</v>
      </c>
      <c r="M416" s="81">
        <v>7.7959309228904381</v>
      </c>
      <c r="N416" s="81">
        <v>13.985279646621949</v>
      </c>
      <c r="O416" s="81">
        <v>5.504539984272677</v>
      </c>
      <c r="P416" s="81">
        <v>7.4051991769323875</v>
      </c>
      <c r="Q416" s="81">
        <v>0.41074292671112356</v>
      </c>
      <c r="R416" s="81">
        <v>0</v>
      </c>
      <c r="S416" s="81">
        <v>0.44831154241482435</v>
      </c>
      <c r="T416" s="82"/>
      <c r="U416" s="81">
        <v>143142</v>
      </c>
      <c r="V416" s="81">
        <v>308</v>
      </c>
      <c r="W416" s="81">
        <v>87</v>
      </c>
      <c r="X416" s="81">
        <v>1218</v>
      </c>
      <c r="Y416" s="81">
        <v>2410</v>
      </c>
      <c r="Z416" s="81">
        <v>2879</v>
      </c>
      <c r="AA416" s="81">
        <v>1488</v>
      </c>
      <c r="AB416" s="81">
        <v>5387</v>
      </c>
      <c r="AC416" s="81">
        <v>0</v>
      </c>
      <c r="AD416" s="81">
        <v>0.44831154241482435</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2267</v>
      </c>
      <c r="B417" s="80">
        <v>231</v>
      </c>
      <c r="C417" s="80">
        <v>10</v>
      </c>
      <c r="D417" s="80">
        <v>14</v>
      </c>
      <c r="E417" s="80">
        <v>2013</v>
      </c>
      <c r="F417" s="80" t="s">
        <v>89</v>
      </c>
      <c r="G417" s="80" t="s">
        <v>2258</v>
      </c>
      <c r="H417" s="80" t="s">
        <v>1847</v>
      </c>
      <c r="I417" s="177"/>
      <c r="J417" s="81">
        <v>2.3003484947274315</v>
      </c>
      <c r="K417" s="81">
        <v>0.79285880141609166</v>
      </c>
      <c r="L417" s="81">
        <v>4.4852357520495705</v>
      </c>
      <c r="M417" s="81">
        <v>7.56248110215979</v>
      </c>
      <c r="N417" s="81">
        <v>12.069782325869806</v>
      </c>
      <c r="O417" s="81">
        <v>5.2839184431572983</v>
      </c>
      <c r="P417" s="81">
        <v>7.2532680781015673</v>
      </c>
      <c r="Q417" s="81">
        <v>0.41006529905904121</v>
      </c>
      <c r="R417" s="81">
        <v>0</v>
      </c>
      <c r="S417" s="81">
        <v>0.2452708589409166</v>
      </c>
      <c r="T417" s="82"/>
      <c r="U417" s="81">
        <v>132774</v>
      </c>
      <c r="V417" s="81">
        <v>308</v>
      </c>
      <c r="W417" s="81">
        <v>87</v>
      </c>
      <c r="X417" s="81">
        <v>1218</v>
      </c>
      <c r="Y417" s="81">
        <v>2386</v>
      </c>
      <c r="Z417" s="81">
        <v>2887</v>
      </c>
      <c r="AA417" s="81">
        <v>1452</v>
      </c>
      <c r="AB417" s="81">
        <v>5301</v>
      </c>
      <c r="AC417" s="81">
        <v>0</v>
      </c>
      <c r="AD417" s="81">
        <v>0.2452708589409166</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2268</v>
      </c>
      <c r="B418" s="80">
        <v>232</v>
      </c>
      <c r="C418" s="80">
        <v>11</v>
      </c>
      <c r="D418" s="80">
        <v>14</v>
      </c>
      <c r="E418" s="80">
        <v>2014</v>
      </c>
      <c r="F418" s="80" t="s">
        <v>90</v>
      </c>
      <c r="G418" s="80" t="s">
        <v>2258</v>
      </c>
      <c r="H418" s="80" t="s">
        <v>1847</v>
      </c>
      <c r="I418" s="177"/>
      <c r="J418" s="81">
        <v>2.2923812627688442</v>
      </c>
      <c r="K418" s="81">
        <v>0.80040196278775877</v>
      </c>
      <c r="L418" s="81">
        <v>4.9402990618775124</v>
      </c>
      <c r="M418" s="81">
        <v>7.9083084182404155</v>
      </c>
      <c r="N418" s="81">
        <v>12.034581151953255</v>
      </c>
      <c r="O418" s="81">
        <v>5.0325998682241231</v>
      </c>
      <c r="P418" s="81">
        <v>7.135331245932214</v>
      </c>
      <c r="Q418" s="81">
        <v>0.3857944986646431</v>
      </c>
      <c r="R418" s="81">
        <v>0</v>
      </c>
      <c r="S418" s="81">
        <v>0.30909629785654735</v>
      </c>
      <c r="T418" s="82"/>
      <c r="U418" s="81">
        <v>136658</v>
      </c>
      <c r="V418" s="81">
        <v>270</v>
      </c>
      <c r="W418" s="81">
        <v>89</v>
      </c>
      <c r="X418" s="81">
        <v>1162</v>
      </c>
      <c r="Y418" s="81">
        <v>2364</v>
      </c>
      <c r="Z418" s="81">
        <v>2896</v>
      </c>
      <c r="AA418" s="81">
        <v>1421</v>
      </c>
      <c r="AB418" s="81">
        <v>5198</v>
      </c>
      <c r="AC418" s="81">
        <v>0</v>
      </c>
      <c r="AD418" s="81">
        <v>0.30909629785654735</v>
      </c>
      <c r="AE418" s="82"/>
      <c r="AF418" s="81">
        <v>2306782.8170661139</v>
      </c>
      <c r="AG418" s="81">
        <v>555224.38246505137</v>
      </c>
      <c r="AH418" s="81">
        <v>631930.32690763252</v>
      </c>
      <c r="AI418" s="81">
        <v>7624067.3702145126</v>
      </c>
      <c r="AJ418" s="81">
        <v>13791485.697252261</v>
      </c>
      <c r="AK418" s="81">
        <v>0</v>
      </c>
      <c r="AL418" s="81">
        <v>0</v>
      </c>
      <c r="AM418" s="81">
        <v>713607.72516859882</v>
      </c>
      <c r="AN418" s="81">
        <v>0</v>
      </c>
      <c r="AO418" s="81">
        <v>0</v>
      </c>
      <c r="AP418" s="82"/>
      <c r="AQ418" s="81">
        <v>23</v>
      </c>
      <c r="AR418" s="81">
        <v>2</v>
      </c>
      <c r="AS418" s="81">
        <v>0</v>
      </c>
      <c r="AT418" s="81">
        <v>0</v>
      </c>
      <c r="AU418" s="81">
        <v>0</v>
      </c>
      <c r="AV418" s="81">
        <v>0</v>
      </c>
      <c r="AW418" s="81" t="s">
        <v>564</v>
      </c>
      <c r="AX418" s="82"/>
      <c r="AY418" s="81">
        <v>133.4</v>
      </c>
      <c r="AZ418" s="81">
        <v>58.6</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2269</v>
      </c>
      <c r="B419" s="80">
        <v>233</v>
      </c>
      <c r="C419" s="80">
        <v>12</v>
      </c>
      <c r="D419" s="80">
        <v>14</v>
      </c>
      <c r="E419" s="80">
        <v>2015</v>
      </c>
      <c r="F419" s="80" t="s">
        <v>91</v>
      </c>
      <c r="G419" s="80" t="s">
        <v>2258</v>
      </c>
      <c r="H419" s="80" t="s">
        <v>1847</v>
      </c>
      <c r="I419" s="177"/>
      <c r="J419" s="81">
        <v>2.1592589478977962</v>
      </c>
      <c r="K419" s="81">
        <v>0.76263325939158899</v>
      </c>
      <c r="L419" s="81">
        <v>4.731542431147358</v>
      </c>
      <c r="M419" s="81">
        <v>11.229610513776258</v>
      </c>
      <c r="N419" s="81">
        <v>10.187644187062855</v>
      </c>
      <c r="O419" s="81">
        <v>4.982853490927698</v>
      </c>
      <c r="P419" s="81">
        <v>6.8595288750675474</v>
      </c>
      <c r="Q419" s="81">
        <v>0.37077119994068353</v>
      </c>
      <c r="R419" s="81">
        <v>0</v>
      </c>
      <c r="S419" s="81">
        <v>0.26606958370388134</v>
      </c>
      <c r="T419" s="82"/>
      <c r="U419" s="81">
        <v>135332</v>
      </c>
      <c r="V419" s="81">
        <v>270</v>
      </c>
      <c r="W419" s="81">
        <v>89</v>
      </c>
      <c r="X419" s="81">
        <v>1162</v>
      </c>
      <c r="Y419" s="81">
        <v>2342</v>
      </c>
      <c r="Z419" s="81">
        <v>2895</v>
      </c>
      <c r="AA419" s="81">
        <v>1365</v>
      </c>
      <c r="AB419" s="81">
        <v>5103</v>
      </c>
      <c r="AC419" s="81">
        <v>0</v>
      </c>
      <c r="AD419" s="81">
        <v>0.26606958370388134</v>
      </c>
      <c r="AE419" s="82"/>
      <c r="AF419" s="81">
        <v>2230797.2443281943</v>
      </c>
      <c r="AG419" s="81">
        <v>493985.85099995404</v>
      </c>
      <c r="AH419" s="81">
        <v>434189.00685292669</v>
      </c>
      <c r="AI419" s="81">
        <v>12584242.51328248</v>
      </c>
      <c r="AJ419" s="81">
        <v>11854074.751526846</v>
      </c>
      <c r="AK419" s="81">
        <v>0</v>
      </c>
      <c r="AL419" s="81">
        <v>0</v>
      </c>
      <c r="AM419" s="81">
        <v>699344.74372010562</v>
      </c>
      <c r="AN419" s="81">
        <v>0</v>
      </c>
      <c r="AO419" s="81">
        <v>0</v>
      </c>
      <c r="AP419" s="82"/>
      <c r="AQ419" s="81">
        <v>29</v>
      </c>
      <c r="AR419" s="81">
        <v>7</v>
      </c>
      <c r="AS419" s="81">
        <v>0</v>
      </c>
      <c r="AT419" s="81">
        <v>0</v>
      </c>
      <c r="AU419" s="81">
        <v>0</v>
      </c>
      <c r="AV419" s="81">
        <v>0</v>
      </c>
      <c r="AW419" s="81" t="s">
        <v>564</v>
      </c>
      <c r="AX419" s="82"/>
      <c r="AY419" s="81">
        <v>166.20000000000002</v>
      </c>
      <c r="AZ419" s="81">
        <v>649.20000000000005</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2270</v>
      </c>
      <c r="B420" s="80">
        <v>234</v>
      </c>
      <c r="C420" s="80">
        <v>13</v>
      </c>
      <c r="D420" s="80">
        <v>14</v>
      </c>
      <c r="E420" s="80">
        <v>2016</v>
      </c>
      <c r="F420" s="80" t="s">
        <v>92</v>
      </c>
      <c r="G420" s="80" t="s">
        <v>2258</v>
      </c>
      <c r="H420" s="80" t="s">
        <v>1847</v>
      </c>
      <c r="I420" s="177"/>
      <c r="J420" s="81">
        <v>1.5430656776119867</v>
      </c>
      <c r="K420" s="81">
        <v>0.74893493676305012</v>
      </c>
      <c r="L420" s="81">
        <v>4.722633591198762</v>
      </c>
      <c r="M420" s="81">
        <v>6.7073132998395089</v>
      </c>
      <c r="N420" s="81">
        <v>10.726076262535154</v>
      </c>
      <c r="O420" s="81">
        <v>4.8832377656111454</v>
      </c>
      <c r="P420" s="81">
        <v>6.7681996541465805</v>
      </c>
      <c r="Q420" s="81">
        <v>0.3499816980032216</v>
      </c>
      <c r="R420" s="81">
        <v>0</v>
      </c>
      <c r="S420" s="81">
        <v>0.2316023798907289</v>
      </c>
      <c r="T420" s="82"/>
      <c r="U420" s="81">
        <v>101142</v>
      </c>
      <c r="V420" s="81">
        <v>270</v>
      </c>
      <c r="W420" s="81">
        <v>89</v>
      </c>
      <c r="X420" s="81">
        <v>1162</v>
      </c>
      <c r="Y420" s="81">
        <v>2290</v>
      </c>
      <c r="Z420" s="81">
        <v>2872</v>
      </c>
      <c r="AA420" s="81">
        <v>1393</v>
      </c>
      <c r="AB420" s="81">
        <v>4955</v>
      </c>
      <c r="AC420" s="81">
        <v>0</v>
      </c>
      <c r="AD420" s="81">
        <v>0.2316023798907289</v>
      </c>
      <c r="AE420" s="82"/>
      <c r="AF420" s="81">
        <v>1621054.7201855271</v>
      </c>
      <c r="AG420" s="81">
        <v>472166.00224989507</v>
      </c>
      <c r="AH420" s="81">
        <v>313787.11925838038</v>
      </c>
      <c r="AI420" s="81">
        <v>7776096.7190718483</v>
      </c>
      <c r="AJ420" s="81">
        <v>13056205.401373221</v>
      </c>
      <c r="AK420" s="81">
        <v>0</v>
      </c>
      <c r="AL420" s="81">
        <v>0</v>
      </c>
      <c r="AM420" s="81">
        <v>679589.5290742534</v>
      </c>
      <c r="AN420" s="81">
        <v>0</v>
      </c>
      <c r="AO420" s="81">
        <v>0</v>
      </c>
      <c r="AP420" s="82"/>
      <c r="AQ420" s="81">
        <v>33</v>
      </c>
      <c r="AR420" s="81">
        <v>9</v>
      </c>
      <c r="AS420" s="81">
        <v>0</v>
      </c>
      <c r="AT420" s="81">
        <v>0</v>
      </c>
      <c r="AU420" s="81">
        <v>0</v>
      </c>
      <c r="AV420" s="81">
        <v>0</v>
      </c>
      <c r="AW420" s="81" t="s">
        <v>564</v>
      </c>
      <c r="AX420" s="82"/>
      <c r="AY420" s="81">
        <v>189.9</v>
      </c>
      <c r="AZ420" s="81">
        <v>732.1</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2271</v>
      </c>
      <c r="B421" s="80">
        <v>235</v>
      </c>
      <c r="C421" s="80">
        <v>14</v>
      </c>
      <c r="D421" s="80">
        <v>14</v>
      </c>
      <c r="E421" s="80">
        <v>2017</v>
      </c>
      <c r="F421" s="80" t="s">
        <v>71</v>
      </c>
      <c r="G421" s="80" t="s">
        <v>2258</v>
      </c>
      <c r="H421" s="80" t="s">
        <v>1847</v>
      </c>
      <c r="I421" s="177"/>
      <c r="J421" s="81">
        <v>1.8680697122712075</v>
      </c>
      <c r="K421" s="81">
        <v>0.74188899980805667</v>
      </c>
      <c r="L421" s="81">
        <v>5.5276244897371907</v>
      </c>
      <c r="M421" s="81">
        <v>6.0822905743896021</v>
      </c>
      <c r="N421" s="81">
        <v>11.685887848813879</v>
      </c>
      <c r="O421" s="81">
        <v>4.7717765679346007</v>
      </c>
      <c r="P421" s="81">
        <v>6.6480784275247915</v>
      </c>
      <c r="Q421" s="81">
        <v>0.327911463213024</v>
      </c>
      <c r="R421" s="81">
        <v>0</v>
      </c>
      <c r="S421" s="81">
        <v>0.30534968728136302</v>
      </c>
      <c r="T421" s="82"/>
      <c r="U421" s="81">
        <v>122491</v>
      </c>
      <c r="V421" s="81">
        <v>270</v>
      </c>
      <c r="W421" s="81">
        <v>89</v>
      </c>
      <c r="X421" s="81">
        <v>1162</v>
      </c>
      <c r="Y421" s="81">
        <v>2252</v>
      </c>
      <c r="Z421" s="81">
        <v>2853</v>
      </c>
      <c r="AA421" s="81">
        <v>1377</v>
      </c>
      <c r="AB421" s="81">
        <v>4801</v>
      </c>
      <c r="AC421" s="81">
        <v>0</v>
      </c>
      <c r="AD421" s="81">
        <v>0.30534968728136302</v>
      </c>
      <c r="AE421" s="82"/>
      <c r="AF421" s="81">
        <v>2042268.5859500179</v>
      </c>
      <c r="AG421" s="81">
        <v>474087.41921700648</v>
      </c>
      <c r="AH421" s="81">
        <v>653118.74052140571</v>
      </c>
      <c r="AI421" s="81">
        <v>7378935.908981137</v>
      </c>
      <c r="AJ421" s="81">
        <v>14647788.306902939</v>
      </c>
      <c r="AK421" s="81">
        <v>0</v>
      </c>
      <c r="AL421" s="81">
        <v>0</v>
      </c>
      <c r="AM421" s="81">
        <v>659498.40132423514</v>
      </c>
      <c r="AN421" s="81">
        <v>0</v>
      </c>
      <c r="AO421" s="81">
        <v>0</v>
      </c>
      <c r="AP421" s="82"/>
      <c r="AQ421" s="81">
        <v>40</v>
      </c>
      <c r="AR421" s="81">
        <v>12</v>
      </c>
      <c r="AS421" s="81">
        <v>0</v>
      </c>
      <c r="AT421" s="81">
        <v>0</v>
      </c>
      <c r="AU421" s="81">
        <v>0</v>
      </c>
      <c r="AV421" s="81">
        <v>0</v>
      </c>
      <c r="AW421" s="81" t="s">
        <v>564</v>
      </c>
      <c r="AX421" s="82"/>
      <c r="AY421" s="81">
        <v>234.4</v>
      </c>
      <c r="AZ421" s="81">
        <v>1747.4</v>
      </c>
      <c r="BA421" s="81">
        <v>0</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2272</v>
      </c>
      <c r="B422" s="80">
        <v>236</v>
      </c>
      <c r="C422" s="80">
        <v>15</v>
      </c>
      <c r="D422" s="80">
        <v>14</v>
      </c>
      <c r="E422" s="80">
        <v>2018</v>
      </c>
      <c r="F422" s="80" t="s">
        <v>93</v>
      </c>
      <c r="G422" s="80" t="s">
        <v>2258</v>
      </c>
      <c r="H422" s="80" t="s">
        <v>1847</v>
      </c>
      <c r="I422" s="177"/>
      <c r="J422" s="81">
        <v>1.4379605631315326</v>
      </c>
      <c r="K422" s="81">
        <v>0.68212517280970664</v>
      </c>
      <c r="L422" s="81">
        <v>5.0309484315666877</v>
      </c>
      <c r="M422" s="81">
        <v>5.7145428044460953</v>
      </c>
      <c r="N422" s="81">
        <v>9.1735177068282425</v>
      </c>
      <c r="O422" s="81">
        <v>4.6328915958304009</v>
      </c>
      <c r="P422" s="81">
        <v>6.5341030252059182</v>
      </c>
      <c r="Q422" s="81">
        <v>0.29851774914466078</v>
      </c>
      <c r="R422" s="81">
        <v>0</v>
      </c>
      <c r="S422" s="81">
        <v>0.28070211934628453</v>
      </c>
      <c r="T422" s="82"/>
      <c r="U422" s="81">
        <v>108615</v>
      </c>
      <c r="V422" s="81">
        <v>270</v>
      </c>
      <c r="W422" s="81">
        <v>89</v>
      </c>
      <c r="X422" s="81">
        <v>1162</v>
      </c>
      <c r="Y422" s="81">
        <v>2224</v>
      </c>
      <c r="Z422" s="81">
        <v>2823</v>
      </c>
      <c r="AA422" s="81">
        <v>1367</v>
      </c>
      <c r="AB422" s="81">
        <v>4710</v>
      </c>
      <c r="AC422" s="81">
        <v>0</v>
      </c>
      <c r="AD422" s="81">
        <v>0.28070211934628447</v>
      </c>
      <c r="AE422" s="82"/>
      <c r="AF422" s="81">
        <v>1660175.2839821009</v>
      </c>
      <c r="AG422" s="81">
        <v>422977.48082351848</v>
      </c>
      <c r="AH422" s="81">
        <v>626118.73916904326</v>
      </c>
      <c r="AI422" s="81">
        <v>7122829.3049017265</v>
      </c>
      <c r="AJ422" s="81">
        <v>11732759.371380281</v>
      </c>
      <c r="AK422" s="81">
        <v>0</v>
      </c>
      <c r="AL422" s="81">
        <v>0</v>
      </c>
      <c r="AM422" s="81">
        <v>648336.73145186622</v>
      </c>
      <c r="AN422" s="81">
        <v>0</v>
      </c>
      <c r="AO422" s="81">
        <v>0</v>
      </c>
      <c r="AP422" s="82"/>
      <c r="AQ422" s="81">
        <v>45</v>
      </c>
      <c r="AR422" s="81">
        <v>16</v>
      </c>
      <c r="AS422" s="81">
        <v>0</v>
      </c>
      <c r="AT422" s="81">
        <v>2</v>
      </c>
      <c r="AU422" s="81">
        <v>0</v>
      </c>
      <c r="AV422" s="81">
        <v>0</v>
      </c>
      <c r="AW422" s="81" t="s">
        <v>564</v>
      </c>
      <c r="AX422" s="82"/>
      <c r="AY422" s="81">
        <v>259.89999999999998</v>
      </c>
      <c r="AZ422" s="81">
        <v>1875</v>
      </c>
      <c r="BA422" s="81">
        <v>0</v>
      </c>
      <c r="BB422" s="81">
        <v>440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2273</v>
      </c>
      <c r="B423" s="80">
        <v>237</v>
      </c>
      <c r="C423" s="80">
        <v>16</v>
      </c>
      <c r="D423" s="80">
        <v>14</v>
      </c>
      <c r="E423" s="80">
        <v>2019</v>
      </c>
      <c r="F423" s="80" t="s">
        <v>73</v>
      </c>
      <c r="G423" s="80" t="s">
        <v>2258</v>
      </c>
      <c r="H423" s="80" t="s">
        <v>1847</v>
      </c>
      <c r="I423" s="177"/>
      <c r="J423" s="81">
        <v>1.5095631169068</v>
      </c>
      <c r="K423" s="81">
        <v>0.61113537859979372</v>
      </c>
      <c r="L423" s="81">
        <v>5.0474129607952172</v>
      </c>
      <c r="M423" s="81">
        <v>5.7153431499235179</v>
      </c>
      <c r="N423" s="81">
        <v>8.398531130784809</v>
      </c>
      <c r="O423" s="81">
        <v>4.4388112508022433</v>
      </c>
      <c r="P423" s="81">
        <v>6.1451263559518372</v>
      </c>
      <c r="Q423" s="81">
        <v>0.28262625783722573</v>
      </c>
      <c r="R423" s="81">
        <v>0</v>
      </c>
      <c r="S423" s="81">
        <v>0.24077537313981046</v>
      </c>
      <c r="T423" s="82"/>
      <c r="U423" s="81">
        <v>128861</v>
      </c>
      <c r="V423" s="81">
        <v>270</v>
      </c>
      <c r="W423" s="81">
        <v>89</v>
      </c>
      <c r="X423" s="81">
        <v>1162</v>
      </c>
      <c r="Y423" s="81">
        <v>2193</v>
      </c>
      <c r="Z423" s="81">
        <v>2779</v>
      </c>
      <c r="AA423" s="81">
        <v>1276</v>
      </c>
      <c r="AB423" s="81">
        <v>4580</v>
      </c>
      <c r="AC423" s="81">
        <v>0</v>
      </c>
      <c r="AD423" s="81">
        <v>0.24077537313981051</v>
      </c>
      <c r="AE423" s="82"/>
      <c r="AF423" s="81">
        <v>1916329.17839414</v>
      </c>
      <c r="AG423" s="81">
        <v>409617.57495912368</v>
      </c>
      <c r="AH423" s="81">
        <v>656828.28196958604</v>
      </c>
      <c r="AI423" s="81">
        <v>8111304.7678907914</v>
      </c>
      <c r="AJ423" s="81">
        <v>12528464.611965707</v>
      </c>
      <c r="AK423" s="81">
        <v>0</v>
      </c>
      <c r="AL423" s="81">
        <v>0</v>
      </c>
      <c r="AM423" s="81">
        <v>623761.52177845954</v>
      </c>
      <c r="AN423" s="81">
        <v>0</v>
      </c>
      <c r="AO423" s="81">
        <v>0</v>
      </c>
      <c r="AP423" s="82"/>
      <c r="AQ423" s="81">
        <v>50</v>
      </c>
      <c r="AR423" s="81">
        <v>16</v>
      </c>
      <c r="AS423" s="81">
        <v>0</v>
      </c>
      <c r="AT423" s="81">
        <v>2</v>
      </c>
      <c r="AU423" s="81">
        <v>0</v>
      </c>
      <c r="AV423" s="81">
        <v>0</v>
      </c>
      <c r="AW423" s="81" t="s">
        <v>564</v>
      </c>
      <c r="AX423" s="82"/>
      <c r="AY423" s="81">
        <v>285.7</v>
      </c>
      <c r="AZ423" s="81">
        <v>1875.1</v>
      </c>
      <c r="BA423" s="81">
        <v>0</v>
      </c>
      <c r="BB423" s="81">
        <v>440</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2274</v>
      </c>
      <c r="B424" s="80">
        <v>238</v>
      </c>
      <c r="C424" s="80">
        <v>17</v>
      </c>
      <c r="D424" s="80">
        <v>14</v>
      </c>
      <c r="E424" s="80">
        <v>2020</v>
      </c>
      <c r="F424" s="80" t="s">
        <v>218</v>
      </c>
      <c r="G424" s="80" t="s">
        <v>2258</v>
      </c>
      <c r="H424" s="80" t="s">
        <v>1847</v>
      </c>
      <c r="I424" s="177"/>
      <c r="J424" s="81">
        <v>1.025668342623586</v>
      </c>
      <c r="K424" s="81">
        <v>0.55818149595915978</v>
      </c>
      <c r="L424" s="81">
        <v>6.1206665989150881</v>
      </c>
      <c r="M424" s="81">
        <v>5.362473591542031</v>
      </c>
      <c r="N424" s="81">
        <v>8.0477773112106927</v>
      </c>
      <c r="O424" s="81">
        <v>3.8554403410858287</v>
      </c>
      <c r="P424" s="81">
        <v>5.8332832118709543</v>
      </c>
      <c r="Q424" s="81">
        <v>0.26527530656383902</v>
      </c>
      <c r="R424" s="81">
        <v>0</v>
      </c>
      <c r="S424" s="81">
        <v>0.29557475384569859</v>
      </c>
      <c r="T424" s="82"/>
      <c r="U424" s="81">
        <v>91770</v>
      </c>
      <c r="V424" s="81">
        <v>217</v>
      </c>
      <c r="W424" s="81">
        <v>136</v>
      </c>
      <c r="X424" s="81">
        <v>1152</v>
      </c>
      <c r="Y424" s="81">
        <v>2171</v>
      </c>
      <c r="Z424" s="81">
        <v>2755</v>
      </c>
      <c r="AA424" s="81">
        <v>1316</v>
      </c>
      <c r="AB424" s="81">
        <v>4499</v>
      </c>
      <c r="AC424" s="81">
        <v>0</v>
      </c>
      <c r="AD424" s="81">
        <v>0.29557475384569859</v>
      </c>
      <c r="AE424" s="82"/>
      <c r="AF424" s="81">
        <v>1367938.9083807431</v>
      </c>
      <c r="AG424" s="81">
        <v>363182.46708034474</v>
      </c>
      <c r="AH424" s="81">
        <v>729179.17358665727</v>
      </c>
      <c r="AI424" s="81">
        <v>8037488.8896019971</v>
      </c>
      <c r="AJ424" s="81">
        <v>12604336.4230246</v>
      </c>
      <c r="AK424" s="81"/>
      <c r="AL424" s="81"/>
      <c r="AM424" s="81">
        <v>587169.48493253812</v>
      </c>
      <c r="AN424" s="81"/>
      <c r="AO424" s="81"/>
      <c r="AP424" s="82"/>
      <c r="AQ424" s="81">
        <v>63</v>
      </c>
      <c r="AR424" s="81">
        <v>16</v>
      </c>
      <c r="AS424" s="81">
        <v>0</v>
      </c>
      <c r="AT424" s="81">
        <v>3</v>
      </c>
      <c r="AU424" s="81">
        <v>0</v>
      </c>
      <c r="AV424" s="81">
        <v>0</v>
      </c>
      <c r="AW424" s="81">
        <v>0</v>
      </c>
      <c r="AX424" s="82"/>
      <c r="AY424" s="81">
        <v>355.8</v>
      </c>
      <c r="AZ424" s="81">
        <v>1875.1</v>
      </c>
      <c r="BA424" s="81">
        <v>0</v>
      </c>
      <c r="BB424" s="81">
        <v>600</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2275</v>
      </c>
      <c r="B425" s="80">
        <v>238</v>
      </c>
      <c r="C425" s="80">
        <v>18</v>
      </c>
      <c r="D425" s="80">
        <v>14</v>
      </c>
      <c r="E425" s="80">
        <v>2021</v>
      </c>
      <c r="F425" s="80" t="s">
        <v>75</v>
      </c>
      <c r="G425" s="174" t="s">
        <v>2258</v>
      </c>
      <c r="H425" s="80" t="s">
        <v>1847</v>
      </c>
      <c r="I425" s="177"/>
      <c r="J425" s="81">
        <v>1.1883194238432147</v>
      </c>
      <c r="K425" s="81">
        <v>0.56657496779239114</v>
      </c>
      <c r="L425" s="81">
        <v>5.4017516987492726</v>
      </c>
      <c r="M425" s="81">
        <v>5.2850791590390456</v>
      </c>
      <c r="N425" s="81">
        <v>7.5192046087338582</v>
      </c>
      <c r="O425" s="81">
        <v>3.6573082898739782</v>
      </c>
      <c r="P425" s="81">
        <v>6.0225117831093158</v>
      </c>
      <c r="Q425" s="81">
        <v>0.25974689192372913</v>
      </c>
      <c r="R425" s="81">
        <v>0</v>
      </c>
      <c r="S425" s="81">
        <v>0.28020459669063991</v>
      </c>
      <c r="T425" s="82"/>
      <c r="U425" s="81">
        <v>114613</v>
      </c>
      <c r="V425" s="81">
        <v>217</v>
      </c>
      <c r="W425" s="81">
        <v>136</v>
      </c>
      <c r="X425" s="81">
        <v>1152</v>
      </c>
      <c r="Y425" s="81">
        <v>2123</v>
      </c>
      <c r="Z425" s="81">
        <v>2691</v>
      </c>
      <c r="AA425" s="81">
        <v>1325</v>
      </c>
      <c r="AB425" s="81">
        <v>4353</v>
      </c>
      <c r="AC425" s="81">
        <v>0</v>
      </c>
      <c r="AD425" s="81">
        <v>0.28020459669063991</v>
      </c>
      <c r="AE425" s="82"/>
      <c r="AF425" s="81">
        <v>1603788.4589016831</v>
      </c>
      <c r="AG425" s="81">
        <v>360743.0468687751</v>
      </c>
      <c r="AH425" s="81">
        <v>636424.45811757899</v>
      </c>
      <c r="AI425" s="81">
        <v>7754119.2753162282</v>
      </c>
      <c r="AJ425" s="81">
        <v>11211489.023310008</v>
      </c>
      <c r="AK425" s="81">
        <v>0</v>
      </c>
      <c r="AL425" s="81">
        <v>0</v>
      </c>
      <c r="AM425" s="81">
        <v>571391.70362736611</v>
      </c>
      <c r="AN425" s="81">
        <v>0</v>
      </c>
      <c r="AO425" s="81">
        <v>0</v>
      </c>
      <c r="AP425" s="82"/>
      <c r="AQ425" s="81">
        <v>71</v>
      </c>
      <c r="AR425" s="81">
        <v>18</v>
      </c>
      <c r="AS425" s="81">
        <v>0</v>
      </c>
      <c r="AT425" s="81">
        <v>3</v>
      </c>
      <c r="AU425" s="81">
        <v>0</v>
      </c>
      <c r="AV425" s="81">
        <v>0</v>
      </c>
      <c r="AW425" s="81"/>
      <c r="AX425" s="82"/>
      <c r="AY425" s="81">
        <v>393.8</v>
      </c>
      <c r="AZ425" s="81">
        <v>1940.7</v>
      </c>
      <c r="BA425" s="81">
        <v>0</v>
      </c>
      <c r="BB425" s="81">
        <v>600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2276</v>
      </c>
      <c r="B426" s="80">
        <v>238</v>
      </c>
      <c r="C426" s="80">
        <v>19</v>
      </c>
      <c r="D426" s="80">
        <v>14</v>
      </c>
      <c r="E426" s="80">
        <v>2022</v>
      </c>
      <c r="F426" s="80" t="s">
        <v>568</v>
      </c>
      <c r="G426" s="174" t="s">
        <v>2258</v>
      </c>
      <c r="H426" s="80" t="s">
        <v>1847</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74</v>
      </c>
      <c r="AR426" s="81">
        <v>19</v>
      </c>
      <c r="AS426" s="81">
        <v>0</v>
      </c>
      <c r="AT426" s="81">
        <v>3</v>
      </c>
      <c r="AU426" s="81">
        <v>0</v>
      </c>
      <c r="AV426" s="81">
        <v>0</v>
      </c>
      <c r="AW426" s="81"/>
      <c r="AX426" s="82"/>
      <c r="AY426" s="81">
        <v>406.4</v>
      </c>
      <c r="AZ426" s="81">
        <v>1990.2</v>
      </c>
      <c r="BA426" s="81">
        <v>0</v>
      </c>
      <c r="BB426" s="81">
        <v>600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2277</v>
      </c>
      <c r="B427" s="80">
        <v>205</v>
      </c>
      <c r="C427" s="80">
        <v>1</v>
      </c>
      <c r="D427" s="80">
        <v>13</v>
      </c>
      <c r="E427" s="80">
        <v>1990</v>
      </c>
      <c r="F427" s="80" t="s">
        <v>562</v>
      </c>
      <c r="G427" s="80" t="s">
        <v>1837</v>
      </c>
      <c r="H427" s="80" t="s">
        <v>1838</v>
      </c>
      <c r="I427" s="177"/>
      <c r="J427" s="81">
        <v>73.911618777931551</v>
      </c>
      <c r="K427" s="81">
        <v>1.6122852837604564</v>
      </c>
      <c r="L427" s="81">
        <v>22.399831409108156</v>
      </c>
      <c r="M427" s="81">
        <v>4.8042831866001725</v>
      </c>
      <c r="N427" s="81">
        <v>12.71933695211089</v>
      </c>
      <c r="O427" s="81">
        <v>6.8731330594597013</v>
      </c>
      <c r="P427" s="81">
        <v>9.5300423363903928</v>
      </c>
      <c r="Q427" s="81">
        <v>0.49647083820693411</v>
      </c>
      <c r="R427" s="81">
        <v>0</v>
      </c>
      <c r="S427" s="81">
        <v>0.40428226462073191</v>
      </c>
      <c r="T427" s="82"/>
      <c r="U427" s="81">
        <v>2075176</v>
      </c>
      <c r="V427" s="81">
        <v>295</v>
      </c>
      <c r="W427" s="81">
        <v>262</v>
      </c>
      <c r="X427" s="81">
        <v>1611</v>
      </c>
      <c r="Y427" s="81">
        <v>2721</v>
      </c>
      <c r="Z427" s="81">
        <v>2827</v>
      </c>
      <c r="AA427" s="81">
        <v>2314</v>
      </c>
      <c r="AB427" s="81">
        <v>8061</v>
      </c>
      <c r="AC427" s="81">
        <v>0</v>
      </c>
      <c r="AD427" s="81">
        <v>0.40428226462073191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2278</v>
      </c>
      <c r="B428" s="80">
        <v>206</v>
      </c>
      <c r="C428" s="80">
        <v>2</v>
      </c>
      <c r="D428" s="80">
        <v>13</v>
      </c>
      <c r="E428" s="80">
        <v>2005</v>
      </c>
      <c r="F428" s="80" t="s">
        <v>565</v>
      </c>
      <c r="G428" s="80" t="s">
        <v>1837</v>
      </c>
      <c r="H428" s="80" t="s">
        <v>1838</v>
      </c>
      <c r="I428" s="177"/>
      <c r="J428" s="81">
        <v>55.954118819664814</v>
      </c>
      <c r="K428" s="81">
        <v>0.56058804517613248</v>
      </c>
      <c r="L428" s="81">
        <v>9.6848095420379625</v>
      </c>
      <c r="M428" s="81">
        <v>6.8104657264645629</v>
      </c>
      <c r="N428" s="81">
        <v>13.125473348519014</v>
      </c>
      <c r="O428" s="81">
        <v>7.1118517122991127</v>
      </c>
      <c r="P428" s="81">
        <v>8.0860909209190268</v>
      </c>
      <c r="Q428" s="81">
        <v>0.37463923160018292</v>
      </c>
      <c r="R428" s="81">
        <v>0</v>
      </c>
      <c r="S428" s="81">
        <v>0.22356959999999998</v>
      </c>
      <c r="T428" s="82"/>
      <c r="U428" s="81">
        <v>1728164</v>
      </c>
      <c r="V428" s="81">
        <v>171</v>
      </c>
      <c r="W428" s="81">
        <v>86</v>
      </c>
      <c r="X428" s="81">
        <v>1106</v>
      </c>
      <c r="Y428" s="81">
        <v>2676</v>
      </c>
      <c r="Z428" s="81">
        <v>3385</v>
      </c>
      <c r="AA428" s="81">
        <v>1608</v>
      </c>
      <c r="AB428" s="81">
        <v>6359</v>
      </c>
      <c r="AC428" s="81">
        <v>0</v>
      </c>
      <c r="AD428" s="81">
        <v>0.22356959999999998</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2279</v>
      </c>
      <c r="B429" s="80">
        <v>207</v>
      </c>
      <c r="C429" s="80">
        <v>3</v>
      </c>
      <c r="D429" s="80">
        <v>13</v>
      </c>
      <c r="E429" s="80">
        <v>2006</v>
      </c>
      <c r="F429" s="80" t="s">
        <v>566</v>
      </c>
      <c r="G429" s="80" t="s">
        <v>1837</v>
      </c>
      <c r="H429" s="80" t="s">
        <v>1838</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2280</v>
      </c>
      <c r="B430" s="80">
        <v>208</v>
      </c>
      <c r="C430" s="80">
        <v>4</v>
      </c>
      <c r="D430" s="80">
        <v>13</v>
      </c>
      <c r="E430" s="80">
        <v>2007</v>
      </c>
      <c r="F430" s="80" t="s">
        <v>567</v>
      </c>
      <c r="G430" s="80" t="s">
        <v>1837</v>
      </c>
      <c r="H430" s="80" t="s">
        <v>1838</v>
      </c>
      <c r="I430" s="177"/>
      <c r="J430" s="81">
        <v>48.265762919519105</v>
      </c>
      <c r="K430" s="81">
        <v>0.48389628803945084</v>
      </c>
      <c r="L430" s="81">
        <v>15.264799882965233</v>
      </c>
      <c r="M430" s="81">
        <v>7.0743629067553702</v>
      </c>
      <c r="N430" s="81">
        <v>12.836639315088247</v>
      </c>
      <c r="O430" s="81">
        <v>6.6694788972543302</v>
      </c>
      <c r="P430" s="81">
        <v>7.8282666621244736</v>
      </c>
      <c r="Q430" s="81">
        <v>0.37832780943446664</v>
      </c>
      <c r="R430" s="81">
        <v>0</v>
      </c>
      <c r="S430" s="81">
        <v>0.26865218600000002</v>
      </c>
      <c r="T430" s="82"/>
      <c r="U430" s="81">
        <v>1585058</v>
      </c>
      <c r="V430" s="81">
        <v>161</v>
      </c>
      <c r="W430" s="81">
        <v>186</v>
      </c>
      <c r="X430" s="81">
        <v>1439</v>
      </c>
      <c r="Y430" s="81">
        <v>2624</v>
      </c>
      <c r="Z430" s="81">
        <v>3300</v>
      </c>
      <c r="AA430" s="81">
        <v>1533</v>
      </c>
      <c r="AB430" s="81">
        <v>6082</v>
      </c>
      <c r="AC430" s="81">
        <v>0</v>
      </c>
      <c r="AD430" s="81">
        <v>0.26865218600000002</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2281</v>
      </c>
      <c r="B431" s="80">
        <v>209</v>
      </c>
      <c r="C431" s="80">
        <v>5</v>
      </c>
      <c r="D431" s="80">
        <v>13</v>
      </c>
      <c r="E431" s="80">
        <v>2008</v>
      </c>
      <c r="F431" s="80" t="s">
        <v>84</v>
      </c>
      <c r="G431" s="80" t="s">
        <v>1837</v>
      </c>
      <c r="H431" s="80" t="s">
        <v>1838</v>
      </c>
      <c r="I431" s="177"/>
      <c r="J431" s="81">
        <v>57.083033019778028</v>
      </c>
      <c r="K431" s="81">
        <v>0.42469519404666456</v>
      </c>
      <c r="L431" s="81">
        <v>13.180578575938524</v>
      </c>
      <c r="M431" s="81">
        <v>8.2776896501973827</v>
      </c>
      <c r="N431" s="81">
        <v>12.900346996679813</v>
      </c>
      <c r="O431" s="81">
        <v>6.394516228625184</v>
      </c>
      <c r="P431" s="81">
        <v>7.6357206488539084</v>
      </c>
      <c r="Q431" s="81">
        <v>0.36382732151404906</v>
      </c>
      <c r="R431" s="81">
        <v>0</v>
      </c>
      <c r="S431" s="81">
        <v>5.6762784637999997E-2</v>
      </c>
      <c r="T431" s="82"/>
      <c r="U431" s="81">
        <v>1969643</v>
      </c>
      <c r="V431" s="81">
        <v>161</v>
      </c>
      <c r="W431" s="81">
        <v>186</v>
      </c>
      <c r="X431" s="81">
        <v>1439</v>
      </c>
      <c r="Y431" s="81">
        <v>2602</v>
      </c>
      <c r="Z431" s="81">
        <v>3275</v>
      </c>
      <c r="AA431" s="81">
        <v>1497</v>
      </c>
      <c r="AB431" s="81">
        <v>5945</v>
      </c>
      <c r="AC431" s="81">
        <v>0</v>
      </c>
      <c r="AD431" s="81">
        <v>5.6762784637999997E-2</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2282</v>
      </c>
      <c r="B432" s="80">
        <v>210</v>
      </c>
      <c r="C432" s="80">
        <v>6</v>
      </c>
      <c r="D432" s="80">
        <v>13</v>
      </c>
      <c r="E432" s="80">
        <v>2009</v>
      </c>
      <c r="F432" s="80" t="s">
        <v>85</v>
      </c>
      <c r="G432" s="80" t="s">
        <v>1837</v>
      </c>
      <c r="H432" s="80" t="s">
        <v>1838</v>
      </c>
      <c r="I432" s="177"/>
      <c r="J432" s="81">
        <v>59.429132160158296</v>
      </c>
      <c r="K432" s="81">
        <v>0.28860560311457123</v>
      </c>
      <c r="L432" s="81">
        <v>18.861046268046529</v>
      </c>
      <c r="M432" s="81">
        <v>7.0919562313446098</v>
      </c>
      <c r="N432" s="81">
        <v>11.059192697648442</v>
      </c>
      <c r="O432" s="81">
        <v>6.4111640220895501</v>
      </c>
      <c r="P432" s="81">
        <v>7.4079692056630488</v>
      </c>
      <c r="Q432" s="81">
        <v>0.33952881963870291</v>
      </c>
      <c r="R432" s="81">
        <v>0</v>
      </c>
      <c r="S432" s="81">
        <v>7.8079812930000006E-2</v>
      </c>
      <c r="T432" s="82"/>
      <c r="U432" s="81">
        <v>2070813</v>
      </c>
      <c r="V432" s="81">
        <v>134</v>
      </c>
      <c r="W432" s="81">
        <v>305</v>
      </c>
      <c r="X432" s="81">
        <v>1557</v>
      </c>
      <c r="Y432" s="81">
        <v>2597</v>
      </c>
      <c r="Z432" s="81">
        <v>3241</v>
      </c>
      <c r="AA432" s="81">
        <v>1491</v>
      </c>
      <c r="AB432" s="81">
        <v>5824</v>
      </c>
      <c r="AC432" s="81">
        <v>0</v>
      </c>
      <c r="AD432" s="81">
        <v>7.8079812930000006E-2</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3.4710000000000001</v>
      </c>
      <c r="BH432" s="81">
        <v>0</v>
      </c>
      <c r="BI432" s="81">
        <v>7.8330000000000002</v>
      </c>
      <c r="BJ432" s="81">
        <v>0</v>
      </c>
      <c r="BK432" s="81">
        <v>0</v>
      </c>
      <c r="BL432" s="81">
        <v>0</v>
      </c>
      <c r="BM432" s="82"/>
      <c r="BN432" s="81">
        <v>1</v>
      </c>
      <c r="BO432" s="81">
        <v>0</v>
      </c>
      <c r="BP432" s="81">
        <v>1</v>
      </c>
      <c r="BQ432" s="81">
        <v>0</v>
      </c>
      <c r="BR432" s="81">
        <v>0</v>
      </c>
      <c r="BS432" s="81">
        <v>0</v>
      </c>
      <c r="BT432"/>
      <c r="BU432" s="80"/>
      <c r="BV432" s="80"/>
      <c r="BW432" s="80"/>
      <c r="BX432" s="80"/>
      <c r="BY432" s="80"/>
      <c r="BZ432" s="80"/>
      <c r="CA432" s="80"/>
      <c r="CB432" s="80"/>
      <c r="CC432" s="80"/>
    </row>
    <row r="433" spans="1:81">
      <c r="A433" s="80" t="s">
        <v>2283</v>
      </c>
      <c r="B433" s="80">
        <v>211</v>
      </c>
      <c r="C433" s="80">
        <v>7</v>
      </c>
      <c r="D433" s="80">
        <v>13</v>
      </c>
      <c r="E433" s="80">
        <v>2010</v>
      </c>
      <c r="F433" s="80" t="s">
        <v>86</v>
      </c>
      <c r="G433" s="80" t="s">
        <v>1837</v>
      </c>
      <c r="H433" s="80" t="s">
        <v>1838</v>
      </c>
      <c r="I433" s="177"/>
      <c r="J433" s="81">
        <v>46.109651516301462</v>
      </c>
      <c r="K433" s="81">
        <v>0.30098857994674527</v>
      </c>
      <c r="L433" s="81">
        <v>17.171139018519611</v>
      </c>
      <c r="M433" s="81">
        <v>6.3482899268804998</v>
      </c>
      <c r="N433" s="81">
        <v>10.865616165416741</v>
      </c>
      <c r="O433" s="81">
        <v>6.4110453364583284</v>
      </c>
      <c r="P433" s="81">
        <v>7.444840637820767</v>
      </c>
      <c r="Q433" s="81">
        <v>0.34947227544640913</v>
      </c>
      <c r="R433" s="81">
        <v>0</v>
      </c>
      <c r="S433" s="81">
        <v>0</v>
      </c>
      <c r="T433" s="82"/>
      <c r="U433" s="81">
        <v>1798561</v>
      </c>
      <c r="V433" s="81">
        <v>134</v>
      </c>
      <c r="W433" s="81">
        <v>305</v>
      </c>
      <c r="X433" s="81">
        <v>1557</v>
      </c>
      <c r="Y433" s="81">
        <v>2595</v>
      </c>
      <c r="Z433" s="81">
        <v>3256</v>
      </c>
      <c r="AA433" s="81">
        <v>1461</v>
      </c>
      <c r="AB433" s="81">
        <v>5744</v>
      </c>
      <c r="AC433" s="81">
        <v>0</v>
      </c>
      <c r="AD433" s="81">
        <v>0</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4.3239999999999998</v>
      </c>
      <c r="BH433" s="81">
        <v>0</v>
      </c>
      <c r="BI433" s="81">
        <v>6.2389999999999999</v>
      </c>
      <c r="BJ433" s="81">
        <v>0</v>
      </c>
      <c r="BK433" s="81">
        <v>0</v>
      </c>
      <c r="BL433" s="81">
        <v>0</v>
      </c>
      <c r="BM433" s="82"/>
      <c r="BN433" s="81">
        <v>1</v>
      </c>
      <c r="BO433" s="81">
        <v>0</v>
      </c>
      <c r="BP433" s="81">
        <v>1</v>
      </c>
      <c r="BQ433" s="81">
        <v>0</v>
      </c>
      <c r="BR433" s="81">
        <v>0</v>
      </c>
      <c r="BS433" s="81">
        <v>0</v>
      </c>
      <c r="BT433"/>
      <c r="BU433" s="80">
        <v>6.2389999999999999</v>
      </c>
      <c r="BV433" s="80">
        <v>0</v>
      </c>
      <c r="BW433" s="80">
        <v>0</v>
      </c>
      <c r="BX433" s="80">
        <v>4.3239999999999998</v>
      </c>
      <c r="BY433" s="80">
        <v>0</v>
      </c>
      <c r="BZ433" s="80">
        <v>0</v>
      </c>
      <c r="CA433" s="80">
        <v>0</v>
      </c>
      <c r="CB433" s="80">
        <v>0</v>
      </c>
      <c r="CC433" s="80">
        <v>0</v>
      </c>
    </row>
    <row r="434" spans="1:81">
      <c r="A434" s="80" t="s">
        <v>2284</v>
      </c>
      <c r="B434" s="80">
        <v>212</v>
      </c>
      <c r="C434" s="80">
        <v>8</v>
      </c>
      <c r="D434" s="80">
        <v>13</v>
      </c>
      <c r="E434" s="80">
        <v>2011</v>
      </c>
      <c r="F434" s="80" t="s">
        <v>87</v>
      </c>
      <c r="G434" s="80" t="s">
        <v>1837</v>
      </c>
      <c r="H434" s="80" t="s">
        <v>1838</v>
      </c>
      <c r="I434" s="177"/>
      <c r="J434" s="81">
        <v>45.673996546507823</v>
      </c>
      <c r="K434" s="81">
        <v>0.42174098635931861</v>
      </c>
      <c r="L434" s="81">
        <v>16.021923876595032</v>
      </c>
      <c r="M434" s="81">
        <v>8.0196749642243716</v>
      </c>
      <c r="N434" s="81">
        <v>12.972872238378727</v>
      </c>
      <c r="O434" s="81">
        <v>6.1417550792505544</v>
      </c>
      <c r="P434" s="81">
        <v>6.9228920193842827</v>
      </c>
      <c r="Q434" s="81">
        <v>0.3913142887396146</v>
      </c>
      <c r="R434" s="81">
        <v>0</v>
      </c>
      <c r="S434" s="81">
        <v>0</v>
      </c>
      <c r="T434" s="82"/>
      <c r="U434" s="81">
        <v>1677874</v>
      </c>
      <c r="V434" s="81">
        <v>134</v>
      </c>
      <c r="W434" s="81">
        <v>305</v>
      </c>
      <c r="X434" s="81">
        <v>1557</v>
      </c>
      <c r="Y434" s="81">
        <v>2574</v>
      </c>
      <c r="Z434" s="81">
        <v>3187</v>
      </c>
      <c r="AA434" s="81">
        <v>1399</v>
      </c>
      <c r="AB434" s="81">
        <v>5576</v>
      </c>
      <c r="AC434" s="81">
        <v>0</v>
      </c>
      <c r="AD434" s="81">
        <v>0</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5.8029999999999999</v>
      </c>
      <c r="BJ434" s="81">
        <v>0</v>
      </c>
      <c r="BK434" s="81">
        <v>0</v>
      </c>
      <c r="BL434" s="81">
        <v>0</v>
      </c>
      <c r="BM434" s="82"/>
      <c r="BN434" s="81">
        <v>0</v>
      </c>
      <c r="BO434" s="81">
        <v>0</v>
      </c>
      <c r="BP434" s="81">
        <v>1</v>
      </c>
      <c r="BQ434" s="81">
        <v>0</v>
      </c>
      <c r="BR434" s="81">
        <v>0</v>
      </c>
      <c r="BS434" s="81">
        <v>0</v>
      </c>
      <c r="BT434"/>
      <c r="BU434" s="80">
        <v>5.8029999999999999</v>
      </c>
      <c r="BV434" s="80">
        <v>0</v>
      </c>
      <c r="BW434" s="80">
        <v>0</v>
      </c>
      <c r="BX434" s="80">
        <v>0</v>
      </c>
      <c r="BY434" s="80">
        <v>0</v>
      </c>
      <c r="BZ434" s="80">
        <v>0</v>
      </c>
      <c r="CA434" s="80">
        <v>0</v>
      </c>
      <c r="CB434" s="80">
        <v>0</v>
      </c>
      <c r="CC434" s="80">
        <v>0</v>
      </c>
    </row>
    <row r="435" spans="1:81">
      <c r="A435" s="80" t="s">
        <v>2285</v>
      </c>
      <c r="B435" s="80">
        <v>213</v>
      </c>
      <c r="C435" s="80">
        <v>9</v>
      </c>
      <c r="D435" s="80">
        <v>13</v>
      </c>
      <c r="E435" s="80">
        <v>2012</v>
      </c>
      <c r="F435" s="80" t="s">
        <v>88</v>
      </c>
      <c r="G435" s="80" t="s">
        <v>1837</v>
      </c>
      <c r="H435" s="80" t="s">
        <v>1838</v>
      </c>
      <c r="I435" s="177"/>
      <c r="J435" s="81">
        <v>55.263257067955365</v>
      </c>
      <c r="K435" s="81">
        <v>0.47510753239873321</v>
      </c>
      <c r="L435" s="81">
        <v>16.165644766859035</v>
      </c>
      <c r="M435" s="81">
        <v>9.9604108243572611</v>
      </c>
      <c r="N435" s="81">
        <v>14.167779644949432</v>
      </c>
      <c r="O435" s="81">
        <v>5.98826649209518</v>
      </c>
      <c r="P435" s="81">
        <v>6.8478185937224234</v>
      </c>
      <c r="Q435" s="81">
        <v>0.41737642116515505</v>
      </c>
      <c r="R435" s="81">
        <v>0</v>
      </c>
      <c r="S435" s="81">
        <v>0</v>
      </c>
      <c r="T435" s="82"/>
      <c r="U435" s="81">
        <v>1945155</v>
      </c>
      <c r="V435" s="81">
        <v>134</v>
      </c>
      <c r="W435" s="81">
        <v>305</v>
      </c>
      <c r="X435" s="81">
        <v>1557</v>
      </c>
      <c r="Y435" s="81">
        <v>2559</v>
      </c>
      <c r="Z435" s="81">
        <v>3132</v>
      </c>
      <c r="AA435" s="81">
        <v>1376</v>
      </c>
      <c r="AB435" s="81">
        <v>5474</v>
      </c>
      <c r="AC435" s="81">
        <v>0</v>
      </c>
      <c r="AD435" s="81">
        <v>0</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6.7370000000000001</v>
      </c>
      <c r="BJ435" s="81">
        <v>0</v>
      </c>
      <c r="BK435" s="81">
        <v>0</v>
      </c>
      <c r="BL435" s="81">
        <v>0</v>
      </c>
      <c r="BM435" s="82"/>
      <c r="BN435" s="81">
        <v>0</v>
      </c>
      <c r="BO435" s="81">
        <v>0</v>
      </c>
      <c r="BP435" s="81">
        <v>1</v>
      </c>
      <c r="BQ435" s="81">
        <v>0</v>
      </c>
      <c r="BR435" s="81">
        <v>0</v>
      </c>
      <c r="BS435" s="81">
        <v>0</v>
      </c>
      <c r="BT435"/>
      <c r="BU435" s="80">
        <v>6.7370000000000001</v>
      </c>
      <c r="BV435" s="80">
        <v>0</v>
      </c>
      <c r="BW435" s="80">
        <v>0</v>
      </c>
      <c r="BX435" s="80">
        <v>0</v>
      </c>
      <c r="BY435" s="80">
        <v>0</v>
      </c>
      <c r="BZ435" s="80">
        <v>0</v>
      </c>
      <c r="CA435" s="80">
        <v>0</v>
      </c>
      <c r="CB435" s="80">
        <v>0</v>
      </c>
      <c r="CC435" s="80">
        <v>0</v>
      </c>
    </row>
    <row r="436" spans="1:81">
      <c r="A436" s="80" t="s">
        <v>2286</v>
      </c>
      <c r="B436" s="80">
        <v>214</v>
      </c>
      <c r="C436" s="80">
        <v>10</v>
      </c>
      <c r="D436" s="80">
        <v>13</v>
      </c>
      <c r="E436" s="80">
        <v>2013</v>
      </c>
      <c r="F436" s="80" t="s">
        <v>89</v>
      </c>
      <c r="G436" s="80" t="s">
        <v>1837</v>
      </c>
      <c r="H436" s="80" t="s">
        <v>1838</v>
      </c>
      <c r="I436" s="177"/>
      <c r="J436" s="81">
        <v>54.747100723051737</v>
      </c>
      <c r="K436" s="81">
        <v>0.39267799610347409</v>
      </c>
      <c r="L436" s="81">
        <v>14.275539016444021</v>
      </c>
      <c r="M436" s="81">
        <v>9.2634202021577874</v>
      </c>
      <c r="N436" s="81">
        <v>13.558765072379304</v>
      </c>
      <c r="O436" s="81">
        <v>5.8073686249179453</v>
      </c>
      <c r="P436" s="81">
        <v>7.1383747132280577</v>
      </c>
      <c r="Q436" s="81">
        <v>0.41532552172193782</v>
      </c>
      <c r="R436" s="81">
        <v>0</v>
      </c>
      <c r="S436" s="81">
        <v>0</v>
      </c>
      <c r="T436" s="82"/>
      <c r="U436" s="81">
        <v>1962069</v>
      </c>
      <c r="V436" s="81">
        <v>134</v>
      </c>
      <c r="W436" s="81">
        <v>305</v>
      </c>
      <c r="X436" s="81">
        <v>1557</v>
      </c>
      <c r="Y436" s="81">
        <v>2527</v>
      </c>
      <c r="Z436" s="81">
        <v>3173</v>
      </c>
      <c r="AA436" s="81">
        <v>1429</v>
      </c>
      <c r="AB436" s="81">
        <v>5369</v>
      </c>
      <c r="AC436" s="81">
        <v>0</v>
      </c>
      <c r="AD436" s="81">
        <v>0</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6.8810000000000002</v>
      </c>
      <c r="BJ436" s="81">
        <v>0</v>
      </c>
      <c r="BK436" s="81">
        <v>0</v>
      </c>
      <c r="BL436" s="81">
        <v>0</v>
      </c>
      <c r="BM436" s="82"/>
      <c r="BN436" s="81">
        <v>0</v>
      </c>
      <c r="BO436" s="81">
        <v>0</v>
      </c>
      <c r="BP436" s="81">
        <v>1</v>
      </c>
      <c r="BQ436" s="81">
        <v>0</v>
      </c>
      <c r="BR436" s="81">
        <v>0</v>
      </c>
      <c r="BS436" s="81">
        <v>0</v>
      </c>
      <c r="BT436"/>
      <c r="BU436" s="80">
        <v>6.8810000000000002</v>
      </c>
      <c r="BV436" s="80">
        <v>0</v>
      </c>
      <c r="BW436" s="80">
        <v>0</v>
      </c>
      <c r="BX436" s="80">
        <v>0</v>
      </c>
      <c r="BY436" s="80">
        <v>0</v>
      </c>
      <c r="BZ436" s="80">
        <v>0</v>
      </c>
      <c r="CA436" s="80">
        <v>0</v>
      </c>
      <c r="CB436" s="80">
        <v>0</v>
      </c>
      <c r="CC436" s="80">
        <v>0</v>
      </c>
    </row>
    <row r="437" spans="1:81">
      <c r="A437" s="80" t="s">
        <v>2287</v>
      </c>
      <c r="B437" s="80">
        <v>215</v>
      </c>
      <c r="C437" s="80">
        <v>11</v>
      </c>
      <c r="D437" s="80">
        <v>13</v>
      </c>
      <c r="E437" s="80">
        <v>2014</v>
      </c>
      <c r="F437" s="80" t="s">
        <v>90</v>
      </c>
      <c r="G437" s="80" t="s">
        <v>1837</v>
      </c>
      <c r="H437" s="80" t="s">
        <v>1838</v>
      </c>
      <c r="I437" s="177"/>
      <c r="J437" s="81">
        <v>53.260946088228145</v>
      </c>
      <c r="K437" s="81">
        <v>0.56998152183799222</v>
      </c>
      <c r="L437" s="81">
        <v>12.288620597937724</v>
      </c>
      <c r="M437" s="81">
        <v>8.7800364729219673</v>
      </c>
      <c r="N437" s="81">
        <v>14.163813234040488</v>
      </c>
      <c r="O437" s="81">
        <v>5.4687816938195146</v>
      </c>
      <c r="P437" s="81">
        <v>7.1252885559309016</v>
      </c>
      <c r="Q437" s="81">
        <v>0.38824375192665411</v>
      </c>
      <c r="R437" s="81">
        <v>0</v>
      </c>
      <c r="S437" s="81">
        <v>0</v>
      </c>
      <c r="T437" s="82"/>
      <c r="U437" s="81">
        <v>2119952</v>
      </c>
      <c r="V437" s="81">
        <v>169</v>
      </c>
      <c r="W437" s="81">
        <v>268</v>
      </c>
      <c r="X437" s="81">
        <v>1403</v>
      </c>
      <c r="Y437" s="81">
        <v>2493</v>
      </c>
      <c r="Z437" s="81">
        <v>3147</v>
      </c>
      <c r="AA437" s="81">
        <v>1419</v>
      </c>
      <c r="AB437" s="81">
        <v>5231</v>
      </c>
      <c r="AC437" s="81">
        <v>0</v>
      </c>
      <c r="AD437" s="81">
        <v>0</v>
      </c>
      <c r="AE437" s="82"/>
      <c r="AF437" s="81">
        <v>17265214.289237555</v>
      </c>
      <c r="AG437" s="81">
        <v>399952.97913462302</v>
      </c>
      <c r="AH437" s="81">
        <v>1998745.4093086356</v>
      </c>
      <c r="AI437" s="81">
        <v>9239335.5009051356</v>
      </c>
      <c r="AJ437" s="81">
        <v>10722332.855273824</v>
      </c>
      <c r="AK437" s="81">
        <v>0</v>
      </c>
      <c r="AL437" s="81">
        <v>0</v>
      </c>
      <c r="AM437" s="81">
        <v>718138.13204250485</v>
      </c>
      <c r="AN437" s="81">
        <v>0</v>
      </c>
      <c r="AO437" s="81">
        <v>0</v>
      </c>
      <c r="AP437" s="82"/>
      <c r="AQ437" s="81">
        <v>40</v>
      </c>
      <c r="AR437" s="81">
        <v>3</v>
      </c>
      <c r="AS437" s="81">
        <v>0</v>
      </c>
      <c r="AT437" s="81">
        <v>0</v>
      </c>
      <c r="AU437" s="81">
        <v>0</v>
      </c>
      <c r="AV437" s="81">
        <v>1</v>
      </c>
      <c r="AW437" s="81" t="s">
        <v>564</v>
      </c>
      <c r="AX437" s="82"/>
      <c r="AY437" s="81">
        <v>284.358</v>
      </c>
      <c r="AZ437" s="81">
        <v>129</v>
      </c>
      <c r="BA437" s="81">
        <v>0</v>
      </c>
      <c r="BB437" s="81">
        <v>0</v>
      </c>
      <c r="BC437" s="81">
        <v>0</v>
      </c>
      <c r="BD437" s="81">
        <v>4700</v>
      </c>
      <c r="BE437" s="81" t="s">
        <v>564</v>
      </c>
      <c r="BF437" s="82"/>
      <c r="BG437" s="81">
        <v>0</v>
      </c>
      <c r="BH437" s="81">
        <v>0</v>
      </c>
      <c r="BI437" s="81">
        <v>7.1130000000000004</v>
      </c>
      <c r="BJ437" s="81">
        <v>0</v>
      </c>
      <c r="BK437" s="81">
        <v>0</v>
      </c>
      <c r="BL437" s="81">
        <v>0</v>
      </c>
      <c r="BM437" s="82"/>
      <c r="BN437" s="81">
        <v>0</v>
      </c>
      <c r="BO437" s="81">
        <v>0</v>
      </c>
      <c r="BP437" s="81">
        <v>1</v>
      </c>
      <c r="BQ437" s="81">
        <v>0</v>
      </c>
      <c r="BR437" s="81">
        <v>0</v>
      </c>
      <c r="BS437" s="81">
        <v>0</v>
      </c>
      <c r="BT437"/>
      <c r="BU437" s="80">
        <v>7.1130000000000004</v>
      </c>
      <c r="BV437" s="80">
        <v>0</v>
      </c>
      <c r="BW437" s="80">
        <v>0</v>
      </c>
      <c r="BX437" s="80">
        <v>0</v>
      </c>
      <c r="BY437" s="80">
        <v>0</v>
      </c>
      <c r="BZ437" s="80">
        <v>0</v>
      </c>
      <c r="CA437" s="80">
        <v>0</v>
      </c>
      <c r="CB437" s="80">
        <v>0</v>
      </c>
      <c r="CC437" s="80">
        <v>0</v>
      </c>
    </row>
    <row r="438" spans="1:81">
      <c r="A438" s="80" t="s">
        <v>2288</v>
      </c>
      <c r="B438" s="80">
        <v>216</v>
      </c>
      <c r="C438" s="80">
        <v>12</v>
      </c>
      <c r="D438" s="80">
        <v>13</v>
      </c>
      <c r="E438" s="80">
        <v>2015</v>
      </c>
      <c r="F438" s="80" t="s">
        <v>91</v>
      </c>
      <c r="G438" s="80" t="s">
        <v>1837</v>
      </c>
      <c r="H438" s="80" t="s">
        <v>1838</v>
      </c>
      <c r="I438" s="177"/>
      <c r="J438" s="81">
        <v>55.80560364799414</v>
      </c>
      <c r="K438" s="81">
        <v>0.54655302827433827</v>
      </c>
      <c r="L438" s="81">
        <v>12.935055174104614</v>
      </c>
      <c r="M438" s="81">
        <v>8.4953248393637679</v>
      </c>
      <c r="N438" s="81">
        <v>12.900404482247927</v>
      </c>
      <c r="O438" s="81">
        <v>5.3838914402838824</v>
      </c>
      <c r="P438" s="81">
        <v>7.1861731072136212</v>
      </c>
      <c r="Q438" s="81">
        <v>0.37135245990531712</v>
      </c>
      <c r="R438" s="81">
        <v>0</v>
      </c>
      <c r="S438" s="81">
        <v>0</v>
      </c>
      <c r="T438" s="82"/>
      <c r="U438" s="81">
        <v>2227036</v>
      </c>
      <c r="V438" s="81">
        <v>169</v>
      </c>
      <c r="W438" s="81">
        <v>268</v>
      </c>
      <c r="X438" s="81">
        <v>1403</v>
      </c>
      <c r="Y438" s="81">
        <v>2467</v>
      </c>
      <c r="Z438" s="81">
        <v>3128</v>
      </c>
      <c r="AA438" s="81">
        <v>1430</v>
      </c>
      <c r="AB438" s="81">
        <v>5111</v>
      </c>
      <c r="AC438" s="81">
        <v>0</v>
      </c>
      <c r="AD438" s="81">
        <v>0</v>
      </c>
      <c r="AE438" s="82"/>
      <c r="AF438" s="81">
        <v>17186706.188192714</v>
      </c>
      <c r="AG438" s="81">
        <v>364124.48623972561</v>
      </c>
      <c r="AH438" s="81">
        <v>1672526.7499400983</v>
      </c>
      <c r="AI438" s="81">
        <v>8923193.8734026104</v>
      </c>
      <c r="AJ438" s="81">
        <v>10182677.474471534</v>
      </c>
      <c r="AK438" s="81">
        <v>0</v>
      </c>
      <c r="AL438" s="81">
        <v>0</v>
      </c>
      <c r="AM438" s="81">
        <v>700441.1101613678</v>
      </c>
      <c r="AN438" s="81">
        <v>0</v>
      </c>
      <c r="AO438" s="81">
        <v>0</v>
      </c>
      <c r="AP438" s="82"/>
      <c r="AQ438" s="81">
        <v>46</v>
      </c>
      <c r="AR438" s="81">
        <v>9</v>
      </c>
      <c r="AS438" s="81">
        <v>0</v>
      </c>
      <c r="AT438" s="81">
        <v>0</v>
      </c>
      <c r="AU438" s="81">
        <v>0</v>
      </c>
      <c r="AV438" s="81">
        <v>1</v>
      </c>
      <c r="AW438" s="81" t="s">
        <v>564</v>
      </c>
      <c r="AX438" s="82"/>
      <c r="AY438" s="81">
        <v>332.75800000000004</v>
      </c>
      <c r="AZ438" s="81">
        <v>420.1</v>
      </c>
      <c r="BA438" s="81">
        <v>0</v>
      </c>
      <c r="BB438" s="81">
        <v>0</v>
      </c>
      <c r="BC438" s="81">
        <v>0</v>
      </c>
      <c r="BD438" s="81">
        <v>4700</v>
      </c>
      <c r="BE438" s="81" t="s">
        <v>564</v>
      </c>
      <c r="BF438" s="82"/>
      <c r="BG438" s="81">
        <v>0</v>
      </c>
      <c r="BH438" s="81">
        <v>0</v>
      </c>
      <c r="BI438" s="81">
        <v>6.8949999999999996</v>
      </c>
      <c r="BJ438" s="81">
        <v>0</v>
      </c>
      <c r="BK438" s="81">
        <v>0</v>
      </c>
      <c r="BL438" s="81">
        <v>0</v>
      </c>
      <c r="BM438" s="82"/>
      <c r="BN438" s="81">
        <v>0</v>
      </c>
      <c r="BO438" s="81">
        <v>0</v>
      </c>
      <c r="BP438" s="81">
        <v>1</v>
      </c>
      <c r="BQ438" s="81">
        <v>0</v>
      </c>
      <c r="BR438" s="81">
        <v>0</v>
      </c>
      <c r="BS438" s="81">
        <v>0</v>
      </c>
      <c r="BT438"/>
      <c r="BU438" s="80">
        <v>6.8949999999999996</v>
      </c>
      <c r="BV438" s="80">
        <v>0</v>
      </c>
      <c r="BW438" s="80">
        <v>0</v>
      </c>
      <c r="BX438" s="80">
        <v>0</v>
      </c>
      <c r="BY438" s="80">
        <v>0</v>
      </c>
      <c r="BZ438" s="80">
        <v>0</v>
      </c>
      <c r="CA438" s="80">
        <v>0</v>
      </c>
      <c r="CB438" s="80">
        <v>0</v>
      </c>
      <c r="CC438" s="80">
        <v>0</v>
      </c>
    </row>
    <row r="439" spans="1:81">
      <c r="A439" s="80" t="s">
        <v>2289</v>
      </c>
      <c r="B439" s="80">
        <v>217</v>
      </c>
      <c r="C439" s="80">
        <v>13</v>
      </c>
      <c r="D439" s="80">
        <v>13</v>
      </c>
      <c r="E439" s="80">
        <v>2016</v>
      </c>
      <c r="F439" s="80" t="s">
        <v>92</v>
      </c>
      <c r="G439" s="80" t="s">
        <v>1837</v>
      </c>
      <c r="H439" s="80" t="s">
        <v>1838</v>
      </c>
      <c r="I439" s="177"/>
      <c r="J439" s="81">
        <v>63.449701941905069</v>
      </c>
      <c r="K439" s="81">
        <v>0.51555147914984645</v>
      </c>
      <c r="L439" s="81">
        <v>13.909687961260213</v>
      </c>
      <c r="M439" s="81">
        <v>7.28375581545553</v>
      </c>
      <c r="N439" s="81">
        <v>12.852972163851815</v>
      </c>
      <c r="O439" s="81">
        <v>5.2641031066615973</v>
      </c>
      <c r="P439" s="81">
        <v>7.7399440409587248</v>
      </c>
      <c r="Q439" s="81">
        <v>0.35188876275520686</v>
      </c>
      <c r="R439" s="81">
        <v>0</v>
      </c>
      <c r="S439" s="81">
        <v>0</v>
      </c>
      <c r="T439" s="82"/>
      <c r="U439" s="81">
        <v>2410207</v>
      </c>
      <c r="V439" s="81">
        <v>169</v>
      </c>
      <c r="W439" s="81">
        <v>268</v>
      </c>
      <c r="X439" s="81">
        <v>1403</v>
      </c>
      <c r="Y439" s="81">
        <v>2417</v>
      </c>
      <c r="Z439" s="81">
        <v>3096</v>
      </c>
      <c r="AA439" s="81">
        <v>1593</v>
      </c>
      <c r="AB439" s="81">
        <v>4982</v>
      </c>
      <c r="AC439" s="81">
        <v>0</v>
      </c>
      <c r="AD439" s="81">
        <v>0</v>
      </c>
      <c r="AE439" s="82"/>
      <c r="AF439" s="81">
        <v>19882992.752135761</v>
      </c>
      <c r="AG439" s="81">
        <v>347085.10275620181</v>
      </c>
      <c r="AH439" s="81">
        <v>1417548.8353382361</v>
      </c>
      <c r="AI439" s="81">
        <v>8907126.5700885504</v>
      </c>
      <c r="AJ439" s="81">
        <v>10383903.801539941</v>
      </c>
      <c r="AK439" s="81">
        <v>0</v>
      </c>
      <c r="AL439" s="81">
        <v>0</v>
      </c>
      <c r="AM439" s="81">
        <v>683292.6405343957</v>
      </c>
      <c r="AN439" s="81">
        <v>0</v>
      </c>
      <c r="AO439" s="81">
        <v>0</v>
      </c>
      <c r="AP439" s="82"/>
      <c r="AQ439" s="81">
        <v>49</v>
      </c>
      <c r="AR439" s="81">
        <v>11</v>
      </c>
      <c r="AS439" s="81">
        <v>0</v>
      </c>
      <c r="AT439" s="81">
        <v>0</v>
      </c>
      <c r="AU439" s="81">
        <v>0</v>
      </c>
      <c r="AV439" s="81">
        <v>1</v>
      </c>
      <c r="AW439" s="81" t="s">
        <v>564</v>
      </c>
      <c r="AX439" s="82"/>
      <c r="AY439" s="81">
        <v>360.65800000000002</v>
      </c>
      <c r="AZ439" s="81">
        <v>479.6</v>
      </c>
      <c r="BA439" s="81">
        <v>0</v>
      </c>
      <c r="BB439" s="81">
        <v>0</v>
      </c>
      <c r="BC439" s="81">
        <v>0</v>
      </c>
      <c r="BD439" s="81">
        <v>4700</v>
      </c>
      <c r="BE439" s="81" t="s">
        <v>564</v>
      </c>
      <c r="BF439" s="82"/>
      <c r="BG439" s="81">
        <v>0</v>
      </c>
      <c r="BH439" s="81">
        <v>0</v>
      </c>
      <c r="BI439" s="81">
        <v>6.3019999999999996</v>
      </c>
      <c r="BJ439" s="81">
        <v>0</v>
      </c>
      <c r="BK439" s="81">
        <v>0</v>
      </c>
      <c r="BL439" s="81">
        <v>0</v>
      </c>
      <c r="BM439" s="82"/>
      <c r="BN439" s="81">
        <v>0</v>
      </c>
      <c r="BO439" s="81">
        <v>0</v>
      </c>
      <c r="BP439" s="81">
        <v>1</v>
      </c>
      <c r="BQ439" s="81">
        <v>0</v>
      </c>
      <c r="BR439" s="81">
        <v>0</v>
      </c>
      <c r="BS439" s="81">
        <v>0</v>
      </c>
      <c r="BT439"/>
      <c r="BU439" s="80">
        <v>6.3019999999999996</v>
      </c>
      <c r="BV439" s="80">
        <v>0</v>
      </c>
      <c r="BW439" s="80">
        <v>0</v>
      </c>
      <c r="BX439" s="80">
        <v>0</v>
      </c>
      <c r="BY439" s="80">
        <v>0</v>
      </c>
      <c r="BZ439" s="80">
        <v>0</v>
      </c>
      <c r="CA439" s="80">
        <v>0</v>
      </c>
      <c r="CB439" s="80">
        <v>0</v>
      </c>
      <c r="CC439" s="80">
        <v>0</v>
      </c>
    </row>
    <row r="440" spans="1:81">
      <c r="A440" s="80" t="s">
        <v>2290</v>
      </c>
      <c r="B440" s="80">
        <v>218</v>
      </c>
      <c r="C440" s="80">
        <v>14</v>
      </c>
      <c r="D440" s="80">
        <v>13</v>
      </c>
      <c r="E440" s="80">
        <v>2017</v>
      </c>
      <c r="F440" s="80" t="s">
        <v>71</v>
      </c>
      <c r="G440" s="80" t="s">
        <v>1837</v>
      </c>
      <c r="H440" s="80" t="s">
        <v>1838</v>
      </c>
      <c r="I440" s="177"/>
      <c r="J440" s="81">
        <v>63.881307565550202</v>
      </c>
      <c r="K440" s="81">
        <v>0.52681641919103595</v>
      </c>
      <c r="L440" s="81">
        <v>12.556415185302962</v>
      </c>
      <c r="M440" s="81">
        <v>7.3033489036274464</v>
      </c>
      <c r="N440" s="81">
        <v>12.410856400943128</v>
      </c>
      <c r="O440" s="81">
        <v>5.1464270941236467</v>
      </c>
      <c r="P440" s="81">
        <v>7.6909142592933861</v>
      </c>
      <c r="Q440" s="81">
        <v>0.3309849928619692</v>
      </c>
      <c r="R440" s="81">
        <v>0</v>
      </c>
      <c r="S440" s="81">
        <v>0</v>
      </c>
      <c r="T440" s="82"/>
      <c r="U440" s="81">
        <v>2387731</v>
      </c>
      <c r="V440" s="81">
        <v>169</v>
      </c>
      <c r="W440" s="81">
        <v>268</v>
      </c>
      <c r="X440" s="81">
        <v>1403</v>
      </c>
      <c r="Y440" s="81">
        <v>2385</v>
      </c>
      <c r="Z440" s="81">
        <v>3077</v>
      </c>
      <c r="AA440" s="81">
        <v>1593</v>
      </c>
      <c r="AB440" s="81">
        <v>4846</v>
      </c>
      <c r="AC440" s="81">
        <v>0</v>
      </c>
      <c r="AD440" s="81">
        <v>0</v>
      </c>
      <c r="AE440" s="82"/>
      <c r="AF440" s="81">
        <v>19355600.261840399</v>
      </c>
      <c r="AG440" s="81">
        <v>348093.57524013403</v>
      </c>
      <c r="AH440" s="81">
        <v>1731685.8835319651</v>
      </c>
      <c r="AI440" s="81">
        <v>8686758.6520310231</v>
      </c>
      <c r="AJ440" s="81">
        <v>8979337.1080725528</v>
      </c>
      <c r="AK440" s="81">
        <v>0</v>
      </c>
      <c r="AL440" s="81">
        <v>0</v>
      </c>
      <c r="AM440" s="81">
        <v>665679.91102212924</v>
      </c>
      <c r="AN440" s="81">
        <v>0</v>
      </c>
      <c r="AO440" s="81">
        <v>0</v>
      </c>
      <c r="AP440" s="82"/>
      <c r="AQ440" s="81">
        <v>50</v>
      </c>
      <c r="AR440" s="81">
        <v>11</v>
      </c>
      <c r="AS440" s="81">
        <v>0</v>
      </c>
      <c r="AT440" s="81">
        <v>0</v>
      </c>
      <c r="AU440" s="81">
        <v>0</v>
      </c>
      <c r="AV440" s="81">
        <v>1</v>
      </c>
      <c r="AW440" s="81" t="s">
        <v>564</v>
      </c>
      <c r="AX440" s="82"/>
      <c r="AY440" s="81">
        <v>370.15800000000002</v>
      </c>
      <c r="AZ440" s="81">
        <v>479.6</v>
      </c>
      <c r="BA440" s="81">
        <v>0</v>
      </c>
      <c r="BB440" s="81">
        <v>0</v>
      </c>
      <c r="BC440" s="81">
        <v>0</v>
      </c>
      <c r="BD440" s="81">
        <v>4700</v>
      </c>
      <c r="BE440" s="81" t="s">
        <v>564</v>
      </c>
      <c r="BF440" s="82"/>
      <c r="BG440" s="81">
        <v>0</v>
      </c>
      <c r="BH440" s="81">
        <v>0</v>
      </c>
      <c r="BI440" s="81">
        <v>4.1680000000000001</v>
      </c>
      <c r="BJ440" s="81">
        <v>0</v>
      </c>
      <c r="BK440" s="81">
        <v>0</v>
      </c>
      <c r="BL440" s="81">
        <v>0</v>
      </c>
      <c r="BM440" s="82"/>
      <c r="BN440" s="81">
        <v>0</v>
      </c>
      <c r="BO440" s="81">
        <v>0</v>
      </c>
      <c r="BP440" s="81">
        <v>1</v>
      </c>
      <c r="BQ440" s="81">
        <v>0</v>
      </c>
      <c r="BR440" s="81">
        <v>0</v>
      </c>
      <c r="BS440" s="81">
        <v>0</v>
      </c>
      <c r="BT440"/>
      <c r="BU440" s="80">
        <v>4.1680000000000001</v>
      </c>
      <c r="BV440" s="80">
        <v>0</v>
      </c>
      <c r="BW440" s="80">
        <v>0</v>
      </c>
      <c r="BX440" s="80">
        <v>0</v>
      </c>
      <c r="BY440" s="80">
        <v>0</v>
      </c>
      <c r="BZ440" s="80">
        <v>0</v>
      </c>
      <c r="CA440" s="80">
        <v>0</v>
      </c>
      <c r="CB440" s="80">
        <v>0</v>
      </c>
      <c r="CC440" s="80">
        <v>0</v>
      </c>
    </row>
    <row r="441" spans="1:81">
      <c r="A441" s="80" t="s">
        <v>2291</v>
      </c>
      <c r="B441" s="80">
        <v>219</v>
      </c>
      <c r="C441" s="80">
        <v>15</v>
      </c>
      <c r="D441" s="80">
        <v>13</v>
      </c>
      <c r="E441" s="80">
        <v>2018</v>
      </c>
      <c r="F441" s="80" t="s">
        <v>93</v>
      </c>
      <c r="G441" s="80" t="s">
        <v>1837</v>
      </c>
      <c r="H441" s="80" t="s">
        <v>1838</v>
      </c>
      <c r="I441" s="177"/>
      <c r="J441" s="81">
        <v>62.317274908681227</v>
      </c>
      <c r="K441" s="81">
        <v>0.49032339587196511</v>
      </c>
      <c r="L441" s="81">
        <v>11.518893621998146</v>
      </c>
      <c r="M441" s="81">
        <v>7.3393695782506772</v>
      </c>
      <c r="N441" s="81">
        <v>11.196499241850162</v>
      </c>
      <c r="O441" s="81">
        <v>4.9857331449283588</v>
      </c>
      <c r="P441" s="81">
        <v>7.5665582215808111</v>
      </c>
      <c r="Q441" s="81">
        <v>0.29870788783838353</v>
      </c>
      <c r="R441" s="81">
        <v>0</v>
      </c>
      <c r="S441" s="81">
        <v>0</v>
      </c>
      <c r="T441" s="82"/>
      <c r="U441" s="81">
        <v>2433813</v>
      </c>
      <c r="V441" s="81">
        <v>169</v>
      </c>
      <c r="W441" s="81">
        <v>268</v>
      </c>
      <c r="X441" s="81">
        <v>1403</v>
      </c>
      <c r="Y441" s="81">
        <v>2337</v>
      </c>
      <c r="Z441" s="81">
        <v>3038</v>
      </c>
      <c r="AA441" s="81">
        <v>1583</v>
      </c>
      <c r="AB441" s="81">
        <v>4713</v>
      </c>
      <c r="AC441" s="81">
        <v>0</v>
      </c>
      <c r="AD441" s="81">
        <v>0</v>
      </c>
      <c r="AE441" s="82"/>
      <c r="AF441" s="81">
        <v>19804602.411376528</v>
      </c>
      <c r="AG441" s="81">
        <v>314941.41399669292</v>
      </c>
      <c r="AH441" s="81">
        <v>1632114.1583033551</v>
      </c>
      <c r="AI441" s="81">
        <v>8879641.7389691547</v>
      </c>
      <c r="AJ441" s="81">
        <v>8527426.3225831632</v>
      </c>
      <c r="AK441" s="81">
        <v>0</v>
      </c>
      <c r="AL441" s="81">
        <v>0</v>
      </c>
      <c r="AM441" s="81">
        <v>648749.68478400109</v>
      </c>
      <c r="AN441" s="81">
        <v>0</v>
      </c>
      <c r="AO441" s="81">
        <v>0</v>
      </c>
      <c r="AP441" s="82"/>
      <c r="AQ441" s="81">
        <v>54</v>
      </c>
      <c r="AR441" s="81">
        <v>16</v>
      </c>
      <c r="AS441" s="81">
        <v>0</v>
      </c>
      <c r="AT441" s="81">
        <v>0</v>
      </c>
      <c r="AU441" s="81">
        <v>0</v>
      </c>
      <c r="AV441" s="81">
        <v>1</v>
      </c>
      <c r="AW441" s="81" t="s">
        <v>564</v>
      </c>
      <c r="AX441" s="82"/>
      <c r="AY441" s="81">
        <v>409.95800000000003</v>
      </c>
      <c r="AZ441" s="81">
        <v>3493</v>
      </c>
      <c r="BA441" s="81">
        <v>0</v>
      </c>
      <c r="BB441" s="81">
        <v>0</v>
      </c>
      <c r="BC441" s="81">
        <v>0</v>
      </c>
      <c r="BD441" s="81">
        <v>4700</v>
      </c>
      <c r="BE441" s="81" t="s">
        <v>564</v>
      </c>
      <c r="BF441" s="82"/>
      <c r="BG441" s="81">
        <v>0</v>
      </c>
      <c r="BH441" s="81">
        <v>0</v>
      </c>
      <c r="BI441" s="81">
        <v>4.4409999999999998</v>
      </c>
      <c r="BJ441" s="81">
        <v>0</v>
      </c>
      <c r="BK441" s="81">
        <v>0</v>
      </c>
      <c r="BL441" s="81">
        <v>0</v>
      </c>
      <c r="BM441" s="82"/>
      <c r="BN441" s="81">
        <v>0</v>
      </c>
      <c r="BO441" s="81">
        <v>0</v>
      </c>
      <c r="BP441" s="81">
        <v>1</v>
      </c>
      <c r="BQ441" s="81">
        <v>0</v>
      </c>
      <c r="BR441" s="81">
        <v>0</v>
      </c>
      <c r="BS441" s="81">
        <v>0</v>
      </c>
      <c r="BT441"/>
      <c r="BU441" s="80">
        <v>4.4409999999999998</v>
      </c>
      <c r="BV441" s="80">
        <v>0</v>
      </c>
      <c r="BW441" s="80">
        <v>0</v>
      </c>
      <c r="BX441" s="80">
        <v>0</v>
      </c>
      <c r="BY441" s="80">
        <v>0</v>
      </c>
      <c r="BZ441" s="80">
        <v>0</v>
      </c>
      <c r="CA441" s="80">
        <v>0</v>
      </c>
      <c r="CB441" s="80">
        <v>0</v>
      </c>
      <c r="CC441" s="80">
        <v>0</v>
      </c>
    </row>
    <row r="442" spans="1:81">
      <c r="A442" s="80" t="s">
        <v>2292</v>
      </c>
      <c r="B442" s="80">
        <v>220</v>
      </c>
      <c r="C442" s="80">
        <v>16</v>
      </c>
      <c r="D442" s="80">
        <v>13</v>
      </c>
      <c r="E442" s="80">
        <v>2019</v>
      </c>
      <c r="F442" s="80" t="s">
        <v>73</v>
      </c>
      <c r="G442" s="80" t="s">
        <v>1837</v>
      </c>
      <c r="H442" s="80" t="s">
        <v>1838</v>
      </c>
      <c r="I442" s="177"/>
      <c r="J442" s="81">
        <v>59.359097462636051</v>
      </c>
      <c r="K442" s="81">
        <v>0.45498400630012387</v>
      </c>
      <c r="L442" s="81">
        <v>11.570502195798534</v>
      </c>
      <c r="M442" s="81">
        <v>6.5840809480945541</v>
      </c>
      <c r="N442" s="81">
        <v>11.203823407706768</v>
      </c>
      <c r="O442" s="81">
        <v>4.7710432551803894</v>
      </c>
      <c r="P442" s="81">
        <v>6.8241724501440073</v>
      </c>
      <c r="Q442" s="81">
        <v>0.2836753072658792</v>
      </c>
      <c r="R442" s="81">
        <v>0</v>
      </c>
      <c r="S442" s="81">
        <v>0</v>
      </c>
      <c r="T442" s="82"/>
      <c r="U442" s="81">
        <v>2438715</v>
      </c>
      <c r="V442" s="81">
        <v>169</v>
      </c>
      <c r="W442" s="81">
        <v>268</v>
      </c>
      <c r="X442" s="81">
        <v>1403</v>
      </c>
      <c r="Y442" s="81">
        <v>2310</v>
      </c>
      <c r="Z442" s="81">
        <v>2987</v>
      </c>
      <c r="AA442" s="81">
        <v>1417</v>
      </c>
      <c r="AB442" s="81">
        <v>4597</v>
      </c>
      <c r="AC442" s="81">
        <v>0</v>
      </c>
      <c r="AD442" s="81">
        <v>0</v>
      </c>
      <c r="AE442" s="82"/>
      <c r="AF442" s="81">
        <v>19472724.95283588</v>
      </c>
      <c r="AG442" s="81">
        <v>314848.15100524871</v>
      </c>
      <c r="AH442" s="81">
        <v>1762195.774957713</v>
      </c>
      <c r="AI442" s="81">
        <v>8701311.7586846165</v>
      </c>
      <c r="AJ442" s="81">
        <v>8572554.8015643749</v>
      </c>
      <c r="AK442" s="81">
        <v>0</v>
      </c>
      <c r="AL442" s="81">
        <v>0</v>
      </c>
      <c r="AM442" s="81">
        <v>626076.79380252806</v>
      </c>
      <c r="AN442" s="81">
        <v>0</v>
      </c>
      <c r="AO442" s="81">
        <v>0</v>
      </c>
      <c r="AP442" s="82"/>
      <c r="AQ442" s="81">
        <v>59</v>
      </c>
      <c r="AR442" s="81">
        <v>21</v>
      </c>
      <c r="AS442" s="81">
        <v>0</v>
      </c>
      <c r="AT442" s="81">
        <v>0</v>
      </c>
      <c r="AU442" s="81">
        <v>0</v>
      </c>
      <c r="AV442" s="81">
        <v>1</v>
      </c>
      <c r="AW442" s="81" t="s">
        <v>564</v>
      </c>
      <c r="AX442" s="82"/>
      <c r="AY442" s="81">
        <v>444.85799999999989</v>
      </c>
      <c r="AZ442" s="81">
        <v>3738.2</v>
      </c>
      <c r="BA442" s="81">
        <v>0</v>
      </c>
      <c r="BB442" s="81">
        <v>0</v>
      </c>
      <c r="BC442" s="81">
        <v>0</v>
      </c>
      <c r="BD442" s="81">
        <v>4700</v>
      </c>
      <c r="BE442" s="81" t="s">
        <v>564</v>
      </c>
      <c r="BF442" s="82"/>
      <c r="BG442" s="81">
        <v>0</v>
      </c>
      <c r="BH442" s="81">
        <v>0</v>
      </c>
      <c r="BI442" s="81">
        <v>4.1070000000000002</v>
      </c>
      <c r="BJ442" s="81">
        <v>0</v>
      </c>
      <c r="BK442" s="81">
        <v>0</v>
      </c>
      <c r="BL442" s="81">
        <v>0</v>
      </c>
      <c r="BM442" s="82"/>
      <c r="BN442" s="81">
        <v>0</v>
      </c>
      <c r="BO442" s="81">
        <v>0</v>
      </c>
      <c r="BP442" s="81">
        <v>1</v>
      </c>
      <c r="BQ442" s="81">
        <v>0</v>
      </c>
      <c r="BR442" s="81">
        <v>0</v>
      </c>
      <c r="BS442" s="81">
        <v>0</v>
      </c>
      <c r="BT442"/>
      <c r="BU442" s="80">
        <v>4.1070000000000002</v>
      </c>
      <c r="BV442" s="80">
        <v>0</v>
      </c>
      <c r="BW442" s="80">
        <v>0</v>
      </c>
      <c r="BX442" s="80">
        <v>0</v>
      </c>
      <c r="BY442" s="80">
        <v>0</v>
      </c>
      <c r="BZ442" s="80">
        <v>0</v>
      </c>
      <c r="CA442" s="80">
        <v>0</v>
      </c>
      <c r="CB442" s="80">
        <v>0</v>
      </c>
      <c r="CC442" s="80">
        <v>0</v>
      </c>
    </row>
    <row r="443" spans="1:81">
      <c r="A443" s="80" t="s">
        <v>2293</v>
      </c>
      <c r="B443" s="80">
        <v>221</v>
      </c>
      <c r="C443" s="80">
        <v>17</v>
      </c>
      <c r="D443" s="80">
        <v>13</v>
      </c>
      <c r="E443" s="80">
        <v>2020</v>
      </c>
      <c r="F443" s="80" t="s">
        <v>218</v>
      </c>
      <c r="G443" s="80" t="s">
        <v>1837</v>
      </c>
      <c r="H443" s="80" t="s">
        <v>1838</v>
      </c>
      <c r="I443" s="177"/>
      <c r="J443" s="81">
        <v>50.074135764208023</v>
      </c>
      <c r="K443" s="81">
        <v>0.43357634390981509</v>
      </c>
      <c r="L443" s="81">
        <v>13.11870905834674</v>
      </c>
      <c r="M443" s="81">
        <v>5.0607180762988992</v>
      </c>
      <c r="N443" s="81">
        <v>10.14001930292838</v>
      </c>
      <c r="O443" s="81">
        <v>4.1101373073571974</v>
      </c>
      <c r="P443" s="81">
        <v>7.0921376436121024</v>
      </c>
      <c r="Q443" s="81">
        <v>0.26439085899805609</v>
      </c>
      <c r="R443" s="81">
        <v>0</v>
      </c>
      <c r="S443" s="81">
        <v>0</v>
      </c>
      <c r="T443" s="82"/>
      <c r="U443" s="81">
        <v>2332075</v>
      </c>
      <c r="V443" s="81">
        <v>149</v>
      </c>
      <c r="W443" s="81">
        <v>270</v>
      </c>
      <c r="X443" s="81">
        <v>1134</v>
      </c>
      <c r="Y443" s="81">
        <v>2281</v>
      </c>
      <c r="Z443" s="81">
        <v>2937</v>
      </c>
      <c r="AA443" s="81">
        <v>1600</v>
      </c>
      <c r="AB443" s="81">
        <v>4484</v>
      </c>
      <c r="AC443" s="81">
        <v>0</v>
      </c>
      <c r="AD443" s="81">
        <v>0</v>
      </c>
      <c r="AE443" s="82"/>
      <c r="AF443" s="81">
        <v>18208625.729606081</v>
      </c>
      <c r="AG443" s="81">
        <v>277792.62192791642</v>
      </c>
      <c r="AH443" s="81">
        <v>1923836.2252296621</v>
      </c>
      <c r="AI443" s="81">
        <v>6511067.0002449509</v>
      </c>
      <c r="AJ443" s="81">
        <v>8641840.4494841713</v>
      </c>
      <c r="AK443" s="81"/>
      <c r="AL443" s="81"/>
      <c r="AM443" s="81">
        <v>585211.81827906205</v>
      </c>
      <c r="AN443" s="81"/>
      <c r="AO443" s="81"/>
      <c r="AP443" s="82"/>
      <c r="AQ443" s="81">
        <v>60</v>
      </c>
      <c r="AR443" s="81">
        <v>28</v>
      </c>
      <c r="AS443" s="81">
        <v>0</v>
      </c>
      <c r="AT443" s="81">
        <v>2</v>
      </c>
      <c r="AU443" s="81">
        <v>0</v>
      </c>
      <c r="AV443" s="81">
        <v>1</v>
      </c>
      <c r="AW443" s="81">
        <v>0</v>
      </c>
      <c r="AX443" s="82"/>
      <c r="AY443" s="81">
        <v>454.25799999999992</v>
      </c>
      <c r="AZ443" s="81">
        <v>4041.1</v>
      </c>
      <c r="BA443" s="81">
        <v>0</v>
      </c>
      <c r="BB443" s="81">
        <v>1010</v>
      </c>
      <c r="BC443" s="81">
        <v>0</v>
      </c>
      <c r="BD443" s="81">
        <v>4700</v>
      </c>
      <c r="BE443" s="81">
        <v>0</v>
      </c>
      <c r="BF443" s="82"/>
      <c r="BG443" s="81">
        <v>0</v>
      </c>
      <c r="BH443" s="81">
        <v>0</v>
      </c>
      <c r="BI443" s="81">
        <v>4.3879999999999999</v>
      </c>
      <c r="BJ443" s="81">
        <v>0</v>
      </c>
      <c r="BK443" s="81">
        <v>0</v>
      </c>
      <c r="BL443" s="81">
        <v>0</v>
      </c>
      <c r="BM443" s="82"/>
      <c r="BN443" s="81">
        <v>0</v>
      </c>
      <c r="BO443" s="81">
        <v>0</v>
      </c>
      <c r="BP443" s="81">
        <v>1</v>
      </c>
      <c r="BQ443" s="81">
        <v>0</v>
      </c>
      <c r="BR443" s="81">
        <v>0</v>
      </c>
      <c r="BS443" s="81">
        <v>0</v>
      </c>
      <c r="BT443"/>
      <c r="BU443" s="80">
        <v>4.3879999999999999</v>
      </c>
      <c r="BV443" s="80">
        <v>0</v>
      </c>
      <c r="BW443" s="80">
        <v>0</v>
      </c>
      <c r="BX443" s="80">
        <v>0</v>
      </c>
      <c r="BY443" s="80">
        <v>0</v>
      </c>
      <c r="BZ443" s="80">
        <v>0</v>
      </c>
      <c r="CA443" s="80">
        <v>0</v>
      </c>
      <c r="CB443" s="80">
        <v>0</v>
      </c>
      <c r="CC443" s="80">
        <v>0</v>
      </c>
    </row>
    <row r="444" spans="1:81">
      <c r="A444" s="80" t="s">
        <v>1845</v>
      </c>
      <c r="B444" s="80">
        <v>221</v>
      </c>
      <c r="C444" s="80">
        <v>18</v>
      </c>
      <c r="D444" s="80">
        <v>13</v>
      </c>
      <c r="E444" s="80">
        <v>2021</v>
      </c>
      <c r="F444" s="80" t="s">
        <v>75</v>
      </c>
      <c r="G444" s="174" t="s">
        <v>1837</v>
      </c>
      <c r="H444" s="80" t="s">
        <v>1838</v>
      </c>
      <c r="I444" s="177"/>
      <c r="J444" s="81">
        <v>46.769077893742626</v>
      </c>
      <c r="K444" s="81">
        <v>0.41765437257855265</v>
      </c>
      <c r="L444" s="81">
        <v>11.97198884296963</v>
      </c>
      <c r="M444" s="81">
        <v>5.1114861613176403</v>
      </c>
      <c r="N444" s="81">
        <v>9.4040549154695814</v>
      </c>
      <c r="O444" s="81">
        <v>3.9440760524765079</v>
      </c>
      <c r="P444" s="81">
        <v>7.208832972084056</v>
      </c>
      <c r="Q444" s="81">
        <v>0.25843413483153477</v>
      </c>
      <c r="R444" s="81">
        <v>0</v>
      </c>
      <c r="S444" s="81">
        <v>0</v>
      </c>
      <c r="T444" s="82"/>
      <c r="U444" s="81">
        <v>2236811</v>
      </c>
      <c r="V444" s="81">
        <v>149</v>
      </c>
      <c r="W444" s="81">
        <v>270</v>
      </c>
      <c r="X444" s="81">
        <v>1134</v>
      </c>
      <c r="Y444" s="81">
        <v>2227</v>
      </c>
      <c r="Z444" s="81">
        <v>2902</v>
      </c>
      <c r="AA444" s="81">
        <v>1586</v>
      </c>
      <c r="AB444" s="81">
        <v>4331</v>
      </c>
      <c r="AC444" s="81">
        <v>0</v>
      </c>
      <c r="AD444" s="81">
        <v>0</v>
      </c>
      <c r="AE444" s="82"/>
      <c r="AF444" s="81">
        <v>17133009.457003254</v>
      </c>
      <c r="AG444" s="81">
        <v>282589.66446740786</v>
      </c>
      <c r="AH444" s="81">
        <v>1724831.1362241516</v>
      </c>
      <c r="AI444" s="81">
        <v>7104536.0074287783</v>
      </c>
      <c r="AJ444" s="81">
        <v>8222303.8066768302</v>
      </c>
      <c r="AK444" s="81">
        <v>0</v>
      </c>
      <c r="AL444" s="81">
        <v>0</v>
      </c>
      <c r="AM444" s="81">
        <v>568503.89809559449</v>
      </c>
      <c r="AN444" s="81">
        <v>0</v>
      </c>
      <c r="AO444" s="81">
        <v>0</v>
      </c>
      <c r="AP444" s="82"/>
      <c r="AQ444" s="81">
        <v>64</v>
      </c>
      <c r="AR444" s="81">
        <v>31</v>
      </c>
      <c r="AS444" s="81">
        <v>0</v>
      </c>
      <c r="AT444" s="81">
        <v>2</v>
      </c>
      <c r="AU444" s="81">
        <v>0</v>
      </c>
      <c r="AV444" s="81">
        <v>1</v>
      </c>
      <c r="AW444" s="81"/>
      <c r="AX444" s="82"/>
      <c r="AY444" s="81">
        <v>484.95799999999991</v>
      </c>
      <c r="AZ444" s="81">
        <v>4157</v>
      </c>
      <c r="BA444" s="81">
        <v>0</v>
      </c>
      <c r="BB444" s="81">
        <v>1010</v>
      </c>
      <c r="BC444" s="81">
        <v>0</v>
      </c>
      <c r="BD444" s="81">
        <v>4700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1836</v>
      </c>
      <c r="B445" s="80">
        <v>221</v>
      </c>
      <c r="C445" s="80">
        <v>19</v>
      </c>
      <c r="D445" s="80">
        <v>13</v>
      </c>
      <c r="E445" s="80">
        <v>2022</v>
      </c>
      <c r="F445" s="80" t="s">
        <v>568</v>
      </c>
      <c r="G445" s="174" t="s">
        <v>1837</v>
      </c>
      <c r="H445" s="80" t="s">
        <v>1838</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72</v>
      </c>
      <c r="AR445" s="81">
        <v>40</v>
      </c>
      <c r="AS445" s="81">
        <v>0</v>
      </c>
      <c r="AT445" s="81">
        <v>3</v>
      </c>
      <c r="AU445" s="81">
        <v>0</v>
      </c>
      <c r="AV445" s="81">
        <v>1</v>
      </c>
      <c r="AW445" s="81"/>
      <c r="AX445" s="82"/>
      <c r="AY445" s="81">
        <v>558.95799999999974</v>
      </c>
      <c r="AZ445" s="81">
        <v>4602.8999999999987</v>
      </c>
      <c r="BA445" s="81">
        <v>0</v>
      </c>
      <c r="BB445" s="81">
        <v>1019.8</v>
      </c>
      <c r="BC445" s="81">
        <v>0</v>
      </c>
      <c r="BD445" s="81">
        <v>4700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2294</v>
      </c>
      <c r="B446" s="80">
        <v>256</v>
      </c>
      <c r="C446" s="80">
        <v>1</v>
      </c>
      <c r="D446" s="80">
        <v>16</v>
      </c>
      <c r="E446" s="80">
        <v>1990</v>
      </c>
      <c r="F446" s="80" t="s">
        <v>562</v>
      </c>
      <c r="G446" s="80" t="s">
        <v>2295</v>
      </c>
      <c r="H446" s="80" t="s">
        <v>2296</v>
      </c>
      <c r="I446" s="177"/>
      <c r="J446" s="81">
        <v>6.048463134653189</v>
      </c>
      <c r="K446" s="81">
        <v>1.5877514346656907</v>
      </c>
      <c r="L446" s="81">
        <v>2.2480937641363994</v>
      </c>
      <c r="M446" s="81">
        <v>4.3499704453315253</v>
      </c>
      <c r="N446" s="81">
        <v>7.9142602900339396</v>
      </c>
      <c r="O446" s="81">
        <v>4.0650436771901726</v>
      </c>
      <c r="P446" s="81">
        <v>9.1223179667695433</v>
      </c>
      <c r="Q446" s="81">
        <v>0.42194786162457582</v>
      </c>
      <c r="R446" s="81">
        <v>0</v>
      </c>
      <c r="S446" s="81">
        <v>0.38038050419941843</v>
      </c>
      <c r="T446" s="82"/>
      <c r="U446" s="81">
        <v>900478</v>
      </c>
      <c r="V446" s="81">
        <v>463</v>
      </c>
      <c r="W446" s="81">
        <v>32</v>
      </c>
      <c r="X446" s="81">
        <v>1497</v>
      </c>
      <c r="Y446" s="81">
        <v>1967</v>
      </c>
      <c r="Z446" s="81">
        <v>1672</v>
      </c>
      <c r="AA446" s="81">
        <v>2215</v>
      </c>
      <c r="AB446" s="81">
        <v>6851</v>
      </c>
      <c r="AC446" s="81">
        <v>0</v>
      </c>
      <c r="AD446" s="81">
        <v>0.38038050419941843</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2297</v>
      </c>
      <c r="B447" s="80">
        <v>257</v>
      </c>
      <c r="C447" s="80">
        <v>2</v>
      </c>
      <c r="D447" s="80">
        <v>16</v>
      </c>
      <c r="E447" s="80">
        <v>2005</v>
      </c>
      <c r="F447" s="80" t="s">
        <v>565</v>
      </c>
      <c r="G447" s="80" t="s">
        <v>2295</v>
      </c>
      <c r="H447" s="80" t="s">
        <v>2296</v>
      </c>
      <c r="I447" s="177"/>
      <c r="J447" s="81">
        <v>3.4773422060375454</v>
      </c>
      <c r="K447" s="81">
        <v>0.91633034094200361</v>
      </c>
      <c r="L447" s="81">
        <v>0.1495678439259191</v>
      </c>
      <c r="M447" s="81">
        <v>4.4516847870064922</v>
      </c>
      <c r="N447" s="81">
        <v>11.843108102374345</v>
      </c>
      <c r="O447" s="81">
        <v>5.994124943925959</v>
      </c>
      <c r="P447" s="81">
        <v>9.3130848168793765</v>
      </c>
      <c r="Q447" s="81">
        <v>0.34365004527816745</v>
      </c>
      <c r="R447" s="81">
        <v>0</v>
      </c>
      <c r="S447" s="81">
        <v>9.2606974259092339E-2</v>
      </c>
      <c r="T447" s="82"/>
      <c r="U447" s="81">
        <v>626571</v>
      </c>
      <c r="V447" s="81">
        <v>352</v>
      </c>
      <c r="W447" s="81">
        <v>2</v>
      </c>
      <c r="X447" s="81">
        <v>817</v>
      </c>
      <c r="Y447" s="81">
        <v>2213</v>
      </c>
      <c r="Z447" s="81">
        <v>2853</v>
      </c>
      <c r="AA447" s="81">
        <v>1852</v>
      </c>
      <c r="AB447" s="81">
        <v>5833</v>
      </c>
      <c r="AC447" s="81">
        <v>0</v>
      </c>
      <c r="AD447" s="81">
        <v>9.2606974259092339E-2</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2298</v>
      </c>
      <c r="B448" s="80">
        <v>258</v>
      </c>
      <c r="C448" s="80">
        <v>3</v>
      </c>
      <c r="D448" s="80">
        <v>16</v>
      </c>
      <c r="E448" s="80">
        <v>2006</v>
      </c>
      <c r="F448" s="80" t="s">
        <v>566</v>
      </c>
      <c r="G448" s="80" t="s">
        <v>2295</v>
      </c>
      <c r="H448" s="80" t="s">
        <v>2296</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2299</v>
      </c>
      <c r="B449" s="80">
        <v>259</v>
      </c>
      <c r="C449" s="80">
        <v>4</v>
      </c>
      <c r="D449" s="80">
        <v>16</v>
      </c>
      <c r="E449" s="80">
        <v>2007</v>
      </c>
      <c r="F449" s="80" t="s">
        <v>567</v>
      </c>
      <c r="G449" s="80" t="s">
        <v>2295</v>
      </c>
      <c r="H449" s="80" t="s">
        <v>2296</v>
      </c>
      <c r="I449" s="177"/>
      <c r="J449" s="81">
        <v>3.2441372860233022</v>
      </c>
      <c r="K449" s="81">
        <v>0.87501384596692333</v>
      </c>
      <c r="L449" s="81">
        <v>0.49125318675133683</v>
      </c>
      <c r="M449" s="81">
        <v>6.9114029879277492</v>
      </c>
      <c r="N449" s="81">
        <v>10.241347667381941</v>
      </c>
      <c r="O449" s="81">
        <v>5.7216044721596999</v>
      </c>
      <c r="P449" s="81">
        <v>9.2427675528018902</v>
      </c>
      <c r="Q449" s="81">
        <v>0.35058459946936105</v>
      </c>
      <c r="R449" s="81">
        <v>0</v>
      </c>
      <c r="S449" s="81">
        <v>9.9263331299594221E-2</v>
      </c>
      <c r="T449" s="82"/>
      <c r="U449" s="81">
        <v>598011</v>
      </c>
      <c r="V449" s="81">
        <v>327</v>
      </c>
      <c r="W449" s="81">
        <v>8</v>
      </c>
      <c r="X449" s="81">
        <v>1480</v>
      </c>
      <c r="Y449" s="81">
        <v>2180</v>
      </c>
      <c r="Z449" s="81">
        <v>2831</v>
      </c>
      <c r="AA449" s="81">
        <v>1810</v>
      </c>
      <c r="AB449" s="81">
        <v>5636</v>
      </c>
      <c r="AC449" s="81">
        <v>0</v>
      </c>
      <c r="AD449" s="81">
        <v>9.9263331299594221E-2</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2300</v>
      </c>
      <c r="B450" s="80">
        <v>260</v>
      </c>
      <c r="C450" s="80">
        <v>5</v>
      </c>
      <c r="D450" s="80">
        <v>16</v>
      </c>
      <c r="E450" s="80">
        <v>2008</v>
      </c>
      <c r="F450" s="80" t="s">
        <v>84</v>
      </c>
      <c r="G450" s="80" t="s">
        <v>2295</v>
      </c>
      <c r="H450" s="80" t="s">
        <v>2296</v>
      </c>
      <c r="I450" s="177"/>
      <c r="J450" s="81">
        <v>2.8861959403841451</v>
      </c>
      <c r="K450" s="81">
        <v>0.64863520676173181</v>
      </c>
      <c r="L450" s="81">
        <v>0.44631491565419529</v>
      </c>
      <c r="M450" s="81">
        <v>7.4767828235270439</v>
      </c>
      <c r="N450" s="81">
        <v>9.2266917906544048</v>
      </c>
      <c r="O450" s="81">
        <v>5.4592572138125233</v>
      </c>
      <c r="P450" s="81">
        <v>8.9414951886712757</v>
      </c>
      <c r="Q450" s="81">
        <v>0.33806259445645198</v>
      </c>
      <c r="R450" s="81">
        <v>0</v>
      </c>
      <c r="S450" s="81">
        <v>9.2071459203290948E-2</v>
      </c>
      <c r="T450" s="82"/>
      <c r="U450" s="81">
        <v>617376</v>
      </c>
      <c r="V450" s="81">
        <v>327</v>
      </c>
      <c r="W450" s="81">
        <v>8</v>
      </c>
      <c r="X450" s="81">
        <v>1480</v>
      </c>
      <c r="Y450" s="81">
        <v>2161</v>
      </c>
      <c r="Z450" s="81">
        <v>2796</v>
      </c>
      <c r="AA450" s="81">
        <v>1753</v>
      </c>
      <c r="AB450" s="81">
        <v>5524</v>
      </c>
      <c r="AC450" s="81">
        <v>0</v>
      </c>
      <c r="AD450" s="81">
        <v>9.2071459203290948E-2</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2301</v>
      </c>
      <c r="B451" s="80">
        <v>261</v>
      </c>
      <c r="C451" s="80">
        <v>6</v>
      </c>
      <c r="D451" s="80">
        <v>16</v>
      </c>
      <c r="E451" s="80">
        <v>2009</v>
      </c>
      <c r="F451" s="80" t="s">
        <v>85</v>
      </c>
      <c r="G451" s="80" t="s">
        <v>2295</v>
      </c>
      <c r="H451" s="80" t="s">
        <v>2296</v>
      </c>
      <c r="I451" s="177"/>
      <c r="J451" s="81">
        <v>1.9237934903536602</v>
      </c>
      <c r="K451" s="81">
        <v>0.59413993210918592</v>
      </c>
      <c r="L451" s="81">
        <v>2.2827636614818094</v>
      </c>
      <c r="M451" s="81">
        <v>7.3823906204385006</v>
      </c>
      <c r="N451" s="81">
        <v>9.1992924512769374</v>
      </c>
      <c r="O451" s="81">
        <v>5.5407807546661001</v>
      </c>
      <c r="P451" s="81">
        <v>8.5308404601766945</v>
      </c>
      <c r="Q451" s="81">
        <v>0.31720060227578684</v>
      </c>
      <c r="R451" s="81">
        <v>0</v>
      </c>
      <c r="S451" s="81">
        <v>9.8686242057444043E-2</v>
      </c>
      <c r="T451" s="82"/>
      <c r="U451" s="81">
        <v>305695</v>
      </c>
      <c r="V451" s="81">
        <v>287</v>
      </c>
      <c r="W451" s="81">
        <v>57</v>
      </c>
      <c r="X451" s="81">
        <v>1490</v>
      </c>
      <c r="Y451" s="81">
        <v>2138</v>
      </c>
      <c r="Z451" s="81">
        <v>2801</v>
      </c>
      <c r="AA451" s="81">
        <v>1717</v>
      </c>
      <c r="AB451" s="81">
        <v>5441</v>
      </c>
      <c r="AC451" s="81">
        <v>0</v>
      </c>
      <c r="AD451" s="81">
        <v>9.8686242057444043E-2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2302</v>
      </c>
      <c r="B452" s="80">
        <v>262</v>
      </c>
      <c r="C452" s="80">
        <v>7</v>
      </c>
      <c r="D452" s="80">
        <v>16</v>
      </c>
      <c r="E452" s="80">
        <v>2010</v>
      </c>
      <c r="F452" s="80" t="s">
        <v>86</v>
      </c>
      <c r="G452" s="80" t="s">
        <v>2295</v>
      </c>
      <c r="H452" s="80" t="s">
        <v>2296</v>
      </c>
      <c r="I452" s="177"/>
      <c r="J452" s="81">
        <v>2.2731176731382048</v>
      </c>
      <c r="K452" s="81">
        <v>0.63649540682309247</v>
      </c>
      <c r="L452" s="81">
        <v>2.3246391922015164</v>
      </c>
      <c r="M452" s="81">
        <v>7.6274661254998843</v>
      </c>
      <c r="N452" s="81">
        <v>9.7034830831604211</v>
      </c>
      <c r="O452" s="81">
        <v>5.4836490362519799</v>
      </c>
      <c r="P452" s="81">
        <v>8.4537923464371332</v>
      </c>
      <c r="Q452" s="81">
        <v>0.32355389290111486</v>
      </c>
      <c r="R452" s="81">
        <v>0</v>
      </c>
      <c r="S452" s="81">
        <v>8.9398787044999081E-2</v>
      </c>
      <c r="T452" s="82"/>
      <c r="U452" s="81">
        <v>421795</v>
      </c>
      <c r="V452" s="81">
        <v>287</v>
      </c>
      <c r="W452" s="81">
        <v>57</v>
      </c>
      <c r="X452" s="81">
        <v>1490</v>
      </c>
      <c r="Y452" s="81">
        <v>2119</v>
      </c>
      <c r="Z452" s="81">
        <v>2785</v>
      </c>
      <c r="AA452" s="81">
        <v>1659</v>
      </c>
      <c r="AB452" s="81">
        <v>5318</v>
      </c>
      <c r="AC452" s="81">
        <v>0</v>
      </c>
      <c r="AD452" s="81">
        <v>8.9398787044999081E-2</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2303</v>
      </c>
      <c r="B453" s="80">
        <v>263</v>
      </c>
      <c r="C453" s="80">
        <v>8</v>
      </c>
      <c r="D453" s="80">
        <v>16</v>
      </c>
      <c r="E453" s="80">
        <v>2011</v>
      </c>
      <c r="F453" s="80" t="s">
        <v>87</v>
      </c>
      <c r="G453" s="80" t="s">
        <v>2295</v>
      </c>
      <c r="H453" s="80" t="s">
        <v>2296</v>
      </c>
      <c r="I453" s="177"/>
      <c r="J453" s="81">
        <v>1.9115829940992903</v>
      </c>
      <c r="K453" s="81">
        <v>0.79888451404551009</v>
      </c>
      <c r="L453" s="81">
        <v>2.074185815621314</v>
      </c>
      <c r="M453" s="81">
        <v>8.3941183262611467</v>
      </c>
      <c r="N453" s="81">
        <v>9.0907002175950193</v>
      </c>
      <c r="O453" s="81">
        <v>5.3670498574561645</v>
      </c>
      <c r="P453" s="81">
        <v>8.130315645352665</v>
      </c>
      <c r="Q453" s="81">
        <v>0.36682205653550315</v>
      </c>
      <c r="R453" s="81">
        <v>0</v>
      </c>
      <c r="S453" s="81">
        <v>8.9392157962691815E-2</v>
      </c>
      <c r="T453" s="82"/>
      <c r="U453" s="81">
        <v>336354</v>
      </c>
      <c r="V453" s="81">
        <v>287</v>
      </c>
      <c r="W453" s="81">
        <v>57</v>
      </c>
      <c r="X453" s="81">
        <v>1490</v>
      </c>
      <c r="Y453" s="81">
        <v>2114</v>
      </c>
      <c r="Z453" s="81">
        <v>2785</v>
      </c>
      <c r="AA453" s="81">
        <v>1643</v>
      </c>
      <c r="AB453" s="81">
        <v>5227</v>
      </c>
      <c r="AC453" s="81">
        <v>0</v>
      </c>
      <c r="AD453" s="81">
        <v>8.9392157962691815E-2</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2304</v>
      </c>
      <c r="B454" s="80">
        <v>264</v>
      </c>
      <c r="C454" s="80">
        <v>9</v>
      </c>
      <c r="D454" s="80">
        <v>16</v>
      </c>
      <c r="E454" s="80">
        <v>2012</v>
      </c>
      <c r="F454" s="80" t="s">
        <v>88</v>
      </c>
      <c r="G454" s="80" t="s">
        <v>2295</v>
      </c>
      <c r="H454" s="80" t="s">
        <v>2296</v>
      </c>
      <c r="I454" s="177"/>
      <c r="J454" s="81">
        <v>2.1201527599303382</v>
      </c>
      <c r="K454" s="81">
        <v>0.72109434697423846</v>
      </c>
      <c r="L454" s="81">
        <v>2.1089548932546043</v>
      </c>
      <c r="M454" s="81">
        <v>7.5572990668569355</v>
      </c>
      <c r="N454" s="81">
        <v>8.9218685966256572</v>
      </c>
      <c r="O454" s="81">
        <v>5.3458470983071908</v>
      </c>
      <c r="P454" s="81">
        <v>7.9974160465929751</v>
      </c>
      <c r="Q454" s="81">
        <v>0.39457854942083992</v>
      </c>
      <c r="R454" s="81">
        <v>0</v>
      </c>
      <c r="S454" s="81">
        <v>0.11308707459892078</v>
      </c>
      <c r="T454" s="82"/>
      <c r="U454" s="81">
        <v>382783</v>
      </c>
      <c r="V454" s="81">
        <v>287</v>
      </c>
      <c r="W454" s="81">
        <v>57</v>
      </c>
      <c r="X454" s="81">
        <v>1490</v>
      </c>
      <c r="Y454" s="81">
        <v>2142</v>
      </c>
      <c r="Z454" s="81">
        <v>2796</v>
      </c>
      <c r="AA454" s="81">
        <v>1607</v>
      </c>
      <c r="AB454" s="81">
        <v>5175</v>
      </c>
      <c r="AC454" s="81">
        <v>0</v>
      </c>
      <c r="AD454" s="81">
        <v>0.11308707459892078</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2305</v>
      </c>
      <c r="B455" s="80">
        <v>265</v>
      </c>
      <c r="C455" s="80">
        <v>10</v>
      </c>
      <c r="D455" s="80">
        <v>16</v>
      </c>
      <c r="E455" s="80">
        <v>2013</v>
      </c>
      <c r="F455" s="80" t="s">
        <v>89</v>
      </c>
      <c r="G455" s="80" t="s">
        <v>2295</v>
      </c>
      <c r="H455" s="80" t="s">
        <v>2296</v>
      </c>
      <c r="I455" s="177"/>
      <c r="J455" s="81">
        <v>1.8957230170829511</v>
      </c>
      <c r="K455" s="81">
        <v>0.59316149599308265</v>
      </c>
      <c r="L455" s="81">
        <v>2.1438292461830786</v>
      </c>
      <c r="M455" s="81">
        <v>7.2853774508611737</v>
      </c>
      <c r="N455" s="81">
        <v>9.5977855003632442</v>
      </c>
      <c r="O455" s="81">
        <v>5.1210266033786356</v>
      </c>
      <c r="P455" s="81">
        <v>7.992581904244151</v>
      </c>
      <c r="Q455" s="81">
        <v>0.39776566077373893</v>
      </c>
      <c r="R455" s="81">
        <v>0</v>
      </c>
      <c r="S455" s="81">
        <v>0.10499802567134449</v>
      </c>
      <c r="T455" s="82"/>
      <c r="U455" s="81">
        <v>339881</v>
      </c>
      <c r="V455" s="81">
        <v>287</v>
      </c>
      <c r="W455" s="81">
        <v>57</v>
      </c>
      <c r="X455" s="81">
        <v>1490</v>
      </c>
      <c r="Y455" s="81">
        <v>2153</v>
      </c>
      <c r="Z455" s="81">
        <v>2798</v>
      </c>
      <c r="AA455" s="81">
        <v>1600</v>
      </c>
      <c r="AB455" s="81">
        <v>5142</v>
      </c>
      <c r="AC455" s="81">
        <v>0</v>
      </c>
      <c r="AD455" s="81">
        <v>0.10499802567134449</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2306</v>
      </c>
      <c r="B456" s="80">
        <v>266</v>
      </c>
      <c r="C456" s="80">
        <v>11</v>
      </c>
      <c r="D456" s="80">
        <v>16</v>
      </c>
      <c r="E456" s="80">
        <v>2014</v>
      </c>
      <c r="F456" s="80" t="s">
        <v>90</v>
      </c>
      <c r="G456" s="80" t="s">
        <v>2295</v>
      </c>
      <c r="H456" s="80" t="s">
        <v>2296</v>
      </c>
      <c r="I456" s="177"/>
      <c r="J456" s="81">
        <v>1.8316678639114068</v>
      </c>
      <c r="K456" s="81">
        <v>0.54850632708500946</v>
      </c>
      <c r="L456" s="81">
        <v>1.3542948021273391</v>
      </c>
      <c r="M456" s="81">
        <v>6.766029588216008</v>
      </c>
      <c r="N456" s="81">
        <v>9.4267359826080046</v>
      </c>
      <c r="O456" s="81">
        <v>4.8310178293035433</v>
      </c>
      <c r="P456" s="81">
        <v>7.8282768560227449</v>
      </c>
      <c r="Q456" s="81">
        <v>0.3746615292918658</v>
      </c>
      <c r="R456" s="81">
        <v>0</v>
      </c>
      <c r="S456" s="81">
        <v>0.1067283023187558</v>
      </c>
      <c r="T456" s="82"/>
      <c r="U456" s="81">
        <v>359483</v>
      </c>
      <c r="V456" s="81">
        <v>226</v>
      </c>
      <c r="W456" s="81">
        <v>50</v>
      </c>
      <c r="X456" s="81">
        <v>1390</v>
      </c>
      <c r="Y456" s="81">
        <v>2133</v>
      </c>
      <c r="Z456" s="81">
        <v>2780</v>
      </c>
      <c r="AA456" s="81">
        <v>1559</v>
      </c>
      <c r="AB456" s="81">
        <v>5048</v>
      </c>
      <c r="AC456" s="81">
        <v>0</v>
      </c>
      <c r="AD456" s="81">
        <v>0.1067283023187558</v>
      </c>
      <c r="AE456" s="82"/>
      <c r="AF456" s="81">
        <v>2553739.6675811107</v>
      </c>
      <c r="AG456" s="81">
        <v>452080.60577767587</v>
      </c>
      <c r="AH456" s="81">
        <v>346266.55536399578</v>
      </c>
      <c r="AI456" s="81">
        <v>8411952.1230330952</v>
      </c>
      <c r="AJ456" s="81">
        <v>11708959.888051607</v>
      </c>
      <c r="AK456" s="81">
        <v>0</v>
      </c>
      <c r="AL456" s="81">
        <v>0</v>
      </c>
      <c r="AM456" s="81">
        <v>693014.96665084385</v>
      </c>
      <c r="AN456" s="81">
        <v>0</v>
      </c>
      <c r="AO456" s="81">
        <v>0</v>
      </c>
      <c r="AP456" s="82"/>
      <c r="AQ456" s="81">
        <v>190</v>
      </c>
      <c r="AR456" s="81">
        <v>17</v>
      </c>
      <c r="AS456" s="81">
        <v>0</v>
      </c>
      <c r="AT456" s="81">
        <v>0</v>
      </c>
      <c r="AU456" s="81">
        <v>0</v>
      </c>
      <c r="AV456" s="81">
        <v>0</v>
      </c>
      <c r="AW456" s="81" t="s">
        <v>564</v>
      </c>
      <c r="AX456" s="82"/>
      <c r="AY456" s="81">
        <v>821.2</v>
      </c>
      <c r="AZ456" s="81">
        <v>399.9</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2307</v>
      </c>
      <c r="B457" s="80">
        <v>267</v>
      </c>
      <c r="C457" s="80">
        <v>12</v>
      </c>
      <c r="D457" s="80">
        <v>16</v>
      </c>
      <c r="E457" s="80">
        <v>2015</v>
      </c>
      <c r="F457" s="80" t="s">
        <v>91</v>
      </c>
      <c r="G457" s="80" t="s">
        <v>2295</v>
      </c>
      <c r="H457" s="80" t="s">
        <v>2296</v>
      </c>
      <c r="I457" s="177"/>
      <c r="J457" s="81">
        <v>1.8829885455891062</v>
      </c>
      <c r="K457" s="81">
        <v>0.51043922025962418</v>
      </c>
      <c r="L457" s="81">
        <v>1.4610789993873337</v>
      </c>
      <c r="M457" s="81">
        <v>7.2129193370553066</v>
      </c>
      <c r="N457" s="81">
        <v>8.1326048489207103</v>
      </c>
      <c r="O457" s="81">
        <v>4.7900798843702193</v>
      </c>
      <c r="P457" s="81">
        <v>7.7188544704056801</v>
      </c>
      <c r="Q457" s="81">
        <v>0.3625609029402333</v>
      </c>
      <c r="R457" s="81">
        <v>0</v>
      </c>
      <c r="S457" s="81">
        <v>0.12077400234093863</v>
      </c>
      <c r="T457" s="82"/>
      <c r="U457" s="81">
        <v>398913</v>
      </c>
      <c r="V457" s="81">
        <v>226</v>
      </c>
      <c r="W457" s="81">
        <v>50</v>
      </c>
      <c r="X457" s="81">
        <v>1390</v>
      </c>
      <c r="Y457" s="81">
        <v>2147</v>
      </c>
      <c r="Z457" s="81">
        <v>2783</v>
      </c>
      <c r="AA457" s="81">
        <v>1536</v>
      </c>
      <c r="AB457" s="81">
        <v>4990</v>
      </c>
      <c r="AC457" s="81">
        <v>0</v>
      </c>
      <c r="AD457" s="81">
        <v>0.12077400234093863</v>
      </c>
      <c r="AE457" s="82"/>
      <c r="AF457" s="81">
        <v>2709372.2048083968</v>
      </c>
      <c r="AG457" s="81">
        <v>392435.55591937853</v>
      </c>
      <c r="AH457" s="81">
        <v>307255.70376532257</v>
      </c>
      <c r="AI457" s="81">
        <v>9026697.6925457213</v>
      </c>
      <c r="AJ457" s="81">
        <v>10194481.799478542</v>
      </c>
      <c r="AK457" s="81">
        <v>0</v>
      </c>
      <c r="AL457" s="81">
        <v>0</v>
      </c>
      <c r="AM457" s="81">
        <v>683858.56773727748</v>
      </c>
      <c r="AN457" s="81">
        <v>0</v>
      </c>
      <c r="AO457" s="81">
        <v>0</v>
      </c>
      <c r="AP457" s="82"/>
      <c r="AQ457" s="81">
        <v>199</v>
      </c>
      <c r="AR457" s="81">
        <v>28</v>
      </c>
      <c r="AS457" s="81">
        <v>0</v>
      </c>
      <c r="AT457" s="81">
        <v>0</v>
      </c>
      <c r="AU457" s="81">
        <v>0</v>
      </c>
      <c r="AV457" s="81">
        <v>0</v>
      </c>
      <c r="AW457" s="81" t="s">
        <v>564</v>
      </c>
      <c r="AX457" s="82"/>
      <c r="AY457" s="81">
        <v>874.2</v>
      </c>
      <c r="AZ457" s="81">
        <v>759.5</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2308</v>
      </c>
      <c r="B458" s="80">
        <v>268</v>
      </c>
      <c r="C458" s="80">
        <v>13</v>
      </c>
      <c r="D458" s="80">
        <v>16</v>
      </c>
      <c r="E458" s="80">
        <v>2016</v>
      </c>
      <c r="F458" s="80" t="s">
        <v>92</v>
      </c>
      <c r="G458" s="80" t="s">
        <v>2295</v>
      </c>
      <c r="H458" s="80" t="s">
        <v>2296</v>
      </c>
      <c r="I458" s="177"/>
      <c r="J458" s="81">
        <v>1.8954262334378684</v>
      </c>
      <c r="K458" s="81">
        <v>0.51350654102511828</v>
      </c>
      <c r="L458" s="81">
        <v>1.4041372166636228</v>
      </c>
      <c r="M458" s="81">
        <v>5.8308256161884522</v>
      </c>
      <c r="N458" s="81">
        <v>8.4607297872139551</v>
      </c>
      <c r="O458" s="81">
        <v>4.703006845292629</v>
      </c>
      <c r="P458" s="81">
        <v>7.4532794468491419</v>
      </c>
      <c r="Q458" s="81">
        <v>0.3412233265496597</v>
      </c>
      <c r="R458" s="81">
        <v>0</v>
      </c>
      <c r="S458" s="81">
        <v>0.1321157297598739</v>
      </c>
      <c r="T458" s="82"/>
      <c r="U458" s="81">
        <v>398493</v>
      </c>
      <c r="V458" s="81">
        <v>226</v>
      </c>
      <c r="W458" s="81">
        <v>50</v>
      </c>
      <c r="X458" s="81">
        <v>1390</v>
      </c>
      <c r="Y458" s="81">
        <v>2098</v>
      </c>
      <c r="Z458" s="81">
        <v>2766</v>
      </c>
      <c r="AA458" s="81">
        <v>1534</v>
      </c>
      <c r="AB458" s="81">
        <v>4831</v>
      </c>
      <c r="AC458" s="81">
        <v>0</v>
      </c>
      <c r="AD458" s="81">
        <v>0.1321157297598739</v>
      </c>
      <c r="AE458" s="82"/>
      <c r="AF458" s="81">
        <v>2784217.01207445</v>
      </c>
      <c r="AG458" s="81">
        <v>379466.76788356388</v>
      </c>
      <c r="AH458" s="81">
        <v>229313.70552977949</v>
      </c>
      <c r="AI458" s="81">
        <v>8781489.1767172161</v>
      </c>
      <c r="AJ458" s="81">
        <v>10429120.678399891</v>
      </c>
      <c r="AK458" s="81">
        <v>0</v>
      </c>
      <c r="AL458" s="81">
        <v>0</v>
      </c>
      <c r="AM458" s="81">
        <v>662582.64681285934</v>
      </c>
      <c r="AN458" s="81">
        <v>0</v>
      </c>
      <c r="AO458" s="81">
        <v>0</v>
      </c>
      <c r="AP458" s="82"/>
      <c r="AQ458" s="81">
        <v>197</v>
      </c>
      <c r="AR458" s="81">
        <v>40</v>
      </c>
      <c r="AS458" s="81">
        <v>0</v>
      </c>
      <c r="AT458" s="81">
        <v>0</v>
      </c>
      <c r="AU458" s="81">
        <v>0</v>
      </c>
      <c r="AV458" s="81">
        <v>0</v>
      </c>
      <c r="AW458" s="81" t="s">
        <v>564</v>
      </c>
      <c r="AX458" s="82"/>
      <c r="AY458" s="81">
        <v>868.9</v>
      </c>
      <c r="AZ458" s="81">
        <v>1058.7</v>
      </c>
      <c r="BA458" s="81">
        <v>0</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2309</v>
      </c>
      <c r="B459" s="80">
        <v>269</v>
      </c>
      <c r="C459" s="80">
        <v>14</v>
      </c>
      <c r="D459" s="80">
        <v>16</v>
      </c>
      <c r="E459" s="80">
        <v>2017</v>
      </c>
      <c r="F459" s="80" t="s">
        <v>71</v>
      </c>
      <c r="G459" s="80" t="s">
        <v>2295</v>
      </c>
      <c r="H459" s="80" t="s">
        <v>2296</v>
      </c>
      <c r="I459" s="177"/>
      <c r="J459" s="81">
        <v>1.8089460837412406</v>
      </c>
      <c r="K459" s="81">
        <v>0.50640885277817049</v>
      </c>
      <c r="L459" s="81">
        <v>1.3808072436481509</v>
      </c>
      <c r="M459" s="81">
        <v>5.5392707704511324</v>
      </c>
      <c r="N459" s="81">
        <v>8.6171305814255454</v>
      </c>
      <c r="O459" s="81">
        <v>4.6061944157349775</v>
      </c>
      <c r="P459" s="81">
        <v>7.3529582027017124</v>
      </c>
      <c r="Q459" s="81">
        <v>0.32265231248038434</v>
      </c>
      <c r="R459" s="81">
        <v>0</v>
      </c>
      <c r="S459" s="81">
        <v>0.2855499720127036</v>
      </c>
      <c r="T459" s="82"/>
      <c r="U459" s="81">
        <v>403748</v>
      </c>
      <c r="V459" s="81">
        <v>226</v>
      </c>
      <c r="W459" s="81">
        <v>50</v>
      </c>
      <c r="X459" s="81">
        <v>1390</v>
      </c>
      <c r="Y459" s="81">
        <v>2074</v>
      </c>
      <c r="Z459" s="81">
        <v>2754</v>
      </c>
      <c r="AA459" s="81">
        <v>1523</v>
      </c>
      <c r="AB459" s="81">
        <v>4724</v>
      </c>
      <c r="AC459" s="81">
        <v>0</v>
      </c>
      <c r="AD459" s="81">
        <v>0.2855499720127036</v>
      </c>
      <c r="AE459" s="82"/>
      <c r="AF459" s="81">
        <v>2693402.4545618342</v>
      </c>
      <c r="AG459" s="81">
        <v>378449.42093384638</v>
      </c>
      <c r="AH459" s="81">
        <v>295744.22063789482</v>
      </c>
      <c r="AI459" s="81">
        <v>8697939.5248314105</v>
      </c>
      <c r="AJ459" s="81">
        <v>10177489.200309251</v>
      </c>
      <c r="AK459" s="81">
        <v>0</v>
      </c>
      <c r="AL459" s="81">
        <v>0</v>
      </c>
      <c r="AM459" s="81">
        <v>648921.15139672696</v>
      </c>
      <c r="AN459" s="81">
        <v>0</v>
      </c>
      <c r="AO459" s="81">
        <v>0</v>
      </c>
      <c r="AP459" s="82"/>
      <c r="AQ459" s="81">
        <v>203</v>
      </c>
      <c r="AR459" s="81">
        <v>53</v>
      </c>
      <c r="AS459" s="81">
        <v>0</v>
      </c>
      <c r="AT459" s="81">
        <v>0</v>
      </c>
      <c r="AU459" s="81">
        <v>0</v>
      </c>
      <c r="AV459" s="81">
        <v>0</v>
      </c>
      <c r="AW459" s="81" t="s">
        <v>564</v>
      </c>
      <c r="AX459" s="82"/>
      <c r="AY459" s="81">
        <v>907.7</v>
      </c>
      <c r="AZ459" s="81">
        <v>1738.8</v>
      </c>
      <c r="BA459" s="81">
        <v>0</v>
      </c>
      <c r="BB459" s="81">
        <v>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2310</v>
      </c>
      <c r="B460" s="80">
        <v>270</v>
      </c>
      <c r="C460" s="80">
        <v>15</v>
      </c>
      <c r="D460" s="80">
        <v>16</v>
      </c>
      <c r="E460" s="80">
        <v>2018</v>
      </c>
      <c r="F460" s="80" t="s">
        <v>93</v>
      </c>
      <c r="G460" s="80" t="s">
        <v>2295</v>
      </c>
      <c r="H460" s="80" t="s">
        <v>2296</v>
      </c>
      <c r="I460" s="177"/>
      <c r="J460" s="81">
        <v>1.5715654425629932</v>
      </c>
      <c r="K460" s="81">
        <v>0.47519207750596215</v>
      </c>
      <c r="L460" s="81">
        <v>1.2378929070963485</v>
      </c>
      <c r="M460" s="81">
        <v>5.3909159549959771</v>
      </c>
      <c r="N460" s="81">
        <v>8.295489483183216</v>
      </c>
      <c r="O460" s="81">
        <v>4.4950372231595699</v>
      </c>
      <c r="P460" s="81">
        <v>7.1554880970982158</v>
      </c>
      <c r="Q460" s="81">
        <v>0.29395442049531567</v>
      </c>
      <c r="R460" s="81">
        <v>0</v>
      </c>
      <c r="S460" s="81">
        <v>0.42690948629188791</v>
      </c>
      <c r="T460" s="82"/>
      <c r="U460" s="81">
        <v>377104</v>
      </c>
      <c r="V460" s="81">
        <v>226</v>
      </c>
      <c r="W460" s="81">
        <v>50</v>
      </c>
      <c r="X460" s="81">
        <v>1390</v>
      </c>
      <c r="Y460" s="81">
        <v>2060</v>
      </c>
      <c r="Z460" s="81">
        <v>2739</v>
      </c>
      <c r="AA460" s="81">
        <v>1497</v>
      </c>
      <c r="AB460" s="81">
        <v>4638</v>
      </c>
      <c r="AC460" s="81">
        <v>0</v>
      </c>
      <c r="AD460" s="81">
        <v>0.42690948629188791</v>
      </c>
      <c r="AE460" s="82"/>
      <c r="AF460" s="81">
        <v>2405407.591189702</v>
      </c>
      <c r="AG460" s="81">
        <v>336174.34215028019</v>
      </c>
      <c r="AH460" s="81">
        <v>279456.68317348592</v>
      </c>
      <c r="AI460" s="81">
        <v>8308099.1893110797</v>
      </c>
      <c r="AJ460" s="81">
        <v>10085506.70318575</v>
      </c>
      <c r="AK460" s="81">
        <v>0</v>
      </c>
      <c r="AL460" s="81">
        <v>0</v>
      </c>
      <c r="AM460" s="81">
        <v>638425.85148062743</v>
      </c>
      <c r="AN460" s="81">
        <v>0</v>
      </c>
      <c r="AO460" s="81">
        <v>0</v>
      </c>
      <c r="AP460" s="82"/>
      <c r="AQ460" s="81">
        <v>212</v>
      </c>
      <c r="AR460" s="81">
        <v>64</v>
      </c>
      <c r="AS460" s="81">
        <v>0</v>
      </c>
      <c r="AT460" s="81">
        <v>0</v>
      </c>
      <c r="AU460" s="81">
        <v>0</v>
      </c>
      <c r="AV460" s="81">
        <v>0</v>
      </c>
      <c r="AW460" s="81" t="s">
        <v>564</v>
      </c>
      <c r="AX460" s="82"/>
      <c r="AY460" s="81">
        <v>955.19999999999993</v>
      </c>
      <c r="AZ460" s="81">
        <v>2196</v>
      </c>
      <c r="BA460" s="81">
        <v>0</v>
      </c>
      <c r="BB460" s="81">
        <v>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2311</v>
      </c>
      <c r="B461" s="80">
        <v>271</v>
      </c>
      <c r="C461" s="80">
        <v>16</v>
      </c>
      <c r="D461" s="80">
        <v>16</v>
      </c>
      <c r="E461" s="80">
        <v>2019</v>
      </c>
      <c r="F461" s="80" t="s">
        <v>73</v>
      </c>
      <c r="G461" s="80" t="s">
        <v>2295</v>
      </c>
      <c r="H461" s="80" t="s">
        <v>2296</v>
      </c>
      <c r="I461" s="177"/>
      <c r="J461" s="81">
        <v>1.4364211466092924</v>
      </c>
      <c r="K461" s="81">
        <v>0.43134075469815308</v>
      </c>
      <c r="L461" s="81">
        <v>1.2446310477621358</v>
      </c>
      <c r="M461" s="81">
        <v>5.1623751604946513</v>
      </c>
      <c r="N461" s="81">
        <v>7.2592662891311255</v>
      </c>
      <c r="O461" s="81">
        <v>4.2742925178649891</v>
      </c>
      <c r="P461" s="81">
        <v>7.0649689374461948</v>
      </c>
      <c r="Q461" s="81">
        <v>0.27880031286213669</v>
      </c>
      <c r="R461" s="81">
        <v>0</v>
      </c>
      <c r="S461" s="81">
        <v>0.32867184060379923</v>
      </c>
      <c r="T461" s="82"/>
      <c r="U461" s="81">
        <v>349385</v>
      </c>
      <c r="V461" s="81">
        <v>226</v>
      </c>
      <c r="W461" s="81">
        <v>50</v>
      </c>
      <c r="X461" s="81">
        <v>1390</v>
      </c>
      <c r="Y461" s="81">
        <v>2031</v>
      </c>
      <c r="Z461" s="81">
        <v>2676</v>
      </c>
      <c r="AA461" s="81">
        <v>1467</v>
      </c>
      <c r="AB461" s="81">
        <v>4518</v>
      </c>
      <c r="AC461" s="81">
        <v>0</v>
      </c>
      <c r="AD461" s="81">
        <v>0.32867184060379923</v>
      </c>
      <c r="AE461" s="82"/>
      <c r="AF461" s="81">
        <v>2333219.1303375061</v>
      </c>
      <c r="AG461" s="81">
        <v>325505.81357667258</v>
      </c>
      <c r="AH461" s="81">
        <v>295176.77043744468</v>
      </c>
      <c r="AI461" s="81">
        <v>8513721.4997641984</v>
      </c>
      <c r="AJ461" s="81">
        <v>9170811.8310716804</v>
      </c>
      <c r="AK461" s="81">
        <v>0</v>
      </c>
      <c r="AL461" s="81">
        <v>0</v>
      </c>
      <c r="AM461" s="81">
        <v>615317.58851420961</v>
      </c>
      <c r="AN461" s="81">
        <v>0</v>
      </c>
      <c r="AO461" s="81">
        <v>0</v>
      </c>
      <c r="AP461" s="82"/>
      <c r="AQ461" s="81">
        <v>220</v>
      </c>
      <c r="AR461" s="81">
        <v>71</v>
      </c>
      <c r="AS461" s="81">
        <v>0</v>
      </c>
      <c r="AT461" s="81">
        <v>0</v>
      </c>
      <c r="AU461" s="81">
        <v>0</v>
      </c>
      <c r="AV461" s="81">
        <v>0</v>
      </c>
      <c r="AW461" s="81" t="s">
        <v>564</v>
      </c>
      <c r="AX461" s="82"/>
      <c r="AY461" s="81">
        <v>1013.1</v>
      </c>
      <c r="AZ461" s="81">
        <v>3708.7</v>
      </c>
      <c r="BA461" s="81">
        <v>0</v>
      </c>
      <c r="BB461" s="81">
        <v>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2312</v>
      </c>
      <c r="B462" s="80">
        <v>272</v>
      </c>
      <c r="C462" s="80">
        <v>17</v>
      </c>
      <c r="D462" s="80">
        <v>16</v>
      </c>
      <c r="E462" s="80">
        <v>2020</v>
      </c>
      <c r="F462" s="80" t="s">
        <v>218</v>
      </c>
      <c r="G462" s="174" t="s">
        <v>2295</v>
      </c>
      <c r="H462" s="80" t="s">
        <v>2296</v>
      </c>
      <c r="I462" s="177"/>
      <c r="J462" s="81">
        <v>2.031138429790841</v>
      </c>
      <c r="K462" s="81">
        <v>0.40356526639403723</v>
      </c>
      <c r="L462" s="81">
        <v>1.0675287834128604</v>
      </c>
      <c r="M462" s="81">
        <v>4.3319641119416223</v>
      </c>
      <c r="N462" s="81">
        <v>7.0290430307118115</v>
      </c>
      <c r="O462" s="81">
        <v>3.677712238248116</v>
      </c>
      <c r="P462" s="81">
        <v>6.4937385299323314</v>
      </c>
      <c r="Q462" s="81">
        <v>0.25932002628756701</v>
      </c>
      <c r="R462" s="81">
        <v>0</v>
      </c>
      <c r="S462" s="81">
        <v>0.27324117917645352</v>
      </c>
      <c r="T462" s="82"/>
      <c r="U462" s="81">
        <v>502640</v>
      </c>
      <c r="V462" s="81">
        <v>185</v>
      </c>
      <c r="W462" s="81">
        <v>48</v>
      </c>
      <c r="X462" s="81">
        <v>1296</v>
      </c>
      <c r="Y462" s="81">
        <v>2006</v>
      </c>
      <c r="Z462" s="81">
        <v>2628</v>
      </c>
      <c r="AA462" s="81">
        <v>1465</v>
      </c>
      <c r="AB462" s="81">
        <v>4398</v>
      </c>
      <c r="AC462" s="81">
        <v>0</v>
      </c>
      <c r="AD462" s="81">
        <v>0.27324117917645352</v>
      </c>
      <c r="AE462" s="82"/>
      <c r="AF462" s="81">
        <v>3388590.6925267922</v>
      </c>
      <c r="AG462" s="81">
        <v>291002.61638256913</v>
      </c>
      <c r="AH462" s="81">
        <v>274688.07415408402</v>
      </c>
      <c r="AI462" s="81">
        <v>7488637.0434302129</v>
      </c>
      <c r="AJ462" s="81">
        <v>9152892.7863129303</v>
      </c>
      <c r="AK462" s="81"/>
      <c r="AL462" s="81"/>
      <c r="AM462" s="81">
        <v>573987.86279913364</v>
      </c>
      <c r="AN462" s="81"/>
      <c r="AO462" s="81"/>
      <c r="AP462" s="82"/>
      <c r="AQ462" s="81">
        <v>228</v>
      </c>
      <c r="AR462" s="81">
        <v>73</v>
      </c>
      <c r="AS462" s="81">
        <v>0</v>
      </c>
      <c r="AT462" s="81">
        <v>1</v>
      </c>
      <c r="AU462" s="81">
        <v>0</v>
      </c>
      <c r="AV462" s="81">
        <v>0</v>
      </c>
      <c r="AW462" s="81">
        <v>0</v>
      </c>
      <c r="AX462" s="82"/>
      <c r="AY462" s="81">
        <v>1052.4000000000001</v>
      </c>
      <c r="AZ462" s="81">
        <v>3779.1</v>
      </c>
      <c r="BA462" s="81">
        <v>0</v>
      </c>
      <c r="BB462" s="81">
        <v>3186.2</v>
      </c>
      <c r="BC462" s="81">
        <v>0</v>
      </c>
      <c r="BD462" s="81">
        <v>0</v>
      </c>
      <c r="BE462" s="81">
        <v>0</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2313</v>
      </c>
      <c r="B463" s="80">
        <v>272</v>
      </c>
      <c r="C463" s="80">
        <v>18</v>
      </c>
      <c r="D463" s="80">
        <v>16</v>
      </c>
      <c r="E463" s="80">
        <v>2021</v>
      </c>
      <c r="F463" s="80" t="s">
        <v>75</v>
      </c>
      <c r="G463" s="174" t="s">
        <v>2295</v>
      </c>
      <c r="H463" s="80" t="s">
        <v>2296</v>
      </c>
      <c r="I463" s="177"/>
      <c r="J463" s="81">
        <v>2.2634258412920505</v>
      </c>
      <c r="K463" s="81">
        <v>0.43274859289651874</v>
      </c>
      <c r="L463" s="81">
        <v>1.4005134418453062</v>
      </c>
      <c r="M463" s="81">
        <v>5.3810511816912223</v>
      </c>
      <c r="N463" s="81">
        <v>7.435589978996636</v>
      </c>
      <c r="O463" s="81">
        <v>3.5200403087230034</v>
      </c>
      <c r="P463" s="81">
        <v>6.6861244022292849</v>
      </c>
      <c r="Q463" s="81">
        <v>0.25783742706235552</v>
      </c>
      <c r="R463" s="81">
        <v>0</v>
      </c>
      <c r="S463" s="81">
        <v>0.34736696977279768</v>
      </c>
      <c r="T463" s="82"/>
      <c r="U463" s="81">
        <v>592444</v>
      </c>
      <c r="V463" s="81">
        <v>185</v>
      </c>
      <c r="W463" s="81">
        <v>48</v>
      </c>
      <c r="X463" s="81">
        <v>1296</v>
      </c>
      <c r="Y463" s="81">
        <v>1995</v>
      </c>
      <c r="Z463" s="81">
        <v>2590</v>
      </c>
      <c r="AA463" s="81">
        <v>1471</v>
      </c>
      <c r="AB463" s="81">
        <v>4321</v>
      </c>
      <c r="AC463" s="81">
        <v>0</v>
      </c>
      <c r="AD463" s="81">
        <v>0.34736696977279768</v>
      </c>
      <c r="AE463" s="82"/>
      <c r="AF463" s="81">
        <v>3574956.488778851</v>
      </c>
      <c r="AG463" s="81">
        <v>299672.48582267767</v>
      </c>
      <c r="AH463" s="81">
        <v>329038.37703801779</v>
      </c>
      <c r="AI463" s="81">
        <v>8730593.0980601814</v>
      </c>
      <c r="AJ463" s="81">
        <v>9228648.0417418275</v>
      </c>
      <c r="AK463" s="81">
        <v>0</v>
      </c>
      <c r="AL463" s="81">
        <v>0</v>
      </c>
      <c r="AM463" s="81">
        <v>567191.2592175164</v>
      </c>
      <c r="AN463" s="81">
        <v>0</v>
      </c>
      <c r="AO463" s="81">
        <v>0</v>
      </c>
      <c r="AP463" s="82"/>
      <c r="AQ463" s="81">
        <v>235</v>
      </c>
      <c r="AR463" s="81">
        <v>76</v>
      </c>
      <c r="AS463" s="81">
        <v>0</v>
      </c>
      <c r="AT463" s="81">
        <v>1</v>
      </c>
      <c r="AU463" s="81">
        <v>0</v>
      </c>
      <c r="AV463" s="81">
        <v>0</v>
      </c>
      <c r="AW463" s="81"/>
      <c r="AX463" s="82"/>
      <c r="AY463" s="81">
        <v>1096.5</v>
      </c>
      <c r="AZ463" s="81">
        <v>3967.1</v>
      </c>
      <c r="BA463" s="81">
        <v>0</v>
      </c>
      <c r="BB463" s="81">
        <v>3186.2</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2314</v>
      </c>
      <c r="B464" s="80">
        <v>272</v>
      </c>
      <c r="C464" s="80">
        <v>19</v>
      </c>
      <c r="D464" s="80">
        <v>16</v>
      </c>
      <c r="E464" s="80">
        <v>2022</v>
      </c>
      <c r="F464" s="80" t="s">
        <v>568</v>
      </c>
      <c r="G464" s="80" t="s">
        <v>2295</v>
      </c>
      <c r="H464" s="80" t="s">
        <v>2296</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241</v>
      </c>
      <c r="AR464" s="81">
        <v>76</v>
      </c>
      <c r="AS464" s="81">
        <v>0</v>
      </c>
      <c r="AT464" s="81">
        <v>1</v>
      </c>
      <c r="AU464" s="81">
        <v>0</v>
      </c>
      <c r="AV464" s="81">
        <v>0</v>
      </c>
      <c r="AW464" s="81"/>
      <c r="AX464" s="82"/>
      <c r="AY464" s="81">
        <v>1133.8999999999999</v>
      </c>
      <c r="AZ464" s="81">
        <v>3964.8</v>
      </c>
      <c r="BA464" s="81">
        <v>0</v>
      </c>
      <c r="BB464" s="81">
        <v>3186.2</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2315</v>
      </c>
      <c r="B465" s="80">
        <v>392</v>
      </c>
      <c r="C465" s="80">
        <v>1</v>
      </c>
      <c r="D465" s="80">
        <v>24</v>
      </c>
      <c r="E465" s="80">
        <v>1990</v>
      </c>
      <c r="F465" s="80" t="s">
        <v>562</v>
      </c>
      <c r="G465" s="80" t="s">
        <v>2316</v>
      </c>
      <c r="H465" s="80" t="s">
        <v>2317</v>
      </c>
      <c r="I465" s="177"/>
      <c r="J465" s="81">
        <v>3.9265929642429476</v>
      </c>
      <c r="K465" s="81">
        <v>1.1968147963246782</v>
      </c>
      <c r="L465" s="81">
        <v>0</v>
      </c>
      <c r="M465" s="81">
        <v>1.9991848138864994</v>
      </c>
      <c r="N465" s="81">
        <v>8.2884474821911098</v>
      </c>
      <c r="O465" s="81">
        <v>5.3438791880765555</v>
      </c>
      <c r="P465" s="81">
        <v>8.2080269561046038</v>
      </c>
      <c r="Q465" s="81">
        <v>0.4379610632042561</v>
      </c>
      <c r="R465" s="81">
        <v>0</v>
      </c>
      <c r="S465" s="81">
        <v>0.39481619695840964</v>
      </c>
      <c r="T465" s="82"/>
      <c r="U465" s="81">
        <v>584580</v>
      </c>
      <c r="V465" s="81">
        <v>349</v>
      </c>
      <c r="W465" s="81">
        <v>0</v>
      </c>
      <c r="X465" s="81">
        <v>688</v>
      </c>
      <c r="Y465" s="81">
        <v>2060</v>
      </c>
      <c r="Z465" s="81">
        <v>2198</v>
      </c>
      <c r="AA465" s="81">
        <v>1993</v>
      </c>
      <c r="AB465" s="81">
        <v>7111</v>
      </c>
      <c r="AC465" s="81">
        <v>0</v>
      </c>
      <c r="AD465" s="81">
        <v>0.39481619695840964</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2318</v>
      </c>
      <c r="B466" s="80">
        <v>393</v>
      </c>
      <c r="C466" s="80">
        <v>2</v>
      </c>
      <c r="D466" s="80">
        <v>24</v>
      </c>
      <c r="E466" s="80">
        <v>2005</v>
      </c>
      <c r="F466" s="80" t="s">
        <v>565</v>
      </c>
      <c r="G466" s="80" t="s">
        <v>2316</v>
      </c>
      <c r="H466" s="80" t="s">
        <v>2317</v>
      </c>
      <c r="I466" s="177"/>
      <c r="J466" s="81">
        <v>2.5090634762055286</v>
      </c>
      <c r="K466" s="81">
        <v>0.55969040710946238</v>
      </c>
      <c r="L466" s="81">
        <v>2.7670051126295037</v>
      </c>
      <c r="M466" s="81">
        <v>2.9260155821572664</v>
      </c>
      <c r="N466" s="81">
        <v>10.596183480660281</v>
      </c>
      <c r="O466" s="81">
        <v>7.0530239876478946</v>
      </c>
      <c r="P466" s="81">
        <v>8.7096451959152699</v>
      </c>
      <c r="Q466" s="81">
        <v>0.34736167786046207</v>
      </c>
      <c r="R466" s="81">
        <v>0</v>
      </c>
      <c r="S466" s="81">
        <v>0</v>
      </c>
      <c r="T466" s="82"/>
      <c r="U466" s="81">
        <v>452100</v>
      </c>
      <c r="V466" s="81">
        <v>215</v>
      </c>
      <c r="W466" s="81">
        <v>37</v>
      </c>
      <c r="X466" s="81">
        <v>537</v>
      </c>
      <c r="Y466" s="81">
        <v>1980</v>
      </c>
      <c r="Z466" s="81">
        <v>3357</v>
      </c>
      <c r="AA466" s="81">
        <v>1732</v>
      </c>
      <c r="AB466" s="81">
        <v>5896</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2319</v>
      </c>
      <c r="B467" s="80">
        <v>394</v>
      </c>
      <c r="C467" s="80">
        <v>3</v>
      </c>
      <c r="D467" s="80">
        <v>24</v>
      </c>
      <c r="E467" s="80">
        <v>2006</v>
      </c>
      <c r="F467" s="80" t="s">
        <v>566</v>
      </c>
      <c r="G467" s="80" t="s">
        <v>2316</v>
      </c>
      <c r="H467" s="80" t="s">
        <v>2317</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2320</v>
      </c>
      <c r="B468" s="80">
        <v>395</v>
      </c>
      <c r="C468" s="80">
        <v>4</v>
      </c>
      <c r="D468" s="80">
        <v>24</v>
      </c>
      <c r="E468" s="80">
        <v>2007</v>
      </c>
      <c r="F468" s="80" t="s">
        <v>567</v>
      </c>
      <c r="G468" s="80" t="s">
        <v>2316</v>
      </c>
      <c r="H468" s="80" t="s">
        <v>2317</v>
      </c>
      <c r="I468" s="177"/>
      <c r="J468" s="81">
        <v>2.2161227249175433</v>
      </c>
      <c r="K468" s="81">
        <v>0.54588019748395222</v>
      </c>
      <c r="L468" s="81">
        <v>3.0089257688519377</v>
      </c>
      <c r="M468" s="81">
        <v>3.6845249712668884</v>
      </c>
      <c r="N468" s="81">
        <v>9.2407022301560904</v>
      </c>
      <c r="O468" s="81">
        <v>6.6128893793382328</v>
      </c>
      <c r="P468" s="81">
        <v>8.6708393948384579</v>
      </c>
      <c r="Q468" s="81">
        <v>0.35251293917545584</v>
      </c>
      <c r="R468" s="81">
        <v>0</v>
      </c>
      <c r="S468" s="81">
        <v>0.6828545524629196</v>
      </c>
      <c r="T468" s="82"/>
      <c r="U468" s="81">
        <v>408511</v>
      </c>
      <c r="V468" s="81">
        <v>204</v>
      </c>
      <c r="W468" s="81">
        <v>49</v>
      </c>
      <c r="X468" s="81">
        <v>789</v>
      </c>
      <c r="Y468" s="81">
        <v>1967</v>
      </c>
      <c r="Z468" s="81">
        <v>3272</v>
      </c>
      <c r="AA468" s="81">
        <v>1698</v>
      </c>
      <c r="AB468" s="81">
        <v>5667</v>
      </c>
      <c r="AC468" s="81">
        <v>0</v>
      </c>
      <c r="AD468" s="81">
        <v>0.6828545524629196</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2321</v>
      </c>
      <c r="B469" s="80">
        <v>396</v>
      </c>
      <c r="C469" s="80">
        <v>5</v>
      </c>
      <c r="D469" s="80">
        <v>24</v>
      </c>
      <c r="E469" s="80">
        <v>2008</v>
      </c>
      <c r="F469" s="80" t="s">
        <v>84</v>
      </c>
      <c r="G469" s="80" t="s">
        <v>2316</v>
      </c>
      <c r="H469" s="80" t="s">
        <v>2317</v>
      </c>
      <c r="I469" s="177"/>
      <c r="J469" s="81">
        <v>2.1120398521335599</v>
      </c>
      <c r="K469" s="81">
        <v>0.40465315651190603</v>
      </c>
      <c r="L469" s="81">
        <v>2.7336788583819458</v>
      </c>
      <c r="M469" s="81">
        <v>3.9859335457857008</v>
      </c>
      <c r="N469" s="81">
        <v>8.3001799356928103</v>
      </c>
      <c r="O469" s="81">
        <v>6.4550444738427046</v>
      </c>
      <c r="P469" s="81">
        <v>8.3957222364819852</v>
      </c>
      <c r="Q469" s="81">
        <v>0.33867458322266569</v>
      </c>
      <c r="R469" s="81">
        <v>0</v>
      </c>
      <c r="S469" s="81">
        <v>0.93820179551852378</v>
      </c>
      <c r="T469" s="82"/>
      <c r="U469" s="81">
        <v>451779</v>
      </c>
      <c r="V469" s="81">
        <v>204</v>
      </c>
      <c r="W469" s="81">
        <v>49</v>
      </c>
      <c r="X469" s="81">
        <v>789</v>
      </c>
      <c r="Y469" s="81">
        <v>1944</v>
      </c>
      <c r="Z469" s="81">
        <v>3306</v>
      </c>
      <c r="AA469" s="81">
        <v>1646</v>
      </c>
      <c r="AB469" s="81">
        <v>5534</v>
      </c>
      <c r="AC469" s="81">
        <v>0</v>
      </c>
      <c r="AD469" s="81">
        <v>0.93820179551852378</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2322</v>
      </c>
      <c r="B470" s="80">
        <v>397</v>
      </c>
      <c r="C470" s="80">
        <v>6</v>
      </c>
      <c r="D470" s="80">
        <v>24</v>
      </c>
      <c r="E470" s="80">
        <v>2009</v>
      </c>
      <c r="F470" s="80" t="s">
        <v>85</v>
      </c>
      <c r="G470" s="80" t="s">
        <v>2316</v>
      </c>
      <c r="H470" s="80" t="s">
        <v>2317</v>
      </c>
      <c r="I470" s="177"/>
      <c r="J470" s="81">
        <v>1.1803172707544471</v>
      </c>
      <c r="K470" s="81">
        <v>0.35814009844909112</v>
      </c>
      <c r="L470" s="81">
        <v>1.601939411566182</v>
      </c>
      <c r="M470" s="81">
        <v>4.384842751065821</v>
      </c>
      <c r="N470" s="81">
        <v>8.3344384836872898</v>
      </c>
      <c r="O470" s="81">
        <v>6.4151203096687475</v>
      </c>
      <c r="P470" s="81">
        <v>8.1283954530280003</v>
      </c>
      <c r="Q470" s="81">
        <v>0.31813337375831074</v>
      </c>
      <c r="R470" s="81">
        <v>0</v>
      </c>
      <c r="S470" s="81">
        <v>0.65438095810750418</v>
      </c>
      <c r="T470" s="82"/>
      <c r="U470" s="81">
        <v>187555</v>
      </c>
      <c r="V470" s="81">
        <v>173</v>
      </c>
      <c r="W470" s="81">
        <v>40</v>
      </c>
      <c r="X470" s="81">
        <v>885</v>
      </c>
      <c r="Y470" s="81">
        <v>1937</v>
      </c>
      <c r="Z470" s="81">
        <v>3243</v>
      </c>
      <c r="AA470" s="81">
        <v>1636</v>
      </c>
      <c r="AB470" s="81">
        <v>5457</v>
      </c>
      <c r="AC470" s="81">
        <v>0</v>
      </c>
      <c r="AD470" s="81">
        <v>0.65438095810750418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2.81</v>
      </c>
      <c r="BJ470" s="81">
        <v>0</v>
      </c>
      <c r="BK470" s="81">
        <v>0</v>
      </c>
      <c r="BL470" s="81">
        <v>0</v>
      </c>
      <c r="BM470" s="82"/>
      <c r="BN470" s="81">
        <v>0</v>
      </c>
      <c r="BO470" s="81">
        <v>0</v>
      </c>
      <c r="BP470" s="81">
        <v>1</v>
      </c>
      <c r="BQ470" s="81">
        <v>0</v>
      </c>
      <c r="BR470" s="81">
        <v>0</v>
      </c>
      <c r="BS470" s="81">
        <v>0</v>
      </c>
      <c r="BT470"/>
      <c r="BU470" s="80"/>
      <c r="BV470" s="80"/>
      <c r="BW470" s="80"/>
      <c r="BX470" s="80"/>
      <c r="BY470" s="80"/>
      <c r="BZ470" s="80"/>
      <c r="CA470" s="80"/>
      <c r="CB470" s="80"/>
      <c r="CC470" s="80"/>
    </row>
    <row r="471" spans="1:81">
      <c r="A471" s="80" t="s">
        <v>2323</v>
      </c>
      <c r="B471" s="80">
        <v>398</v>
      </c>
      <c r="C471" s="80">
        <v>7</v>
      </c>
      <c r="D471" s="80">
        <v>24</v>
      </c>
      <c r="E471" s="80">
        <v>2010</v>
      </c>
      <c r="F471" s="80" t="s">
        <v>86</v>
      </c>
      <c r="G471" s="80" t="s">
        <v>2316</v>
      </c>
      <c r="H471" s="80" t="s">
        <v>2317</v>
      </c>
      <c r="I471" s="177"/>
      <c r="J471" s="81">
        <v>2.3466149379854855</v>
      </c>
      <c r="K471" s="81">
        <v>0.38367144731844949</v>
      </c>
      <c r="L471" s="81">
        <v>1.631325748913345</v>
      </c>
      <c r="M471" s="81">
        <v>4.5304077322599987</v>
      </c>
      <c r="N471" s="81">
        <v>8.8151037919225157</v>
      </c>
      <c r="O471" s="81">
        <v>6.4130143307262832</v>
      </c>
      <c r="P471" s="81">
        <v>8.2907294440344881</v>
      </c>
      <c r="Q471" s="81">
        <v>0.32574417875001294</v>
      </c>
      <c r="R471" s="81">
        <v>0</v>
      </c>
      <c r="S471" s="81">
        <v>0.58494012439681264</v>
      </c>
      <c r="T471" s="82"/>
      <c r="U471" s="81">
        <v>435433</v>
      </c>
      <c r="V471" s="81">
        <v>173</v>
      </c>
      <c r="W471" s="81">
        <v>40</v>
      </c>
      <c r="X471" s="81">
        <v>885</v>
      </c>
      <c r="Y471" s="81">
        <v>1925</v>
      </c>
      <c r="Z471" s="81">
        <v>3257</v>
      </c>
      <c r="AA471" s="81">
        <v>1627</v>
      </c>
      <c r="AB471" s="81">
        <v>5354</v>
      </c>
      <c r="AC471" s="81">
        <v>0</v>
      </c>
      <c r="AD471" s="81">
        <v>0.58494012439681264</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5.0620000000000003</v>
      </c>
      <c r="BJ471" s="81">
        <v>0</v>
      </c>
      <c r="BK471" s="81">
        <v>0</v>
      </c>
      <c r="BL471" s="81">
        <v>0</v>
      </c>
      <c r="BM471" s="82"/>
      <c r="BN471" s="81">
        <v>0</v>
      </c>
      <c r="BO471" s="81">
        <v>0</v>
      </c>
      <c r="BP471" s="81">
        <v>1</v>
      </c>
      <c r="BQ471" s="81">
        <v>0</v>
      </c>
      <c r="BR471" s="81">
        <v>0</v>
      </c>
      <c r="BS471" s="81">
        <v>0</v>
      </c>
      <c r="BT471"/>
      <c r="BU471" s="80">
        <v>5.0620000000000003</v>
      </c>
      <c r="BV471" s="80">
        <v>0</v>
      </c>
      <c r="BW471" s="80">
        <v>0</v>
      </c>
      <c r="BX471" s="80">
        <v>0</v>
      </c>
      <c r="BY471" s="80">
        <v>0</v>
      </c>
      <c r="BZ471" s="80">
        <v>0</v>
      </c>
      <c r="CA471" s="80">
        <v>0</v>
      </c>
      <c r="CB471" s="80">
        <v>0</v>
      </c>
      <c r="CC471" s="80">
        <v>0</v>
      </c>
    </row>
    <row r="472" spans="1:81">
      <c r="A472" s="80" t="s">
        <v>2324</v>
      </c>
      <c r="B472" s="80">
        <v>399</v>
      </c>
      <c r="C472" s="80">
        <v>8</v>
      </c>
      <c r="D472" s="80">
        <v>24</v>
      </c>
      <c r="E472" s="80">
        <v>2011</v>
      </c>
      <c r="F472" s="80" t="s">
        <v>87</v>
      </c>
      <c r="G472" s="80" t="s">
        <v>2316</v>
      </c>
      <c r="H472" s="80" t="s">
        <v>2317</v>
      </c>
      <c r="I472" s="177"/>
      <c r="J472" s="81">
        <v>2.7341534889765771</v>
      </c>
      <c r="K472" s="81">
        <v>0.48155756421558626</v>
      </c>
      <c r="L472" s="81">
        <v>1.4555689934184659</v>
      </c>
      <c r="M472" s="81">
        <v>4.9857682676114869</v>
      </c>
      <c r="N472" s="81">
        <v>8.1489483975130366</v>
      </c>
      <c r="O472" s="81">
        <v>6.2805082533032817</v>
      </c>
      <c r="P472" s="81">
        <v>7.8581504837614293</v>
      </c>
      <c r="Q472" s="81">
        <v>0.36612027337779224</v>
      </c>
      <c r="R472" s="81">
        <v>0</v>
      </c>
      <c r="S472" s="81">
        <v>0.64588264097071524</v>
      </c>
      <c r="T472" s="82"/>
      <c r="U472" s="81">
        <v>481090</v>
      </c>
      <c r="V472" s="81">
        <v>173</v>
      </c>
      <c r="W472" s="81">
        <v>40</v>
      </c>
      <c r="X472" s="81">
        <v>885</v>
      </c>
      <c r="Y472" s="81">
        <v>1895</v>
      </c>
      <c r="Z472" s="81">
        <v>3259</v>
      </c>
      <c r="AA472" s="81">
        <v>1588</v>
      </c>
      <c r="AB472" s="81">
        <v>5217</v>
      </c>
      <c r="AC472" s="81">
        <v>0</v>
      </c>
      <c r="AD472" s="81">
        <v>0.64588264097071524</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5.274</v>
      </c>
      <c r="BJ472" s="81">
        <v>0</v>
      </c>
      <c r="BK472" s="81">
        <v>0</v>
      </c>
      <c r="BL472" s="81">
        <v>0</v>
      </c>
      <c r="BM472" s="82"/>
      <c r="BN472" s="81">
        <v>0</v>
      </c>
      <c r="BO472" s="81">
        <v>0</v>
      </c>
      <c r="BP472" s="81">
        <v>1</v>
      </c>
      <c r="BQ472" s="81">
        <v>0</v>
      </c>
      <c r="BR472" s="81">
        <v>0</v>
      </c>
      <c r="BS472" s="81">
        <v>0</v>
      </c>
      <c r="BT472"/>
      <c r="BU472" s="80">
        <v>5.274</v>
      </c>
      <c r="BV472" s="80">
        <v>0</v>
      </c>
      <c r="BW472" s="80">
        <v>0</v>
      </c>
      <c r="BX472" s="80">
        <v>0</v>
      </c>
      <c r="BY472" s="80">
        <v>0</v>
      </c>
      <c r="BZ472" s="80">
        <v>0</v>
      </c>
      <c r="CA472" s="80">
        <v>0</v>
      </c>
      <c r="CB472" s="80">
        <v>0</v>
      </c>
      <c r="CC472" s="80">
        <v>0</v>
      </c>
    </row>
    <row r="473" spans="1:81">
      <c r="A473" s="80" t="s">
        <v>2325</v>
      </c>
      <c r="B473" s="80">
        <v>400</v>
      </c>
      <c r="C473" s="80">
        <v>9</v>
      </c>
      <c r="D473" s="80">
        <v>24</v>
      </c>
      <c r="E473" s="80">
        <v>2012</v>
      </c>
      <c r="F473" s="80" t="s">
        <v>88</v>
      </c>
      <c r="G473" s="80" t="s">
        <v>2316</v>
      </c>
      <c r="H473" s="80" t="s">
        <v>2317</v>
      </c>
      <c r="I473" s="177"/>
      <c r="J473" s="81">
        <v>2.1899857619110992</v>
      </c>
      <c r="K473" s="81">
        <v>0.43466662727018551</v>
      </c>
      <c r="L473" s="81">
        <v>1.479968346143582</v>
      </c>
      <c r="M473" s="81">
        <v>4.4887313249452268</v>
      </c>
      <c r="N473" s="81">
        <v>7.9680367065102153</v>
      </c>
      <c r="O473" s="81">
        <v>6.1813747027278785</v>
      </c>
      <c r="P473" s="81">
        <v>7.8829539625409293</v>
      </c>
      <c r="Q473" s="81">
        <v>0.39549351417312012</v>
      </c>
      <c r="R473" s="81">
        <v>0</v>
      </c>
      <c r="S473" s="81">
        <v>0.5431408040163257</v>
      </c>
      <c r="T473" s="82"/>
      <c r="U473" s="81">
        <v>395391</v>
      </c>
      <c r="V473" s="81">
        <v>173</v>
      </c>
      <c r="W473" s="81">
        <v>40</v>
      </c>
      <c r="X473" s="81">
        <v>885</v>
      </c>
      <c r="Y473" s="81">
        <v>1913</v>
      </c>
      <c r="Z473" s="81">
        <v>3233</v>
      </c>
      <c r="AA473" s="81">
        <v>1584</v>
      </c>
      <c r="AB473" s="81">
        <v>5187</v>
      </c>
      <c r="AC473" s="81">
        <v>0</v>
      </c>
      <c r="AD473" s="81">
        <v>0.5431408040163257</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4.6020000000000003</v>
      </c>
      <c r="BJ473" s="81">
        <v>0</v>
      </c>
      <c r="BK473" s="81">
        <v>0</v>
      </c>
      <c r="BL473" s="81">
        <v>0</v>
      </c>
      <c r="BM473" s="82"/>
      <c r="BN473" s="81">
        <v>0</v>
      </c>
      <c r="BO473" s="81">
        <v>0</v>
      </c>
      <c r="BP473" s="81">
        <v>1</v>
      </c>
      <c r="BQ473" s="81">
        <v>0</v>
      </c>
      <c r="BR473" s="81">
        <v>0</v>
      </c>
      <c r="BS473" s="81">
        <v>0</v>
      </c>
      <c r="BT473"/>
      <c r="BU473" s="80">
        <v>4.6020000000000003</v>
      </c>
      <c r="BV473" s="80">
        <v>0</v>
      </c>
      <c r="BW473" s="80">
        <v>0</v>
      </c>
      <c r="BX473" s="80">
        <v>0</v>
      </c>
      <c r="BY473" s="80">
        <v>0</v>
      </c>
      <c r="BZ473" s="80">
        <v>0</v>
      </c>
      <c r="CA473" s="80">
        <v>0</v>
      </c>
      <c r="CB473" s="80">
        <v>0</v>
      </c>
      <c r="CC473" s="80">
        <v>0</v>
      </c>
    </row>
    <row r="474" spans="1:81">
      <c r="A474" s="80" t="s">
        <v>2326</v>
      </c>
      <c r="B474" s="80">
        <v>401</v>
      </c>
      <c r="C474" s="80">
        <v>10</v>
      </c>
      <c r="D474" s="80">
        <v>24</v>
      </c>
      <c r="E474" s="80">
        <v>2013</v>
      </c>
      <c r="F474" s="80" t="s">
        <v>89</v>
      </c>
      <c r="G474" s="80" t="s">
        <v>2316</v>
      </c>
      <c r="H474" s="80" t="s">
        <v>2317</v>
      </c>
      <c r="I474" s="177"/>
      <c r="J474" s="81">
        <v>2.2228664647042256</v>
      </c>
      <c r="K474" s="81">
        <v>0.35755030943137034</v>
      </c>
      <c r="L474" s="81">
        <v>1.504441576268827</v>
      </c>
      <c r="M474" s="81">
        <v>4.3272208349074761</v>
      </c>
      <c r="N474" s="81">
        <v>8.4922347320910276</v>
      </c>
      <c r="O474" s="81">
        <v>5.9116926121919207</v>
      </c>
      <c r="P474" s="81">
        <v>7.8726931756804879</v>
      </c>
      <c r="Q474" s="81">
        <v>0.39397520620782811</v>
      </c>
      <c r="R474" s="81">
        <v>0</v>
      </c>
      <c r="S474" s="81">
        <v>0.50224897119774492</v>
      </c>
      <c r="T474" s="82"/>
      <c r="U474" s="81">
        <v>398534</v>
      </c>
      <c r="V474" s="81">
        <v>173</v>
      </c>
      <c r="W474" s="81">
        <v>40</v>
      </c>
      <c r="X474" s="81">
        <v>885</v>
      </c>
      <c r="Y474" s="81">
        <v>1905</v>
      </c>
      <c r="Z474" s="81">
        <v>3230</v>
      </c>
      <c r="AA474" s="81">
        <v>1576</v>
      </c>
      <c r="AB474" s="81">
        <v>5093</v>
      </c>
      <c r="AC474" s="81">
        <v>0</v>
      </c>
      <c r="AD474" s="81">
        <v>0.50224897119774492</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4.3659999999999997</v>
      </c>
      <c r="BJ474" s="81">
        <v>0</v>
      </c>
      <c r="BK474" s="81">
        <v>0</v>
      </c>
      <c r="BL474" s="81">
        <v>0</v>
      </c>
      <c r="BM474" s="82"/>
      <c r="BN474" s="81">
        <v>0</v>
      </c>
      <c r="BO474" s="81">
        <v>0</v>
      </c>
      <c r="BP474" s="81">
        <v>1</v>
      </c>
      <c r="BQ474" s="81">
        <v>0</v>
      </c>
      <c r="BR474" s="81">
        <v>0</v>
      </c>
      <c r="BS474" s="81">
        <v>0</v>
      </c>
      <c r="BT474"/>
      <c r="BU474" s="80">
        <v>4.3659999999999997</v>
      </c>
      <c r="BV474" s="80">
        <v>0</v>
      </c>
      <c r="BW474" s="80">
        <v>0</v>
      </c>
      <c r="BX474" s="80">
        <v>0</v>
      </c>
      <c r="BY474" s="80">
        <v>0</v>
      </c>
      <c r="BZ474" s="80">
        <v>0</v>
      </c>
      <c r="CA474" s="80">
        <v>0</v>
      </c>
      <c r="CB474" s="80">
        <v>0</v>
      </c>
      <c r="CC474" s="80">
        <v>0</v>
      </c>
    </row>
    <row r="475" spans="1:81">
      <c r="A475" s="80" t="s">
        <v>2327</v>
      </c>
      <c r="B475" s="80">
        <v>402</v>
      </c>
      <c r="C475" s="80">
        <v>11</v>
      </c>
      <c r="D475" s="80">
        <v>24</v>
      </c>
      <c r="E475" s="80">
        <v>2014</v>
      </c>
      <c r="F475" s="80" t="s">
        <v>90</v>
      </c>
      <c r="G475" s="80" t="s">
        <v>2316</v>
      </c>
      <c r="H475" s="80" t="s">
        <v>2317</v>
      </c>
      <c r="I475" s="177"/>
      <c r="J475" s="81">
        <v>0.81759941020563476</v>
      </c>
      <c r="K475" s="81">
        <v>0.33978268049513854</v>
      </c>
      <c r="L475" s="81">
        <v>1.3813806981698857</v>
      </c>
      <c r="M475" s="81">
        <v>4.0547501057438371</v>
      </c>
      <c r="N475" s="81">
        <v>8.3572235082567925</v>
      </c>
      <c r="O475" s="81">
        <v>5.658199299356955</v>
      </c>
      <c r="P475" s="81">
        <v>7.8483622360253698</v>
      </c>
      <c r="Q475" s="81">
        <v>0.37124741868421407</v>
      </c>
      <c r="R475" s="81">
        <v>0</v>
      </c>
      <c r="S475" s="81">
        <v>0.520065915347802</v>
      </c>
      <c r="T475" s="82"/>
      <c r="U475" s="81">
        <v>160462</v>
      </c>
      <c r="V475" s="81">
        <v>140</v>
      </c>
      <c r="W475" s="81">
        <v>51</v>
      </c>
      <c r="X475" s="81">
        <v>833</v>
      </c>
      <c r="Y475" s="81">
        <v>1891</v>
      </c>
      <c r="Z475" s="81">
        <v>3256</v>
      </c>
      <c r="AA475" s="81">
        <v>1563</v>
      </c>
      <c r="AB475" s="81">
        <v>5002</v>
      </c>
      <c r="AC475" s="81">
        <v>0</v>
      </c>
      <c r="AD475" s="81">
        <v>0.520065915347802</v>
      </c>
      <c r="AE475" s="82"/>
      <c r="AF475" s="81">
        <v>1139909.7441030596</v>
      </c>
      <c r="AG475" s="81">
        <v>280049.93278263102</v>
      </c>
      <c r="AH475" s="81">
        <v>353191.88647127571</v>
      </c>
      <c r="AI475" s="81">
        <v>5041119.5097025661</v>
      </c>
      <c r="AJ475" s="81">
        <v>10380517.181577869</v>
      </c>
      <c r="AK475" s="81">
        <v>0</v>
      </c>
      <c r="AL475" s="81">
        <v>0</v>
      </c>
      <c r="AM475" s="81">
        <v>686699.85403873236</v>
      </c>
      <c r="AN475" s="81">
        <v>0</v>
      </c>
      <c r="AO475" s="81">
        <v>0</v>
      </c>
      <c r="AP475" s="82"/>
      <c r="AQ475" s="81">
        <v>104</v>
      </c>
      <c r="AR475" s="81">
        <v>13</v>
      </c>
      <c r="AS475" s="81">
        <v>0</v>
      </c>
      <c r="AT475" s="81">
        <v>0</v>
      </c>
      <c r="AU475" s="81">
        <v>0</v>
      </c>
      <c r="AV475" s="81">
        <v>0</v>
      </c>
      <c r="AW475" s="81" t="s">
        <v>564</v>
      </c>
      <c r="AX475" s="82"/>
      <c r="AY475" s="81">
        <v>467.3</v>
      </c>
      <c r="AZ475" s="81">
        <v>310.5</v>
      </c>
      <c r="BA475" s="81">
        <v>0</v>
      </c>
      <c r="BB475" s="81">
        <v>0</v>
      </c>
      <c r="BC475" s="81">
        <v>0</v>
      </c>
      <c r="BD475" s="81">
        <v>0</v>
      </c>
      <c r="BE475" s="81" t="s">
        <v>564</v>
      </c>
      <c r="BF475" s="82"/>
      <c r="BG475" s="81">
        <v>0</v>
      </c>
      <c r="BH475" s="81">
        <v>0</v>
      </c>
      <c r="BI475" s="81">
        <v>0.31</v>
      </c>
      <c r="BJ475" s="81">
        <v>0</v>
      </c>
      <c r="BK475" s="81">
        <v>0</v>
      </c>
      <c r="BL475" s="81">
        <v>0</v>
      </c>
      <c r="BM475" s="82"/>
      <c r="BN475" s="81">
        <v>0</v>
      </c>
      <c r="BO475" s="81">
        <v>0</v>
      </c>
      <c r="BP475" s="81">
        <v>1</v>
      </c>
      <c r="BQ475" s="81">
        <v>0</v>
      </c>
      <c r="BR475" s="81">
        <v>0</v>
      </c>
      <c r="BS475" s="81">
        <v>0</v>
      </c>
      <c r="BT475"/>
      <c r="BU475" s="80">
        <v>0.31</v>
      </c>
      <c r="BV475" s="80">
        <v>0</v>
      </c>
      <c r="BW475" s="80">
        <v>0</v>
      </c>
      <c r="BX475" s="80">
        <v>0</v>
      </c>
      <c r="BY475" s="80">
        <v>0</v>
      </c>
      <c r="BZ475" s="80">
        <v>0</v>
      </c>
      <c r="CA475" s="80">
        <v>0</v>
      </c>
      <c r="CB475" s="80">
        <v>0</v>
      </c>
      <c r="CC475" s="80">
        <v>0</v>
      </c>
    </row>
    <row r="476" spans="1:81">
      <c r="A476" s="80" t="s">
        <v>2328</v>
      </c>
      <c r="B476" s="80">
        <v>403</v>
      </c>
      <c r="C476" s="80">
        <v>12</v>
      </c>
      <c r="D476" s="80">
        <v>24</v>
      </c>
      <c r="E476" s="80">
        <v>2015</v>
      </c>
      <c r="F476" s="80" t="s">
        <v>91</v>
      </c>
      <c r="G476" s="80" t="s">
        <v>2316</v>
      </c>
      <c r="H476" s="80" t="s">
        <v>2317</v>
      </c>
      <c r="I476" s="177"/>
      <c r="J476" s="81">
        <v>0.77583302710508584</v>
      </c>
      <c r="K476" s="81">
        <v>0.31620128688649285</v>
      </c>
      <c r="L476" s="81">
        <v>1.4903005793750805</v>
      </c>
      <c r="M476" s="81">
        <v>4.3225624516309864</v>
      </c>
      <c r="N476" s="81">
        <v>7.1553286258086732</v>
      </c>
      <c r="O476" s="81">
        <v>5.5095385231293816</v>
      </c>
      <c r="P476" s="81">
        <v>7.693727991009828</v>
      </c>
      <c r="Q476" s="81">
        <v>0.35551312586905043</v>
      </c>
      <c r="R476" s="81">
        <v>0</v>
      </c>
      <c r="S476" s="81">
        <v>0.64771478714331621</v>
      </c>
      <c r="T476" s="82"/>
      <c r="U476" s="81">
        <v>164361</v>
      </c>
      <c r="V476" s="81">
        <v>140</v>
      </c>
      <c r="W476" s="81">
        <v>51</v>
      </c>
      <c r="X476" s="81">
        <v>833</v>
      </c>
      <c r="Y476" s="81">
        <v>1889</v>
      </c>
      <c r="Z476" s="81">
        <v>3201</v>
      </c>
      <c r="AA476" s="81">
        <v>1531</v>
      </c>
      <c r="AB476" s="81">
        <v>4893</v>
      </c>
      <c r="AC476" s="81">
        <v>0</v>
      </c>
      <c r="AD476" s="81">
        <v>0.64771478714331621</v>
      </c>
      <c r="AE476" s="82"/>
      <c r="AF476" s="81">
        <v>1116321.4158338108</v>
      </c>
      <c r="AG476" s="81">
        <v>243101.6718084646</v>
      </c>
      <c r="AH476" s="81">
        <v>313400.81784062902</v>
      </c>
      <c r="AI476" s="81">
        <v>5409524.5884104939</v>
      </c>
      <c r="AJ476" s="81">
        <v>8969434.6153772548</v>
      </c>
      <c r="AK476" s="81">
        <v>0</v>
      </c>
      <c r="AL476" s="81">
        <v>0</v>
      </c>
      <c r="AM476" s="81">
        <v>670565.12463697372</v>
      </c>
      <c r="AN476" s="81">
        <v>0</v>
      </c>
      <c r="AO476" s="81">
        <v>0</v>
      </c>
      <c r="AP476" s="82"/>
      <c r="AQ476" s="81">
        <v>110</v>
      </c>
      <c r="AR476" s="81">
        <v>20</v>
      </c>
      <c r="AS476" s="81">
        <v>0</v>
      </c>
      <c r="AT476" s="81">
        <v>0</v>
      </c>
      <c r="AU476" s="81">
        <v>0</v>
      </c>
      <c r="AV476" s="81">
        <v>0</v>
      </c>
      <c r="AW476" s="81" t="s">
        <v>564</v>
      </c>
      <c r="AX476" s="82"/>
      <c r="AY476" s="81">
        <v>499.9</v>
      </c>
      <c r="AZ476" s="81">
        <v>494.2</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2329</v>
      </c>
      <c r="B477" s="80">
        <v>404</v>
      </c>
      <c r="C477" s="80">
        <v>13</v>
      </c>
      <c r="D477" s="80">
        <v>24</v>
      </c>
      <c r="E477" s="80">
        <v>2016</v>
      </c>
      <c r="F477" s="80" t="s">
        <v>92</v>
      </c>
      <c r="G477" s="80" t="s">
        <v>2316</v>
      </c>
      <c r="H477" s="80" t="s">
        <v>2317</v>
      </c>
      <c r="I477" s="177"/>
      <c r="J477" s="81">
        <v>0.80359397997110993</v>
      </c>
      <c r="K477" s="81">
        <v>0.31810139709520602</v>
      </c>
      <c r="L477" s="81">
        <v>1.4322199609968953</v>
      </c>
      <c r="M477" s="81">
        <v>3.4943005311402735</v>
      </c>
      <c r="N477" s="81">
        <v>7.5654571405211515</v>
      </c>
      <c r="O477" s="81">
        <v>5.3202127327984936</v>
      </c>
      <c r="P477" s="81">
        <v>7.4678556126513254</v>
      </c>
      <c r="Q477" s="81">
        <v>0.33832741340775613</v>
      </c>
      <c r="R477" s="81">
        <v>0</v>
      </c>
      <c r="S477" s="81">
        <v>0.72558278786227359</v>
      </c>
      <c r="T477" s="82"/>
      <c r="U477" s="81">
        <v>168947</v>
      </c>
      <c r="V477" s="81">
        <v>140</v>
      </c>
      <c r="W477" s="81">
        <v>51</v>
      </c>
      <c r="X477" s="81">
        <v>833</v>
      </c>
      <c r="Y477" s="81">
        <v>1876</v>
      </c>
      <c r="Z477" s="81">
        <v>3129</v>
      </c>
      <c r="AA477" s="81">
        <v>1537</v>
      </c>
      <c r="AB477" s="81">
        <v>4790</v>
      </c>
      <c r="AC477" s="81">
        <v>0</v>
      </c>
      <c r="AD477" s="81">
        <v>0.72558278786227359</v>
      </c>
      <c r="AE477" s="82"/>
      <c r="AF477" s="81">
        <v>1180409.973422223</v>
      </c>
      <c r="AG477" s="81">
        <v>235067.90930840239</v>
      </c>
      <c r="AH477" s="81">
        <v>233899.9796403751</v>
      </c>
      <c r="AI477" s="81">
        <v>5262575.8879175829</v>
      </c>
      <c r="AJ477" s="81">
        <v>9325562.6275873203</v>
      </c>
      <c r="AK477" s="81">
        <v>0</v>
      </c>
      <c r="AL477" s="81">
        <v>0</v>
      </c>
      <c r="AM477" s="81">
        <v>656959.40348449524</v>
      </c>
      <c r="AN477" s="81">
        <v>0</v>
      </c>
      <c r="AO477" s="81">
        <v>0</v>
      </c>
      <c r="AP477" s="82"/>
      <c r="AQ477" s="81">
        <v>116</v>
      </c>
      <c r="AR477" s="81">
        <v>24</v>
      </c>
      <c r="AS477" s="81">
        <v>0</v>
      </c>
      <c r="AT477" s="81">
        <v>0</v>
      </c>
      <c r="AU477" s="81">
        <v>0</v>
      </c>
      <c r="AV477" s="81">
        <v>0</v>
      </c>
      <c r="AW477" s="81" t="s">
        <v>564</v>
      </c>
      <c r="AX477" s="82"/>
      <c r="AY477" s="81">
        <v>533.70000000000005</v>
      </c>
      <c r="AZ477" s="81">
        <v>1064.0999999999999</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2330</v>
      </c>
      <c r="B478" s="80">
        <v>405</v>
      </c>
      <c r="C478" s="80">
        <v>14</v>
      </c>
      <c r="D478" s="80">
        <v>24</v>
      </c>
      <c r="E478" s="80">
        <v>2017</v>
      </c>
      <c r="F478" s="80" t="s">
        <v>71</v>
      </c>
      <c r="G478" s="80" t="s">
        <v>2316</v>
      </c>
      <c r="H478" s="80" t="s">
        <v>2317</v>
      </c>
      <c r="I478" s="177"/>
      <c r="J478" s="81">
        <v>0.7380805404638463</v>
      </c>
      <c r="K478" s="81">
        <v>0.3137045990661233</v>
      </c>
      <c r="L478" s="81">
        <v>1.4084233885211139</v>
      </c>
      <c r="M478" s="81">
        <v>3.3195773753854625</v>
      </c>
      <c r="N478" s="81">
        <v>7.7944729849345817</v>
      </c>
      <c r="O478" s="81">
        <v>5.2183466147760083</v>
      </c>
      <c r="P478" s="81">
        <v>7.4108935266888567</v>
      </c>
      <c r="Q478" s="81">
        <v>0.32155950193853716</v>
      </c>
      <c r="R478" s="81">
        <v>0</v>
      </c>
      <c r="S478" s="81">
        <v>0.62577007162646225</v>
      </c>
      <c r="T478" s="82"/>
      <c r="U478" s="81">
        <v>164736</v>
      </c>
      <c r="V478" s="81">
        <v>140</v>
      </c>
      <c r="W478" s="81">
        <v>51</v>
      </c>
      <c r="X478" s="81">
        <v>833</v>
      </c>
      <c r="Y478" s="81">
        <v>1876</v>
      </c>
      <c r="Z478" s="81">
        <v>3120</v>
      </c>
      <c r="AA478" s="81">
        <v>1535</v>
      </c>
      <c r="AB478" s="81">
        <v>4708</v>
      </c>
      <c r="AC478" s="81">
        <v>0</v>
      </c>
      <c r="AD478" s="81">
        <v>0.62577007162646225</v>
      </c>
      <c r="AE478" s="82"/>
      <c r="AF478" s="81">
        <v>1098953.670989573</v>
      </c>
      <c r="AG478" s="81">
        <v>234437.6943837986</v>
      </c>
      <c r="AH478" s="81">
        <v>301659.1050506527</v>
      </c>
      <c r="AI478" s="81">
        <v>5212506.2044493267</v>
      </c>
      <c r="AJ478" s="81">
        <v>9205867.7626712397</v>
      </c>
      <c r="AK478" s="81">
        <v>0</v>
      </c>
      <c r="AL478" s="81">
        <v>0</v>
      </c>
      <c r="AM478" s="81">
        <v>646723.28128192015</v>
      </c>
      <c r="AN478" s="81">
        <v>0</v>
      </c>
      <c r="AO478" s="81">
        <v>0</v>
      </c>
      <c r="AP478" s="82"/>
      <c r="AQ478" s="81">
        <v>124</v>
      </c>
      <c r="AR478" s="81">
        <v>30</v>
      </c>
      <c r="AS478" s="81">
        <v>0</v>
      </c>
      <c r="AT478" s="81">
        <v>0</v>
      </c>
      <c r="AU478" s="81">
        <v>0</v>
      </c>
      <c r="AV478" s="81">
        <v>0</v>
      </c>
      <c r="AW478" s="81" t="s">
        <v>564</v>
      </c>
      <c r="AX478" s="82"/>
      <c r="AY478" s="81">
        <v>580.79999999999995</v>
      </c>
      <c r="AZ478" s="81">
        <v>1812.6</v>
      </c>
      <c r="BA478" s="81">
        <v>0</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2331</v>
      </c>
      <c r="B479" s="80">
        <v>406</v>
      </c>
      <c r="C479" s="80">
        <v>15</v>
      </c>
      <c r="D479" s="80">
        <v>24</v>
      </c>
      <c r="E479" s="80">
        <v>2018</v>
      </c>
      <c r="F479" s="80" t="s">
        <v>93</v>
      </c>
      <c r="G479" s="80" t="s">
        <v>2316</v>
      </c>
      <c r="H479" s="80" t="s">
        <v>2317</v>
      </c>
      <c r="I479" s="177"/>
      <c r="J479" s="81">
        <v>0.6672560210822569</v>
      </c>
      <c r="K479" s="81">
        <v>0.29436677367625974</v>
      </c>
      <c r="L479" s="81">
        <v>1.2626507652382757</v>
      </c>
      <c r="M479" s="81">
        <v>3.230671216195431</v>
      </c>
      <c r="N479" s="81">
        <v>7.4498327882956055</v>
      </c>
      <c r="O479" s="81">
        <v>5.0464547138428921</v>
      </c>
      <c r="P479" s="81">
        <v>7.1985070636138353</v>
      </c>
      <c r="Q479" s="81">
        <v>0.29002488749171296</v>
      </c>
      <c r="R479" s="81">
        <v>0</v>
      </c>
      <c r="S479" s="81">
        <v>0.76515047233842137</v>
      </c>
      <c r="T479" s="82"/>
      <c r="U479" s="81">
        <v>160111</v>
      </c>
      <c r="V479" s="81">
        <v>140</v>
      </c>
      <c r="W479" s="81">
        <v>51</v>
      </c>
      <c r="X479" s="81">
        <v>833</v>
      </c>
      <c r="Y479" s="81">
        <v>1850</v>
      </c>
      <c r="Z479" s="81">
        <v>3075</v>
      </c>
      <c r="AA479" s="81">
        <v>1506</v>
      </c>
      <c r="AB479" s="81">
        <v>4576</v>
      </c>
      <c r="AC479" s="81">
        <v>0</v>
      </c>
      <c r="AD479" s="81">
        <v>0.76515047233842137</v>
      </c>
      <c r="AE479" s="82"/>
      <c r="AF479" s="81">
        <v>1021289.126694425</v>
      </c>
      <c r="AG479" s="81">
        <v>208249.5924824744</v>
      </c>
      <c r="AH479" s="81">
        <v>285045.81683695561</v>
      </c>
      <c r="AI479" s="81">
        <v>4978882.4638101636</v>
      </c>
      <c r="AJ479" s="81">
        <v>9057372.5247056503</v>
      </c>
      <c r="AK479" s="81">
        <v>0</v>
      </c>
      <c r="AL479" s="81">
        <v>0</v>
      </c>
      <c r="AM479" s="81">
        <v>629891.48261650512</v>
      </c>
      <c r="AN479" s="81">
        <v>0</v>
      </c>
      <c r="AO479" s="81">
        <v>0</v>
      </c>
      <c r="AP479" s="82"/>
      <c r="AQ479" s="81">
        <v>132</v>
      </c>
      <c r="AR479" s="81">
        <v>48</v>
      </c>
      <c r="AS479" s="81">
        <v>0</v>
      </c>
      <c r="AT479" s="81">
        <v>0</v>
      </c>
      <c r="AU479" s="81">
        <v>0</v>
      </c>
      <c r="AV479" s="81">
        <v>0</v>
      </c>
      <c r="AW479" s="81" t="s">
        <v>564</v>
      </c>
      <c r="AX479" s="82"/>
      <c r="AY479" s="81">
        <v>618.9</v>
      </c>
      <c r="AZ479" s="81">
        <v>2614</v>
      </c>
      <c r="BA479" s="81">
        <v>0</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2332</v>
      </c>
      <c r="B480" s="80">
        <v>407</v>
      </c>
      <c r="C480" s="80">
        <v>16</v>
      </c>
      <c r="D480" s="80">
        <v>24</v>
      </c>
      <c r="E480" s="80">
        <v>2019</v>
      </c>
      <c r="F480" s="80" t="s">
        <v>73</v>
      </c>
      <c r="G480" s="80" t="s">
        <v>2316</v>
      </c>
      <c r="H480" s="80" t="s">
        <v>2317</v>
      </c>
      <c r="I480" s="177"/>
      <c r="J480" s="81">
        <v>0.59720930256769011</v>
      </c>
      <c r="K480" s="81">
        <v>0.26720223742363464</v>
      </c>
      <c r="L480" s="81">
        <v>1.2695236687173785</v>
      </c>
      <c r="M480" s="81">
        <v>3.0937111573324056</v>
      </c>
      <c r="N480" s="81">
        <v>6.533697083472032</v>
      </c>
      <c r="O480" s="81">
        <v>4.8333367560012919</v>
      </c>
      <c r="P480" s="81">
        <v>7.0938645159224576</v>
      </c>
      <c r="Q480" s="81">
        <v>0.27349335692894861</v>
      </c>
      <c r="R480" s="81">
        <v>0</v>
      </c>
      <c r="S480" s="81">
        <v>0.78675629053508256</v>
      </c>
      <c r="T480" s="82"/>
      <c r="U480" s="81">
        <v>145261</v>
      </c>
      <c r="V480" s="81">
        <v>140</v>
      </c>
      <c r="W480" s="81">
        <v>51</v>
      </c>
      <c r="X480" s="81">
        <v>833</v>
      </c>
      <c r="Y480" s="81">
        <v>1828</v>
      </c>
      <c r="Z480" s="81">
        <v>3026</v>
      </c>
      <c r="AA480" s="81">
        <v>1473</v>
      </c>
      <c r="AB480" s="81">
        <v>4432</v>
      </c>
      <c r="AC480" s="81">
        <v>0</v>
      </c>
      <c r="AD480" s="81">
        <v>0.78675629053508256</v>
      </c>
      <c r="AE480" s="82"/>
      <c r="AF480" s="81">
        <v>970063.80952804617</v>
      </c>
      <c r="AG480" s="81">
        <v>201640.7694722751</v>
      </c>
      <c r="AH480" s="81">
        <v>301080.30584619357</v>
      </c>
      <c r="AI480" s="81">
        <v>5102107.9203622853</v>
      </c>
      <c r="AJ480" s="81">
        <v>8254182.1896597883</v>
      </c>
      <c r="AK480" s="81">
        <v>0</v>
      </c>
      <c r="AL480" s="81">
        <v>0</v>
      </c>
      <c r="AM480" s="81">
        <v>603605.03592186293</v>
      </c>
      <c r="AN480" s="81">
        <v>0</v>
      </c>
      <c r="AO480" s="81">
        <v>0</v>
      </c>
      <c r="AP480" s="82"/>
      <c r="AQ480" s="81">
        <v>136</v>
      </c>
      <c r="AR480" s="81">
        <v>93</v>
      </c>
      <c r="AS480" s="81">
        <v>0</v>
      </c>
      <c r="AT480" s="81">
        <v>0</v>
      </c>
      <c r="AU480" s="81">
        <v>0</v>
      </c>
      <c r="AV480" s="81">
        <v>0</v>
      </c>
      <c r="AW480" s="81" t="s">
        <v>564</v>
      </c>
      <c r="AX480" s="82"/>
      <c r="AY480" s="81">
        <v>636.09999999999991</v>
      </c>
      <c r="AZ480" s="81">
        <v>4779.8</v>
      </c>
      <c r="BA480" s="81">
        <v>0</v>
      </c>
      <c r="BB480" s="81">
        <v>0</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2333</v>
      </c>
      <c r="B481" s="80">
        <v>408</v>
      </c>
      <c r="C481" s="80">
        <v>17</v>
      </c>
      <c r="D481" s="80">
        <v>24</v>
      </c>
      <c r="E481" s="80">
        <v>2020</v>
      </c>
      <c r="F481" s="80" t="s">
        <v>218</v>
      </c>
      <c r="G481" s="80" t="s">
        <v>2316</v>
      </c>
      <c r="H481" s="80" t="s">
        <v>2317</v>
      </c>
      <c r="I481" s="177"/>
      <c r="J481" s="81">
        <v>0.58620714347140679</v>
      </c>
      <c r="K481" s="81">
        <v>0.29885644051882754</v>
      </c>
      <c r="L481" s="81">
        <v>1.2899306132905397</v>
      </c>
      <c r="M481" s="81">
        <v>2.4033041639552675</v>
      </c>
      <c r="N481" s="81">
        <v>6.3212331143589777</v>
      </c>
      <c r="O481" s="81">
        <v>4.1367265510888238</v>
      </c>
      <c r="P481" s="81">
        <v>6.6178509386955433</v>
      </c>
      <c r="Q481" s="81">
        <v>0.25519260431391316</v>
      </c>
      <c r="R481" s="81">
        <v>0</v>
      </c>
      <c r="S481" s="81">
        <v>0.71901955501905701</v>
      </c>
      <c r="T481" s="82"/>
      <c r="U481" s="81">
        <v>145067</v>
      </c>
      <c r="V481" s="81">
        <v>137</v>
      </c>
      <c r="W481" s="81">
        <v>58</v>
      </c>
      <c r="X481" s="81">
        <v>719</v>
      </c>
      <c r="Y481" s="81">
        <v>1804</v>
      </c>
      <c r="Z481" s="81">
        <v>2956</v>
      </c>
      <c r="AA481" s="81">
        <v>1493</v>
      </c>
      <c r="AB481" s="81">
        <v>4328</v>
      </c>
      <c r="AC481" s="81">
        <v>0</v>
      </c>
      <c r="AD481" s="81">
        <v>0.71901955501905701</v>
      </c>
      <c r="AE481" s="82"/>
      <c r="AF481" s="81">
        <v>977981.62898452976</v>
      </c>
      <c r="AG481" s="81">
        <v>215499.23483465932</v>
      </c>
      <c r="AH481" s="81">
        <v>331914.75626951823</v>
      </c>
      <c r="AI481" s="81">
        <v>4154575.6436931505</v>
      </c>
      <c r="AJ481" s="81">
        <v>8231215.6463153185</v>
      </c>
      <c r="AK481" s="81"/>
      <c r="AL481" s="81"/>
      <c r="AM481" s="81">
        <v>564852.08508291282</v>
      </c>
      <c r="AN481" s="81"/>
      <c r="AO481" s="81"/>
      <c r="AP481" s="82"/>
      <c r="AQ481" s="81">
        <v>144</v>
      </c>
      <c r="AR481" s="81">
        <v>116</v>
      </c>
      <c r="AS481" s="81">
        <v>0</v>
      </c>
      <c r="AT481" s="81">
        <v>0</v>
      </c>
      <c r="AU481" s="81">
        <v>0</v>
      </c>
      <c r="AV481" s="81">
        <v>0</v>
      </c>
      <c r="AW481" s="81">
        <v>0</v>
      </c>
      <c r="AX481" s="82"/>
      <c r="AY481" s="81">
        <v>682.19999999999993</v>
      </c>
      <c r="AZ481" s="81">
        <v>6048.4</v>
      </c>
      <c r="BA481" s="81">
        <v>0</v>
      </c>
      <c r="BB481" s="81">
        <v>0</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2334</v>
      </c>
      <c r="B482" s="80">
        <v>408</v>
      </c>
      <c r="C482" s="80">
        <v>18</v>
      </c>
      <c r="D482" s="80">
        <v>24</v>
      </c>
      <c r="E482" s="80">
        <v>2021</v>
      </c>
      <c r="F482" s="80" t="s">
        <v>75</v>
      </c>
      <c r="G482" s="174" t="s">
        <v>2316</v>
      </c>
      <c r="H482" s="80" t="s">
        <v>2317</v>
      </c>
      <c r="I482" s="177"/>
      <c r="J482" s="81">
        <v>0.70300437784889191</v>
      </c>
      <c r="K482" s="81">
        <v>0.32046787690174627</v>
      </c>
      <c r="L482" s="81">
        <v>1.6922870755630781</v>
      </c>
      <c r="M482" s="81">
        <v>2.9853208330524597</v>
      </c>
      <c r="N482" s="81">
        <v>6.7088029885683946</v>
      </c>
      <c r="O482" s="81">
        <v>3.9658214752330987</v>
      </c>
      <c r="P482" s="81">
        <v>6.7861208242884592</v>
      </c>
      <c r="Q482" s="81">
        <v>0.25479421743954134</v>
      </c>
      <c r="R482" s="81">
        <v>0</v>
      </c>
      <c r="S482" s="81">
        <v>0.64925596175377676</v>
      </c>
      <c r="T482" s="82"/>
      <c r="U482" s="81">
        <v>184009</v>
      </c>
      <c r="V482" s="81">
        <v>137</v>
      </c>
      <c r="W482" s="81">
        <v>58</v>
      </c>
      <c r="X482" s="81">
        <v>719</v>
      </c>
      <c r="Y482" s="81">
        <v>1800</v>
      </c>
      <c r="Z482" s="81">
        <v>2918</v>
      </c>
      <c r="AA482" s="81">
        <v>1493</v>
      </c>
      <c r="AB482" s="81">
        <v>4270</v>
      </c>
      <c r="AC482" s="81">
        <v>0</v>
      </c>
      <c r="AD482" s="81">
        <v>0.64925596175377676</v>
      </c>
      <c r="AE482" s="82"/>
      <c r="AF482" s="81">
        <v>1110356.7063616267</v>
      </c>
      <c r="AG482" s="81">
        <v>221919.62463625323</v>
      </c>
      <c r="AH482" s="81">
        <v>397588.03892093821</v>
      </c>
      <c r="AI482" s="81">
        <v>4843592.930173819</v>
      </c>
      <c r="AJ482" s="81">
        <v>8326599.7369099194</v>
      </c>
      <c r="AK482" s="81">
        <v>0</v>
      </c>
      <c r="AL482" s="81">
        <v>0</v>
      </c>
      <c r="AM482" s="81">
        <v>560496.80093931837</v>
      </c>
      <c r="AN482" s="81">
        <v>0</v>
      </c>
      <c r="AO482" s="81">
        <v>0</v>
      </c>
      <c r="AP482" s="82"/>
      <c r="AQ482" s="81">
        <v>147</v>
      </c>
      <c r="AR482" s="81">
        <v>123</v>
      </c>
      <c r="AS482" s="81">
        <v>0</v>
      </c>
      <c r="AT482" s="81">
        <v>0</v>
      </c>
      <c r="AU482" s="81">
        <v>0</v>
      </c>
      <c r="AV482" s="81">
        <v>0</v>
      </c>
      <c r="AW482" s="81"/>
      <c r="AX482" s="82"/>
      <c r="AY482" s="81">
        <v>701.7</v>
      </c>
      <c r="AZ482" s="81">
        <v>6824.5999999999995</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2335</v>
      </c>
      <c r="B483" s="80">
        <v>408</v>
      </c>
      <c r="C483" s="80">
        <v>19</v>
      </c>
      <c r="D483" s="80">
        <v>24</v>
      </c>
      <c r="E483" s="80">
        <v>2022</v>
      </c>
      <c r="F483" s="80" t="s">
        <v>568</v>
      </c>
      <c r="G483" s="174" t="s">
        <v>2316</v>
      </c>
      <c r="H483" s="80" t="s">
        <v>2317</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152</v>
      </c>
      <c r="AR483" s="81">
        <v>123</v>
      </c>
      <c r="AS483" s="81">
        <v>0</v>
      </c>
      <c r="AT483" s="81">
        <v>0</v>
      </c>
      <c r="AU483" s="81">
        <v>0</v>
      </c>
      <c r="AV483" s="81">
        <v>0</v>
      </c>
      <c r="AW483" s="81"/>
      <c r="AX483" s="82"/>
      <c r="AY483" s="81">
        <v>728.3</v>
      </c>
      <c r="AZ483" s="81">
        <v>6824.5999999999995</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2336</v>
      </c>
      <c r="B484" s="80">
        <v>290</v>
      </c>
      <c r="C484" s="80">
        <v>1</v>
      </c>
      <c r="D484" s="80">
        <v>18</v>
      </c>
      <c r="E484" s="80">
        <v>1990</v>
      </c>
      <c r="F484" s="80" t="s">
        <v>562</v>
      </c>
      <c r="G484" s="80" t="s">
        <v>2337</v>
      </c>
      <c r="H484" s="80" t="s">
        <v>2338</v>
      </c>
      <c r="I484" s="177"/>
      <c r="J484" s="81">
        <v>2.8484212831776965</v>
      </c>
      <c r="K484" s="81">
        <v>2.567341531391528</v>
      </c>
      <c r="L484" s="81">
        <v>10.847281672939559</v>
      </c>
      <c r="M484" s="81">
        <v>4.307541434627602</v>
      </c>
      <c r="N484" s="81">
        <v>9.6478123539600436</v>
      </c>
      <c r="O484" s="81">
        <v>4.7846925578410655</v>
      </c>
      <c r="P484" s="81">
        <v>11.070334399402496</v>
      </c>
      <c r="Q484" s="81">
        <v>0.49111257460142566</v>
      </c>
      <c r="R484" s="81">
        <v>0</v>
      </c>
      <c r="S484" s="81">
        <v>0.61663975125137649</v>
      </c>
      <c r="T484" s="82"/>
      <c r="U484" s="81">
        <v>265504</v>
      </c>
      <c r="V484" s="81">
        <v>690</v>
      </c>
      <c r="W484" s="81">
        <v>103</v>
      </c>
      <c r="X484" s="81">
        <v>1381</v>
      </c>
      <c r="Y484" s="81">
        <v>2401</v>
      </c>
      <c r="Z484" s="81">
        <v>1968</v>
      </c>
      <c r="AA484" s="81">
        <v>2688</v>
      </c>
      <c r="AB484" s="81">
        <v>7974</v>
      </c>
      <c r="AC484" s="81">
        <v>0</v>
      </c>
      <c r="AD484" s="81">
        <v>0.61663975125137649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2339</v>
      </c>
      <c r="B485" s="80">
        <v>291</v>
      </c>
      <c r="C485" s="80">
        <v>2</v>
      </c>
      <c r="D485" s="80">
        <v>18</v>
      </c>
      <c r="E485" s="80">
        <v>2005</v>
      </c>
      <c r="F485" s="80" t="s">
        <v>565</v>
      </c>
      <c r="G485" s="80" t="s">
        <v>2337</v>
      </c>
      <c r="H485" s="80" t="s">
        <v>2338</v>
      </c>
      <c r="I485" s="177"/>
      <c r="J485" s="81">
        <v>0.61331730306544541</v>
      </c>
      <c r="K485" s="81">
        <v>1.4525203735756069</v>
      </c>
      <c r="L485" s="81">
        <v>15.524439829450237</v>
      </c>
      <c r="M485" s="81">
        <v>6.2086337746137845</v>
      </c>
      <c r="N485" s="81">
        <v>13.902571265565928</v>
      </c>
      <c r="O485" s="81">
        <v>6.1895170293746489</v>
      </c>
      <c r="P485" s="81">
        <v>10.937343129974431</v>
      </c>
      <c r="Q485" s="81">
        <v>0.37605318686962846</v>
      </c>
      <c r="R485" s="81">
        <v>0</v>
      </c>
      <c r="S485" s="81">
        <v>0.73617121648570283</v>
      </c>
      <c r="T485" s="82"/>
      <c r="U485" s="81">
        <v>59320</v>
      </c>
      <c r="V485" s="81">
        <v>513</v>
      </c>
      <c r="W485" s="81">
        <v>137</v>
      </c>
      <c r="X485" s="81">
        <v>859</v>
      </c>
      <c r="Y485" s="81">
        <v>2366</v>
      </c>
      <c r="Z485" s="81">
        <v>2946</v>
      </c>
      <c r="AA485" s="81">
        <v>2175</v>
      </c>
      <c r="AB485" s="81">
        <v>6383</v>
      </c>
      <c r="AC485" s="81">
        <v>0</v>
      </c>
      <c r="AD485" s="81">
        <v>0.73617121648570283</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2340</v>
      </c>
      <c r="B486" s="80">
        <v>292</v>
      </c>
      <c r="C486" s="80">
        <v>3</v>
      </c>
      <c r="D486" s="80">
        <v>18</v>
      </c>
      <c r="E486" s="80">
        <v>2006</v>
      </c>
      <c r="F486" s="80" t="s">
        <v>566</v>
      </c>
      <c r="G486" s="80" t="s">
        <v>2337</v>
      </c>
      <c r="H486" s="80" t="s">
        <v>2338</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2341</v>
      </c>
      <c r="B487" s="80">
        <v>293</v>
      </c>
      <c r="C487" s="80">
        <v>4</v>
      </c>
      <c r="D487" s="80">
        <v>18</v>
      </c>
      <c r="E487" s="80">
        <v>2007</v>
      </c>
      <c r="F487" s="80" t="s">
        <v>567</v>
      </c>
      <c r="G487" s="80" t="s">
        <v>2337</v>
      </c>
      <c r="H487" s="80" t="s">
        <v>2338</v>
      </c>
      <c r="I487" s="177"/>
      <c r="J487" s="81">
        <v>0.52815815230869634</v>
      </c>
      <c r="K487" s="81">
        <v>1.2591684689815885</v>
      </c>
      <c r="L487" s="81">
        <v>11.687736954693154</v>
      </c>
      <c r="M487" s="81">
        <v>7.5486899939063656</v>
      </c>
      <c r="N487" s="81">
        <v>12.347969609782838</v>
      </c>
      <c r="O487" s="81">
        <v>5.8711624837950991</v>
      </c>
      <c r="P487" s="81">
        <v>10.67258794771047</v>
      </c>
      <c r="Q487" s="81">
        <v>0.37994512660732033</v>
      </c>
      <c r="R487" s="81">
        <v>0</v>
      </c>
      <c r="S487" s="81">
        <v>0.50351059700408396</v>
      </c>
      <c r="T487" s="82"/>
      <c r="U487" s="81">
        <v>55639</v>
      </c>
      <c r="V487" s="81">
        <v>420</v>
      </c>
      <c r="W487" s="81">
        <v>100</v>
      </c>
      <c r="X487" s="81">
        <v>1154</v>
      </c>
      <c r="Y487" s="81">
        <v>2327</v>
      </c>
      <c r="Z487" s="81">
        <v>2905</v>
      </c>
      <c r="AA487" s="81">
        <v>2090</v>
      </c>
      <c r="AB487" s="81">
        <v>6108</v>
      </c>
      <c r="AC487" s="81">
        <v>0</v>
      </c>
      <c r="AD487" s="81">
        <v>0.50351059700408396</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2342</v>
      </c>
      <c r="B488" s="80">
        <v>294</v>
      </c>
      <c r="C488" s="80">
        <v>5</v>
      </c>
      <c r="D488" s="80">
        <v>18</v>
      </c>
      <c r="E488" s="80">
        <v>2008</v>
      </c>
      <c r="F488" s="80" t="s">
        <v>84</v>
      </c>
      <c r="G488" s="80" t="s">
        <v>2337</v>
      </c>
      <c r="H488" s="80" t="s">
        <v>2338</v>
      </c>
      <c r="I488" s="177"/>
      <c r="J488" s="81">
        <v>0.50819735679066524</v>
      </c>
      <c r="K488" s="81">
        <v>0.93791937132066561</v>
      </c>
      <c r="L488" s="81">
        <v>10.106523701311497</v>
      </c>
      <c r="M488" s="81">
        <v>7.5489182138928825</v>
      </c>
      <c r="N488" s="81">
        <v>11.680943402360535</v>
      </c>
      <c r="O488" s="81">
        <v>5.6056965167581376</v>
      </c>
      <c r="P488" s="81">
        <v>10.471699727519754</v>
      </c>
      <c r="Q488" s="81">
        <v>0.36388852039067043</v>
      </c>
      <c r="R488" s="81">
        <v>0</v>
      </c>
      <c r="S488" s="81">
        <v>0.76126308393867159</v>
      </c>
      <c r="T488" s="82"/>
      <c r="U488" s="81">
        <v>58806</v>
      </c>
      <c r="V488" s="81">
        <v>420</v>
      </c>
      <c r="W488" s="81">
        <v>100</v>
      </c>
      <c r="X488" s="81">
        <v>1154</v>
      </c>
      <c r="Y488" s="81">
        <v>2279</v>
      </c>
      <c r="Z488" s="81">
        <v>2871</v>
      </c>
      <c r="AA488" s="81">
        <v>2053</v>
      </c>
      <c r="AB488" s="81">
        <v>5946</v>
      </c>
      <c r="AC488" s="81">
        <v>0</v>
      </c>
      <c r="AD488" s="81">
        <v>0.76126308393867159</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2343</v>
      </c>
      <c r="B489" s="80">
        <v>295</v>
      </c>
      <c r="C489" s="80">
        <v>6</v>
      </c>
      <c r="D489" s="80">
        <v>18</v>
      </c>
      <c r="E489" s="80">
        <v>2009</v>
      </c>
      <c r="F489" s="80" t="s">
        <v>85</v>
      </c>
      <c r="G489" s="80" t="s">
        <v>2337</v>
      </c>
      <c r="H489" s="80" t="s">
        <v>2338</v>
      </c>
      <c r="I489" s="177"/>
      <c r="J489" s="81">
        <v>0.57715429776482785</v>
      </c>
      <c r="K489" s="81">
        <v>0.76392226558574439</v>
      </c>
      <c r="L489" s="81">
        <v>10.905647422112711</v>
      </c>
      <c r="M489" s="81">
        <v>6.3404173092416087</v>
      </c>
      <c r="N489" s="81">
        <v>10.321091514824955</v>
      </c>
      <c r="O489" s="81">
        <v>5.6416660879356355</v>
      </c>
      <c r="P489" s="81">
        <v>10.056156721839042</v>
      </c>
      <c r="Q489" s="81">
        <v>0.33877094280915226</v>
      </c>
      <c r="R489" s="81">
        <v>0</v>
      </c>
      <c r="S489" s="81">
        <v>0.70259634385840741</v>
      </c>
      <c r="T489" s="82"/>
      <c r="U489" s="81">
        <v>55065</v>
      </c>
      <c r="V489" s="81">
        <v>324</v>
      </c>
      <c r="W489" s="81">
        <v>160</v>
      </c>
      <c r="X489" s="81">
        <v>1063</v>
      </c>
      <c r="Y489" s="81">
        <v>2280</v>
      </c>
      <c r="Z489" s="81">
        <v>2852</v>
      </c>
      <c r="AA489" s="81">
        <v>2024</v>
      </c>
      <c r="AB489" s="81">
        <v>5811</v>
      </c>
      <c r="AC489" s="81">
        <v>0</v>
      </c>
      <c r="AD489" s="81">
        <v>0.70259634385840741</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2344</v>
      </c>
      <c r="B490" s="80">
        <v>296</v>
      </c>
      <c r="C490" s="80">
        <v>7</v>
      </c>
      <c r="D490" s="80">
        <v>18</v>
      </c>
      <c r="E490" s="80">
        <v>2010</v>
      </c>
      <c r="F490" s="80" t="s">
        <v>86</v>
      </c>
      <c r="G490" s="80" t="s">
        <v>2337</v>
      </c>
      <c r="H490" s="80" t="s">
        <v>2338</v>
      </c>
      <c r="I490" s="177"/>
      <c r="J490" s="81">
        <v>0.86418936288742387</v>
      </c>
      <c r="K490" s="81">
        <v>0.87625184307730741</v>
      </c>
      <c r="L490" s="81">
        <v>9.9740372508514881</v>
      </c>
      <c r="M490" s="81">
        <v>7.0428840181560366</v>
      </c>
      <c r="N490" s="81">
        <v>11.231278682486442</v>
      </c>
      <c r="O490" s="81">
        <v>5.6214786350087627</v>
      </c>
      <c r="P490" s="81">
        <v>10.176144253065074</v>
      </c>
      <c r="Q490" s="81">
        <v>0.34375319572984181</v>
      </c>
      <c r="R490" s="81">
        <v>0</v>
      </c>
      <c r="S490" s="81">
        <v>0.5358496395104877</v>
      </c>
      <c r="T490" s="82"/>
      <c r="U490" s="81">
        <v>81123</v>
      </c>
      <c r="V490" s="81">
        <v>324</v>
      </c>
      <c r="W490" s="81">
        <v>160</v>
      </c>
      <c r="X490" s="81">
        <v>1063</v>
      </c>
      <c r="Y490" s="81">
        <v>2264</v>
      </c>
      <c r="Z490" s="81">
        <v>2855</v>
      </c>
      <c r="AA490" s="81">
        <v>1997</v>
      </c>
      <c r="AB490" s="81">
        <v>5650</v>
      </c>
      <c r="AC490" s="81">
        <v>0</v>
      </c>
      <c r="AD490" s="81">
        <v>0.5358496395104877</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2345</v>
      </c>
      <c r="B491" s="80">
        <v>297</v>
      </c>
      <c r="C491" s="80">
        <v>8</v>
      </c>
      <c r="D491" s="80">
        <v>18</v>
      </c>
      <c r="E491" s="80">
        <v>2011</v>
      </c>
      <c r="F491" s="80" t="s">
        <v>87</v>
      </c>
      <c r="G491" s="80" t="s">
        <v>2337</v>
      </c>
      <c r="H491" s="80" t="s">
        <v>2338</v>
      </c>
      <c r="I491" s="177"/>
      <c r="J491" s="81">
        <v>1.2480575675113343</v>
      </c>
      <c r="K491" s="81">
        <v>0.92399575154412461</v>
      </c>
      <c r="L491" s="81">
        <v>9.9606031944648663</v>
      </c>
      <c r="M491" s="81">
        <v>6.3194848553622558</v>
      </c>
      <c r="N491" s="81">
        <v>11.55359778638152</v>
      </c>
      <c r="O491" s="81">
        <v>5.4884588847523004</v>
      </c>
      <c r="P491" s="81">
        <v>9.8226881047017862</v>
      </c>
      <c r="Q491" s="81">
        <v>0.3891387609507107</v>
      </c>
      <c r="R491" s="81">
        <v>0</v>
      </c>
      <c r="S491" s="81">
        <v>0.58357027550019347</v>
      </c>
      <c r="T491" s="82"/>
      <c r="U491" s="81">
        <v>116780</v>
      </c>
      <c r="V491" s="81">
        <v>324</v>
      </c>
      <c r="W491" s="81">
        <v>160</v>
      </c>
      <c r="X491" s="81">
        <v>1063</v>
      </c>
      <c r="Y491" s="81">
        <v>2252</v>
      </c>
      <c r="Z491" s="81">
        <v>2848</v>
      </c>
      <c r="AA491" s="81">
        <v>1985</v>
      </c>
      <c r="AB491" s="81">
        <v>5545</v>
      </c>
      <c r="AC491" s="81">
        <v>0</v>
      </c>
      <c r="AD491" s="81">
        <v>0.58357027550019347</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2346</v>
      </c>
      <c r="B492" s="80">
        <v>298</v>
      </c>
      <c r="C492" s="80">
        <v>9</v>
      </c>
      <c r="D492" s="80">
        <v>18</v>
      </c>
      <c r="E492" s="80">
        <v>2012</v>
      </c>
      <c r="F492" s="80" t="s">
        <v>88</v>
      </c>
      <c r="G492" s="80" t="s">
        <v>2337</v>
      </c>
      <c r="H492" s="80" t="s">
        <v>2338</v>
      </c>
      <c r="I492" s="177"/>
      <c r="J492" s="81">
        <v>1.4997304345219273</v>
      </c>
      <c r="K492" s="81">
        <v>0.86888829744636853</v>
      </c>
      <c r="L492" s="81">
        <v>9.6560583955246653</v>
      </c>
      <c r="M492" s="81">
        <v>6.6828488481270201</v>
      </c>
      <c r="N492" s="81">
        <v>11.847438961421926</v>
      </c>
      <c r="O492" s="81">
        <v>5.5179237216432595</v>
      </c>
      <c r="P492" s="81">
        <v>9.953224700177941</v>
      </c>
      <c r="Q492" s="81">
        <v>0.41531775047252462</v>
      </c>
      <c r="R492" s="81">
        <v>0</v>
      </c>
      <c r="S492" s="81">
        <v>0.76024607762493046</v>
      </c>
      <c r="T492" s="82"/>
      <c r="U492" s="81">
        <v>122306</v>
      </c>
      <c r="V492" s="81">
        <v>324</v>
      </c>
      <c r="W492" s="81">
        <v>160</v>
      </c>
      <c r="X492" s="81">
        <v>1063</v>
      </c>
      <c r="Y492" s="81">
        <v>2229</v>
      </c>
      <c r="Z492" s="81">
        <v>2886</v>
      </c>
      <c r="AA492" s="81">
        <v>2000</v>
      </c>
      <c r="AB492" s="81">
        <v>5447</v>
      </c>
      <c r="AC492" s="81">
        <v>0</v>
      </c>
      <c r="AD492" s="81">
        <v>0.76024607762493046</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2347</v>
      </c>
      <c r="B493" s="80">
        <v>299</v>
      </c>
      <c r="C493" s="80">
        <v>10</v>
      </c>
      <c r="D493" s="80">
        <v>18</v>
      </c>
      <c r="E493" s="80">
        <v>2013</v>
      </c>
      <c r="F493" s="80" t="s">
        <v>89</v>
      </c>
      <c r="G493" s="80" t="s">
        <v>2337</v>
      </c>
      <c r="H493" s="80" t="s">
        <v>2338</v>
      </c>
      <c r="I493" s="177"/>
      <c r="J493" s="81">
        <v>1.5763279403044317</v>
      </c>
      <c r="K493" s="81">
        <v>0.723087654848518</v>
      </c>
      <c r="L493" s="81">
        <v>8.5021388865213083</v>
      </c>
      <c r="M493" s="81">
        <v>6.4650883152883063</v>
      </c>
      <c r="N493" s="81">
        <v>10.75833449724278</v>
      </c>
      <c r="O493" s="81">
        <v>5.326014087145043</v>
      </c>
      <c r="P493" s="81">
        <v>9.8558525606710692</v>
      </c>
      <c r="Q493" s="81">
        <v>0.41346897254679782</v>
      </c>
      <c r="R493" s="81">
        <v>0</v>
      </c>
      <c r="S493" s="81">
        <v>0.68931172660213935</v>
      </c>
      <c r="T493" s="82"/>
      <c r="U493" s="81">
        <v>122681</v>
      </c>
      <c r="V493" s="81">
        <v>324</v>
      </c>
      <c r="W493" s="81">
        <v>160</v>
      </c>
      <c r="X493" s="81">
        <v>1063</v>
      </c>
      <c r="Y493" s="81">
        <v>2198</v>
      </c>
      <c r="Z493" s="81">
        <v>2910</v>
      </c>
      <c r="AA493" s="81">
        <v>1973</v>
      </c>
      <c r="AB493" s="81">
        <v>5345</v>
      </c>
      <c r="AC493" s="81">
        <v>0</v>
      </c>
      <c r="AD493" s="81">
        <v>0.68931172660213935</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2348</v>
      </c>
      <c r="B494" s="80">
        <v>300</v>
      </c>
      <c r="C494" s="80">
        <v>11</v>
      </c>
      <c r="D494" s="80">
        <v>18</v>
      </c>
      <c r="E494" s="80">
        <v>2014</v>
      </c>
      <c r="F494" s="80" t="s">
        <v>90</v>
      </c>
      <c r="G494" s="80" t="s">
        <v>2337</v>
      </c>
      <c r="H494" s="80" t="s">
        <v>2338</v>
      </c>
      <c r="I494" s="177"/>
      <c r="J494" s="81">
        <v>1.4861195203195281</v>
      </c>
      <c r="K494" s="81">
        <v>0.76624977781821102</v>
      </c>
      <c r="L494" s="81">
        <v>11.967190662562334</v>
      </c>
      <c r="M494" s="81">
        <v>7.131670389508912</v>
      </c>
      <c r="N494" s="81">
        <v>11.868775777437124</v>
      </c>
      <c r="O494" s="81">
        <v>5.0291243158289403</v>
      </c>
      <c r="P494" s="81">
        <v>9.6962171962667885</v>
      </c>
      <c r="Q494" s="81">
        <v>0.38787265294756151</v>
      </c>
      <c r="R494" s="81">
        <v>0</v>
      </c>
      <c r="S494" s="81">
        <v>0.75809852775616737</v>
      </c>
      <c r="T494" s="82"/>
      <c r="U494" s="81">
        <v>123778</v>
      </c>
      <c r="V494" s="81">
        <v>302</v>
      </c>
      <c r="W494" s="81">
        <v>198</v>
      </c>
      <c r="X494" s="81">
        <v>1205</v>
      </c>
      <c r="Y494" s="81">
        <v>2186</v>
      </c>
      <c r="Z494" s="81">
        <v>2894</v>
      </c>
      <c r="AA494" s="81">
        <v>1931</v>
      </c>
      <c r="AB494" s="81">
        <v>5226</v>
      </c>
      <c r="AC494" s="81">
        <v>0</v>
      </c>
      <c r="AD494" s="81">
        <v>0.75809852775616737</v>
      </c>
      <c r="AE494" s="82"/>
      <c r="AF494" s="81">
        <v>1452165.2921493931</v>
      </c>
      <c r="AG494" s="81">
        <v>547921.39389901282</v>
      </c>
      <c r="AH494" s="81">
        <v>1623150.5422622724</v>
      </c>
      <c r="AI494" s="81">
        <v>7545598.0204375042</v>
      </c>
      <c r="AJ494" s="81">
        <v>13529400.702355593</v>
      </c>
      <c r="AK494" s="81">
        <v>0</v>
      </c>
      <c r="AL494" s="81">
        <v>0</v>
      </c>
      <c r="AM494" s="81">
        <v>717451.7067585797</v>
      </c>
      <c r="AN494" s="81">
        <v>0</v>
      </c>
      <c r="AO494" s="81">
        <v>0</v>
      </c>
      <c r="AP494" s="82"/>
      <c r="AQ494" s="81">
        <v>10</v>
      </c>
      <c r="AR494" s="81">
        <v>10</v>
      </c>
      <c r="AS494" s="81">
        <v>0</v>
      </c>
      <c r="AT494" s="81">
        <v>0</v>
      </c>
      <c r="AU494" s="81">
        <v>0</v>
      </c>
      <c r="AV494" s="81">
        <v>0</v>
      </c>
      <c r="AW494" s="81" t="s">
        <v>564</v>
      </c>
      <c r="AX494" s="82"/>
      <c r="AY494" s="81">
        <v>48.7</v>
      </c>
      <c r="AZ494" s="81">
        <v>501.9</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2349</v>
      </c>
      <c r="B495" s="80">
        <v>301</v>
      </c>
      <c r="C495" s="80">
        <v>12</v>
      </c>
      <c r="D495" s="80">
        <v>18</v>
      </c>
      <c r="E495" s="80">
        <v>2015</v>
      </c>
      <c r="F495" s="80" t="s">
        <v>91</v>
      </c>
      <c r="G495" s="80" t="s">
        <v>2337</v>
      </c>
      <c r="H495" s="80" t="s">
        <v>2338</v>
      </c>
      <c r="I495" s="177"/>
      <c r="J495" s="81">
        <v>1.7920195632224762</v>
      </c>
      <c r="K495" s="81">
        <v>0.73411040607166123</v>
      </c>
      <c r="L495" s="81">
        <v>11.851163893908979</v>
      </c>
      <c r="M495" s="81">
        <v>6.8118552785949573</v>
      </c>
      <c r="N495" s="81">
        <v>9.663436748332078</v>
      </c>
      <c r="O495" s="81">
        <v>4.9174481601314106</v>
      </c>
      <c r="P495" s="81">
        <v>9.5782139456987156</v>
      </c>
      <c r="Q495" s="81">
        <v>0.36735629764846084</v>
      </c>
      <c r="R495" s="81">
        <v>0</v>
      </c>
      <c r="S495" s="81">
        <v>0.54148314069891246</v>
      </c>
      <c r="T495" s="82"/>
      <c r="U495" s="81">
        <v>145916</v>
      </c>
      <c r="V495" s="81">
        <v>302</v>
      </c>
      <c r="W495" s="81">
        <v>198</v>
      </c>
      <c r="X495" s="81">
        <v>1205</v>
      </c>
      <c r="Y495" s="81">
        <v>2142</v>
      </c>
      <c r="Z495" s="81">
        <v>2857</v>
      </c>
      <c r="AA495" s="81">
        <v>1906</v>
      </c>
      <c r="AB495" s="81">
        <v>5056</v>
      </c>
      <c r="AC495" s="81">
        <v>0</v>
      </c>
      <c r="AD495" s="81">
        <v>0.54148314069891246</v>
      </c>
      <c r="AE495" s="82"/>
      <c r="AF495" s="81">
        <v>1734458.5452451101</v>
      </c>
      <c r="AG495" s="81">
        <v>487660.1707870051</v>
      </c>
      <c r="AH495" s="81">
        <v>1391700.357057414</v>
      </c>
      <c r="AI495" s="81">
        <v>7613801.9491580017</v>
      </c>
      <c r="AJ495" s="81">
        <v>11319511.339390745</v>
      </c>
      <c r="AK495" s="81">
        <v>0</v>
      </c>
      <c r="AL495" s="81">
        <v>0</v>
      </c>
      <c r="AM495" s="81">
        <v>692903.59087769035</v>
      </c>
      <c r="AN495" s="81">
        <v>0</v>
      </c>
      <c r="AO495" s="81">
        <v>0</v>
      </c>
      <c r="AP495" s="82"/>
      <c r="AQ495" s="81">
        <v>11</v>
      </c>
      <c r="AR495" s="81">
        <v>11</v>
      </c>
      <c r="AS495" s="81">
        <v>0</v>
      </c>
      <c r="AT495" s="81">
        <v>1</v>
      </c>
      <c r="AU495" s="81">
        <v>0</v>
      </c>
      <c r="AV495" s="81">
        <v>0</v>
      </c>
      <c r="AW495" s="81" t="s">
        <v>564</v>
      </c>
      <c r="AX495" s="82"/>
      <c r="AY495" s="81">
        <v>54.1</v>
      </c>
      <c r="AZ495" s="81">
        <v>551.6</v>
      </c>
      <c r="BA495" s="81">
        <v>0</v>
      </c>
      <c r="BB495" s="81">
        <v>90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2350</v>
      </c>
      <c r="B496" s="80">
        <v>302</v>
      </c>
      <c r="C496" s="80">
        <v>13</v>
      </c>
      <c r="D496" s="80">
        <v>18</v>
      </c>
      <c r="E496" s="80">
        <v>2016</v>
      </c>
      <c r="F496" s="80" t="s">
        <v>92</v>
      </c>
      <c r="G496" s="80" t="s">
        <v>2337</v>
      </c>
      <c r="H496" s="80" t="s">
        <v>2338</v>
      </c>
      <c r="I496" s="177"/>
      <c r="J496" s="81">
        <v>1.4491144497667339</v>
      </c>
      <c r="K496" s="81">
        <v>0.72786244414923307</v>
      </c>
      <c r="L496" s="81">
        <v>12.45649508421665</v>
      </c>
      <c r="M496" s="81">
        <v>6.8700947121261633</v>
      </c>
      <c r="N496" s="81">
        <v>9.1184592717454755</v>
      </c>
      <c r="O496" s="81">
        <v>4.8458313481865476</v>
      </c>
      <c r="P496" s="81">
        <v>9.5765409320336747</v>
      </c>
      <c r="Q496" s="81">
        <v>0.34828652933479026</v>
      </c>
      <c r="R496" s="81">
        <v>0</v>
      </c>
      <c r="S496" s="81">
        <v>0.34931421359999998</v>
      </c>
      <c r="T496" s="82"/>
      <c r="U496" s="81">
        <v>137111</v>
      </c>
      <c r="V496" s="81">
        <v>302</v>
      </c>
      <c r="W496" s="81">
        <v>198</v>
      </c>
      <c r="X496" s="81">
        <v>1205</v>
      </c>
      <c r="Y496" s="81">
        <v>2118</v>
      </c>
      <c r="Z496" s="81">
        <v>2850</v>
      </c>
      <c r="AA496" s="81">
        <v>1971</v>
      </c>
      <c r="AB496" s="81">
        <v>4931</v>
      </c>
      <c r="AC496" s="81">
        <v>0</v>
      </c>
      <c r="AD496" s="81">
        <v>0.34931421359999998</v>
      </c>
      <c r="AE496" s="82"/>
      <c r="AF496" s="81">
        <v>1447792.7973194651</v>
      </c>
      <c r="AG496" s="81">
        <v>465292.18646241148</v>
      </c>
      <c r="AH496" s="81">
        <v>1073548.213542626</v>
      </c>
      <c r="AI496" s="81">
        <v>8027346.0088791447</v>
      </c>
      <c r="AJ496" s="81">
        <v>10192707.3396201</v>
      </c>
      <c r="AK496" s="81">
        <v>0</v>
      </c>
      <c r="AL496" s="81">
        <v>0</v>
      </c>
      <c r="AM496" s="81">
        <v>676297.87444301567</v>
      </c>
      <c r="AN496" s="81">
        <v>0</v>
      </c>
      <c r="AO496" s="81">
        <v>0</v>
      </c>
      <c r="AP496" s="82"/>
      <c r="AQ496" s="81">
        <v>15</v>
      </c>
      <c r="AR496" s="81">
        <v>11</v>
      </c>
      <c r="AS496" s="81">
        <v>0</v>
      </c>
      <c r="AT496" s="81">
        <v>2</v>
      </c>
      <c r="AU496" s="81">
        <v>0</v>
      </c>
      <c r="AV496" s="81">
        <v>0</v>
      </c>
      <c r="AW496" s="81" t="s">
        <v>564</v>
      </c>
      <c r="AX496" s="82"/>
      <c r="AY496" s="81">
        <v>84.5</v>
      </c>
      <c r="AZ496" s="81">
        <v>551.6</v>
      </c>
      <c r="BA496" s="81">
        <v>0</v>
      </c>
      <c r="BB496" s="81">
        <v>240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2351</v>
      </c>
      <c r="B497" s="80">
        <v>303</v>
      </c>
      <c r="C497" s="80">
        <v>14</v>
      </c>
      <c r="D497" s="80">
        <v>18</v>
      </c>
      <c r="E497" s="80">
        <v>2017</v>
      </c>
      <c r="F497" s="80" t="s">
        <v>71</v>
      </c>
      <c r="G497" s="80" t="s">
        <v>2337</v>
      </c>
      <c r="H497" s="80" t="s">
        <v>2338</v>
      </c>
      <c r="I497" s="177"/>
      <c r="J497" s="81">
        <v>1.4471959470859106</v>
      </c>
      <c r="K497" s="81">
        <v>0.72785840220490106</v>
      </c>
      <c r="L497" s="81">
        <v>12.345054223836224</v>
      </c>
      <c r="M497" s="81">
        <v>5.9675850740604872</v>
      </c>
      <c r="N497" s="81">
        <v>10.113675002443649</v>
      </c>
      <c r="O497" s="81">
        <v>4.7483609100477846</v>
      </c>
      <c r="P497" s="81">
        <v>9.3179312745990188</v>
      </c>
      <c r="Q497" s="81">
        <v>0.32415492697542425</v>
      </c>
      <c r="R497" s="81">
        <v>0</v>
      </c>
      <c r="S497" s="81">
        <v>0.36793831816</v>
      </c>
      <c r="T497" s="82"/>
      <c r="U497" s="81">
        <v>158618</v>
      </c>
      <c r="V497" s="81">
        <v>302</v>
      </c>
      <c r="W497" s="81">
        <v>198</v>
      </c>
      <c r="X497" s="81">
        <v>1205</v>
      </c>
      <c r="Y497" s="81">
        <v>2070</v>
      </c>
      <c r="Z497" s="81">
        <v>2839</v>
      </c>
      <c r="AA497" s="81">
        <v>1930</v>
      </c>
      <c r="AB497" s="81">
        <v>4746</v>
      </c>
      <c r="AC497" s="81">
        <v>0</v>
      </c>
      <c r="AD497" s="81">
        <v>0.36793831816</v>
      </c>
      <c r="AE497" s="82"/>
      <c r="AF497" s="81">
        <v>1508432.595152823</v>
      </c>
      <c r="AG497" s="81">
        <v>466970.64610352769</v>
      </c>
      <c r="AH497" s="81">
        <v>1539161.104184543</v>
      </c>
      <c r="AI497" s="81">
        <v>7288201.0516248271</v>
      </c>
      <c r="AJ497" s="81">
        <v>12171710.222010439</v>
      </c>
      <c r="AK497" s="81">
        <v>0</v>
      </c>
      <c r="AL497" s="81">
        <v>0</v>
      </c>
      <c r="AM497" s="81">
        <v>651943.22280458652</v>
      </c>
      <c r="AN497" s="81">
        <v>0</v>
      </c>
      <c r="AO497" s="81">
        <v>0</v>
      </c>
      <c r="AP497" s="82"/>
      <c r="AQ497" s="81">
        <v>17</v>
      </c>
      <c r="AR497" s="81">
        <v>11</v>
      </c>
      <c r="AS497" s="81">
        <v>0</v>
      </c>
      <c r="AT497" s="81">
        <v>2</v>
      </c>
      <c r="AU497" s="81">
        <v>0</v>
      </c>
      <c r="AV497" s="81">
        <v>0</v>
      </c>
      <c r="AW497" s="81" t="s">
        <v>564</v>
      </c>
      <c r="AX497" s="82"/>
      <c r="AY497" s="81">
        <v>94.1</v>
      </c>
      <c r="AZ497" s="81">
        <v>551.6</v>
      </c>
      <c r="BA497" s="81">
        <v>0</v>
      </c>
      <c r="BB497" s="81">
        <v>240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2352</v>
      </c>
      <c r="B498" s="80">
        <v>304</v>
      </c>
      <c r="C498" s="80">
        <v>15</v>
      </c>
      <c r="D498" s="80">
        <v>18</v>
      </c>
      <c r="E498" s="80">
        <v>2018</v>
      </c>
      <c r="F498" s="80" t="s">
        <v>93</v>
      </c>
      <c r="G498" s="80" t="s">
        <v>2337</v>
      </c>
      <c r="H498" s="80" t="s">
        <v>2338</v>
      </c>
      <c r="I498" s="177"/>
      <c r="J498" s="81">
        <v>1.4599427382090138</v>
      </c>
      <c r="K498" s="81">
        <v>0.66048106007088059</v>
      </c>
      <c r="L498" s="81">
        <v>11.200446988215639</v>
      </c>
      <c r="M498" s="81">
        <v>5.5184268947105064</v>
      </c>
      <c r="N498" s="81">
        <v>8.4258574627088034</v>
      </c>
      <c r="O498" s="81">
        <v>4.5820167678209289</v>
      </c>
      <c r="P498" s="81">
        <v>9.1391404419851625</v>
      </c>
      <c r="Q498" s="81">
        <v>0.29256007007468243</v>
      </c>
      <c r="R498" s="81">
        <v>0</v>
      </c>
      <c r="S498" s="81">
        <v>0.39123832879999998</v>
      </c>
      <c r="T498" s="82"/>
      <c r="U498" s="81">
        <v>164909</v>
      </c>
      <c r="V498" s="81">
        <v>302</v>
      </c>
      <c r="W498" s="81">
        <v>198</v>
      </c>
      <c r="X498" s="81">
        <v>1205</v>
      </c>
      <c r="Y498" s="81">
        <v>2047</v>
      </c>
      <c r="Z498" s="81">
        <v>2792</v>
      </c>
      <c r="AA498" s="81">
        <v>1912</v>
      </c>
      <c r="AB498" s="81">
        <v>4616</v>
      </c>
      <c r="AC498" s="81">
        <v>0</v>
      </c>
      <c r="AD498" s="81">
        <v>0.39123832879999998</v>
      </c>
      <c r="AE498" s="82"/>
      <c r="AF498" s="81">
        <v>1686702.68089221</v>
      </c>
      <c r="AG498" s="81">
        <v>411335.73644075223</v>
      </c>
      <c r="AH498" s="81">
        <v>1435450.0358517671</v>
      </c>
      <c r="AI498" s="81">
        <v>6968452.9543012585</v>
      </c>
      <c r="AJ498" s="81">
        <v>10791865.60679486</v>
      </c>
      <c r="AK498" s="81">
        <v>0</v>
      </c>
      <c r="AL498" s="81">
        <v>0</v>
      </c>
      <c r="AM498" s="81">
        <v>635397.52704497112</v>
      </c>
      <c r="AN498" s="81">
        <v>0</v>
      </c>
      <c r="AO498" s="81">
        <v>0</v>
      </c>
      <c r="AP498" s="82"/>
      <c r="AQ498" s="81">
        <v>18</v>
      </c>
      <c r="AR498" s="81">
        <v>11</v>
      </c>
      <c r="AS498" s="81">
        <v>0</v>
      </c>
      <c r="AT498" s="81">
        <v>2</v>
      </c>
      <c r="AU498" s="81">
        <v>0</v>
      </c>
      <c r="AV498" s="81">
        <v>0</v>
      </c>
      <c r="AW498" s="81" t="s">
        <v>564</v>
      </c>
      <c r="AX498" s="82"/>
      <c r="AY498" s="81">
        <v>102</v>
      </c>
      <c r="AZ498" s="81">
        <v>552</v>
      </c>
      <c r="BA498" s="81">
        <v>0</v>
      </c>
      <c r="BB498" s="81">
        <v>240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2353</v>
      </c>
      <c r="B499" s="80">
        <v>305</v>
      </c>
      <c r="C499" s="80">
        <v>16</v>
      </c>
      <c r="D499" s="80">
        <v>18</v>
      </c>
      <c r="E499" s="80">
        <v>2019</v>
      </c>
      <c r="F499" s="80" t="s">
        <v>73</v>
      </c>
      <c r="G499" s="80" t="s">
        <v>2337</v>
      </c>
      <c r="H499" s="80" t="s">
        <v>2338</v>
      </c>
      <c r="I499" s="177"/>
      <c r="J499" s="81">
        <v>1.358930294941042</v>
      </c>
      <c r="K499" s="81">
        <v>0.59625141793322778</v>
      </c>
      <c r="L499" s="81">
        <v>11.238449994282414</v>
      </c>
      <c r="M499" s="81">
        <v>5.6218017940448775</v>
      </c>
      <c r="N499" s="81">
        <v>7.245483148338856</v>
      </c>
      <c r="O499" s="81">
        <v>4.4723539050904213</v>
      </c>
      <c r="P499" s="81">
        <v>8.6349620346564624</v>
      </c>
      <c r="Q499" s="81">
        <v>0.27756613706372085</v>
      </c>
      <c r="R499" s="81">
        <v>0</v>
      </c>
      <c r="S499" s="81">
        <v>0.33261480335999999</v>
      </c>
      <c r="T499" s="82"/>
      <c r="U499" s="81">
        <v>166716</v>
      </c>
      <c r="V499" s="81">
        <v>302</v>
      </c>
      <c r="W499" s="81">
        <v>198</v>
      </c>
      <c r="X499" s="81">
        <v>1205</v>
      </c>
      <c r="Y499" s="81">
        <v>2010</v>
      </c>
      <c r="Z499" s="81">
        <v>2800</v>
      </c>
      <c r="AA499" s="81">
        <v>1793</v>
      </c>
      <c r="AB499" s="81">
        <v>4498</v>
      </c>
      <c r="AC499" s="81">
        <v>0</v>
      </c>
      <c r="AD499" s="81">
        <v>0.33261480335999999</v>
      </c>
      <c r="AE499" s="82"/>
      <c r="AF499" s="81">
        <v>1705716.6770290411</v>
      </c>
      <c r="AG499" s="81">
        <v>399742.60540977062</v>
      </c>
      <c r="AH499" s="81">
        <v>1561996.389663591</v>
      </c>
      <c r="AI499" s="81">
        <v>7832912.425437835</v>
      </c>
      <c r="AJ499" s="81">
        <v>10576332.900274128</v>
      </c>
      <c r="AK499" s="81">
        <v>0</v>
      </c>
      <c r="AL499" s="81">
        <v>0</v>
      </c>
      <c r="AM499" s="81">
        <v>612593.73907412903</v>
      </c>
      <c r="AN499" s="81">
        <v>0</v>
      </c>
      <c r="AO499" s="81">
        <v>0</v>
      </c>
      <c r="AP499" s="82"/>
      <c r="AQ499" s="81">
        <v>23</v>
      </c>
      <c r="AR499" s="81">
        <v>12</v>
      </c>
      <c r="AS499" s="81">
        <v>0</v>
      </c>
      <c r="AT499" s="81">
        <v>2</v>
      </c>
      <c r="AU499" s="81">
        <v>0</v>
      </c>
      <c r="AV499" s="81">
        <v>0</v>
      </c>
      <c r="AW499" s="81" t="s">
        <v>564</v>
      </c>
      <c r="AX499" s="82"/>
      <c r="AY499" s="81">
        <v>132.5</v>
      </c>
      <c r="AZ499" s="81">
        <v>601.1</v>
      </c>
      <c r="BA499" s="81">
        <v>0</v>
      </c>
      <c r="BB499" s="81">
        <v>240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2354</v>
      </c>
      <c r="B500" s="80">
        <v>306</v>
      </c>
      <c r="C500" s="80">
        <v>17</v>
      </c>
      <c r="D500" s="80">
        <v>18</v>
      </c>
      <c r="E500" s="80">
        <v>2020</v>
      </c>
      <c r="F500" s="80" t="s">
        <v>218</v>
      </c>
      <c r="G500" s="80" t="s">
        <v>2337</v>
      </c>
      <c r="H500" s="80" t="s">
        <v>2338</v>
      </c>
      <c r="I500" s="177"/>
      <c r="J500" s="81">
        <v>1.710094932555464</v>
      </c>
      <c r="K500" s="81">
        <v>0.58505990080567694</v>
      </c>
      <c r="L500" s="81">
        <v>15.13599352275595</v>
      </c>
      <c r="M500" s="81">
        <v>4.1600618602185646</v>
      </c>
      <c r="N500" s="81">
        <v>6.3249838754626921</v>
      </c>
      <c r="O500" s="81">
        <v>3.8750324154143958</v>
      </c>
      <c r="P500" s="81">
        <v>8.2446100106990698</v>
      </c>
      <c r="Q500" s="81">
        <v>0.25884832091914944</v>
      </c>
      <c r="R500" s="81">
        <v>0</v>
      </c>
      <c r="S500" s="81">
        <v>0.46978560207999998</v>
      </c>
      <c r="T500" s="82"/>
      <c r="U500" s="81">
        <v>194194</v>
      </c>
      <c r="V500" s="81">
        <v>269</v>
      </c>
      <c r="W500" s="81">
        <v>238</v>
      </c>
      <c r="X500" s="81">
        <v>1120</v>
      </c>
      <c r="Y500" s="81">
        <v>1983</v>
      </c>
      <c r="Z500" s="81">
        <v>2769</v>
      </c>
      <c r="AA500" s="81">
        <v>1860</v>
      </c>
      <c r="AB500" s="81">
        <v>4390</v>
      </c>
      <c r="AC500" s="81">
        <v>0</v>
      </c>
      <c r="AD500" s="81">
        <v>0.46978560207999998</v>
      </c>
      <c r="AE500" s="82"/>
      <c r="AF500" s="81">
        <v>1957258.3880713789</v>
      </c>
      <c r="AG500" s="81">
        <v>374792.85597757815</v>
      </c>
      <c r="AH500" s="81">
        <v>2153899.7008151659</v>
      </c>
      <c r="AI500" s="81">
        <v>6066072.0559980841</v>
      </c>
      <c r="AJ500" s="81">
        <v>9271160.0653681103</v>
      </c>
      <c r="AK500" s="81"/>
      <c r="AL500" s="81"/>
      <c r="AM500" s="81">
        <v>572943.77391727979</v>
      </c>
      <c r="AN500" s="81"/>
      <c r="AO500" s="81"/>
      <c r="AP500" s="82"/>
      <c r="AQ500" s="81">
        <v>29</v>
      </c>
      <c r="AR500" s="81">
        <v>12</v>
      </c>
      <c r="AS500" s="81">
        <v>0</v>
      </c>
      <c r="AT500" s="81">
        <v>3</v>
      </c>
      <c r="AU500" s="81">
        <v>0</v>
      </c>
      <c r="AV500" s="81">
        <v>0</v>
      </c>
      <c r="AW500" s="81">
        <v>0</v>
      </c>
      <c r="AX500" s="82"/>
      <c r="AY500" s="81">
        <v>159.4</v>
      </c>
      <c r="AZ500" s="81">
        <v>601.1</v>
      </c>
      <c r="BA500" s="81">
        <v>0</v>
      </c>
      <c r="BB500" s="81">
        <v>900</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2355</v>
      </c>
      <c r="B501" s="80">
        <v>306</v>
      </c>
      <c r="C501" s="80">
        <v>18</v>
      </c>
      <c r="D501" s="80">
        <v>18</v>
      </c>
      <c r="E501" s="80">
        <v>2021</v>
      </c>
      <c r="F501" s="80" t="s">
        <v>75</v>
      </c>
      <c r="G501" s="174" t="s">
        <v>2337</v>
      </c>
      <c r="H501" s="80" t="s">
        <v>2338</v>
      </c>
      <c r="I501" s="177"/>
      <c r="J501" s="81">
        <v>1.5778641562284246</v>
      </c>
      <c r="K501" s="81">
        <v>0.61923654876636436</v>
      </c>
      <c r="L501" s="81">
        <v>12.036644371503764</v>
      </c>
      <c r="M501" s="81">
        <v>5.0516843903161996</v>
      </c>
      <c r="N501" s="81">
        <v>6.7074301337916493</v>
      </c>
      <c r="O501" s="81">
        <v>3.6342037781951015</v>
      </c>
      <c r="P501" s="81">
        <v>8.5042411669415312</v>
      </c>
      <c r="Q501" s="81">
        <v>0.25366047267810071</v>
      </c>
      <c r="R501" s="81">
        <v>0</v>
      </c>
      <c r="S501" s="81">
        <v>0.40183886472000002</v>
      </c>
      <c r="T501" s="82"/>
      <c r="U501" s="81">
        <v>202896</v>
      </c>
      <c r="V501" s="81">
        <v>269</v>
      </c>
      <c r="W501" s="81">
        <v>238</v>
      </c>
      <c r="X501" s="81">
        <v>1120</v>
      </c>
      <c r="Y501" s="81">
        <v>1940</v>
      </c>
      <c r="Z501" s="81">
        <v>2674</v>
      </c>
      <c r="AA501" s="81">
        <v>1871</v>
      </c>
      <c r="AB501" s="81">
        <v>4251</v>
      </c>
      <c r="AC501" s="81">
        <v>0</v>
      </c>
      <c r="AD501" s="81">
        <v>0.40183886472000002</v>
      </c>
      <c r="AE501" s="82"/>
      <c r="AF501" s="81">
        <v>1770823.1771305872</v>
      </c>
      <c r="AG501" s="81">
        <v>396317.12517721677</v>
      </c>
      <c r="AH501" s="81">
        <v>1908278.2308824039</v>
      </c>
      <c r="AI501" s="81">
        <v>7447738.4265813902</v>
      </c>
      <c r="AJ501" s="81">
        <v>9449877.9502855279</v>
      </c>
      <c r="AK501" s="81">
        <v>0</v>
      </c>
      <c r="AL501" s="81">
        <v>0</v>
      </c>
      <c r="AM501" s="81">
        <v>558002.78707097017</v>
      </c>
      <c r="AN501" s="81">
        <v>0</v>
      </c>
      <c r="AO501" s="81">
        <v>0</v>
      </c>
      <c r="AP501" s="82"/>
      <c r="AQ501" s="81">
        <v>31</v>
      </c>
      <c r="AR501" s="81">
        <v>14</v>
      </c>
      <c r="AS501" s="81">
        <v>0</v>
      </c>
      <c r="AT501" s="81">
        <v>3</v>
      </c>
      <c r="AU501" s="81">
        <v>0</v>
      </c>
      <c r="AV501" s="81">
        <v>0</v>
      </c>
      <c r="AW501" s="81"/>
      <c r="AX501" s="82"/>
      <c r="AY501" s="81">
        <v>168.9</v>
      </c>
      <c r="AZ501" s="81">
        <v>2628.8</v>
      </c>
      <c r="BA501" s="81">
        <v>0</v>
      </c>
      <c r="BB501" s="81">
        <v>900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2356</v>
      </c>
      <c r="B502" s="80">
        <v>306</v>
      </c>
      <c r="C502" s="80">
        <v>19</v>
      </c>
      <c r="D502" s="80">
        <v>18</v>
      </c>
      <c r="E502" s="80">
        <v>2022</v>
      </c>
      <c r="F502" s="80" t="s">
        <v>568</v>
      </c>
      <c r="G502" s="174" t="s">
        <v>2337</v>
      </c>
      <c r="H502" s="80" t="s">
        <v>2338</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32</v>
      </c>
      <c r="AR502" s="81">
        <v>15</v>
      </c>
      <c r="AS502" s="81">
        <v>0</v>
      </c>
      <c r="AT502" s="81">
        <v>3</v>
      </c>
      <c r="AU502" s="81">
        <v>0</v>
      </c>
      <c r="AV502" s="81">
        <v>0</v>
      </c>
      <c r="AW502" s="81"/>
      <c r="AX502" s="82"/>
      <c r="AY502" s="81">
        <v>172.99999999999997</v>
      </c>
      <c r="AZ502" s="81">
        <v>2678.3</v>
      </c>
      <c r="BA502" s="81">
        <v>0</v>
      </c>
      <c r="BB502" s="81">
        <v>900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2357</v>
      </c>
      <c r="B503" s="80">
        <v>477</v>
      </c>
      <c r="C503" s="80">
        <v>1</v>
      </c>
      <c r="D503" s="80">
        <v>29</v>
      </c>
      <c r="E503" s="80">
        <v>1990</v>
      </c>
      <c r="F503" s="80" t="s">
        <v>562</v>
      </c>
      <c r="G503" s="80" t="s">
        <v>1831</v>
      </c>
      <c r="H503" s="80" t="s">
        <v>1832</v>
      </c>
      <c r="I503" s="177"/>
      <c r="J503" s="81">
        <v>47.561529884539858</v>
      </c>
      <c r="K503" s="81">
        <v>2.9731633707311467</v>
      </c>
      <c r="L503" s="81">
        <v>32.146322938262081</v>
      </c>
      <c r="M503" s="81">
        <v>4.2466165473113877</v>
      </c>
      <c r="N503" s="81">
        <v>10.143682905579062</v>
      </c>
      <c r="O503" s="81">
        <v>5.1250670284191902</v>
      </c>
      <c r="P503" s="81">
        <v>7.6891050311326126</v>
      </c>
      <c r="Q503" s="81">
        <v>0.39152277862318324</v>
      </c>
      <c r="R503" s="81">
        <v>0</v>
      </c>
      <c r="S503" s="81">
        <v>0.31882177846346521</v>
      </c>
      <c r="T503" s="82"/>
      <c r="U503" s="81">
        <v>1335359</v>
      </c>
      <c r="V503" s="81">
        <v>544</v>
      </c>
      <c r="W503" s="81">
        <v>376</v>
      </c>
      <c r="X503" s="81">
        <v>1424</v>
      </c>
      <c r="Y503" s="81">
        <v>2170</v>
      </c>
      <c r="Z503" s="81">
        <v>2108</v>
      </c>
      <c r="AA503" s="81">
        <v>1867</v>
      </c>
      <c r="AB503" s="81">
        <v>6357</v>
      </c>
      <c r="AC503" s="81">
        <v>0</v>
      </c>
      <c r="AD503" s="81">
        <v>0.31882177846346521</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2358</v>
      </c>
      <c r="B504" s="80">
        <v>478</v>
      </c>
      <c r="C504" s="80">
        <v>2</v>
      </c>
      <c r="D504" s="80">
        <v>29</v>
      </c>
      <c r="E504" s="80">
        <v>2005</v>
      </c>
      <c r="F504" s="80" t="s">
        <v>565</v>
      </c>
      <c r="G504" s="80" t="s">
        <v>1831</v>
      </c>
      <c r="H504" s="80" t="s">
        <v>1832</v>
      </c>
      <c r="I504" s="177"/>
      <c r="J504" s="81">
        <v>52.923784984051473</v>
      </c>
      <c r="K504" s="81">
        <v>0.91136535999394641</v>
      </c>
      <c r="L504" s="81">
        <v>10.022651735364869</v>
      </c>
      <c r="M504" s="81">
        <v>6.0284321394293006</v>
      </c>
      <c r="N504" s="81">
        <v>10.918274915472093</v>
      </c>
      <c r="O504" s="81">
        <v>6.187416039208534</v>
      </c>
      <c r="P504" s="81">
        <v>8.1162629019672323</v>
      </c>
      <c r="Q504" s="81">
        <v>0.31861125404840213</v>
      </c>
      <c r="R504" s="81">
        <v>0</v>
      </c>
      <c r="S504" s="81">
        <v>0</v>
      </c>
      <c r="T504" s="82"/>
      <c r="U504" s="81">
        <v>1634571</v>
      </c>
      <c r="V504" s="81">
        <v>278</v>
      </c>
      <c r="W504" s="81">
        <v>89</v>
      </c>
      <c r="X504" s="81">
        <v>979</v>
      </c>
      <c r="Y504" s="81">
        <v>2226</v>
      </c>
      <c r="Z504" s="81">
        <v>2945</v>
      </c>
      <c r="AA504" s="81">
        <v>1614</v>
      </c>
      <c r="AB504" s="81">
        <v>5408</v>
      </c>
      <c r="AC504" s="81">
        <v>0</v>
      </c>
      <c r="AD504" s="81">
        <v>0</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2359</v>
      </c>
      <c r="B505" s="80">
        <v>479</v>
      </c>
      <c r="C505" s="80">
        <v>3</v>
      </c>
      <c r="D505" s="80">
        <v>29</v>
      </c>
      <c r="E505" s="80">
        <v>2006</v>
      </c>
      <c r="F505" s="80" t="s">
        <v>566</v>
      </c>
      <c r="G505" s="80" t="s">
        <v>1831</v>
      </c>
      <c r="H505" s="80" t="s">
        <v>1832</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2360</v>
      </c>
      <c r="B506" s="80">
        <v>480</v>
      </c>
      <c r="C506" s="80">
        <v>4</v>
      </c>
      <c r="D506" s="80">
        <v>29</v>
      </c>
      <c r="E506" s="80">
        <v>2007</v>
      </c>
      <c r="F506" s="80" t="s">
        <v>567</v>
      </c>
      <c r="G506" s="80" t="s">
        <v>1831</v>
      </c>
      <c r="H506" s="80" t="s">
        <v>1832</v>
      </c>
      <c r="I506" s="177"/>
      <c r="J506" s="81">
        <v>46.328199439464115</v>
      </c>
      <c r="K506" s="81">
        <v>0.66423030842682385</v>
      </c>
      <c r="L506" s="81">
        <v>7.7965375746327803</v>
      </c>
      <c r="M506" s="81">
        <v>6.2582793469767797</v>
      </c>
      <c r="N506" s="81">
        <v>10.649909980543869</v>
      </c>
      <c r="O506" s="81">
        <v>5.8650993211612317</v>
      </c>
      <c r="P506" s="81">
        <v>7.9865682058464955</v>
      </c>
      <c r="Q506" s="81">
        <v>0.32271698049095904</v>
      </c>
      <c r="R506" s="81">
        <v>0</v>
      </c>
      <c r="S506" s="81">
        <v>0</v>
      </c>
      <c r="T506" s="82"/>
      <c r="U506" s="81">
        <v>1521428</v>
      </c>
      <c r="V506" s="81">
        <v>221</v>
      </c>
      <c r="W506" s="81">
        <v>95</v>
      </c>
      <c r="X506" s="81">
        <v>1273</v>
      </c>
      <c r="Y506" s="81">
        <v>2177</v>
      </c>
      <c r="Z506" s="81">
        <v>2902</v>
      </c>
      <c r="AA506" s="81">
        <v>1564</v>
      </c>
      <c r="AB506" s="81">
        <v>5188</v>
      </c>
      <c r="AC506" s="81">
        <v>0</v>
      </c>
      <c r="AD506" s="81">
        <v>0</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2361</v>
      </c>
      <c r="B507" s="80">
        <v>481</v>
      </c>
      <c r="C507" s="80">
        <v>5</v>
      </c>
      <c r="D507" s="80">
        <v>29</v>
      </c>
      <c r="E507" s="80">
        <v>2008</v>
      </c>
      <c r="F507" s="80" t="s">
        <v>84</v>
      </c>
      <c r="G507" s="80" t="s">
        <v>1831</v>
      </c>
      <c r="H507" s="80" t="s">
        <v>1832</v>
      </c>
      <c r="I507" s="177"/>
      <c r="J507" s="81">
        <v>43.689360937582748</v>
      </c>
      <c r="K507" s="81">
        <v>0.5829666949336203</v>
      </c>
      <c r="L507" s="81">
        <v>6.7320159393234391</v>
      </c>
      <c r="M507" s="81">
        <v>7.3227928594171425</v>
      </c>
      <c r="N507" s="81">
        <v>10.654437238994973</v>
      </c>
      <c r="O507" s="81">
        <v>5.621316709072337</v>
      </c>
      <c r="P507" s="81">
        <v>7.7071301940001691</v>
      </c>
      <c r="Q507" s="81">
        <v>0.30727955951590252</v>
      </c>
      <c r="R507" s="81">
        <v>0</v>
      </c>
      <c r="S507" s="81">
        <v>0</v>
      </c>
      <c r="T507" s="82"/>
      <c r="U507" s="81">
        <v>1507496</v>
      </c>
      <c r="V507" s="81">
        <v>221</v>
      </c>
      <c r="W507" s="81">
        <v>95</v>
      </c>
      <c r="X507" s="81">
        <v>1273</v>
      </c>
      <c r="Y507" s="81">
        <v>2149</v>
      </c>
      <c r="Z507" s="81">
        <v>2879</v>
      </c>
      <c r="AA507" s="81">
        <v>1511</v>
      </c>
      <c r="AB507" s="81">
        <v>5021</v>
      </c>
      <c r="AC507" s="81">
        <v>0</v>
      </c>
      <c r="AD507" s="81">
        <v>0</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2362</v>
      </c>
      <c r="B508" s="80">
        <v>482</v>
      </c>
      <c r="C508" s="80">
        <v>6</v>
      </c>
      <c r="D508" s="80">
        <v>29</v>
      </c>
      <c r="E508" s="80">
        <v>2009</v>
      </c>
      <c r="F508" s="80" t="s">
        <v>85</v>
      </c>
      <c r="G508" s="80" t="s">
        <v>1831</v>
      </c>
      <c r="H508" s="80" t="s">
        <v>1832</v>
      </c>
      <c r="I508" s="177"/>
      <c r="J508" s="81">
        <v>36.919269974206479</v>
      </c>
      <c r="K508" s="81">
        <v>0.54490460886557102</v>
      </c>
      <c r="L508" s="81">
        <v>6.9878630435713358</v>
      </c>
      <c r="M508" s="81">
        <v>5.7619297576435011</v>
      </c>
      <c r="N508" s="81">
        <v>9.1684412314351533</v>
      </c>
      <c r="O508" s="81">
        <v>5.6654038134108209</v>
      </c>
      <c r="P508" s="81">
        <v>7.4377799469333219</v>
      </c>
      <c r="Q508" s="81">
        <v>0.28665233622312886</v>
      </c>
      <c r="R508" s="81">
        <v>0</v>
      </c>
      <c r="S508" s="81">
        <v>0</v>
      </c>
      <c r="T508" s="82"/>
      <c r="U508" s="81">
        <v>1286455</v>
      </c>
      <c r="V508" s="81">
        <v>253</v>
      </c>
      <c r="W508" s="81">
        <v>113</v>
      </c>
      <c r="X508" s="81">
        <v>1265</v>
      </c>
      <c r="Y508" s="81">
        <v>2153</v>
      </c>
      <c r="Z508" s="81">
        <v>2864</v>
      </c>
      <c r="AA508" s="81">
        <v>1497</v>
      </c>
      <c r="AB508" s="81">
        <v>4917</v>
      </c>
      <c r="AC508" s="81">
        <v>0</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2363</v>
      </c>
      <c r="B509" s="80">
        <v>483</v>
      </c>
      <c r="C509" s="80">
        <v>7</v>
      </c>
      <c r="D509" s="80">
        <v>29</v>
      </c>
      <c r="E509" s="80">
        <v>2010</v>
      </c>
      <c r="F509" s="80" t="s">
        <v>86</v>
      </c>
      <c r="G509" s="80" t="s">
        <v>1831</v>
      </c>
      <c r="H509" s="80" t="s">
        <v>1832</v>
      </c>
      <c r="I509" s="177"/>
      <c r="J509" s="81">
        <v>32.753790823456498</v>
      </c>
      <c r="K509" s="81">
        <v>0.56828440840691463</v>
      </c>
      <c r="L509" s="81">
        <v>6.3617662593203805</v>
      </c>
      <c r="M509" s="81">
        <v>5.1577307369966805</v>
      </c>
      <c r="N509" s="81">
        <v>8.9855924050035938</v>
      </c>
      <c r="O509" s="81">
        <v>5.6293546120805784</v>
      </c>
      <c r="P509" s="81">
        <v>7.5926163931231647</v>
      </c>
      <c r="Q509" s="81">
        <v>0.29361998629950736</v>
      </c>
      <c r="R509" s="81">
        <v>0</v>
      </c>
      <c r="S509" s="81">
        <v>0</v>
      </c>
      <c r="T509" s="82"/>
      <c r="U509" s="81">
        <v>1277600</v>
      </c>
      <c r="V509" s="81">
        <v>253</v>
      </c>
      <c r="W509" s="81">
        <v>113</v>
      </c>
      <c r="X509" s="81">
        <v>1265</v>
      </c>
      <c r="Y509" s="81">
        <v>2146</v>
      </c>
      <c r="Z509" s="81">
        <v>2859</v>
      </c>
      <c r="AA509" s="81">
        <v>1490</v>
      </c>
      <c r="AB509" s="81">
        <v>4826</v>
      </c>
      <c r="AC509" s="81">
        <v>0</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2364</v>
      </c>
      <c r="B510" s="80">
        <v>484</v>
      </c>
      <c r="C510" s="80">
        <v>8</v>
      </c>
      <c r="D510" s="80">
        <v>29</v>
      </c>
      <c r="E510" s="80">
        <v>2011</v>
      </c>
      <c r="F510" s="80" t="s">
        <v>87</v>
      </c>
      <c r="G510" s="80" t="s">
        <v>1831</v>
      </c>
      <c r="H510" s="80" t="s">
        <v>1832</v>
      </c>
      <c r="I510" s="177"/>
      <c r="J510" s="81">
        <v>36.843853149717688</v>
      </c>
      <c r="K510" s="81">
        <v>0.79627216081274332</v>
      </c>
      <c r="L510" s="81">
        <v>5.9359914690335698</v>
      </c>
      <c r="M510" s="81">
        <v>6.5156639882747767</v>
      </c>
      <c r="N510" s="81">
        <v>10.760327206269846</v>
      </c>
      <c r="O510" s="81">
        <v>5.3901753864649518</v>
      </c>
      <c r="P510" s="81">
        <v>7.1455726061407461</v>
      </c>
      <c r="Q510" s="81">
        <v>0.33222414686035429</v>
      </c>
      <c r="R510" s="81">
        <v>0</v>
      </c>
      <c r="S510" s="81">
        <v>0</v>
      </c>
      <c r="T510" s="82"/>
      <c r="U510" s="81">
        <v>1353491</v>
      </c>
      <c r="V510" s="81">
        <v>253</v>
      </c>
      <c r="W510" s="81">
        <v>113</v>
      </c>
      <c r="X510" s="81">
        <v>1265</v>
      </c>
      <c r="Y510" s="81">
        <v>2135</v>
      </c>
      <c r="Z510" s="81">
        <v>2797</v>
      </c>
      <c r="AA510" s="81">
        <v>1444</v>
      </c>
      <c r="AB510" s="81">
        <v>4734</v>
      </c>
      <c r="AC510" s="81">
        <v>0</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2365</v>
      </c>
      <c r="B511" s="80">
        <v>485</v>
      </c>
      <c r="C511" s="80">
        <v>9</v>
      </c>
      <c r="D511" s="80">
        <v>29</v>
      </c>
      <c r="E511" s="80">
        <v>2012</v>
      </c>
      <c r="F511" s="80" t="s">
        <v>88</v>
      </c>
      <c r="G511" s="80" t="s">
        <v>1831</v>
      </c>
      <c r="H511" s="80" t="s">
        <v>1832</v>
      </c>
      <c r="I511" s="177"/>
      <c r="J511" s="81">
        <v>32.770517231056402</v>
      </c>
      <c r="K511" s="81">
        <v>0.89703138579760822</v>
      </c>
      <c r="L511" s="81">
        <v>5.9892388808362984</v>
      </c>
      <c r="M511" s="81">
        <v>8.0924339709774795</v>
      </c>
      <c r="N511" s="81">
        <v>12.63418255168996</v>
      </c>
      <c r="O511" s="81">
        <v>5.3955581228264995</v>
      </c>
      <c r="P511" s="81">
        <v>7.2011580705787406</v>
      </c>
      <c r="Q511" s="81">
        <v>0.36956951285851419</v>
      </c>
      <c r="R511" s="81">
        <v>0</v>
      </c>
      <c r="S511" s="81">
        <v>0</v>
      </c>
      <c r="T511" s="82"/>
      <c r="U511" s="81">
        <v>1153456</v>
      </c>
      <c r="V511" s="81">
        <v>253</v>
      </c>
      <c r="W511" s="81">
        <v>113</v>
      </c>
      <c r="X511" s="81">
        <v>1265</v>
      </c>
      <c r="Y511" s="81">
        <v>2282</v>
      </c>
      <c r="Z511" s="81">
        <v>2822</v>
      </c>
      <c r="AA511" s="81">
        <v>1447</v>
      </c>
      <c r="AB511" s="81">
        <v>4847</v>
      </c>
      <c r="AC511" s="81">
        <v>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2366</v>
      </c>
      <c r="B512" s="80">
        <v>486</v>
      </c>
      <c r="C512" s="80">
        <v>10</v>
      </c>
      <c r="D512" s="80">
        <v>29</v>
      </c>
      <c r="E512" s="80">
        <v>2013</v>
      </c>
      <c r="F512" s="80" t="s">
        <v>89</v>
      </c>
      <c r="G512" s="80" t="s">
        <v>1831</v>
      </c>
      <c r="H512" s="80" t="s">
        <v>1832</v>
      </c>
      <c r="I512" s="177"/>
      <c r="J512" s="81">
        <v>39.186635639498192</v>
      </c>
      <c r="K512" s="81">
        <v>0.7413995001058129</v>
      </c>
      <c r="L512" s="81">
        <v>5.2889701929776214</v>
      </c>
      <c r="M512" s="81">
        <v>7.5261570685482333</v>
      </c>
      <c r="N512" s="81">
        <v>12.158354433720421</v>
      </c>
      <c r="O512" s="81">
        <v>5.2290110814341544</v>
      </c>
      <c r="P512" s="81">
        <v>7.4081243524962979</v>
      </c>
      <c r="Q512" s="81">
        <v>0.37007213557790103</v>
      </c>
      <c r="R512" s="81">
        <v>0</v>
      </c>
      <c r="S512" s="81">
        <v>0</v>
      </c>
      <c r="T512" s="82"/>
      <c r="U512" s="81">
        <v>1404401</v>
      </c>
      <c r="V512" s="81">
        <v>253</v>
      </c>
      <c r="W512" s="81">
        <v>113</v>
      </c>
      <c r="X512" s="81">
        <v>1265</v>
      </c>
      <c r="Y512" s="81">
        <v>2266</v>
      </c>
      <c r="Z512" s="81">
        <v>2857</v>
      </c>
      <c r="AA512" s="81">
        <v>1483</v>
      </c>
      <c r="AB512" s="81">
        <v>4784</v>
      </c>
      <c r="AC512" s="81">
        <v>0</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2367</v>
      </c>
      <c r="B513" s="80">
        <v>487</v>
      </c>
      <c r="C513" s="80">
        <v>11</v>
      </c>
      <c r="D513" s="80">
        <v>29</v>
      </c>
      <c r="E513" s="80">
        <v>2014</v>
      </c>
      <c r="F513" s="80" t="s">
        <v>90</v>
      </c>
      <c r="G513" s="80" t="s">
        <v>1831</v>
      </c>
      <c r="H513" s="80" t="s">
        <v>1832</v>
      </c>
      <c r="I513" s="177"/>
      <c r="J513" s="81">
        <v>37.387568602321188</v>
      </c>
      <c r="K513" s="81">
        <v>0.67453434537040502</v>
      </c>
      <c r="L513" s="81">
        <v>5.2272490603167938</v>
      </c>
      <c r="M513" s="81">
        <v>6.3769473741322056</v>
      </c>
      <c r="N513" s="81">
        <v>12.743454907321627</v>
      </c>
      <c r="O513" s="81">
        <v>4.9995821204698903</v>
      </c>
      <c r="P513" s="81">
        <v>7.321121010956487</v>
      </c>
      <c r="Q513" s="81">
        <v>0.34883304034702239</v>
      </c>
      <c r="R513" s="81">
        <v>0</v>
      </c>
      <c r="S513" s="81">
        <v>0</v>
      </c>
      <c r="T513" s="82"/>
      <c r="U513" s="81">
        <v>1488142</v>
      </c>
      <c r="V513" s="81">
        <v>200</v>
      </c>
      <c r="W513" s="81">
        <v>114</v>
      </c>
      <c r="X513" s="81">
        <v>1019</v>
      </c>
      <c r="Y513" s="81">
        <v>2243</v>
      </c>
      <c r="Z513" s="81">
        <v>2877</v>
      </c>
      <c r="AA513" s="81">
        <v>1458</v>
      </c>
      <c r="AB513" s="81">
        <v>4700</v>
      </c>
      <c r="AC513" s="81">
        <v>0</v>
      </c>
      <c r="AD513" s="81">
        <v>0</v>
      </c>
      <c r="AE513" s="82"/>
      <c r="AF513" s="81">
        <v>12119656.729404511</v>
      </c>
      <c r="AG513" s="81">
        <v>473317.1350705598</v>
      </c>
      <c r="AH513" s="81">
        <v>850212.59948203166</v>
      </c>
      <c r="AI513" s="81">
        <v>6710536.6182625312</v>
      </c>
      <c r="AJ513" s="81">
        <v>9647088.8866342511</v>
      </c>
      <c r="AK513" s="81">
        <v>0</v>
      </c>
      <c r="AL513" s="81">
        <v>0</v>
      </c>
      <c r="AM513" s="81">
        <v>645239.76688965259</v>
      </c>
      <c r="AN513" s="81">
        <v>0</v>
      </c>
      <c r="AO513" s="81">
        <v>0</v>
      </c>
      <c r="AP513" s="82"/>
      <c r="AQ513" s="81">
        <v>12</v>
      </c>
      <c r="AR513" s="81">
        <v>8</v>
      </c>
      <c r="AS513" s="81">
        <v>0</v>
      </c>
      <c r="AT513" s="81">
        <v>0</v>
      </c>
      <c r="AU513" s="81">
        <v>0</v>
      </c>
      <c r="AV513" s="81">
        <v>0</v>
      </c>
      <c r="AW513" s="81" t="s">
        <v>564</v>
      </c>
      <c r="AX513" s="82"/>
      <c r="AY513" s="81">
        <v>63.078000000000003</v>
      </c>
      <c r="AZ513" s="81">
        <v>858.69999999999993</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2368</v>
      </c>
      <c r="B514" s="80">
        <v>488</v>
      </c>
      <c r="C514" s="80">
        <v>12</v>
      </c>
      <c r="D514" s="80">
        <v>29</v>
      </c>
      <c r="E514" s="80">
        <v>2015</v>
      </c>
      <c r="F514" s="80" t="s">
        <v>91</v>
      </c>
      <c r="G514" s="80" t="s">
        <v>1831</v>
      </c>
      <c r="H514" s="80" t="s">
        <v>1832</v>
      </c>
      <c r="I514" s="177"/>
      <c r="J514" s="81">
        <v>29.121559466274739</v>
      </c>
      <c r="K514" s="81">
        <v>0.64680831748442402</v>
      </c>
      <c r="L514" s="81">
        <v>5.5022249621191275</v>
      </c>
      <c r="M514" s="81">
        <v>6.1701610914552241</v>
      </c>
      <c r="N514" s="81">
        <v>11.54604503315907</v>
      </c>
      <c r="O514" s="81">
        <v>4.8899090734803421</v>
      </c>
      <c r="P514" s="81">
        <v>7.1560213319385992</v>
      </c>
      <c r="Q514" s="81">
        <v>0.33538699959361062</v>
      </c>
      <c r="R514" s="81">
        <v>0</v>
      </c>
      <c r="S514" s="81">
        <v>0</v>
      </c>
      <c r="T514" s="82"/>
      <c r="U514" s="81">
        <v>1162155</v>
      </c>
      <c r="V514" s="81">
        <v>200</v>
      </c>
      <c r="W514" s="81">
        <v>114</v>
      </c>
      <c r="X514" s="81">
        <v>1019</v>
      </c>
      <c r="Y514" s="81">
        <v>2208</v>
      </c>
      <c r="Z514" s="81">
        <v>2841</v>
      </c>
      <c r="AA514" s="81">
        <v>1424</v>
      </c>
      <c r="AB514" s="81">
        <v>4616</v>
      </c>
      <c r="AC514" s="81">
        <v>0</v>
      </c>
      <c r="AD514" s="81">
        <v>0</v>
      </c>
      <c r="AE514" s="82"/>
      <c r="AF514" s="81">
        <v>8968699.4418317005</v>
      </c>
      <c r="AG514" s="81">
        <v>430916.55176298891</v>
      </c>
      <c r="AH514" s="81">
        <v>711447.94587004173</v>
      </c>
      <c r="AI514" s="81">
        <v>6480922.7063415963</v>
      </c>
      <c r="AJ514" s="81">
        <v>9113640.804066943</v>
      </c>
      <c r="AK514" s="81">
        <v>0</v>
      </c>
      <c r="AL514" s="81">
        <v>0</v>
      </c>
      <c r="AM514" s="81">
        <v>632603.43660827109</v>
      </c>
      <c r="AN514" s="81">
        <v>0</v>
      </c>
      <c r="AO514" s="81">
        <v>0</v>
      </c>
      <c r="AP514" s="82"/>
      <c r="AQ514" s="81">
        <v>15</v>
      </c>
      <c r="AR514" s="81">
        <v>9</v>
      </c>
      <c r="AS514" s="81">
        <v>0</v>
      </c>
      <c r="AT514" s="81">
        <v>0</v>
      </c>
      <c r="AU514" s="81">
        <v>0</v>
      </c>
      <c r="AV514" s="81">
        <v>0</v>
      </c>
      <c r="AW514" s="81" t="s">
        <v>564</v>
      </c>
      <c r="AX514" s="82"/>
      <c r="AY514" s="81">
        <v>81.078000000000003</v>
      </c>
      <c r="AZ514" s="81">
        <v>907.4</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2369</v>
      </c>
      <c r="B515" s="80">
        <v>489</v>
      </c>
      <c r="C515" s="80">
        <v>13</v>
      </c>
      <c r="D515" s="80">
        <v>29</v>
      </c>
      <c r="E515" s="80">
        <v>2016</v>
      </c>
      <c r="F515" s="80" t="s">
        <v>92</v>
      </c>
      <c r="G515" s="80" t="s">
        <v>1831</v>
      </c>
      <c r="H515" s="80" t="s">
        <v>1832</v>
      </c>
      <c r="I515" s="177"/>
      <c r="J515" s="81">
        <v>26.801827062135214</v>
      </c>
      <c r="K515" s="81">
        <v>0.61012009366845732</v>
      </c>
      <c r="L515" s="81">
        <v>5.9168075656106875</v>
      </c>
      <c r="M515" s="81">
        <v>5.2901975594791049</v>
      </c>
      <c r="N515" s="81">
        <v>11.81069556305953</v>
      </c>
      <c r="O515" s="81">
        <v>4.8220272643708944</v>
      </c>
      <c r="P515" s="81">
        <v>7.6379108803434477</v>
      </c>
      <c r="Q515" s="81">
        <v>0.32088130252848351</v>
      </c>
      <c r="R515" s="81">
        <v>0</v>
      </c>
      <c r="S515" s="81">
        <v>0</v>
      </c>
      <c r="T515" s="82"/>
      <c r="U515" s="81">
        <v>1018097</v>
      </c>
      <c r="V515" s="81">
        <v>200</v>
      </c>
      <c r="W515" s="81">
        <v>114</v>
      </c>
      <c r="X515" s="81">
        <v>1019</v>
      </c>
      <c r="Y515" s="81">
        <v>2221</v>
      </c>
      <c r="Z515" s="81">
        <v>2836</v>
      </c>
      <c r="AA515" s="81">
        <v>1572</v>
      </c>
      <c r="AB515" s="81">
        <v>4543</v>
      </c>
      <c r="AC515" s="81">
        <v>0</v>
      </c>
      <c r="AD515" s="81">
        <v>0</v>
      </c>
      <c r="AE515" s="82"/>
      <c r="AF515" s="81">
        <v>8398787.0220156014</v>
      </c>
      <c r="AG515" s="81">
        <v>410751.60089491331</v>
      </c>
      <c r="AH515" s="81">
        <v>602987.1911513391</v>
      </c>
      <c r="AI515" s="81">
        <v>6469253.0113472799</v>
      </c>
      <c r="AJ515" s="81">
        <v>9541849.542085316</v>
      </c>
      <c r="AK515" s="81">
        <v>0</v>
      </c>
      <c r="AL515" s="81">
        <v>0</v>
      </c>
      <c r="AM515" s="81">
        <v>623082.79123800865</v>
      </c>
      <c r="AN515" s="81">
        <v>0</v>
      </c>
      <c r="AO515" s="81">
        <v>0</v>
      </c>
      <c r="AP515" s="82"/>
      <c r="AQ515" s="81">
        <v>22</v>
      </c>
      <c r="AR515" s="81">
        <v>10</v>
      </c>
      <c r="AS515" s="81">
        <v>0</v>
      </c>
      <c r="AT515" s="81">
        <v>0</v>
      </c>
      <c r="AU515" s="81">
        <v>0</v>
      </c>
      <c r="AV515" s="81">
        <v>0</v>
      </c>
      <c r="AW515" s="81" t="s">
        <v>564</v>
      </c>
      <c r="AX515" s="82"/>
      <c r="AY515" s="81">
        <v>145.97800000000001</v>
      </c>
      <c r="AZ515" s="81">
        <v>2167.4</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2370</v>
      </c>
      <c r="B516" s="80">
        <v>490</v>
      </c>
      <c r="C516" s="80">
        <v>14</v>
      </c>
      <c r="D516" s="80">
        <v>29</v>
      </c>
      <c r="E516" s="80">
        <v>2017</v>
      </c>
      <c r="F516" s="80" t="s">
        <v>71</v>
      </c>
      <c r="G516" s="80" t="s">
        <v>1831</v>
      </c>
      <c r="H516" s="80" t="s">
        <v>1832</v>
      </c>
      <c r="I516" s="177"/>
      <c r="J516" s="81">
        <v>35.741391075221763</v>
      </c>
      <c r="K516" s="81">
        <v>0.62345138365803066</v>
      </c>
      <c r="L516" s="81">
        <v>5.3411616833005136</v>
      </c>
      <c r="M516" s="81">
        <v>5.3044280347800195</v>
      </c>
      <c r="N516" s="81">
        <v>11.515817700330039</v>
      </c>
      <c r="O516" s="81">
        <v>4.7784667559022624</v>
      </c>
      <c r="P516" s="81">
        <v>7.604011273312671</v>
      </c>
      <c r="Q516" s="81">
        <v>0.30789937016544722</v>
      </c>
      <c r="R516" s="81">
        <v>0</v>
      </c>
      <c r="S516" s="81">
        <v>0</v>
      </c>
      <c r="T516" s="82"/>
      <c r="U516" s="81">
        <v>1335928</v>
      </c>
      <c r="V516" s="81">
        <v>200</v>
      </c>
      <c r="W516" s="81">
        <v>114</v>
      </c>
      <c r="X516" s="81">
        <v>1019</v>
      </c>
      <c r="Y516" s="81">
        <v>2213</v>
      </c>
      <c r="Z516" s="81">
        <v>2857</v>
      </c>
      <c r="AA516" s="81">
        <v>1575</v>
      </c>
      <c r="AB516" s="81">
        <v>4508</v>
      </c>
      <c r="AC516" s="81">
        <v>0</v>
      </c>
      <c r="AD516" s="81">
        <v>0</v>
      </c>
      <c r="AE516" s="82"/>
      <c r="AF516" s="81">
        <v>10829397.5940338</v>
      </c>
      <c r="AG516" s="81">
        <v>411945.05945578002</v>
      </c>
      <c r="AH516" s="81">
        <v>736612.65195016447</v>
      </c>
      <c r="AI516" s="81">
        <v>6309199.6196861109</v>
      </c>
      <c r="AJ516" s="81">
        <v>8331770.658349921</v>
      </c>
      <c r="AK516" s="81">
        <v>0</v>
      </c>
      <c r="AL516" s="81">
        <v>0</v>
      </c>
      <c r="AM516" s="81">
        <v>619249.90484683437</v>
      </c>
      <c r="AN516" s="81">
        <v>0</v>
      </c>
      <c r="AO516" s="81">
        <v>0</v>
      </c>
      <c r="AP516" s="82"/>
      <c r="AQ516" s="81">
        <v>27</v>
      </c>
      <c r="AR516" s="81">
        <v>11</v>
      </c>
      <c r="AS516" s="81">
        <v>0</v>
      </c>
      <c r="AT516" s="81">
        <v>0</v>
      </c>
      <c r="AU516" s="81">
        <v>0</v>
      </c>
      <c r="AV516" s="81">
        <v>0</v>
      </c>
      <c r="AW516" s="81" t="s">
        <v>564</v>
      </c>
      <c r="AX516" s="82"/>
      <c r="AY516" s="81">
        <v>195.178</v>
      </c>
      <c r="AZ516" s="81">
        <v>2649.7</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2371</v>
      </c>
      <c r="B517" s="80">
        <v>491</v>
      </c>
      <c r="C517" s="80">
        <v>15</v>
      </c>
      <c r="D517" s="80">
        <v>29</v>
      </c>
      <c r="E517" s="80">
        <v>2018</v>
      </c>
      <c r="F517" s="80" t="s">
        <v>93</v>
      </c>
      <c r="G517" s="80" t="s">
        <v>1831</v>
      </c>
      <c r="H517" s="80" t="s">
        <v>1832</v>
      </c>
      <c r="I517" s="177"/>
      <c r="J517" s="81">
        <v>32.329813429224686</v>
      </c>
      <c r="K517" s="81">
        <v>0.58026437381297635</v>
      </c>
      <c r="L517" s="81">
        <v>4.8998278839842859</v>
      </c>
      <c r="M517" s="81">
        <v>5.3305898790003132</v>
      </c>
      <c r="N517" s="81">
        <v>10.626373692093992</v>
      </c>
      <c r="O517" s="81">
        <v>4.6378149662829316</v>
      </c>
      <c r="P517" s="81">
        <v>7.5474386809072032</v>
      </c>
      <c r="Q517" s="81">
        <v>0.28026443454728028</v>
      </c>
      <c r="R517" s="81">
        <v>0</v>
      </c>
      <c r="S517" s="81">
        <v>0</v>
      </c>
      <c r="T517" s="82"/>
      <c r="U517" s="81">
        <v>1262647</v>
      </c>
      <c r="V517" s="81">
        <v>200</v>
      </c>
      <c r="W517" s="81">
        <v>114</v>
      </c>
      <c r="X517" s="81">
        <v>1019</v>
      </c>
      <c r="Y517" s="81">
        <v>2218</v>
      </c>
      <c r="Z517" s="81">
        <v>2826</v>
      </c>
      <c r="AA517" s="81">
        <v>1579</v>
      </c>
      <c r="AB517" s="81">
        <v>4422</v>
      </c>
      <c r="AC517" s="81">
        <v>0</v>
      </c>
      <c r="AD517" s="81">
        <v>0</v>
      </c>
      <c r="AE517" s="82"/>
      <c r="AF517" s="81">
        <v>10274504.17140403</v>
      </c>
      <c r="AG517" s="81">
        <v>372711.7325404649</v>
      </c>
      <c r="AH517" s="81">
        <v>694257.5150991882</v>
      </c>
      <c r="AI517" s="81">
        <v>6449290.756956215</v>
      </c>
      <c r="AJ517" s="81">
        <v>8093209.9201923236</v>
      </c>
      <c r="AK517" s="81">
        <v>0</v>
      </c>
      <c r="AL517" s="81">
        <v>0</v>
      </c>
      <c r="AM517" s="81">
        <v>608693.2115669112</v>
      </c>
      <c r="AN517" s="81">
        <v>0</v>
      </c>
      <c r="AO517" s="81">
        <v>0</v>
      </c>
      <c r="AP517" s="82"/>
      <c r="AQ517" s="81">
        <v>31</v>
      </c>
      <c r="AR517" s="81">
        <v>11</v>
      </c>
      <c r="AS517" s="81">
        <v>1</v>
      </c>
      <c r="AT517" s="81">
        <v>0</v>
      </c>
      <c r="AU517" s="81">
        <v>0</v>
      </c>
      <c r="AV517" s="81">
        <v>0</v>
      </c>
      <c r="AW517" s="81" t="s">
        <v>564</v>
      </c>
      <c r="AX517" s="82"/>
      <c r="AY517" s="81">
        <v>208.37799999999999</v>
      </c>
      <c r="AZ517" s="81">
        <v>2649.9</v>
      </c>
      <c r="BA517" s="81">
        <v>10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2372</v>
      </c>
      <c r="B518" s="80">
        <v>492</v>
      </c>
      <c r="C518" s="80">
        <v>16</v>
      </c>
      <c r="D518" s="80">
        <v>29</v>
      </c>
      <c r="E518" s="80">
        <v>2019</v>
      </c>
      <c r="F518" s="80" t="s">
        <v>73</v>
      </c>
      <c r="G518" s="80" t="s">
        <v>1831</v>
      </c>
      <c r="H518" s="80" t="s">
        <v>1832</v>
      </c>
      <c r="I518" s="177"/>
      <c r="J518" s="81">
        <v>37.151454215246609</v>
      </c>
      <c r="K518" s="81">
        <v>0.53844261100606372</v>
      </c>
      <c r="L518" s="81">
        <v>4.9217807847799726</v>
      </c>
      <c r="M518" s="81">
        <v>4.7820231547457954</v>
      </c>
      <c r="N518" s="81">
        <v>10.869163747476566</v>
      </c>
      <c r="O518" s="81">
        <v>4.4995074823713281</v>
      </c>
      <c r="P518" s="81">
        <v>6.9012273260807078</v>
      </c>
      <c r="Q518" s="81">
        <v>0.27083987896235451</v>
      </c>
      <c r="R518" s="81">
        <v>0</v>
      </c>
      <c r="S518" s="81">
        <v>0</v>
      </c>
      <c r="T518" s="82"/>
      <c r="U518" s="81">
        <v>1526334</v>
      </c>
      <c r="V518" s="81">
        <v>200</v>
      </c>
      <c r="W518" s="81">
        <v>114</v>
      </c>
      <c r="X518" s="81">
        <v>1019</v>
      </c>
      <c r="Y518" s="81">
        <v>2241</v>
      </c>
      <c r="Z518" s="81">
        <v>2817</v>
      </c>
      <c r="AA518" s="81">
        <v>1433</v>
      </c>
      <c r="AB518" s="81">
        <v>4389</v>
      </c>
      <c r="AC518" s="81">
        <v>0</v>
      </c>
      <c r="AD518" s="81">
        <v>0</v>
      </c>
      <c r="AE518" s="82"/>
      <c r="AF518" s="81">
        <v>12187517.675563481</v>
      </c>
      <c r="AG518" s="81">
        <v>372601.36213638901</v>
      </c>
      <c r="AH518" s="81">
        <v>749590.74009395239</v>
      </c>
      <c r="AI518" s="81">
        <v>6319769.5524587482</v>
      </c>
      <c r="AJ518" s="81">
        <v>8316491.4763228418</v>
      </c>
      <c r="AK518" s="81">
        <v>0</v>
      </c>
      <c r="AL518" s="81">
        <v>0</v>
      </c>
      <c r="AM518" s="81">
        <v>597748.75962568971</v>
      </c>
      <c r="AN518" s="81">
        <v>0</v>
      </c>
      <c r="AO518" s="81">
        <v>0</v>
      </c>
      <c r="AP518" s="82"/>
      <c r="AQ518" s="81">
        <v>37</v>
      </c>
      <c r="AR518" s="81">
        <v>11</v>
      </c>
      <c r="AS518" s="81">
        <v>1</v>
      </c>
      <c r="AT518" s="81">
        <v>0</v>
      </c>
      <c r="AU518" s="81">
        <v>0</v>
      </c>
      <c r="AV518" s="81">
        <v>1</v>
      </c>
      <c r="AW518" s="81" t="s">
        <v>564</v>
      </c>
      <c r="AX518" s="82"/>
      <c r="AY518" s="81">
        <v>233.00000000000011</v>
      </c>
      <c r="AZ518" s="81">
        <v>2649.7</v>
      </c>
      <c r="BA518" s="81">
        <v>9.5</v>
      </c>
      <c r="BB518" s="81">
        <v>0</v>
      </c>
      <c r="BC518" s="81">
        <v>0</v>
      </c>
      <c r="BD518" s="81">
        <v>150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2373</v>
      </c>
      <c r="B519" s="80">
        <v>493</v>
      </c>
      <c r="C519" s="80">
        <v>17</v>
      </c>
      <c r="D519" s="80">
        <v>29</v>
      </c>
      <c r="E519" s="80">
        <v>2020</v>
      </c>
      <c r="F519" s="80" t="s">
        <v>218</v>
      </c>
      <c r="G519" s="80" t="s">
        <v>1831</v>
      </c>
      <c r="H519" s="80" t="s">
        <v>1832</v>
      </c>
      <c r="I519" s="177"/>
      <c r="J519" s="81">
        <v>25.56288307829702</v>
      </c>
      <c r="K519" s="81">
        <v>0.49177451087757545</v>
      </c>
      <c r="L519" s="81">
        <v>8.0169888689896727</v>
      </c>
      <c r="M519" s="81">
        <v>4.6724619275881363</v>
      </c>
      <c r="N519" s="81">
        <v>10.028883624465772</v>
      </c>
      <c r="O519" s="81">
        <v>3.9268114689970366</v>
      </c>
      <c r="P519" s="81">
        <v>7.074407299503072</v>
      </c>
      <c r="Q519" s="81">
        <v>0.25584119919548731</v>
      </c>
      <c r="R519" s="81">
        <v>0</v>
      </c>
      <c r="S519" s="81">
        <v>0</v>
      </c>
      <c r="T519" s="82"/>
      <c r="U519" s="81">
        <v>1190526</v>
      </c>
      <c r="V519" s="81">
        <v>169</v>
      </c>
      <c r="W519" s="81">
        <v>165</v>
      </c>
      <c r="X519" s="81">
        <v>1047</v>
      </c>
      <c r="Y519" s="81">
        <v>2256</v>
      </c>
      <c r="Z519" s="81">
        <v>2806</v>
      </c>
      <c r="AA519" s="81">
        <v>1596</v>
      </c>
      <c r="AB519" s="81">
        <v>4339</v>
      </c>
      <c r="AC519" s="81">
        <v>0</v>
      </c>
      <c r="AD519" s="81">
        <v>0</v>
      </c>
      <c r="AE519" s="82"/>
      <c r="AF519" s="81">
        <v>9295516.8060053848</v>
      </c>
      <c r="AG519" s="81">
        <v>315080.22218669712</v>
      </c>
      <c r="AH519" s="81">
        <v>1175677.6931959046</v>
      </c>
      <c r="AI519" s="81">
        <v>6011540.6959933536</v>
      </c>
      <c r="AJ519" s="81">
        <v>8547124.9688892085</v>
      </c>
      <c r="AK519" s="81"/>
      <c r="AL519" s="81"/>
      <c r="AM519" s="81">
        <v>566287.70729546179</v>
      </c>
      <c r="AN519" s="81"/>
      <c r="AO519" s="81"/>
      <c r="AP519" s="82"/>
      <c r="AQ519" s="81">
        <v>41</v>
      </c>
      <c r="AR519" s="81">
        <v>12</v>
      </c>
      <c r="AS519" s="81">
        <v>1</v>
      </c>
      <c r="AT519" s="81">
        <v>0</v>
      </c>
      <c r="AU519" s="81">
        <v>0</v>
      </c>
      <c r="AV519" s="81">
        <v>1</v>
      </c>
      <c r="AW519" s="81">
        <v>1</v>
      </c>
      <c r="AX519" s="82"/>
      <c r="AY519" s="81">
        <v>262.00000000000011</v>
      </c>
      <c r="AZ519" s="81">
        <v>3130.7</v>
      </c>
      <c r="BA519" s="81">
        <v>9.5</v>
      </c>
      <c r="BB519" s="81">
        <v>0</v>
      </c>
      <c r="BC519" s="81">
        <v>0</v>
      </c>
      <c r="BD519" s="81">
        <v>150</v>
      </c>
      <c r="BE519" s="81">
        <v>9.5</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1843</v>
      </c>
      <c r="B520" s="80">
        <v>493</v>
      </c>
      <c r="C520" s="80">
        <v>18</v>
      </c>
      <c r="D520" s="80">
        <v>29</v>
      </c>
      <c r="E520" s="80">
        <v>2021</v>
      </c>
      <c r="F520" s="80" t="s">
        <v>75</v>
      </c>
      <c r="G520" s="174" t="s">
        <v>1831</v>
      </c>
      <c r="H520" s="80" t="s">
        <v>1832</v>
      </c>
      <c r="I520" s="177"/>
      <c r="J520" s="81">
        <v>36.710952905287535</v>
      </c>
      <c r="K520" s="81">
        <v>0.47371536218641208</v>
      </c>
      <c r="L520" s="81">
        <v>7.3162154040369956</v>
      </c>
      <c r="M520" s="81">
        <v>4.7193351066133769</v>
      </c>
      <c r="N520" s="81">
        <v>9.2055858624713451</v>
      </c>
      <c r="O520" s="81">
        <v>3.8068080713255346</v>
      </c>
      <c r="P520" s="81">
        <v>7.3679181889963781</v>
      </c>
      <c r="Q520" s="81">
        <v>0.25198969092439882</v>
      </c>
      <c r="R520" s="81">
        <v>0</v>
      </c>
      <c r="S520" s="81">
        <v>7.2388052275743093E-3</v>
      </c>
      <c r="T520" s="82"/>
      <c r="U520" s="81">
        <v>1755764</v>
      </c>
      <c r="V520" s="81">
        <v>169</v>
      </c>
      <c r="W520" s="81">
        <v>165</v>
      </c>
      <c r="X520" s="81">
        <v>1047</v>
      </c>
      <c r="Y520" s="81">
        <v>2180</v>
      </c>
      <c r="Z520" s="81">
        <v>2801</v>
      </c>
      <c r="AA520" s="81">
        <v>1621</v>
      </c>
      <c r="AB520" s="81">
        <v>4223</v>
      </c>
      <c r="AC520" s="81">
        <v>0</v>
      </c>
      <c r="AD520" s="81">
        <v>7.2388052275743093E-3</v>
      </c>
      <c r="AE520" s="82"/>
      <c r="AF520" s="81">
        <v>13448396.496738374</v>
      </c>
      <c r="AG520" s="81">
        <v>320521.16305363714</v>
      </c>
      <c r="AH520" s="81">
        <v>1054063.4721369816</v>
      </c>
      <c r="AI520" s="81">
        <v>6559479.0121498508</v>
      </c>
      <c r="AJ520" s="81">
        <v>8048775.1677393308</v>
      </c>
      <c r="AK520" s="81">
        <v>0</v>
      </c>
      <c r="AL520" s="81">
        <v>0</v>
      </c>
      <c r="AM520" s="81">
        <v>554327.39821235172</v>
      </c>
      <c r="AN520" s="81">
        <v>0</v>
      </c>
      <c r="AO520" s="81">
        <v>0</v>
      </c>
      <c r="AP520" s="82"/>
      <c r="AQ520" s="81">
        <v>44</v>
      </c>
      <c r="AR520" s="81">
        <v>18</v>
      </c>
      <c r="AS520" s="81">
        <v>1</v>
      </c>
      <c r="AT520" s="81">
        <v>0</v>
      </c>
      <c r="AU520" s="81">
        <v>0</v>
      </c>
      <c r="AV520" s="81">
        <v>1</v>
      </c>
      <c r="AW520" s="81"/>
      <c r="AX520" s="82"/>
      <c r="AY520" s="81">
        <v>290.30000000000013</v>
      </c>
      <c r="AZ520" s="81">
        <v>3427.7</v>
      </c>
      <c r="BA520" s="81">
        <v>9.5</v>
      </c>
      <c r="BB520" s="81">
        <v>0</v>
      </c>
      <c r="BC520" s="81">
        <v>0</v>
      </c>
      <c r="BD520" s="81">
        <v>150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1830</v>
      </c>
      <c r="B521" s="80">
        <v>493</v>
      </c>
      <c r="C521" s="80">
        <v>19</v>
      </c>
      <c r="D521" s="80">
        <v>29</v>
      </c>
      <c r="E521" s="80">
        <v>2022</v>
      </c>
      <c r="F521" s="80" t="s">
        <v>568</v>
      </c>
      <c r="G521" s="174" t="s">
        <v>1831</v>
      </c>
      <c r="H521" s="80" t="s">
        <v>1832</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47</v>
      </c>
      <c r="AR521" s="81">
        <v>19</v>
      </c>
      <c r="AS521" s="81">
        <v>1</v>
      </c>
      <c r="AT521" s="81">
        <v>0</v>
      </c>
      <c r="AU521" s="81">
        <v>0</v>
      </c>
      <c r="AV521" s="81">
        <v>1</v>
      </c>
      <c r="AW521" s="81"/>
      <c r="AX521" s="82"/>
      <c r="AY521" s="81">
        <v>313.80000000000007</v>
      </c>
      <c r="AZ521" s="81">
        <v>3476.3</v>
      </c>
      <c r="BA521" s="81">
        <v>9.5</v>
      </c>
      <c r="BB521" s="81">
        <v>0</v>
      </c>
      <c r="BC521" s="81">
        <v>0</v>
      </c>
      <c r="BD521" s="81">
        <v>150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2374</v>
      </c>
      <c r="B522" s="80">
        <v>1</v>
      </c>
      <c r="C522" s="80">
        <v>1</v>
      </c>
      <c r="D522" s="80">
        <v>1</v>
      </c>
      <c r="E522" s="80">
        <v>1990</v>
      </c>
      <c r="F522" s="80" t="s">
        <v>562</v>
      </c>
      <c r="G522" s="80" t="s">
        <v>2375</v>
      </c>
      <c r="H522" s="80" t="s">
        <v>2376</v>
      </c>
      <c r="I522" s="177" t="s">
        <v>563</v>
      </c>
      <c r="J522" s="81">
        <v>7.4897733433745737</v>
      </c>
      <c r="K522" s="81">
        <v>2.2619160246356835</v>
      </c>
      <c r="L522" s="81">
        <v>7.7335299305509846</v>
      </c>
      <c r="M522" s="81">
        <v>3.0722553443041423</v>
      </c>
      <c r="N522" s="81">
        <v>7.2660315847061163</v>
      </c>
      <c r="O522" s="81">
        <v>3.9191689040852631</v>
      </c>
      <c r="P522" s="81">
        <v>5.333364228878807</v>
      </c>
      <c r="Q522" s="81">
        <v>0.39546448978125837</v>
      </c>
      <c r="R522" s="81">
        <v>0</v>
      </c>
      <c r="S522" s="81">
        <v>0.4755994407987123</v>
      </c>
      <c r="T522" s="82"/>
      <c r="U522" s="81">
        <v>570614</v>
      </c>
      <c r="V522" s="81">
        <v>400</v>
      </c>
      <c r="W522" s="81">
        <v>84</v>
      </c>
      <c r="X522" s="81">
        <v>1235</v>
      </c>
      <c r="Y522" s="81">
        <v>1866</v>
      </c>
      <c r="Z522" s="81">
        <v>1612</v>
      </c>
      <c r="AA522" s="81">
        <v>1295</v>
      </c>
      <c r="AB522" s="81">
        <v>6421</v>
      </c>
      <c r="AC522" s="81">
        <v>0</v>
      </c>
      <c r="AD522" s="81">
        <v>0.4755994407987123</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2377</v>
      </c>
      <c r="B523" s="80">
        <v>2</v>
      </c>
      <c r="C523" s="80">
        <v>2</v>
      </c>
      <c r="D523" s="80">
        <v>1</v>
      </c>
      <c r="E523" s="80">
        <v>2005</v>
      </c>
      <c r="F523" s="80" t="s">
        <v>565</v>
      </c>
      <c r="G523" s="80" t="s">
        <v>2375</v>
      </c>
      <c r="H523" s="80" t="s">
        <v>2376</v>
      </c>
      <c r="I523" s="177"/>
      <c r="J523" s="81">
        <v>12.985684268519668</v>
      </c>
      <c r="K523" s="81">
        <v>1.0133325872942631</v>
      </c>
      <c r="L523" s="81">
        <v>1.4434568766297575</v>
      </c>
      <c r="M523" s="81">
        <v>5.6036248322931446</v>
      </c>
      <c r="N523" s="81">
        <v>9.2577103101039349</v>
      </c>
      <c r="O523" s="81">
        <v>5.5361090877128989</v>
      </c>
      <c r="P523" s="81">
        <v>4.7872876596485785</v>
      </c>
      <c r="Q523" s="81">
        <v>0.32485622315512008</v>
      </c>
      <c r="R523" s="81">
        <v>0</v>
      </c>
      <c r="S523" s="81">
        <v>0</v>
      </c>
      <c r="T523" s="82"/>
      <c r="U523" s="81">
        <v>802477</v>
      </c>
      <c r="V523" s="81">
        <v>209</v>
      </c>
      <c r="W523" s="81">
        <v>17</v>
      </c>
      <c r="X523" s="81">
        <v>944</v>
      </c>
      <c r="Y523" s="81">
        <v>1833</v>
      </c>
      <c r="Z523" s="81">
        <v>2635</v>
      </c>
      <c r="AA523" s="81">
        <v>952</v>
      </c>
      <c r="AB523" s="81">
        <v>5514</v>
      </c>
      <c r="AC523" s="81">
        <v>0</v>
      </c>
      <c r="AD523" s="81">
        <v>0</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2378</v>
      </c>
      <c r="B524" s="80">
        <v>3</v>
      </c>
      <c r="C524" s="80">
        <v>3</v>
      </c>
      <c r="D524" s="80">
        <v>1</v>
      </c>
      <c r="E524" s="80">
        <v>2006</v>
      </c>
      <c r="F524" s="80" t="s">
        <v>566</v>
      </c>
      <c r="G524" s="80" t="s">
        <v>2375</v>
      </c>
      <c r="H524" s="80" t="s">
        <v>2376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2379</v>
      </c>
      <c r="B525" s="80">
        <v>4</v>
      </c>
      <c r="C525" s="80">
        <v>4</v>
      </c>
      <c r="D525" s="80">
        <v>1</v>
      </c>
      <c r="E525" s="80">
        <v>2007</v>
      </c>
      <c r="F525" s="80" t="s">
        <v>567</v>
      </c>
      <c r="G525" s="80" t="s">
        <v>2375</v>
      </c>
      <c r="H525" s="80" t="s">
        <v>2376</v>
      </c>
      <c r="I525" s="177"/>
      <c r="J525" s="81">
        <v>9.8934354360008001</v>
      </c>
      <c r="K525" s="81">
        <v>0.72653837897860696</v>
      </c>
      <c r="L525" s="81">
        <v>1.1536654306033431</v>
      </c>
      <c r="M525" s="81">
        <v>5.3532824821567688</v>
      </c>
      <c r="N525" s="81">
        <v>8.3597394114219785</v>
      </c>
      <c r="O525" s="81">
        <v>5.4083410694098752</v>
      </c>
      <c r="P525" s="81">
        <v>4.6367032806321085</v>
      </c>
      <c r="Q525" s="81">
        <v>0.33204765648819184</v>
      </c>
      <c r="R525" s="81">
        <v>0</v>
      </c>
      <c r="S525" s="81">
        <v>0</v>
      </c>
      <c r="T525" s="82"/>
      <c r="U525" s="81">
        <v>754891</v>
      </c>
      <c r="V525" s="81">
        <v>219</v>
      </c>
      <c r="W525" s="81">
        <v>17</v>
      </c>
      <c r="X525" s="81">
        <v>1136</v>
      </c>
      <c r="Y525" s="81">
        <v>1830</v>
      </c>
      <c r="Z525" s="81">
        <v>2676</v>
      </c>
      <c r="AA525" s="81">
        <v>908</v>
      </c>
      <c r="AB525" s="81">
        <v>5338</v>
      </c>
      <c r="AC525" s="81">
        <v>0</v>
      </c>
      <c r="AD525" s="81">
        <v>0</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2380</v>
      </c>
      <c r="B526" s="80">
        <v>5</v>
      </c>
      <c r="C526" s="80">
        <v>5</v>
      </c>
      <c r="D526" s="80">
        <v>1</v>
      </c>
      <c r="E526" s="80">
        <v>2008</v>
      </c>
      <c r="F526" s="80" t="s">
        <v>84</v>
      </c>
      <c r="G526" s="80" t="s">
        <v>2375</v>
      </c>
      <c r="H526" s="80" t="s">
        <v>2376</v>
      </c>
      <c r="I526" s="177"/>
      <c r="J526" s="81">
        <v>10.930915888179642</v>
      </c>
      <c r="K526" s="81">
        <v>0.69466738201392719</v>
      </c>
      <c r="L526" s="81">
        <v>1.0291513716010094</v>
      </c>
      <c r="M526" s="81">
        <v>5.5016565695921669</v>
      </c>
      <c r="N526" s="81">
        <v>8.0731030278910527</v>
      </c>
      <c r="O526" s="81">
        <v>5.312817910866908</v>
      </c>
      <c r="P526" s="81">
        <v>4.5396067985838195</v>
      </c>
      <c r="Q526" s="81">
        <v>0.32355846069718713</v>
      </c>
      <c r="R526" s="81">
        <v>0</v>
      </c>
      <c r="S526" s="81">
        <v>0</v>
      </c>
      <c r="T526" s="82"/>
      <c r="U526" s="81">
        <v>905204</v>
      </c>
      <c r="V526" s="81">
        <v>219</v>
      </c>
      <c r="W526" s="81">
        <v>17</v>
      </c>
      <c r="X526" s="81">
        <v>1136</v>
      </c>
      <c r="Y526" s="81">
        <v>1822</v>
      </c>
      <c r="Z526" s="81">
        <v>2721</v>
      </c>
      <c r="AA526" s="81">
        <v>890</v>
      </c>
      <c r="AB526" s="81">
        <v>5287</v>
      </c>
      <c r="AC526" s="81">
        <v>0</v>
      </c>
      <c r="AD526" s="81">
        <v>0</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2381</v>
      </c>
      <c r="B527" s="80">
        <v>6</v>
      </c>
      <c r="C527" s="80">
        <v>6</v>
      </c>
      <c r="D527" s="80">
        <v>1</v>
      </c>
      <c r="E527" s="80">
        <v>2009</v>
      </c>
      <c r="F527" s="80" t="s">
        <v>85</v>
      </c>
      <c r="G527" s="80" t="s">
        <v>2375</v>
      </c>
      <c r="H527" s="80" t="s">
        <v>2376</v>
      </c>
      <c r="I527" s="177"/>
      <c r="J527" s="81">
        <v>8.9508109426106284</v>
      </c>
      <c r="K527" s="81">
        <v>0.58143631645540361</v>
      </c>
      <c r="L527" s="81">
        <v>1.2089640031793669</v>
      </c>
      <c r="M527" s="81">
        <v>5.3863218897603673</v>
      </c>
      <c r="N527" s="81">
        <v>8.0751087130617183</v>
      </c>
      <c r="O527" s="81">
        <v>5.3706603887606068</v>
      </c>
      <c r="P527" s="81">
        <v>4.3970843373653903</v>
      </c>
      <c r="Q527" s="81">
        <v>0.30128518885522265</v>
      </c>
      <c r="R527" s="81">
        <v>0</v>
      </c>
      <c r="S527" s="81">
        <v>0</v>
      </c>
      <c r="T527" s="82"/>
      <c r="U527" s="81">
        <v>619317</v>
      </c>
      <c r="V527" s="81">
        <v>219</v>
      </c>
      <c r="W527" s="81">
        <v>29</v>
      </c>
      <c r="X527" s="81">
        <v>1150</v>
      </c>
      <c r="Y527" s="81">
        <v>1811</v>
      </c>
      <c r="Z527" s="81">
        <v>2715</v>
      </c>
      <c r="AA527" s="81">
        <v>885</v>
      </c>
      <c r="AB527" s="81">
        <v>5168</v>
      </c>
      <c r="AC527" s="81">
        <v>0</v>
      </c>
      <c r="AD527" s="81">
        <v>0</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2382</v>
      </c>
      <c r="B528" s="80">
        <v>7</v>
      </c>
      <c r="C528" s="80">
        <v>7</v>
      </c>
      <c r="D528" s="80">
        <v>1</v>
      </c>
      <c r="E528" s="80">
        <v>2010</v>
      </c>
      <c r="F528" s="80" t="s">
        <v>86</v>
      </c>
      <c r="G528" s="80" t="s">
        <v>2375</v>
      </c>
      <c r="H528" s="80" t="s">
        <v>2376</v>
      </c>
      <c r="I528" s="177"/>
      <c r="J528" s="81">
        <v>10.386783128694738</v>
      </c>
      <c r="K528" s="81">
        <v>0.70241547467225374</v>
      </c>
      <c r="L528" s="81">
        <v>1.1441723374384438</v>
      </c>
      <c r="M528" s="81">
        <v>5.2537292507289575</v>
      </c>
      <c r="N528" s="81">
        <v>8.0903790971642326</v>
      </c>
      <c r="O528" s="81">
        <v>5.3497574260311058</v>
      </c>
      <c r="P528" s="81">
        <v>4.3262626293701789</v>
      </c>
      <c r="Q528" s="81">
        <v>0.31053386035488717</v>
      </c>
      <c r="R528" s="81">
        <v>0</v>
      </c>
      <c r="S528" s="81">
        <v>0</v>
      </c>
      <c r="T528" s="82"/>
      <c r="U528" s="81">
        <v>761699</v>
      </c>
      <c r="V528" s="81">
        <v>219</v>
      </c>
      <c r="W528" s="81">
        <v>29</v>
      </c>
      <c r="X528" s="81">
        <v>1150</v>
      </c>
      <c r="Y528" s="81">
        <v>1802</v>
      </c>
      <c r="Z528" s="81">
        <v>2717</v>
      </c>
      <c r="AA528" s="81">
        <v>849</v>
      </c>
      <c r="AB528" s="81">
        <v>5104</v>
      </c>
      <c r="AC528" s="81">
        <v>0</v>
      </c>
      <c r="AD528" s="81">
        <v>0</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2383</v>
      </c>
      <c r="B529" s="80">
        <v>8</v>
      </c>
      <c r="C529" s="80">
        <v>8</v>
      </c>
      <c r="D529" s="80">
        <v>1</v>
      </c>
      <c r="E529" s="80">
        <v>2011</v>
      </c>
      <c r="F529" s="80" t="s">
        <v>87</v>
      </c>
      <c r="G529" s="80" t="s">
        <v>2375</v>
      </c>
      <c r="H529" s="80" t="s">
        <v>2376</v>
      </c>
      <c r="I529" s="177"/>
      <c r="J529" s="81">
        <v>11.134464823392804</v>
      </c>
      <c r="K529" s="81">
        <v>0.92294240116188997</v>
      </c>
      <c r="L529" s="81">
        <v>1.155670400345469</v>
      </c>
      <c r="M529" s="81">
        <v>6.1327751905959564</v>
      </c>
      <c r="N529" s="81">
        <v>8.7782665648884173</v>
      </c>
      <c r="O529" s="81">
        <v>5.2398594479078309</v>
      </c>
      <c r="P529" s="81">
        <v>4.1913434885049945</v>
      </c>
      <c r="Q529" s="81">
        <v>0.35327764159168218</v>
      </c>
      <c r="R529" s="81">
        <v>0</v>
      </c>
      <c r="S529" s="81">
        <v>0</v>
      </c>
      <c r="T529" s="82"/>
      <c r="U529" s="81">
        <v>705281</v>
      </c>
      <c r="V529" s="81">
        <v>219</v>
      </c>
      <c r="W529" s="81">
        <v>29</v>
      </c>
      <c r="X529" s="81">
        <v>1150</v>
      </c>
      <c r="Y529" s="81">
        <v>1804</v>
      </c>
      <c r="Z529" s="81">
        <v>2719</v>
      </c>
      <c r="AA529" s="81">
        <v>847</v>
      </c>
      <c r="AB529" s="81">
        <v>5034</v>
      </c>
      <c r="AC529" s="81">
        <v>0</v>
      </c>
      <c r="AD529" s="81">
        <v>0</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2384</v>
      </c>
      <c r="B530" s="80">
        <v>9</v>
      </c>
      <c r="C530" s="80">
        <v>9</v>
      </c>
      <c r="D530" s="80">
        <v>1</v>
      </c>
      <c r="E530" s="80">
        <v>2012</v>
      </c>
      <c r="F530" s="80" t="s">
        <v>88</v>
      </c>
      <c r="G530" s="80" t="s">
        <v>2375</v>
      </c>
      <c r="H530" s="80" t="s">
        <v>2376</v>
      </c>
      <c r="I530" s="177"/>
      <c r="J530" s="81">
        <v>9.9829480655984568</v>
      </c>
      <c r="K530" s="81">
        <v>0.92859852586339464</v>
      </c>
      <c r="L530" s="81">
        <v>1.2617510012869124</v>
      </c>
      <c r="M530" s="81">
        <v>6.4622560031965515</v>
      </c>
      <c r="N530" s="81">
        <v>9.88776168881183</v>
      </c>
      <c r="O530" s="81">
        <v>5.261720749120669</v>
      </c>
      <c r="P530" s="81">
        <v>4.1256116382237566</v>
      </c>
      <c r="Q530" s="81">
        <v>0.37742296031558598</v>
      </c>
      <c r="R530" s="81">
        <v>0</v>
      </c>
      <c r="S530" s="81">
        <v>0</v>
      </c>
      <c r="T530" s="82"/>
      <c r="U530" s="81">
        <v>626426</v>
      </c>
      <c r="V530" s="81">
        <v>219</v>
      </c>
      <c r="W530" s="81">
        <v>29</v>
      </c>
      <c r="X530" s="81">
        <v>1150</v>
      </c>
      <c r="Y530" s="81">
        <v>1791</v>
      </c>
      <c r="Z530" s="81">
        <v>2752</v>
      </c>
      <c r="AA530" s="81">
        <v>829</v>
      </c>
      <c r="AB530" s="81">
        <v>4950</v>
      </c>
      <c r="AC530" s="81">
        <v>0</v>
      </c>
      <c r="AD530" s="81">
        <v>0</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2385</v>
      </c>
      <c r="B531" s="80">
        <v>10</v>
      </c>
      <c r="C531" s="80">
        <v>10</v>
      </c>
      <c r="D531" s="80">
        <v>1</v>
      </c>
      <c r="E531" s="80">
        <v>2013</v>
      </c>
      <c r="F531" s="80" t="s">
        <v>89</v>
      </c>
      <c r="G531" s="80" t="s">
        <v>2375</v>
      </c>
      <c r="H531" s="80" t="s">
        <v>2376</v>
      </c>
      <c r="I531" s="177"/>
      <c r="J531" s="81">
        <v>9.0710026086916944</v>
      </c>
      <c r="K531" s="81">
        <v>0.79986167260517882</v>
      </c>
      <c r="L531" s="81">
        <v>1.239987141477364</v>
      </c>
      <c r="M531" s="81">
        <v>6.4317697502117044</v>
      </c>
      <c r="N531" s="81">
        <v>9.7926897552640053</v>
      </c>
      <c r="O531" s="81">
        <v>5.0917426771262919</v>
      </c>
      <c r="P531" s="81">
        <v>4.1361611354463479</v>
      </c>
      <c r="Q531" s="81">
        <v>0.37626063282836758</v>
      </c>
      <c r="R531" s="81">
        <v>0</v>
      </c>
      <c r="S531" s="81">
        <v>0</v>
      </c>
      <c r="T531" s="82"/>
      <c r="U531" s="81">
        <v>569485</v>
      </c>
      <c r="V531" s="81">
        <v>219</v>
      </c>
      <c r="W531" s="81">
        <v>29</v>
      </c>
      <c r="X531" s="81">
        <v>1150</v>
      </c>
      <c r="Y531" s="81">
        <v>1771</v>
      </c>
      <c r="Z531" s="81">
        <v>2782</v>
      </c>
      <c r="AA531" s="81">
        <v>828</v>
      </c>
      <c r="AB531" s="81">
        <v>4864</v>
      </c>
      <c r="AC531" s="81">
        <v>0</v>
      </c>
      <c r="AD531" s="81">
        <v>0</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2386</v>
      </c>
      <c r="B532" s="80">
        <v>11</v>
      </c>
      <c r="C532" s="80">
        <v>11</v>
      </c>
      <c r="D532" s="80">
        <v>1</v>
      </c>
      <c r="E532" s="80">
        <v>2014</v>
      </c>
      <c r="F532" s="80" t="s">
        <v>90</v>
      </c>
      <c r="G532" s="80" t="s">
        <v>2375</v>
      </c>
      <c r="H532" s="80" t="s">
        <v>2376</v>
      </c>
      <c r="I532" s="177"/>
      <c r="J532" s="81">
        <v>8.5112060091259618</v>
      </c>
      <c r="K532" s="81">
        <v>0.5850120180937024</v>
      </c>
      <c r="L532" s="81">
        <v>1.0026573694847647</v>
      </c>
      <c r="M532" s="81">
        <v>6.0138908001184879</v>
      </c>
      <c r="N532" s="81">
        <v>8.4392949333494371</v>
      </c>
      <c r="O532" s="81">
        <v>4.8258045007107695</v>
      </c>
      <c r="P532" s="81">
        <v>3.9568198605169491</v>
      </c>
      <c r="Q532" s="81">
        <v>0.35180183217976302</v>
      </c>
      <c r="R532" s="81">
        <v>0</v>
      </c>
      <c r="S532" s="81">
        <v>0</v>
      </c>
      <c r="T532" s="82"/>
      <c r="U532" s="81">
        <v>604910</v>
      </c>
      <c r="V532" s="81">
        <v>148</v>
      </c>
      <c r="W532" s="81">
        <v>32</v>
      </c>
      <c r="X532" s="81">
        <v>1111</v>
      </c>
      <c r="Y532" s="81">
        <v>1757</v>
      </c>
      <c r="Z532" s="81">
        <v>2777</v>
      </c>
      <c r="AA532" s="81">
        <v>788</v>
      </c>
      <c r="AB532" s="81">
        <v>4740</v>
      </c>
      <c r="AC532" s="81">
        <v>0</v>
      </c>
      <c r="AD532" s="81">
        <v>0</v>
      </c>
      <c r="AE532" s="82"/>
      <c r="AF532" s="81">
        <v>7145985.446277204</v>
      </c>
      <c r="AG532" s="81">
        <v>414024.5290314189</v>
      </c>
      <c r="AH532" s="81">
        <v>248962.16598660353</v>
      </c>
      <c r="AI532" s="81">
        <v>6589136.2602660069</v>
      </c>
      <c r="AJ532" s="81">
        <v>9873925.3716925196</v>
      </c>
      <c r="AK532" s="81">
        <v>0</v>
      </c>
      <c r="AL532" s="81">
        <v>0</v>
      </c>
      <c r="AM532" s="81">
        <v>650731.16916105384</v>
      </c>
      <c r="AN532" s="81">
        <v>0</v>
      </c>
      <c r="AO532" s="81">
        <v>0</v>
      </c>
      <c r="AP532" s="82"/>
      <c r="AQ532" s="81">
        <v>33</v>
      </c>
      <c r="AR532" s="81">
        <v>4</v>
      </c>
      <c r="AS532" s="81">
        <v>0</v>
      </c>
      <c r="AT532" s="81">
        <v>0</v>
      </c>
      <c r="AU532" s="81">
        <v>0</v>
      </c>
      <c r="AV532" s="81">
        <v>0</v>
      </c>
      <c r="AW532" s="81" t="s">
        <v>564</v>
      </c>
      <c r="AX532" s="82"/>
      <c r="AY532" s="81">
        <v>138.5</v>
      </c>
      <c r="AZ532" s="81">
        <v>121.3</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2387</v>
      </c>
      <c r="B533" s="80">
        <v>12</v>
      </c>
      <c r="C533" s="80">
        <v>12</v>
      </c>
      <c r="D533" s="80">
        <v>1</v>
      </c>
      <c r="E533" s="80">
        <v>2015</v>
      </c>
      <c r="F533" s="80" t="s">
        <v>91</v>
      </c>
      <c r="G533" s="80" t="s">
        <v>2375</v>
      </c>
      <c r="H533" s="80" t="s">
        <v>2376</v>
      </c>
      <c r="I533" s="177"/>
      <c r="J533" s="81">
        <v>7.4752894630429658</v>
      </c>
      <c r="K533" s="81">
        <v>0.59140641685024864</v>
      </c>
      <c r="L533" s="81">
        <v>1.0652669546915161</v>
      </c>
      <c r="M533" s="81">
        <v>5.0290592350641798</v>
      </c>
      <c r="N533" s="81">
        <v>7.8970528507648048</v>
      </c>
      <c r="O533" s="81">
        <v>4.779752726876068</v>
      </c>
      <c r="P533" s="81">
        <v>3.8694778269611807</v>
      </c>
      <c r="Q533" s="81">
        <v>0.33981910682394217</v>
      </c>
      <c r="R533" s="81">
        <v>0</v>
      </c>
      <c r="S533" s="81">
        <v>0</v>
      </c>
      <c r="T533" s="82"/>
      <c r="U533" s="81">
        <v>590765</v>
      </c>
      <c r="V533" s="81">
        <v>148</v>
      </c>
      <c r="W533" s="81">
        <v>32</v>
      </c>
      <c r="X533" s="81">
        <v>1111</v>
      </c>
      <c r="Y533" s="81">
        <v>1760</v>
      </c>
      <c r="Z533" s="81">
        <v>2777</v>
      </c>
      <c r="AA533" s="81">
        <v>770</v>
      </c>
      <c r="AB533" s="81">
        <v>4677</v>
      </c>
      <c r="AC533" s="81">
        <v>0</v>
      </c>
      <c r="AD533" s="81">
        <v>0</v>
      </c>
      <c r="AE533" s="82"/>
      <c r="AF533" s="81">
        <v>6418667.26763203</v>
      </c>
      <c r="AG533" s="81">
        <v>398486.73179106531</v>
      </c>
      <c r="AH533" s="81">
        <v>216626.96660039885</v>
      </c>
      <c r="AI533" s="81">
        <v>6692059.4976700684</v>
      </c>
      <c r="AJ533" s="81">
        <v>9415139.1388867069</v>
      </c>
      <c r="AK533" s="81">
        <v>0</v>
      </c>
      <c r="AL533" s="81">
        <v>0</v>
      </c>
      <c r="AM533" s="81">
        <v>640963.23072289512</v>
      </c>
      <c r="AN533" s="81">
        <v>0</v>
      </c>
      <c r="AO533" s="81">
        <v>0</v>
      </c>
      <c r="AP533" s="82"/>
      <c r="AQ533" s="81">
        <v>33</v>
      </c>
      <c r="AR533" s="81">
        <v>6</v>
      </c>
      <c r="AS533" s="81">
        <v>0</v>
      </c>
      <c r="AT533" s="81">
        <v>0</v>
      </c>
      <c r="AU533" s="81">
        <v>0</v>
      </c>
      <c r="AV533" s="81">
        <v>0</v>
      </c>
      <c r="AW533" s="81" t="s">
        <v>564</v>
      </c>
      <c r="AX533" s="82"/>
      <c r="AY533" s="81">
        <v>138.5</v>
      </c>
      <c r="AZ533" s="81">
        <v>214.2</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2388</v>
      </c>
      <c r="B534" s="80">
        <v>13</v>
      </c>
      <c r="C534" s="80">
        <v>13</v>
      </c>
      <c r="D534" s="80">
        <v>1</v>
      </c>
      <c r="E534" s="80">
        <v>2016</v>
      </c>
      <c r="F534" s="80" t="s">
        <v>92</v>
      </c>
      <c r="G534" s="80" t="s">
        <v>2375</v>
      </c>
      <c r="H534" s="80" t="s">
        <v>2376</v>
      </c>
      <c r="I534" s="177"/>
      <c r="J534" s="81">
        <v>7.4172963470969542</v>
      </c>
      <c r="K534" s="81">
        <v>0.50437398362681862</v>
      </c>
      <c r="L534" s="81">
        <v>1.371039517883244</v>
      </c>
      <c r="M534" s="81">
        <v>4.8911265308868623</v>
      </c>
      <c r="N534" s="81">
        <v>7.3530600837025526</v>
      </c>
      <c r="O534" s="81">
        <v>4.7047071369937461</v>
      </c>
      <c r="P534" s="81">
        <v>3.9015537130507578</v>
      </c>
      <c r="Q534" s="81">
        <v>0.32434227189319753</v>
      </c>
      <c r="R534" s="81">
        <v>0</v>
      </c>
      <c r="S534" s="81">
        <v>0</v>
      </c>
      <c r="T534" s="82"/>
      <c r="U534" s="81">
        <v>571721</v>
      </c>
      <c r="V534" s="81">
        <v>148</v>
      </c>
      <c r="W534" s="81">
        <v>32</v>
      </c>
      <c r="X534" s="81">
        <v>1111</v>
      </c>
      <c r="Y534" s="81">
        <v>1749</v>
      </c>
      <c r="Z534" s="81">
        <v>2767</v>
      </c>
      <c r="AA534" s="81">
        <v>803</v>
      </c>
      <c r="AB534" s="81">
        <v>4592</v>
      </c>
      <c r="AC534" s="81">
        <v>0</v>
      </c>
      <c r="AD534" s="81">
        <v>0</v>
      </c>
      <c r="AE534" s="82"/>
      <c r="AF534" s="81">
        <v>6405728.2774162842</v>
      </c>
      <c r="AG534" s="81">
        <v>325056.55060192611</v>
      </c>
      <c r="AH534" s="81">
        <v>215945.6340757022</v>
      </c>
      <c r="AI534" s="81">
        <v>6857640.2087203078</v>
      </c>
      <c r="AJ534" s="81">
        <v>8655394.1848502401</v>
      </c>
      <c r="AK534" s="81">
        <v>0</v>
      </c>
      <c r="AL534" s="81">
        <v>0</v>
      </c>
      <c r="AM534" s="81">
        <v>629803.2527767854</v>
      </c>
      <c r="AN534" s="81">
        <v>0</v>
      </c>
      <c r="AO534" s="81">
        <v>0</v>
      </c>
      <c r="AP534" s="82"/>
      <c r="AQ534" s="81">
        <v>35</v>
      </c>
      <c r="AR534" s="81">
        <v>9</v>
      </c>
      <c r="AS534" s="81">
        <v>0</v>
      </c>
      <c r="AT534" s="81">
        <v>0</v>
      </c>
      <c r="AU534" s="81">
        <v>0</v>
      </c>
      <c r="AV534" s="81">
        <v>0</v>
      </c>
      <c r="AW534" s="81" t="s">
        <v>564</v>
      </c>
      <c r="AX534" s="82"/>
      <c r="AY534" s="81">
        <v>153</v>
      </c>
      <c r="AZ534" s="81">
        <v>2164</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2389</v>
      </c>
      <c r="B535" s="80">
        <v>14</v>
      </c>
      <c r="C535" s="80">
        <v>14</v>
      </c>
      <c r="D535" s="80">
        <v>1</v>
      </c>
      <c r="E535" s="80">
        <v>2017</v>
      </c>
      <c r="F535" s="80" t="s">
        <v>71</v>
      </c>
      <c r="G535" s="80" t="s">
        <v>2375</v>
      </c>
      <c r="H535" s="80" t="s">
        <v>2376</v>
      </c>
      <c r="I535" s="177"/>
      <c r="J535" s="81">
        <v>7.3913975802444138</v>
      </c>
      <c r="K535" s="81">
        <v>0.51602366319273052</v>
      </c>
      <c r="L535" s="81">
        <v>1.2351390843010985</v>
      </c>
      <c r="M535" s="81">
        <v>4.7128814327046591</v>
      </c>
      <c r="N535" s="81">
        <v>7.7576745266444656</v>
      </c>
      <c r="O535" s="81">
        <v>4.561035646953262</v>
      </c>
      <c r="P535" s="81">
        <v>3.8526990451450858</v>
      </c>
      <c r="Q535" s="81">
        <v>0.30707976225906181</v>
      </c>
      <c r="R535" s="81">
        <v>0</v>
      </c>
      <c r="S535" s="81">
        <v>0</v>
      </c>
      <c r="T535" s="82"/>
      <c r="U535" s="81">
        <v>608398</v>
      </c>
      <c r="V535" s="81">
        <v>148</v>
      </c>
      <c r="W535" s="81">
        <v>32</v>
      </c>
      <c r="X535" s="81">
        <v>1111</v>
      </c>
      <c r="Y535" s="81">
        <v>1741</v>
      </c>
      <c r="Z535" s="81">
        <v>2727</v>
      </c>
      <c r="AA535" s="81">
        <v>798</v>
      </c>
      <c r="AB535" s="81">
        <v>4496</v>
      </c>
      <c r="AC535" s="81">
        <v>0</v>
      </c>
      <c r="AD535" s="81">
        <v>0</v>
      </c>
      <c r="AE535" s="82"/>
      <c r="AF535" s="81">
        <v>6603326.857012731</v>
      </c>
      <c r="AG535" s="81">
        <v>370055.72855064698</v>
      </c>
      <c r="AH535" s="81">
        <v>261470.6590341861</v>
      </c>
      <c r="AI535" s="81">
        <v>7049508.2005974445</v>
      </c>
      <c r="AJ535" s="81">
        <v>9112554.1963204052</v>
      </c>
      <c r="AK535" s="81">
        <v>0</v>
      </c>
      <c r="AL535" s="81">
        <v>0</v>
      </c>
      <c r="AM535" s="81">
        <v>617601.5022607292</v>
      </c>
      <c r="AN535" s="81">
        <v>0</v>
      </c>
      <c r="AO535" s="81">
        <v>0</v>
      </c>
      <c r="AP535" s="82"/>
      <c r="AQ535" s="81">
        <v>35</v>
      </c>
      <c r="AR535" s="81">
        <v>10</v>
      </c>
      <c r="AS535" s="81">
        <v>0</v>
      </c>
      <c r="AT535" s="81">
        <v>0</v>
      </c>
      <c r="AU535" s="81">
        <v>0</v>
      </c>
      <c r="AV535" s="81">
        <v>0</v>
      </c>
      <c r="AW535" s="81" t="s">
        <v>564</v>
      </c>
      <c r="AX535" s="82"/>
      <c r="AY535" s="81">
        <v>153</v>
      </c>
      <c r="AZ535" s="81">
        <v>3794</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2390</v>
      </c>
      <c r="B536" s="80">
        <v>15</v>
      </c>
      <c r="C536" s="80">
        <v>15</v>
      </c>
      <c r="D536" s="80">
        <v>1</v>
      </c>
      <c r="E536" s="80">
        <v>2018</v>
      </c>
      <c r="F536" s="80" t="s">
        <v>93</v>
      </c>
      <c r="G536" s="80" t="s">
        <v>2375</v>
      </c>
      <c r="H536" s="80" t="s">
        <v>2376</v>
      </c>
      <c r="I536" s="177"/>
      <c r="J536" s="81">
        <v>7.7797097509829918</v>
      </c>
      <c r="K536" s="81">
        <v>0.47251308740133757</v>
      </c>
      <c r="L536" s="81">
        <v>1.1508371456515054</v>
      </c>
      <c r="M536" s="81">
        <v>4.5988495500763529</v>
      </c>
      <c r="N536" s="81">
        <v>7.2136106103363193</v>
      </c>
      <c r="O536" s="81">
        <v>4.3982109375931548</v>
      </c>
      <c r="P536" s="81">
        <v>3.7283104313537798</v>
      </c>
      <c r="Q536" s="81">
        <v>0.27899684325579555</v>
      </c>
      <c r="R536" s="81">
        <v>0</v>
      </c>
      <c r="S536" s="81">
        <v>0</v>
      </c>
      <c r="T536" s="82"/>
      <c r="U536" s="81">
        <v>642000</v>
      </c>
      <c r="V536" s="81">
        <v>148</v>
      </c>
      <c r="W536" s="81">
        <v>32</v>
      </c>
      <c r="X536" s="81">
        <v>1111</v>
      </c>
      <c r="Y536" s="81">
        <v>1728</v>
      </c>
      <c r="Z536" s="81">
        <v>2680</v>
      </c>
      <c r="AA536" s="81">
        <v>780</v>
      </c>
      <c r="AB536" s="81">
        <v>4402</v>
      </c>
      <c r="AC536" s="81">
        <v>0</v>
      </c>
      <c r="AD536" s="81">
        <v>0</v>
      </c>
      <c r="AE536" s="82"/>
      <c r="AF536" s="81">
        <v>6940459.0816841274</v>
      </c>
      <c r="AG536" s="81">
        <v>324514.79284159688</v>
      </c>
      <c r="AH536" s="81">
        <v>247245.21122741289</v>
      </c>
      <c r="AI536" s="81">
        <v>6665673.1222051149</v>
      </c>
      <c r="AJ536" s="81">
        <v>9208272.6844503041</v>
      </c>
      <c r="AK536" s="81">
        <v>0</v>
      </c>
      <c r="AL536" s="81">
        <v>0</v>
      </c>
      <c r="AM536" s="81">
        <v>605940.18935267825</v>
      </c>
      <c r="AN536" s="81">
        <v>0</v>
      </c>
      <c r="AO536" s="81">
        <v>0</v>
      </c>
      <c r="AP536" s="82"/>
      <c r="AQ536" s="81">
        <v>35</v>
      </c>
      <c r="AR536" s="81">
        <v>11</v>
      </c>
      <c r="AS536" s="81">
        <v>0</v>
      </c>
      <c r="AT536" s="81">
        <v>0</v>
      </c>
      <c r="AU536" s="81">
        <v>0</v>
      </c>
      <c r="AV536" s="81">
        <v>0</v>
      </c>
      <c r="AW536" s="81" t="s">
        <v>564</v>
      </c>
      <c r="AX536" s="82"/>
      <c r="AY536" s="81">
        <v>153</v>
      </c>
      <c r="AZ536" s="81">
        <v>3805</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2391</v>
      </c>
      <c r="B537" s="80">
        <v>16</v>
      </c>
      <c r="C537" s="80">
        <v>16</v>
      </c>
      <c r="D537" s="80">
        <v>1</v>
      </c>
      <c r="E537" s="80">
        <v>2019</v>
      </c>
      <c r="F537" s="80" t="s">
        <v>73</v>
      </c>
      <c r="G537" s="80" t="s">
        <v>2375</v>
      </c>
      <c r="H537" s="80" t="s">
        <v>2376</v>
      </c>
      <c r="I537" s="177"/>
      <c r="J537" s="81">
        <v>7.2541106692154278</v>
      </c>
      <c r="K537" s="81">
        <v>0.53224154186866035</v>
      </c>
      <c r="L537" s="81">
        <v>1.1616599051679046</v>
      </c>
      <c r="M537" s="81">
        <v>4.665787139219411</v>
      </c>
      <c r="N537" s="81">
        <v>6.9814514462962354</v>
      </c>
      <c r="O537" s="81">
        <v>4.2567225560949904</v>
      </c>
      <c r="P537" s="81">
        <v>3.5637880120723824</v>
      </c>
      <c r="Q537" s="81">
        <v>0.26719906035702784</v>
      </c>
      <c r="R537" s="81">
        <v>0</v>
      </c>
      <c r="S537" s="81">
        <v>0</v>
      </c>
      <c r="T537" s="82"/>
      <c r="U537" s="81">
        <v>636142</v>
      </c>
      <c r="V537" s="81">
        <v>148</v>
      </c>
      <c r="W537" s="81">
        <v>32</v>
      </c>
      <c r="X537" s="81">
        <v>1111</v>
      </c>
      <c r="Y537" s="81">
        <v>1736</v>
      </c>
      <c r="Z537" s="81">
        <v>2665</v>
      </c>
      <c r="AA537" s="81">
        <v>740</v>
      </c>
      <c r="AB537" s="81">
        <v>4330</v>
      </c>
      <c r="AC537" s="81">
        <v>0</v>
      </c>
      <c r="AD537" s="81">
        <v>0</v>
      </c>
      <c r="AE537" s="82"/>
      <c r="AF537" s="81">
        <v>6330014.525486893</v>
      </c>
      <c r="AG537" s="81">
        <v>316223.3077239038</v>
      </c>
      <c r="AH537" s="81">
        <v>261491.229633354</v>
      </c>
      <c r="AI537" s="81">
        <v>6883852.0246026423</v>
      </c>
      <c r="AJ537" s="81">
        <v>8573004.1577979103</v>
      </c>
      <c r="AK537" s="81">
        <v>0</v>
      </c>
      <c r="AL537" s="81">
        <v>0</v>
      </c>
      <c r="AM537" s="81">
        <v>589713.40377745195</v>
      </c>
      <c r="AN537" s="81">
        <v>0</v>
      </c>
      <c r="AO537" s="81">
        <v>0</v>
      </c>
      <c r="AP537" s="82"/>
      <c r="AQ537" s="81">
        <v>36</v>
      </c>
      <c r="AR537" s="81">
        <v>13</v>
      </c>
      <c r="AS537" s="81">
        <v>0</v>
      </c>
      <c r="AT537" s="81">
        <v>0</v>
      </c>
      <c r="AU537" s="81">
        <v>0</v>
      </c>
      <c r="AV537" s="81">
        <v>0</v>
      </c>
      <c r="AW537" s="81" t="s">
        <v>564</v>
      </c>
      <c r="AX537" s="82"/>
      <c r="AY537" s="81">
        <v>156</v>
      </c>
      <c r="AZ537" s="81">
        <v>3869.4</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2392</v>
      </c>
      <c r="B538" s="80">
        <v>17</v>
      </c>
      <c r="C538" s="80">
        <v>17</v>
      </c>
      <c r="D538" s="80">
        <v>1</v>
      </c>
      <c r="E538" s="80">
        <v>2020</v>
      </c>
      <c r="F538" s="80" t="s">
        <v>218</v>
      </c>
      <c r="G538" s="80" t="s">
        <v>2375</v>
      </c>
      <c r="H538" s="80" t="s">
        <v>2376</v>
      </c>
      <c r="I538" s="177"/>
      <c r="J538" s="81">
        <v>5.9615252092192614</v>
      </c>
      <c r="K538" s="81">
        <v>0.51675711969268434</v>
      </c>
      <c r="L538" s="81">
        <v>0.6870556659984759</v>
      </c>
      <c r="M538" s="81">
        <v>3.8055244762373612</v>
      </c>
      <c r="N538" s="81">
        <v>6.4222183685426906</v>
      </c>
      <c r="O538" s="81">
        <v>3.6875082754123989</v>
      </c>
      <c r="P538" s="81">
        <v>3.3288721064704307</v>
      </c>
      <c r="Q538" s="81">
        <v>0.25159585087972902</v>
      </c>
      <c r="R538" s="81">
        <v>0</v>
      </c>
      <c r="S538" s="81">
        <v>0</v>
      </c>
      <c r="T538" s="82"/>
      <c r="U538" s="81">
        <v>552945</v>
      </c>
      <c r="V538" s="81">
        <v>130</v>
      </c>
      <c r="W538" s="81">
        <v>20</v>
      </c>
      <c r="X538" s="81">
        <v>1025</v>
      </c>
      <c r="Y538" s="81">
        <v>1709</v>
      </c>
      <c r="Z538" s="81">
        <v>2635</v>
      </c>
      <c r="AA538" s="81">
        <v>751</v>
      </c>
      <c r="AB538" s="81">
        <v>4267</v>
      </c>
      <c r="AC538" s="81">
        <v>0</v>
      </c>
      <c r="AD538" s="81">
        <v>0</v>
      </c>
      <c r="AE538" s="82"/>
      <c r="AF538" s="81">
        <v>5341372.2433617124</v>
      </c>
      <c r="AG538" s="81">
        <v>293453.1028482198</v>
      </c>
      <c r="AH538" s="81">
        <v>158761.91319124619</v>
      </c>
      <c r="AI538" s="81">
        <v>5962000.9440656081</v>
      </c>
      <c r="AJ538" s="81">
        <v>8093237.9683265835</v>
      </c>
      <c r="AK538" s="81"/>
      <c r="AL538" s="81"/>
      <c r="AM538" s="81">
        <v>556890.90735877748</v>
      </c>
      <c r="AN538" s="81"/>
      <c r="AO538" s="81"/>
      <c r="AP538" s="82"/>
      <c r="AQ538" s="81">
        <v>37</v>
      </c>
      <c r="AR538" s="81">
        <v>13</v>
      </c>
      <c r="AS538" s="81">
        <v>0</v>
      </c>
      <c r="AT538" s="81">
        <v>0</v>
      </c>
      <c r="AU538" s="81">
        <v>0</v>
      </c>
      <c r="AV538" s="81">
        <v>0</v>
      </c>
      <c r="AW538" s="81">
        <v>0</v>
      </c>
      <c r="AX538" s="82"/>
      <c r="AY538" s="81">
        <v>160</v>
      </c>
      <c r="AZ538" s="81">
        <v>3869.4</v>
      </c>
      <c r="BA538" s="81">
        <v>0</v>
      </c>
      <c r="BB538" s="81">
        <v>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2393</v>
      </c>
      <c r="B539" s="80">
        <v>17</v>
      </c>
      <c r="C539" s="80">
        <v>18</v>
      </c>
      <c r="D539" s="80">
        <v>1</v>
      </c>
      <c r="E539" s="80">
        <v>2021</v>
      </c>
      <c r="F539" s="80" t="s">
        <v>75</v>
      </c>
      <c r="G539" s="174" t="s">
        <v>2375</v>
      </c>
      <c r="H539" s="80" t="s">
        <v>2376</v>
      </c>
      <c r="I539" s="177"/>
      <c r="J539" s="81">
        <v>6.94676796095378</v>
      </c>
      <c r="K539" s="81">
        <v>0.4239486391140565</v>
      </c>
      <c r="L539" s="81">
        <v>0.500446289191389</v>
      </c>
      <c r="M539" s="81">
        <v>4.2288129928566471</v>
      </c>
      <c r="N539" s="81">
        <v>5.6882716864606993</v>
      </c>
      <c r="O539" s="81">
        <v>3.5431448204018805</v>
      </c>
      <c r="P539" s="81">
        <v>3.4044236419236809</v>
      </c>
      <c r="Q539" s="81">
        <v>0.25019956761686107</v>
      </c>
      <c r="R539" s="81">
        <v>0</v>
      </c>
      <c r="S539" s="81">
        <v>0</v>
      </c>
      <c r="T539" s="82"/>
      <c r="U539" s="81">
        <v>669438</v>
      </c>
      <c r="V539" s="81">
        <v>130</v>
      </c>
      <c r="W539" s="81">
        <v>20</v>
      </c>
      <c r="X539" s="81">
        <v>1025</v>
      </c>
      <c r="Y539" s="81">
        <v>1715</v>
      </c>
      <c r="Z539" s="81">
        <v>2607</v>
      </c>
      <c r="AA539" s="81">
        <v>749</v>
      </c>
      <c r="AB539" s="81">
        <v>4193</v>
      </c>
      <c r="AC539" s="81">
        <v>0</v>
      </c>
      <c r="AD539" s="81">
        <v>0</v>
      </c>
      <c r="AE539" s="82"/>
      <c r="AF539" s="81">
        <v>6022865.9585711835</v>
      </c>
      <c r="AG539" s="81">
        <v>293569.91015222511</v>
      </c>
      <c r="AH539" s="81">
        <v>108274.01807914834</v>
      </c>
      <c r="AI539" s="81">
        <v>6534098.258334484</v>
      </c>
      <c r="AJ539" s="81">
        <v>6697333.646265029</v>
      </c>
      <c r="AK539" s="81">
        <v>0</v>
      </c>
      <c r="AL539" s="81">
        <v>0</v>
      </c>
      <c r="AM539" s="81">
        <v>550389.48157811759</v>
      </c>
      <c r="AN539" s="81">
        <v>0</v>
      </c>
      <c r="AO539" s="81">
        <v>0</v>
      </c>
      <c r="AP539" s="82"/>
      <c r="AQ539" s="81">
        <v>40</v>
      </c>
      <c r="AR539" s="81">
        <v>13</v>
      </c>
      <c r="AS539" s="81">
        <v>0</v>
      </c>
      <c r="AT539" s="81">
        <v>0</v>
      </c>
      <c r="AU539" s="81">
        <v>0</v>
      </c>
      <c r="AV539" s="81">
        <v>0</v>
      </c>
      <c r="AW539" s="81"/>
      <c r="AX539" s="82"/>
      <c r="AY539" s="81">
        <v>183.5</v>
      </c>
      <c r="AZ539" s="81">
        <v>3869.4</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2394</v>
      </c>
      <c r="B540" s="80">
        <v>17</v>
      </c>
      <c r="C540" s="80">
        <v>19</v>
      </c>
      <c r="D540" s="80">
        <v>1</v>
      </c>
      <c r="E540" s="80">
        <v>2022</v>
      </c>
      <c r="F540" s="80" t="s">
        <v>568</v>
      </c>
      <c r="G540" s="174" t="s">
        <v>2375</v>
      </c>
      <c r="H540" s="80" t="s">
        <v>2376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40</v>
      </c>
      <c r="AR540" s="81">
        <v>13</v>
      </c>
      <c r="AS540" s="81">
        <v>0</v>
      </c>
      <c r="AT540" s="81">
        <v>0</v>
      </c>
      <c r="AU540" s="81">
        <v>0</v>
      </c>
      <c r="AV540" s="81">
        <v>0</v>
      </c>
      <c r="AW540" s="81"/>
      <c r="AX540" s="82"/>
      <c r="AY540" s="81">
        <v>183.50000000000003</v>
      </c>
      <c r="AZ540" s="81">
        <v>3869.4</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2395</v>
      </c>
      <c r="B541" s="80">
        <v>443</v>
      </c>
      <c r="C541" s="80">
        <v>1</v>
      </c>
      <c r="D541" s="80">
        <v>27</v>
      </c>
      <c r="E541" s="80">
        <v>1990</v>
      </c>
      <c r="F541" s="80" t="s">
        <v>562</v>
      </c>
      <c r="G541" s="80" t="s">
        <v>2396</v>
      </c>
      <c r="H541" s="80" t="s">
        <v>2397</v>
      </c>
      <c r="I541" s="177"/>
      <c r="J541" s="81">
        <v>7.6013419156899058</v>
      </c>
      <c r="K541" s="81">
        <v>1.5303049139538705</v>
      </c>
      <c r="L541" s="81">
        <v>3.2973689643411732</v>
      </c>
      <c r="M541" s="81">
        <v>2.0800808297848481</v>
      </c>
      <c r="N541" s="81">
        <v>4.2291559225188164</v>
      </c>
      <c r="O541" s="81">
        <v>3.9823813057640578</v>
      </c>
      <c r="P541" s="81">
        <v>7.0878145466412565</v>
      </c>
      <c r="Q541" s="81">
        <v>0.36590165609569475</v>
      </c>
      <c r="R541" s="81">
        <v>0</v>
      </c>
      <c r="S541" s="81">
        <v>0.33843890920413006</v>
      </c>
      <c r="T541" s="82"/>
      <c r="U541" s="81">
        <v>613018</v>
      </c>
      <c r="V541" s="81">
        <v>450</v>
      </c>
      <c r="W541" s="81">
        <v>43</v>
      </c>
      <c r="X541" s="81">
        <v>816</v>
      </c>
      <c r="Y541" s="81">
        <v>1528</v>
      </c>
      <c r="Z541" s="81">
        <v>1638</v>
      </c>
      <c r="AA541" s="81">
        <v>1721</v>
      </c>
      <c r="AB541" s="81">
        <v>5941</v>
      </c>
      <c r="AC541" s="81">
        <v>0</v>
      </c>
      <c r="AD541" s="81">
        <v>0.33843890920413006</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2398</v>
      </c>
      <c r="B542" s="80">
        <v>444</v>
      </c>
      <c r="C542" s="80">
        <v>2</v>
      </c>
      <c r="D542" s="80">
        <v>27</v>
      </c>
      <c r="E542" s="80">
        <v>2005</v>
      </c>
      <c r="F542" s="80" t="s">
        <v>565</v>
      </c>
      <c r="G542" s="80" t="s">
        <v>2396</v>
      </c>
      <c r="H542" s="80" t="s">
        <v>2397</v>
      </c>
      <c r="I542" s="177"/>
      <c r="J542" s="81">
        <v>3.0119445047303492</v>
      </c>
      <c r="K542" s="81">
        <v>1.2328066438127205</v>
      </c>
      <c r="L542" s="81">
        <v>4.1706882441466862</v>
      </c>
      <c r="M542" s="81">
        <v>3.9987600773312808</v>
      </c>
      <c r="N542" s="81">
        <v>5.1497099584935873</v>
      </c>
      <c r="O542" s="81">
        <v>5.6873803796731748</v>
      </c>
      <c r="P542" s="81">
        <v>8.533641973134074</v>
      </c>
      <c r="Q542" s="81">
        <v>0.32674149684771414</v>
      </c>
      <c r="R542" s="81">
        <v>0</v>
      </c>
      <c r="S542" s="81">
        <v>0.38501195301686364</v>
      </c>
      <c r="T542" s="82"/>
      <c r="U542" s="81">
        <v>277627</v>
      </c>
      <c r="V542" s="81">
        <v>496</v>
      </c>
      <c r="W542" s="81">
        <v>55</v>
      </c>
      <c r="X542" s="81">
        <v>886</v>
      </c>
      <c r="Y542" s="81">
        <v>1698</v>
      </c>
      <c r="Z542" s="81">
        <v>2707</v>
      </c>
      <c r="AA542" s="81">
        <v>1697</v>
      </c>
      <c r="AB542" s="81">
        <v>5546</v>
      </c>
      <c r="AC542" s="81">
        <v>0</v>
      </c>
      <c r="AD542" s="81">
        <v>0.38501195301686364</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2399</v>
      </c>
      <c r="B543" s="80">
        <v>445</v>
      </c>
      <c r="C543" s="80">
        <v>3</v>
      </c>
      <c r="D543" s="80">
        <v>27</v>
      </c>
      <c r="E543" s="80">
        <v>2006</v>
      </c>
      <c r="F543" s="80" t="s">
        <v>566</v>
      </c>
      <c r="G543" s="80" t="s">
        <v>2396</v>
      </c>
      <c r="H543" s="80" t="s">
        <v>2397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2400</v>
      </c>
      <c r="B544" s="80">
        <v>446</v>
      </c>
      <c r="C544" s="80">
        <v>4</v>
      </c>
      <c r="D544" s="80">
        <v>27</v>
      </c>
      <c r="E544" s="80">
        <v>2007</v>
      </c>
      <c r="F544" s="80" t="s">
        <v>567</v>
      </c>
      <c r="G544" s="80" t="s">
        <v>2396</v>
      </c>
      <c r="H544" s="80" t="s">
        <v>2397</v>
      </c>
      <c r="I544" s="177"/>
      <c r="J544" s="81">
        <v>2.1865074655094183</v>
      </c>
      <c r="K544" s="81">
        <v>1.272532226216331</v>
      </c>
      <c r="L544" s="81">
        <v>3.3375953747005296</v>
      </c>
      <c r="M544" s="81">
        <v>4.6498492529663693</v>
      </c>
      <c r="N544" s="81">
        <v>5.1592006528602443</v>
      </c>
      <c r="O544" s="81">
        <v>5.4790779668049971</v>
      </c>
      <c r="P544" s="81">
        <v>8.6146678793241929</v>
      </c>
      <c r="Q544" s="81">
        <v>0.33130120240841321</v>
      </c>
      <c r="R544" s="81">
        <v>0</v>
      </c>
      <c r="S544" s="81">
        <v>0.40058180530269516</v>
      </c>
      <c r="T544" s="82"/>
      <c r="U544" s="81">
        <v>229271</v>
      </c>
      <c r="V544" s="81">
        <v>522</v>
      </c>
      <c r="W544" s="81">
        <v>43</v>
      </c>
      <c r="X544" s="81">
        <v>1187</v>
      </c>
      <c r="Y544" s="81">
        <v>1694</v>
      </c>
      <c r="Z544" s="81">
        <v>2711</v>
      </c>
      <c r="AA544" s="81">
        <v>1687</v>
      </c>
      <c r="AB544" s="81">
        <v>5326</v>
      </c>
      <c r="AC544" s="81">
        <v>0</v>
      </c>
      <c r="AD544" s="81">
        <v>0.40058180530269516</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2401</v>
      </c>
      <c r="B545" s="80">
        <v>447</v>
      </c>
      <c r="C545" s="80">
        <v>5</v>
      </c>
      <c r="D545" s="80">
        <v>27</v>
      </c>
      <c r="E545" s="80">
        <v>2008</v>
      </c>
      <c r="F545" s="80" t="s">
        <v>84</v>
      </c>
      <c r="G545" s="80" t="s">
        <v>2396</v>
      </c>
      <c r="H545" s="80" t="s">
        <v>2397</v>
      </c>
      <c r="I545" s="177"/>
      <c r="J545" s="81">
        <v>1.919863290133593</v>
      </c>
      <c r="K545" s="81">
        <v>0.9424859318466664</v>
      </c>
      <c r="L545" s="81">
        <v>2.9908801069905975</v>
      </c>
      <c r="M545" s="81">
        <v>4.8432646090390108</v>
      </c>
      <c r="N545" s="81">
        <v>4.5857845798773313</v>
      </c>
      <c r="O545" s="81">
        <v>5.2737674300814108</v>
      </c>
      <c r="P545" s="81">
        <v>8.5181385995898626</v>
      </c>
      <c r="Q545" s="81">
        <v>0.3208657101258468</v>
      </c>
      <c r="R545" s="81">
        <v>0</v>
      </c>
      <c r="S545" s="81">
        <v>0.40846785336739538</v>
      </c>
      <c r="T545" s="82"/>
      <c r="U545" s="81">
        <v>207592</v>
      </c>
      <c r="V545" s="81">
        <v>522</v>
      </c>
      <c r="W545" s="81">
        <v>43</v>
      </c>
      <c r="X545" s="81">
        <v>1187</v>
      </c>
      <c r="Y545" s="81">
        <v>1689</v>
      </c>
      <c r="Z545" s="81">
        <v>2701</v>
      </c>
      <c r="AA545" s="81">
        <v>1670</v>
      </c>
      <c r="AB545" s="81">
        <v>5243</v>
      </c>
      <c r="AC545" s="81">
        <v>0</v>
      </c>
      <c r="AD545" s="81">
        <v>0.40846785336739538</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2402</v>
      </c>
      <c r="B546" s="80">
        <v>448</v>
      </c>
      <c r="C546" s="80">
        <v>6</v>
      </c>
      <c r="D546" s="80">
        <v>27</v>
      </c>
      <c r="E546" s="80">
        <v>2009</v>
      </c>
      <c r="F546" s="80" t="s">
        <v>85</v>
      </c>
      <c r="G546" s="80" t="s">
        <v>2396</v>
      </c>
      <c r="H546" s="80" t="s">
        <v>2397</v>
      </c>
      <c r="I546" s="177"/>
      <c r="J546" s="81">
        <v>1.5661239142110084</v>
      </c>
      <c r="K546" s="81">
        <v>0.61755162882027859</v>
      </c>
      <c r="L546" s="81">
        <v>2.9506656028489422</v>
      </c>
      <c r="M546" s="81">
        <v>4.5089609885056987</v>
      </c>
      <c r="N546" s="81">
        <v>4.386142379559903</v>
      </c>
      <c r="O546" s="81">
        <v>5.3548352384438171</v>
      </c>
      <c r="P546" s="81">
        <v>8.014120944825283</v>
      </c>
      <c r="Q546" s="81">
        <v>0.30204306568477335</v>
      </c>
      <c r="R546" s="81">
        <v>0</v>
      </c>
      <c r="S546" s="81">
        <v>0.39207757099948043</v>
      </c>
      <c r="T546" s="82"/>
      <c r="U546" s="81">
        <v>153041</v>
      </c>
      <c r="V546" s="81">
        <v>326</v>
      </c>
      <c r="W546" s="81">
        <v>61</v>
      </c>
      <c r="X546" s="81">
        <v>1179</v>
      </c>
      <c r="Y546" s="81">
        <v>1678</v>
      </c>
      <c r="Z546" s="81">
        <v>2707</v>
      </c>
      <c r="AA546" s="81">
        <v>1613</v>
      </c>
      <c r="AB546" s="81">
        <v>5181</v>
      </c>
      <c r="AC546" s="81">
        <v>0</v>
      </c>
      <c r="AD546" s="81">
        <v>0.39207757099948043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2403</v>
      </c>
      <c r="B547" s="80">
        <v>449</v>
      </c>
      <c r="C547" s="80">
        <v>7</v>
      </c>
      <c r="D547" s="80">
        <v>27</v>
      </c>
      <c r="E547" s="80">
        <v>2010</v>
      </c>
      <c r="F547" s="80" t="s">
        <v>86</v>
      </c>
      <c r="G547" s="80" t="s">
        <v>2396</v>
      </c>
      <c r="H547" s="80" t="s">
        <v>2397</v>
      </c>
      <c r="I547" s="177"/>
      <c r="J547" s="81">
        <v>1.0867036208917655</v>
      </c>
      <c r="K547" s="81">
        <v>0.66535243384043685</v>
      </c>
      <c r="L547" s="81">
        <v>2.8413916853355587</v>
      </c>
      <c r="M547" s="81">
        <v>4.7629610379168321</v>
      </c>
      <c r="N547" s="81">
        <v>5.319809616667909</v>
      </c>
      <c r="O547" s="81">
        <v>5.3792923400504167</v>
      </c>
      <c r="P547" s="81">
        <v>8.0869008160311822</v>
      </c>
      <c r="Q547" s="81">
        <v>0.31138563818501425</v>
      </c>
      <c r="R547" s="81">
        <v>0</v>
      </c>
      <c r="S547" s="81">
        <v>0.33042881170070681</v>
      </c>
      <c r="T547" s="82"/>
      <c r="U547" s="81">
        <v>105491</v>
      </c>
      <c r="V547" s="81">
        <v>326</v>
      </c>
      <c r="W547" s="81">
        <v>61</v>
      </c>
      <c r="X547" s="81">
        <v>1179</v>
      </c>
      <c r="Y547" s="81">
        <v>1681</v>
      </c>
      <c r="Z547" s="81">
        <v>2732</v>
      </c>
      <c r="AA547" s="81">
        <v>1587</v>
      </c>
      <c r="AB547" s="81">
        <v>5118</v>
      </c>
      <c r="AC547" s="81">
        <v>0</v>
      </c>
      <c r="AD547" s="81">
        <v>0.33042881170070681</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2404</v>
      </c>
      <c r="B548" s="80">
        <v>450</v>
      </c>
      <c r="C548" s="80">
        <v>8</v>
      </c>
      <c r="D548" s="80">
        <v>27</v>
      </c>
      <c r="E548" s="80">
        <v>2011</v>
      </c>
      <c r="F548" s="80" t="s">
        <v>87</v>
      </c>
      <c r="G548" s="80" t="s">
        <v>2396</v>
      </c>
      <c r="H548" s="80" t="s">
        <v>2397</v>
      </c>
      <c r="I548" s="177"/>
      <c r="J548" s="81">
        <v>1.2706604282905951</v>
      </c>
      <c r="K548" s="81">
        <v>0.879063547998438</v>
      </c>
      <c r="L548" s="81">
        <v>2.516461426879506</v>
      </c>
      <c r="M548" s="81">
        <v>5.4697726699244713</v>
      </c>
      <c r="N548" s="81">
        <v>6.5033558618372149</v>
      </c>
      <c r="O548" s="81">
        <v>5.2552764672470236</v>
      </c>
      <c r="P548" s="81">
        <v>7.6107276095875811</v>
      </c>
      <c r="Q548" s="81">
        <v>0.35285657169705559</v>
      </c>
      <c r="R548" s="81">
        <v>0</v>
      </c>
      <c r="S548" s="81">
        <v>0.4200963385824496</v>
      </c>
      <c r="T548" s="82"/>
      <c r="U548" s="81">
        <v>106401</v>
      </c>
      <c r="V548" s="81">
        <v>326</v>
      </c>
      <c r="W548" s="81">
        <v>61</v>
      </c>
      <c r="X548" s="81">
        <v>1179</v>
      </c>
      <c r="Y548" s="81">
        <v>1672</v>
      </c>
      <c r="Z548" s="81">
        <v>2727</v>
      </c>
      <c r="AA548" s="81">
        <v>1538</v>
      </c>
      <c r="AB548" s="81">
        <v>5028</v>
      </c>
      <c r="AC548" s="81">
        <v>0</v>
      </c>
      <c r="AD548" s="81">
        <v>0.4200963385824496</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2405</v>
      </c>
      <c r="B549" s="80">
        <v>451</v>
      </c>
      <c r="C549" s="80">
        <v>9</v>
      </c>
      <c r="D549" s="80">
        <v>27</v>
      </c>
      <c r="E549" s="80">
        <v>2012</v>
      </c>
      <c r="F549" s="80" t="s">
        <v>88</v>
      </c>
      <c r="G549" s="80" t="s">
        <v>2396</v>
      </c>
      <c r="H549" s="80" t="s">
        <v>2397</v>
      </c>
      <c r="I549" s="177"/>
      <c r="J549" s="81">
        <v>1.5763302476634637</v>
      </c>
      <c r="K549" s="81">
        <v>0.8498840629460469</v>
      </c>
      <c r="L549" s="81">
        <v>2.4918750248276034</v>
      </c>
      <c r="M549" s="81">
        <v>6.1664688213255445</v>
      </c>
      <c r="N549" s="81">
        <v>6.9237459436763</v>
      </c>
      <c r="O549" s="81">
        <v>5.233041311897991</v>
      </c>
      <c r="P549" s="81">
        <v>7.4997548115840784</v>
      </c>
      <c r="Q549" s="81">
        <v>0.37681298381406586</v>
      </c>
      <c r="R549" s="81">
        <v>0</v>
      </c>
      <c r="S549" s="81">
        <v>0.30197360897620762</v>
      </c>
      <c r="T549" s="82"/>
      <c r="U549" s="81">
        <v>118181</v>
      </c>
      <c r="V549" s="81">
        <v>326</v>
      </c>
      <c r="W549" s="81">
        <v>61</v>
      </c>
      <c r="X549" s="81">
        <v>1179</v>
      </c>
      <c r="Y549" s="81">
        <v>1663</v>
      </c>
      <c r="Z549" s="81">
        <v>2737</v>
      </c>
      <c r="AA549" s="81">
        <v>1507</v>
      </c>
      <c r="AB549" s="81">
        <v>4942</v>
      </c>
      <c r="AC549" s="81">
        <v>0</v>
      </c>
      <c r="AD549" s="81">
        <v>0.30197360897620762</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2406</v>
      </c>
      <c r="B550" s="80">
        <v>452</v>
      </c>
      <c r="C550" s="80">
        <v>10</v>
      </c>
      <c r="D550" s="80">
        <v>27</v>
      </c>
      <c r="E550" s="80">
        <v>2013</v>
      </c>
      <c r="F550" s="80" t="s">
        <v>89</v>
      </c>
      <c r="G550" s="80" t="s">
        <v>2396</v>
      </c>
      <c r="H550" s="80" t="s">
        <v>2397</v>
      </c>
      <c r="I550" s="177"/>
      <c r="J550" s="81">
        <v>2.2877659431782309</v>
      </c>
      <c r="K550" s="81">
        <v>0.73296280634433764</v>
      </c>
      <c r="L550" s="81">
        <v>2.3461849278041522</v>
      </c>
      <c r="M550" s="81">
        <v>6.0485874139963292</v>
      </c>
      <c r="N550" s="81">
        <v>7.5488999337271396</v>
      </c>
      <c r="O550" s="81">
        <v>5.0295143338400612</v>
      </c>
      <c r="P550" s="81">
        <v>7.4980408989190446</v>
      </c>
      <c r="Q550" s="81">
        <v>0.37587385175021337</v>
      </c>
      <c r="R550" s="81">
        <v>0</v>
      </c>
      <c r="S550" s="81">
        <v>0.39149286253743965</v>
      </c>
      <c r="T550" s="82"/>
      <c r="U550" s="81">
        <v>161347</v>
      </c>
      <c r="V550" s="81">
        <v>326</v>
      </c>
      <c r="W550" s="81">
        <v>61</v>
      </c>
      <c r="X550" s="81">
        <v>1179</v>
      </c>
      <c r="Y550" s="81">
        <v>1655</v>
      </c>
      <c r="Z550" s="81">
        <v>2748</v>
      </c>
      <c r="AA550" s="81">
        <v>1501</v>
      </c>
      <c r="AB550" s="81">
        <v>4859</v>
      </c>
      <c r="AC550" s="81">
        <v>0</v>
      </c>
      <c r="AD550" s="81">
        <v>0.39149286253743965</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2407</v>
      </c>
      <c r="B551" s="80">
        <v>453</v>
      </c>
      <c r="C551" s="80">
        <v>11</v>
      </c>
      <c r="D551" s="80">
        <v>27</v>
      </c>
      <c r="E551" s="80">
        <v>2014</v>
      </c>
      <c r="F551" s="80" t="s">
        <v>90</v>
      </c>
      <c r="G551" s="80" t="s">
        <v>2396</v>
      </c>
      <c r="H551" s="80" t="s">
        <v>2397</v>
      </c>
      <c r="I551" s="177"/>
      <c r="J551" s="81">
        <v>2.3246133210899598</v>
      </c>
      <c r="K551" s="81">
        <v>0.72017382758337556</v>
      </c>
      <c r="L551" s="81">
        <v>1.9728560709517642</v>
      </c>
      <c r="M551" s="81">
        <v>5.069989033605375</v>
      </c>
      <c r="N551" s="81">
        <v>5.9487392186709513</v>
      </c>
      <c r="O551" s="81">
        <v>4.7858356481661719</v>
      </c>
      <c r="P551" s="81">
        <v>7.451675980973544</v>
      </c>
      <c r="Q551" s="81">
        <v>0.35759097625360725</v>
      </c>
      <c r="R551" s="81">
        <v>0</v>
      </c>
      <c r="S551" s="81">
        <v>0</v>
      </c>
      <c r="T551" s="82"/>
      <c r="U551" s="81">
        <v>179068</v>
      </c>
      <c r="V551" s="81">
        <v>289</v>
      </c>
      <c r="W551" s="81">
        <v>45</v>
      </c>
      <c r="X551" s="81">
        <v>982</v>
      </c>
      <c r="Y551" s="81">
        <v>1657</v>
      </c>
      <c r="Z551" s="81">
        <v>2754</v>
      </c>
      <c r="AA551" s="81">
        <v>1484</v>
      </c>
      <c r="AB551" s="81">
        <v>4818</v>
      </c>
      <c r="AC551" s="81">
        <v>0</v>
      </c>
      <c r="AD551" s="81">
        <v>0</v>
      </c>
      <c r="AE551" s="82"/>
      <c r="AF551" s="81">
        <v>2228040.4912569751</v>
      </c>
      <c r="AG551" s="81">
        <v>557676.83298274549</v>
      </c>
      <c r="AH551" s="81">
        <v>500610.86941286182</v>
      </c>
      <c r="AI551" s="81">
        <v>6276924.1315403944</v>
      </c>
      <c r="AJ551" s="81">
        <v>8287571.1143506505</v>
      </c>
      <c r="AK551" s="81">
        <v>0</v>
      </c>
      <c r="AL551" s="81">
        <v>0</v>
      </c>
      <c r="AM551" s="81">
        <v>661439.4035902865</v>
      </c>
      <c r="AN551" s="81">
        <v>0</v>
      </c>
      <c r="AO551" s="81">
        <v>0</v>
      </c>
      <c r="AP551" s="82"/>
      <c r="AQ551" s="81">
        <v>173</v>
      </c>
      <c r="AR551" s="81">
        <v>69</v>
      </c>
      <c r="AS551" s="81">
        <v>0</v>
      </c>
      <c r="AT551" s="81">
        <v>0</v>
      </c>
      <c r="AU551" s="81">
        <v>0</v>
      </c>
      <c r="AV551" s="81">
        <v>0</v>
      </c>
      <c r="AW551" s="81" t="s">
        <v>564</v>
      </c>
      <c r="AX551" s="82"/>
      <c r="AY551" s="81">
        <v>868.36</v>
      </c>
      <c r="AZ551" s="81">
        <v>5049.1000000000004</v>
      </c>
      <c r="BA551" s="81">
        <v>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2408</v>
      </c>
      <c r="B552" s="80">
        <v>454</v>
      </c>
      <c r="C552" s="80">
        <v>12</v>
      </c>
      <c r="D552" s="80">
        <v>27</v>
      </c>
      <c r="E552" s="80">
        <v>2015</v>
      </c>
      <c r="F552" s="80" t="s">
        <v>91</v>
      </c>
      <c r="G552" s="80" t="s">
        <v>2396</v>
      </c>
      <c r="H552" s="80" t="s">
        <v>2397</v>
      </c>
      <c r="I552" s="177"/>
      <c r="J552" s="81">
        <v>7.9477320235774576</v>
      </c>
      <c r="K552" s="81">
        <v>0.67881109601170986</v>
      </c>
      <c r="L552" s="81">
        <v>1.9469810804156087</v>
      </c>
      <c r="M552" s="81">
        <v>4.5312070488762544</v>
      </c>
      <c r="N552" s="81">
        <v>5.3778289602345355</v>
      </c>
      <c r="O552" s="81">
        <v>4.6661539944404105</v>
      </c>
      <c r="P552" s="81">
        <v>7.3922102382596062</v>
      </c>
      <c r="Q552" s="81">
        <v>0.3418535167001599</v>
      </c>
      <c r="R552" s="81">
        <v>0</v>
      </c>
      <c r="S552" s="81">
        <v>0.6055638162815179</v>
      </c>
      <c r="T552" s="82"/>
      <c r="U552" s="81">
        <v>765664</v>
      </c>
      <c r="V552" s="81">
        <v>289</v>
      </c>
      <c r="W552" s="81">
        <v>45</v>
      </c>
      <c r="X552" s="81">
        <v>982</v>
      </c>
      <c r="Y552" s="81">
        <v>1664</v>
      </c>
      <c r="Z552" s="81">
        <v>2711</v>
      </c>
      <c r="AA552" s="81">
        <v>1471</v>
      </c>
      <c r="AB552" s="81">
        <v>4705</v>
      </c>
      <c r="AC552" s="81">
        <v>0</v>
      </c>
      <c r="AD552" s="81">
        <v>0.6055638162815179</v>
      </c>
      <c r="AE552" s="82"/>
      <c r="AF552" s="81">
        <v>7997215.6685658395</v>
      </c>
      <c r="AG552" s="81">
        <v>513073.06904479745</v>
      </c>
      <c r="AH552" s="81">
        <v>405482.79468502436</v>
      </c>
      <c r="AI552" s="81">
        <v>6016581.0233214675</v>
      </c>
      <c r="AJ552" s="81">
        <v>8215860.528726276</v>
      </c>
      <c r="AK552" s="81">
        <v>0</v>
      </c>
      <c r="AL552" s="81">
        <v>0</v>
      </c>
      <c r="AM552" s="81">
        <v>644800.51326731266</v>
      </c>
      <c r="AN552" s="81">
        <v>0</v>
      </c>
      <c r="AO552" s="81">
        <v>0</v>
      </c>
      <c r="AP552" s="82"/>
      <c r="AQ552" s="81">
        <v>177</v>
      </c>
      <c r="AR552" s="81">
        <v>73</v>
      </c>
      <c r="AS552" s="81">
        <v>0</v>
      </c>
      <c r="AT552" s="81">
        <v>0</v>
      </c>
      <c r="AU552" s="81">
        <v>0</v>
      </c>
      <c r="AV552" s="81">
        <v>0</v>
      </c>
      <c r="AW552" s="81" t="s">
        <v>564</v>
      </c>
      <c r="AX552" s="82"/>
      <c r="AY552" s="81">
        <v>895.86</v>
      </c>
      <c r="AZ552" s="81">
        <v>5218.2</v>
      </c>
      <c r="BA552" s="81">
        <v>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2409</v>
      </c>
      <c r="B553" s="80">
        <v>455</v>
      </c>
      <c r="C553" s="80">
        <v>13</v>
      </c>
      <c r="D553" s="80">
        <v>27</v>
      </c>
      <c r="E553" s="80">
        <v>2016</v>
      </c>
      <c r="F553" s="80" t="s">
        <v>92</v>
      </c>
      <c r="G553" s="80" t="s">
        <v>2396</v>
      </c>
      <c r="H553" s="80" t="s">
        <v>2397</v>
      </c>
      <c r="I553" s="177"/>
      <c r="J553" s="81">
        <v>1.4445186603953242</v>
      </c>
      <c r="K553" s="81">
        <v>0.65224357203666072</v>
      </c>
      <c r="L553" s="81">
        <v>1.9021430453679522</v>
      </c>
      <c r="M553" s="81">
        <v>3.6336008481002957</v>
      </c>
      <c r="N553" s="81">
        <v>5.277263347033089</v>
      </c>
      <c r="O553" s="81">
        <v>4.6128913851333699</v>
      </c>
      <c r="P553" s="81">
        <v>7.1423212430692562</v>
      </c>
      <c r="Q553" s="81">
        <v>0.32794450531361413</v>
      </c>
      <c r="R553" s="81">
        <v>0</v>
      </c>
      <c r="S553" s="81">
        <v>0.46261585584218601</v>
      </c>
      <c r="T553" s="82"/>
      <c r="U553" s="81">
        <v>147967</v>
      </c>
      <c r="V553" s="81">
        <v>289</v>
      </c>
      <c r="W553" s="81">
        <v>45</v>
      </c>
      <c r="X553" s="81">
        <v>982</v>
      </c>
      <c r="Y553" s="81">
        <v>1655</v>
      </c>
      <c r="Z553" s="81">
        <v>2713</v>
      </c>
      <c r="AA553" s="81">
        <v>1470</v>
      </c>
      <c r="AB553" s="81">
        <v>4643</v>
      </c>
      <c r="AC553" s="81">
        <v>0</v>
      </c>
      <c r="AD553" s="81">
        <v>0.46261585584218601</v>
      </c>
      <c r="AE553" s="82"/>
      <c r="AF553" s="81">
        <v>1570127.8746869089</v>
      </c>
      <c r="AG553" s="81">
        <v>487398.42638191557</v>
      </c>
      <c r="AH553" s="81">
        <v>338573.59232929442</v>
      </c>
      <c r="AI553" s="81">
        <v>5728820.4819443533</v>
      </c>
      <c r="AJ553" s="81">
        <v>8872677.8442229666</v>
      </c>
      <c r="AK553" s="81">
        <v>0</v>
      </c>
      <c r="AL553" s="81">
        <v>0</v>
      </c>
      <c r="AM553" s="81">
        <v>636798.01886816521</v>
      </c>
      <c r="AN553" s="81">
        <v>0</v>
      </c>
      <c r="AO553" s="81">
        <v>0</v>
      </c>
      <c r="AP553" s="82"/>
      <c r="AQ553" s="81">
        <v>180</v>
      </c>
      <c r="AR553" s="81">
        <v>77</v>
      </c>
      <c r="AS553" s="81">
        <v>0</v>
      </c>
      <c r="AT553" s="81">
        <v>0</v>
      </c>
      <c r="AU553" s="81">
        <v>0</v>
      </c>
      <c r="AV553" s="81">
        <v>0</v>
      </c>
      <c r="AW553" s="81" t="s">
        <v>564</v>
      </c>
      <c r="AX553" s="82"/>
      <c r="AY553" s="81">
        <v>914.26</v>
      </c>
      <c r="AZ553" s="81">
        <v>6730</v>
      </c>
      <c r="BA553" s="81">
        <v>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2410</v>
      </c>
      <c r="B554" s="80">
        <v>456</v>
      </c>
      <c r="C554" s="80">
        <v>14</v>
      </c>
      <c r="D554" s="80">
        <v>27</v>
      </c>
      <c r="E554" s="80">
        <v>2017</v>
      </c>
      <c r="F554" s="80" t="s">
        <v>71</v>
      </c>
      <c r="G554" s="80" t="s">
        <v>2396</v>
      </c>
      <c r="H554" s="80" t="s">
        <v>2397</v>
      </c>
      <c r="I554" s="177"/>
      <c r="J554" s="81">
        <v>1.371611659476641</v>
      </c>
      <c r="K554" s="81">
        <v>0.62782663002065386</v>
      </c>
      <c r="L554" s="81">
        <v>1.7563136777149257</v>
      </c>
      <c r="M554" s="81">
        <v>3.3068610361916941</v>
      </c>
      <c r="N554" s="81">
        <v>4.9737131797271603</v>
      </c>
      <c r="O554" s="81">
        <v>4.5292572541068692</v>
      </c>
      <c r="P554" s="81">
        <v>7.0343139207724201</v>
      </c>
      <c r="Q554" s="81">
        <v>0.31104120047325789</v>
      </c>
      <c r="R554" s="81">
        <v>0</v>
      </c>
      <c r="S554" s="81">
        <v>0.42895815459052555</v>
      </c>
      <c r="T554" s="82"/>
      <c r="U554" s="81">
        <v>152281</v>
      </c>
      <c r="V554" s="81">
        <v>289</v>
      </c>
      <c r="W554" s="81">
        <v>45</v>
      </c>
      <c r="X554" s="81">
        <v>982</v>
      </c>
      <c r="Y554" s="81">
        <v>1656</v>
      </c>
      <c r="Z554" s="81">
        <v>2708</v>
      </c>
      <c r="AA554" s="81">
        <v>1457</v>
      </c>
      <c r="AB554" s="81">
        <v>4554</v>
      </c>
      <c r="AC554" s="81">
        <v>0</v>
      </c>
      <c r="AD554" s="81">
        <v>0.42895815459052561</v>
      </c>
      <c r="AE554" s="82"/>
      <c r="AF554" s="81">
        <v>1684751.547980499</v>
      </c>
      <c r="AG554" s="81">
        <v>478679.00642956008</v>
      </c>
      <c r="AH554" s="81">
        <v>408871.57768435462</v>
      </c>
      <c r="AI554" s="81">
        <v>5518971.2279691435</v>
      </c>
      <c r="AJ554" s="81">
        <v>8931559.9598498717</v>
      </c>
      <c r="AK554" s="81">
        <v>0</v>
      </c>
      <c r="AL554" s="81">
        <v>0</v>
      </c>
      <c r="AM554" s="81">
        <v>625568.78142690414</v>
      </c>
      <c r="AN554" s="81">
        <v>0</v>
      </c>
      <c r="AO554" s="81">
        <v>0</v>
      </c>
      <c r="AP554" s="82"/>
      <c r="AQ554" s="81">
        <v>185</v>
      </c>
      <c r="AR554" s="81">
        <v>89</v>
      </c>
      <c r="AS554" s="81">
        <v>0</v>
      </c>
      <c r="AT554" s="81">
        <v>1</v>
      </c>
      <c r="AU554" s="81">
        <v>0</v>
      </c>
      <c r="AV554" s="81">
        <v>0</v>
      </c>
      <c r="AW554" s="81" t="s">
        <v>564</v>
      </c>
      <c r="AX554" s="82"/>
      <c r="AY554" s="81">
        <v>949.26</v>
      </c>
      <c r="AZ554" s="81">
        <v>7242.4999999999982</v>
      </c>
      <c r="BA554" s="81">
        <v>0</v>
      </c>
      <c r="BB554" s="81">
        <v>8879.7999999999993</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2411</v>
      </c>
      <c r="B555" s="80">
        <v>457</v>
      </c>
      <c r="C555" s="80">
        <v>15</v>
      </c>
      <c r="D555" s="80">
        <v>27</v>
      </c>
      <c r="E555" s="80">
        <v>2018</v>
      </c>
      <c r="F555" s="80" t="s">
        <v>93</v>
      </c>
      <c r="G555" s="80" t="s">
        <v>2396</v>
      </c>
      <c r="H555" s="80" t="s">
        <v>2397</v>
      </c>
      <c r="I555" s="177"/>
      <c r="J555" s="81">
        <v>1.388688797785824</v>
      </c>
      <c r="K555" s="81">
        <v>0.54977823215166965</v>
      </c>
      <c r="L555" s="81">
        <v>1.5397216109533118</v>
      </c>
      <c r="M555" s="81">
        <v>2.9980030112841378</v>
      </c>
      <c r="N555" s="81">
        <v>3.6870805553696564</v>
      </c>
      <c r="O555" s="81">
        <v>4.37195296184633</v>
      </c>
      <c r="P555" s="81">
        <v>7.002531771709342</v>
      </c>
      <c r="Q555" s="81">
        <v>0.2842573471154573</v>
      </c>
      <c r="R555" s="81">
        <v>0</v>
      </c>
      <c r="S555" s="81">
        <v>0.516735216843207</v>
      </c>
      <c r="T555" s="82"/>
      <c r="U555" s="81">
        <v>170333</v>
      </c>
      <c r="V555" s="81">
        <v>289</v>
      </c>
      <c r="W555" s="81">
        <v>45</v>
      </c>
      <c r="X555" s="81">
        <v>982</v>
      </c>
      <c r="Y555" s="81">
        <v>1636</v>
      </c>
      <c r="Z555" s="81">
        <v>2664</v>
      </c>
      <c r="AA555" s="81">
        <v>1465</v>
      </c>
      <c r="AB555" s="81">
        <v>4485</v>
      </c>
      <c r="AC555" s="81">
        <v>0</v>
      </c>
      <c r="AD555" s="81">
        <v>0.516735216843207</v>
      </c>
      <c r="AE555" s="82"/>
      <c r="AF555" s="81">
        <v>2006434.1895219961</v>
      </c>
      <c r="AG555" s="81">
        <v>426263.59481171001</v>
      </c>
      <c r="AH555" s="81">
        <v>372050.03111855761</v>
      </c>
      <c r="AI555" s="81">
        <v>5418929.3332761535</v>
      </c>
      <c r="AJ555" s="81">
        <v>7915945.6904057357</v>
      </c>
      <c r="AK555" s="81">
        <v>0</v>
      </c>
      <c r="AL555" s="81">
        <v>0</v>
      </c>
      <c r="AM555" s="81">
        <v>617365.23154174513</v>
      </c>
      <c r="AN555" s="81">
        <v>0</v>
      </c>
      <c r="AO555" s="81">
        <v>0</v>
      </c>
      <c r="AP555" s="82"/>
      <c r="AQ555" s="81">
        <v>187</v>
      </c>
      <c r="AR555" s="81">
        <v>92</v>
      </c>
      <c r="AS555" s="81">
        <v>0</v>
      </c>
      <c r="AT555" s="81">
        <v>1</v>
      </c>
      <c r="AU555" s="81">
        <v>0</v>
      </c>
      <c r="AV555" s="81">
        <v>0</v>
      </c>
      <c r="AW555" s="81" t="s">
        <v>564</v>
      </c>
      <c r="AX555" s="82"/>
      <c r="AY555" s="81">
        <v>968.25999999999988</v>
      </c>
      <c r="AZ555" s="81">
        <v>7309</v>
      </c>
      <c r="BA555" s="81">
        <v>0</v>
      </c>
      <c r="BB555" s="81">
        <v>8880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2412</v>
      </c>
      <c r="B556" s="80">
        <v>458</v>
      </c>
      <c r="C556" s="80">
        <v>16</v>
      </c>
      <c r="D556" s="80">
        <v>27</v>
      </c>
      <c r="E556" s="80">
        <v>2019</v>
      </c>
      <c r="F556" s="80" t="s">
        <v>73</v>
      </c>
      <c r="G556" s="80" t="s">
        <v>2396</v>
      </c>
      <c r="H556" s="80" t="s">
        <v>2397</v>
      </c>
      <c r="I556" s="177"/>
      <c r="J556" s="81">
        <v>1.3869041926080996</v>
      </c>
      <c r="K556" s="81">
        <v>0.5170893382331665</v>
      </c>
      <c r="L556" s="81">
        <v>1.5693079320464034</v>
      </c>
      <c r="M556" s="81">
        <v>3.349970664009803</v>
      </c>
      <c r="N556" s="81">
        <v>3.5025395493268272</v>
      </c>
      <c r="O556" s="81">
        <v>4.2631116331022634</v>
      </c>
      <c r="P556" s="81">
        <v>6.973466272271363</v>
      </c>
      <c r="Q556" s="81">
        <v>0.27139525807164167</v>
      </c>
      <c r="R556" s="81">
        <v>0</v>
      </c>
      <c r="S556" s="81">
        <v>0.4546522355093251</v>
      </c>
      <c r="T556" s="82"/>
      <c r="U556" s="81">
        <v>166972</v>
      </c>
      <c r="V556" s="81">
        <v>289</v>
      </c>
      <c r="W556" s="81">
        <v>45</v>
      </c>
      <c r="X556" s="81">
        <v>982</v>
      </c>
      <c r="Y556" s="81">
        <v>1638</v>
      </c>
      <c r="Z556" s="81">
        <v>2669</v>
      </c>
      <c r="AA556" s="81">
        <v>1448</v>
      </c>
      <c r="AB556" s="81">
        <v>4398</v>
      </c>
      <c r="AC556" s="81">
        <v>0</v>
      </c>
      <c r="AD556" s="81">
        <v>0.4546522355093251</v>
      </c>
      <c r="AE556" s="82"/>
      <c r="AF556" s="81">
        <v>1956727.215787787</v>
      </c>
      <c r="AG556" s="81">
        <v>413028.15326824831</v>
      </c>
      <c r="AH556" s="81">
        <v>413669.03161473782</v>
      </c>
      <c r="AI556" s="81">
        <v>5462235.5521754427</v>
      </c>
      <c r="AJ556" s="81">
        <v>7166850.5027035885</v>
      </c>
      <c r="AK556" s="81">
        <v>0</v>
      </c>
      <c r="AL556" s="81">
        <v>0</v>
      </c>
      <c r="AM556" s="81">
        <v>598974.49187372602</v>
      </c>
      <c r="AN556" s="81">
        <v>0</v>
      </c>
      <c r="AO556" s="81">
        <v>0</v>
      </c>
      <c r="AP556" s="82"/>
      <c r="AQ556" s="81">
        <v>195</v>
      </c>
      <c r="AR556" s="81">
        <v>134</v>
      </c>
      <c r="AS556" s="81">
        <v>0</v>
      </c>
      <c r="AT556" s="81">
        <v>1</v>
      </c>
      <c r="AU556" s="81">
        <v>0</v>
      </c>
      <c r="AV556" s="81">
        <v>0</v>
      </c>
      <c r="AW556" s="81" t="s">
        <v>564</v>
      </c>
      <c r="AX556" s="82"/>
      <c r="AY556" s="81">
        <v>1019.06</v>
      </c>
      <c r="AZ556" s="81">
        <v>9258</v>
      </c>
      <c r="BA556" s="81">
        <v>0</v>
      </c>
      <c r="BB556" s="81">
        <v>8879.7999999999993</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2413</v>
      </c>
      <c r="B557" s="80">
        <v>459</v>
      </c>
      <c r="C557" s="80">
        <v>17</v>
      </c>
      <c r="D557" s="80">
        <v>27</v>
      </c>
      <c r="E557" s="80">
        <v>2020</v>
      </c>
      <c r="F557" s="80" t="s">
        <v>218</v>
      </c>
      <c r="G557" s="80" t="s">
        <v>2396</v>
      </c>
      <c r="H557" s="80" t="s">
        <v>2397</v>
      </c>
      <c r="I557" s="177"/>
      <c r="J557" s="81">
        <v>7.9090371856681081</v>
      </c>
      <c r="K557" s="81">
        <v>0.52454791557283287</v>
      </c>
      <c r="L557" s="81">
        <v>3.755332451509295</v>
      </c>
      <c r="M557" s="81">
        <v>2.9177967590120417</v>
      </c>
      <c r="N557" s="81">
        <v>3.6153722590129198</v>
      </c>
      <c r="O557" s="81">
        <v>3.6945054448154591</v>
      </c>
      <c r="P557" s="81">
        <v>6.5070362880141044</v>
      </c>
      <c r="Q557" s="81">
        <v>0.25118310868236365</v>
      </c>
      <c r="R557" s="81">
        <v>0</v>
      </c>
      <c r="S557" s="81">
        <v>0.5017843294825689</v>
      </c>
      <c r="T557" s="82"/>
      <c r="U557" s="81">
        <v>952700</v>
      </c>
      <c r="V557" s="81">
        <v>269</v>
      </c>
      <c r="W557" s="81">
        <v>121</v>
      </c>
      <c r="X557" s="81">
        <v>904</v>
      </c>
      <c r="Y557" s="81">
        <v>1610</v>
      </c>
      <c r="Z557" s="81">
        <v>2640</v>
      </c>
      <c r="AA557" s="81">
        <v>1468</v>
      </c>
      <c r="AB557" s="81">
        <v>4260</v>
      </c>
      <c r="AC557" s="81">
        <v>0</v>
      </c>
      <c r="AD557" s="81">
        <v>0.5017843294825689</v>
      </c>
      <c r="AE557" s="82"/>
      <c r="AF557" s="81">
        <v>10989258.063340761</v>
      </c>
      <c r="AG557" s="81">
        <v>385741.57650229213</v>
      </c>
      <c r="AH557" s="81">
        <v>1151781.2697972441</v>
      </c>
      <c r="AI557" s="81">
        <v>4637613.3729549302</v>
      </c>
      <c r="AJ557" s="81">
        <v>7483597.4927585069</v>
      </c>
      <c r="AK557" s="81"/>
      <c r="AL557" s="81"/>
      <c r="AM557" s="81">
        <v>555977.32958715537</v>
      </c>
      <c r="AN557" s="81"/>
      <c r="AO557" s="81"/>
      <c r="AP557" s="82"/>
      <c r="AQ557" s="81">
        <v>197</v>
      </c>
      <c r="AR557" s="81">
        <v>134</v>
      </c>
      <c r="AS557" s="81">
        <v>0</v>
      </c>
      <c r="AT557" s="81">
        <v>1</v>
      </c>
      <c r="AU557" s="81">
        <v>0</v>
      </c>
      <c r="AV557" s="81">
        <v>0</v>
      </c>
      <c r="AW557" s="81">
        <v>0</v>
      </c>
      <c r="AX557" s="82"/>
      <c r="AY557" s="81">
        <v>1027.1600000000001</v>
      </c>
      <c r="AZ557" s="81">
        <v>8924.4000000000142</v>
      </c>
      <c r="BA557" s="81">
        <v>0</v>
      </c>
      <c r="BB557" s="81">
        <v>8879.7999999999993</v>
      </c>
      <c r="BC557" s="81">
        <v>0</v>
      </c>
      <c r="BD557" s="81">
        <v>0</v>
      </c>
      <c r="BE557" s="81">
        <v>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2414</v>
      </c>
      <c r="B558" s="80">
        <v>459</v>
      </c>
      <c r="C558" s="80">
        <v>18</v>
      </c>
      <c r="D558" s="80">
        <v>27</v>
      </c>
      <c r="E558" s="80">
        <v>2021</v>
      </c>
      <c r="F558" s="80" t="s">
        <v>75</v>
      </c>
      <c r="G558" s="174" t="s">
        <v>2396</v>
      </c>
      <c r="H558" s="80" t="s">
        <v>2397</v>
      </c>
      <c r="I558" s="177"/>
      <c r="J558" s="81">
        <v>6.4593676649848621</v>
      </c>
      <c r="K558" s="81">
        <v>0.53699019010780524</v>
      </c>
      <c r="L558" s="81">
        <v>3.3550902422413329</v>
      </c>
      <c r="M558" s="81">
        <v>2.6775427502605575</v>
      </c>
      <c r="N558" s="81">
        <v>2.6979867874067289</v>
      </c>
      <c r="O558" s="81">
        <v>3.5662493320807571</v>
      </c>
      <c r="P558" s="81">
        <v>6.7815755323766789</v>
      </c>
      <c r="Q558" s="81">
        <v>0.24936417674001013</v>
      </c>
      <c r="R558" s="81">
        <v>0</v>
      </c>
      <c r="S558" s="81">
        <v>0.46911594247772331</v>
      </c>
      <c r="T558" s="82"/>
      <c r="U558" s="81">
        <v>994272</v>
      </c>
      <c r="V558" s="81">
        <v>269</v>
      </c>
      <c r="W558" s="81">
        <v>121</v>
      </c>
      <c r="X558" s="81">
        <v>904</v>
      </c>
      <c r="Y558" s="81">
        <v>1592</v>
      </c>
      <c r="Z558" s="81">
        <v>2624</v>
      </c>
      <c r="AA558" s="81">
        <v>1492</v>
      </c>
      <c r="AB558" s="81">
        <v>4179</v>
      </c>
      <c r="AC558" s="81">
        <v>0</v>
      </c>
      <c r="AD558" s="81">
        <v>0.46911594247772331</v>
      </c>
      <c r="AE558" s="82"/>
      <c r="AF558" s="81">
        <v>9997489.3115087692</v>
      </c>
      <c r="AG558" s="81">
        <v>412907.99184122775</v>
      </c>
      <c r="AH558" s="81">
        <v>1065582.5606199494</v>
      </c>
      <c r="AI558" s="81">
        <v>5098445.3383157523</v>
      </c>
      <c r="AJ558" s="81">
        <v>6650476.9713108381</v>
      </c>
      <c r="AK558" s="81">
        <v>0</v>
      </c>
      <c r="AL558" s="81">
        <v>0</v>
      </c>
      <c r="AM558" s="81">
        <v>548551.78714880836</v>
      </c>
      <c r="AN558" s="81">
        <v>0</v>
      </c>
      <c r="AO558" s="81">
        <v>0</v>
      </c>
      <c r="AP558" s="82"/>
      <c r="AQ558" s="81">
        <v>202</v>
      </c>
      <c r="AR558" s="81">
        <v>134</v>
      </c>
      <c r="AS558" s="81">
        <v>0</v>
      </c>
      <c r="AT558" s="81">
        <v>1</v>
      </c>
      <c r="AU558" s="81">
        <v>0</v>
      </c>
      <c r="AV558" s="81">
        <v>0</v>
      </c>
      <c r="AW558" s="81"/>
      <c r="AX558" s="82"/>
      <c r="AY558" s="81">
        <v>1053.71</v>
      </c>
      <c r="AZ558" s="81">
        <v>8924.4000000000142</v>
      </c>
      <c r="BA558" s="81">
        <v>0</v>
      </c>
      <c r="BB558" s="81">
        <v>8879.7999999999993</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2415</v>
      </c>
      <c r="B559" s="80">
        <v>459</v>
      </c>
      <c r="C559" s="80">
        <v>19</v>
      </c>
      <c r="D559" s="80">
        <v>27</v>
      </c>
      <c r="E559" s="80">
        <v>2022</v>
      </c>
      <c r="F559" s="80" t="s">
        <v>568</v>
      </c>
      <c r="G559" s="174" t="s">
        <v>2396</v>
      </c>
      <c r="H559" s="80" t="s">
        <v>2397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213</v>
      </c>
      <c r="AR559" s="81">
        <v>139</v>
      </c>
      <c r="AS559" s="81">
        <v>0</v>
      </c>
      <c r="AT559" s="81">
        <v>1</v>
      </c>
      <c r="AU559" s="81">
        <v>0</v>
      </c>
      <c r="AV559" s="81">
        <v>0</v>
      </c>
      <c r="AW559" s="81"/>
      <c r="AX559" s="82"/>
      <c r="AY559" s="81">
        <v>1126.6099999999997</v>
      </c>
      <c r="AZ559" s="81">
        <v>9171.9000000000142</v>
      </c>
      <c r="BA559" s="81">
        <v>0</v>
      </c>
      <c r="BB559" s="81">
        <v>8879.7999999999993</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1662</v>
      </c>
      <c r="B560" s="80">
        <v>511</v>
      </c>
      <c r="C560" s="80">
        <v>1</v>
      </c>
      <c r="D560" s="80">
        <v>31</v>
      </c>
      <c r="E560" s="80">
        <v>1990</v>
      </c>
      <c r="F560" s="80" t="s">
        <v>562</v>
      </c>
      <c r="G560" s="80" t="s">
        <v>1663</v>
      </c>
      <c r="H560" s="80" t="s">
        <v>1664</v>
      </c>
      <c r="I560" s="177"/>
      <c r="J560" s="81">
        <v>21056.914199969211</v>
      </c>
      <c r="K560" s="81">
        <v>1775.9950918613404</v>
      </c>
      <c r="L560" s="81">
        <v>3880.386061699206</v>
      </c>
      <c r="M560" s="81">
        <v>5769.648871827183</v>
      </c>
      <c r="N560" s="81">
        <v>9496.7870576817058</v>
      </c>
      <c r="O560" s="81">
        <v>4397.9906905710386</v>
      </c>
      <c r="P560" s="81">
        <v>4196.4392386889831</v>
      </c>
      <c r="Q560" s="81">
        <v>347.58791175214606</v>
      </c>
      <c r="R560" s="81">
        <v>810.80260761432851</v>
      </c>
      <c r="S560" s="81">
        <v>283.04507999999987</v>
      </c>
      <c r="T560" s="82"/>
      <c r="U560" s="81">
        <v>591203436</v>
      </c>
      <c r="V560" s="81">
        <v>324954</v>
      </c>
      <c r="W560" s="81">
        <v>45387</v>
      </c>
      <c r="X560" s="81">
        <v>1934712</v>
      </c>
      <c r="Y560" s="81">
        <v>2031612</v>
      </c>
      <c r="Z560" s="81">
        <v>1808945</v>
      </c>
      <c r="AA560" s="81">
        <v>1018942</v>
      </c>
      <c r="AB560" s="81">
        <v>5643647</v>
      </c>
      <c r="AC560" s="81">
        <v>140432471</v>
      </c>
      <c r="AD560" s="81">
        <v>283.04507999999987</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1665</v>
      </c>
      <c r="B561" s="80">
        <v>512</v>
      </c>
      <c r="C561" s="80">
        <v>2</v>
      </c>
      <c r="D561" s="80">
        <v>31</v>
      </c>
      <c r="E561" s="80">
        <v>2005</v>
      </c>
      <c r="F561" s="80" t="s">
        <v>565</v>
      </c>
      <c r="G561" s="80" t="s">
        <v>1663</v>
      </c>
      <c r="H561" s="80" t="s">
        <v>1664</v>
      </c>
      <c r="I561" s="177"/>
      <c r="J561" s="81">
        <v>17627.648033993857</v>
      </c>
      <c r="K561" s="81">
        <v>799.05105339900922</v>
      </c>
      <c r="L561" s="81">
        <v>3314.682372794714</v>
      </c>
      <c r="M561" s="81">
        <v>9983.0466764262492</v>
      </c>
      <c r="N561" s="81">
        <v>12657.43446834872</v>
      </c>
      <c r="O561" s="81">
        <v>5848.3582462009072</v>
      </c>
      <c r="P561" s="81">
        <v>4121.990448872144</v>
      </c>
      <c r="Q561" s="81">
        <v>331.68857284668684</v>
      </c>
      <c r="R561" s="81">
        <v>1012.1116464114457</v>
      </c>
      <c r="S561" s="81">
        <v>491.37654990587021</v>
      </c>
      <c r="T561" s="82"/>
      <c r="U561" s="81">
        <v>544436538</v>
      </c>
      <c r="V561" s="81">
        <v>243740</v>
      </c>
      <c r="W561" s="81">
        <v>29434</v>
      </c>
      <c r="X561" s="81">
        <v>1621218</v>
      </c>
      <c r="Y561" s="81">
        <v>2580577</v>
      </c>
      <c r="Z561" s="81">
        <v>2783620</v>
      </c>
      <c r="AA561" s="81">
        <v>819699</v>
      </c>
      <c r="AB561" s="81">
        <v>5629970</v>
      </c>
      <c r="AC561" s="81">
        <v>178970988</v>
      </c>
      <c r="AD561" s="81">
        <v>491.37654990587026</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1666</v>
      </c>
      <c r="B562" s="80">
        <v>513</v>
      </c>
      <c r="C562" s="80">
        <v>3</v>
      </c>
      <c r="D562" s="80">
        <v>31</v>
      </c>
      <c r="E562" s="80">
        <v>2006</v>
      </c>
      <c r="F562" s="80" t="s">
        <v>566</v>
      </c>
      <c r="G562" s="80" t="s">
        <v>1663</v>
      </c>
      <c r="H562" s="80" t="s">
        <v>1664</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1667</v>
      </c>
      <c r="B563" s="80">
        <v>514</v>
      </c>
      <c r="C563" s="80">
        <v>4</v>
      </c>
      <c r="D563" s="80">
        <v>31</v>
      </c>
      <c r="E563" s="80">
        <v>2007</v>
      </c>
      <c r="F563" s="80" t="s">
        <v>567</v>
      </c>
      <c r="G563" s="80" t="s">
        <v>1663</v>
      </c>
      <c r="H563" s="80" t="s">
        <v>1664</v>
      </c>
      <c r="I563" s="177"/>
      <c r="J563" s="81">
        <v>17460.3986412671</v>
      </c>
      <c r="K563" s="81">
        <v>683.25554757769225</v>
      </c>
      <c r="L563" s="81">
        <v>2998.6304200203413</v>
      </c>
      <c r="M563" s="81">
        <v>9539.3629637306894</v>
      </c>
      <c r="N563" s="81">
        <v>12807.311703543306</v>
      </c>
      <c r="O563" s="81">
        <v>5581.7556049553341</v>
      </c>
      <c r="P563" s="81">
        <v>4056.7834479614185</v>
      </c>
      <c r="Q563" s="81">
        <v>346.58920400734581</v>
      </c>
      <c r="R563" s="81">
        <v>946.18843866757391</v>
      </c>
      <c r="S563" s="81">
        <v>412.15889493322459</v>
      </c>
      <c r="T563" s="82"/>
      <c r="U563" s="81">
        <v>573403234</v>
      </c>
      <c r="V563" s="81">
        <v>227330</v>
      </c>
      <c r="W563" s="81">
        <v>36538</v>
      </c>
      <c r="X563" s="81">
        <v>1940407</v>
      </c>
      <c r="Y563" s="81">
        <v>2618005</v>
      </c>
      <c r="Z563" s="81">
        <v>2761804</v>
      </c>
      <c r="AA563" s="81">
        <v>794435</v>
      </c>
      <c r="AB563" s="81">
        <v>5571770</v>
      </c>
      <c r="AC563" s="81">
        <v>172114498</v>
      </c>
      <c r="AD563" s="81">
        <v>412.15889493322447</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1668</v>
      </c>
      <c r="B564" s="80">
        <v>515</v>
      </c>
      <c r="C564" s="80">
        <v>5</v>
      </c>
      <c r="D564" s="80">
        <v>31</v>
      </c>
      <c r="E564" s="80">
        <v>2008</v>
      </c>
      <c r="F564" s="80" t="s">
        <v>84</v>
      </c>
      <c r="G564" s="80" t="s">
        <v>1663</v>
      </c>
      <c r="H564" s="80" t="s">
        <v>1664</v>
      </c>
      <c r="I564" s="177"/>
      <c r="J564" s="81">
        <v>17082.161397517833</v>
      </c>
      <c r="K564" s="81">
        <v>599.66433827719482</v>
      </c>
      <c r="L564" s="81">
        <v>2589.2041935894717</v>
      </c>
      <c r="M564" s="81">
        <v>11161.978416310334</v>
      </c>
      <c r="N564" s="81">
        <v>13074.5909225823</v>
      </c>
      <c r="O564" s="81">
        <v>5373.5785064450993</v>
      </c>
      <c r="P564" s="81">
        <v>3932.5848593862206</v>
      </c>
      <c r="Q564" s="81">
        <v>339.25939968765971</v>
      </c>
      <c r="R564" s="81">
        <v>908.70786110256813</v>
      </c>
      <c r="S564" s="81">
        <v>384.72268363000711</v>
      </c>
      <c r="T564" s="82"/>
      <c r="U564" s="81">
        <v>589417868</v>
      </c>
      <c r="V564" s="81">
        <v>227330</v>
      </c>
      <c r="W564" s="81">
        <v>36538</v>
      </c>
      <c r="X564" s="81">
        <v>1940407</v>
      </c>
      <c r="Y564" s="81">
        <v>2637145</v>
      </c>
      <c r="Z564" s="81">
        <v>2752119</v>
      </c>
      <c r="AA564" s="81">
        <v>770992</v>
      </c>
      <c r="AB564" s="81">
        <v>5543556</v>
      </c>
      <c r="AC564" s="81">
        <v>171642412</v>
      </c>
      <c r="AD564" s="81">
        <v>384.72268363000711</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1669</v>
      </c>
      <c r="B565" s="80">
        <v>516</v>
      </c>
      <c r="C565" s="80">
        <v>6</v>
      </c>
      <c r="D565" s="80">
        <v>31</v>
      </c>
      <c r="E565" s="80">
        <v>2009</v>
      </c>
      <c r="F565" s="80" t="s">
        <v>85</v>
      </c>
      <c r="G565" s="80" t="s">
        <v>1663</v>
      </c>
      <c r="H565" s="80" t="s">
        <v>1664</v>
      </c>
      <c r="I565" s="177"/>
      <c r="J565" s="81">
        <v>14913.944091492598</v>
      </c>
      <c r="K565" s="81">
        <v>476.99614120734361</v>
      </c>
      <c r="L565" s="81">
        <v>2956.1134254145195</v>
      </c>
      <c r="M565" s="81">
        <v>9392.0366026625816</v>
      </c>
      <c r="N565" s="81">
        <v>11303.244424064391</v>
      </c>
      <c r="O565" s="81">
        <v>5449.7267960308745</v>
      </c>
      <c r="P565" s="81">
        <v>3785.6958446533445</v>
      </c>
      <c r="Q565" s="81">
        <v>321.85828007733477</v>
      </c>
      <c r="R565" s="81">
        <v>831.85811892021889</v>
      </c>
      <c r="S565" s="81">
        <v>354.77146202964161</v>
      </c>
      <c r="T565" s="82"/>
      <c r="U565" s="81">
        <v>519677609</v>
      </c>
      <c r="V565" s="81">
        <v>221470</v>
      </c>
      <c r="W565" s="81">
        <v>47803</v>
      </c>
      <c r="X565" s="81">
        <v>2061970</v>
      </c>
      <c r="Y565" s="81">
        <v>2654310</v>
      </c>
      <c r="Z565" s="81">
        <v>2754970</v>
      </c>
      <c r="AA565" s="81">
        <v>761946</v>
      </c>
      <c r="AB565" s="81">
        <v>5520894</v>
      </c>
      <c r="AC565" s="81">
        <v>153289547</v>
      </c>
      <c r="AD565" s="81">
        <v>354.77146202964173</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62.795999999999999</v>
      </c>
      <c r="BH565" s="81">
        <v>172.18500000000003</v>
      </c>
      <c r="BI565" s="81">
        <v>15895.124999999995</v>
      </c>
      <c r="BJ565" s="81">
        <v>1864.0920000000001</v>
      </c>
      <c r="BK565" s="81">
        <v>1965.1257380000006</v>
      </c>
      <c r="BL565" s="81">
        <v>9.3000000000000007</v>
      </c>
      <c r="BM565" s="82"/>
      <c r="BN565" s="81">
        <v>9</v>
      </c>
      <c r="BO565" s="81">
        <v>6</v>
      </c>
      <c r="BP565" s="81">
        <v>223</v>
      </c>
      <c r="BQ565" s="81">
        <v>30</v>
      </c>
      <c r="BR565" s="81">
        <v>246</v>
      </c>
      <c r="BS565" s="81">
        <v>1</v>
      </c>
      <c r="BT565"/>
      <c r="BU565" s="80"/>
      <c r="BV565" s="80"/>
      <c r="BW565" s="80"/>
      <c r="BX565" s="80"/>
      <c r="BY565" s="80"/>
      <c r="BZ565" s="80"/>
      <c r="CA565" s="80"/>
      <c r="CB565" s="80"/>
      <c r="CC565" s="80"/>
    </row>
    <row r="566" spans="1:81">
      <c r="A566" s="80" t="s">
        <v>1670</v>
      </c>
      <c r="B566" s="80">
        <v>517</v>
      </c>
      <c r="C566" s="80">
        <v>7</v>
      </c>
      <c r="D566" s="80">
        <v>31</v>
      </c>
      <c r="E566" s="80">
        <v>2010</v>
      </c>
      <c r="F566" s="80" t="s">
        <v>86</v>
      </c>
      <c r="G566" s="80" t="s">
        <v>1663</v>
      </c>
      <c r="H566" s="80" t="s">
        <v>1664</v>
      </c>
      <c r="I566" s="177"/>
      <c r="J566" s="81">
        <v>15205.167769580719</v>
      </c>
      <c r="K566" s="81">
        <v>497.46224478213179</v>
      </c>
      <c r="L566" s="81">
        <v>2691.2523229583376</v>
      </c>
      <c r="M566" s="81">
        <v>8407.1826464545811</v>
      </c>
      <c r="N566" s="81">
        <v>11182.046356111487</v>
      </c>
      <c r="O566" s="81">
        <v>5431.4273702772989</v>
      </c>
      <c r="P566" s="81">
        <v>3833.0024453178794</v>
      </c>
      <c r="Q566" s="81">
        <v>334.56105275220506</v>
      </c>
      <c r="R566" s="81">
        <v>876.65249507004137</v>
      </c>
      <c r="S566" s="81">
        <v>336.7357135597735</v>
      </c>
      <c r="T566" s="82"/>
      <c r="U566" s="81">
        <v>593095390</v>
      </c>
      <c r="V566" s="81">
        <v>221470</v>
      </c>
      <c r="W566" s="81">
        <v>47803</v>
      </c>
      <c r="X566" s="81">
        <v>2061970</v>
      </c>
      <c r="Y566" s="81">
        <v>2670572</v>
      </c>
      <c r="Z566" s="81">
        <v>2758478</v>
      </c>
      <c r="AA566" s="81">
        <v>752201</v>
      </c>
      <c r="AB566" s="81">
        <v>5498916</v>
      </c>
      <c r="AC566" s="81">
        <v>153088568</v>
      </c>
      <c r="AD566" s="81">
        <v>336.73571355977339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59.917000000000002</v>
      </c>
      <c r="BH566" s="81">
        <v>154.56200000000001</v>
      </c>
      <c r="BI566" s="81">
        <v>15625.664000000001</v>
      </c>
      <c r="BJ566" s="81">
        <v>2750.701</v>
      </c>
      <c r="BK566" s="81">
        <v>1879.5830000000003</v>
      </c>
      <c r="BL566" s="81">
        <v>8.02</v>
      </c>
      <c r="BM566" s="82"/>
      <c r="BN566" s="81">
        <v>7</v>
      </c>
      <c r="BO566" s="81">
        <v>6</v>
      </c>
      <c r="BP566" s="81">
        <v>219</v>
      </c>
      <c r="BQ566" s="81">
        <v>31</v>
      </c>
      <c r="BR566" s="81">
        <v>251</v>
      </c>
      <c r="BS566" s="81">
        <v>1</v>
      </c>
      <c r="BT566"/>
      <c r="BU566" s="80">
        <v>17169.789000000001</v>
      </c>
      <c r="BV566" s="80">
        <v>2330.335</v>
      </c>
      <c r="BW566" s="80">
        <v>349.64600000000002</v>
      </c>
      <c r="BX566" s="80">
        <v>110.264</v>
      </c>
      <c r="BY566" s="80">
        <v>508.154</v>
      </c>
      <c r="BZ566" s="80">
        <v>0</v>
      </c>
      <c r="CA566" s="80">
        <v>5.0010000000000003</v>
      </c>
      <c r="CB566" s="80">
        <v>5.258</v>
      </c>
      <c r="CC566" s="80">
        <v>0</v>
      </c>
    </row>
    <row r="567" spans="1:81">
      <c r="A567" s="80" t="s">
        <v>1671</v>
      </c>
      <c r="B567" s="80">
        <v>518</v>
      </c>
      <c r="C567" s="80">
        <v>8</v>
      </c>
      <c r="D567" s="80">
        <v>31</v>
      </c>
      <c r="E567" s="80">
        <v>2011</v>
      </c>
      <c r="F567" s="80" t="s">
        <v>87</v>
      </c>
      <c r="G567" s="80" t="s">
        <v>1663</v>
      </c>
      <c r="H567" s="80" t="s">
        <v>1664</v>
      </c>
      <c r="I567" s="177"/>
      <c r="J567" s="81">
        <v>16414.9533092577</v>
      </c>
      <c r="K567" s="81">
        <v>697.03713618655365</v>
      </c>
      <c r="L567" s="81">
        <v>2511.1345149930225</v>
      </c>
      <c r="M567" s="81">
        <v>10620.635315338286</v>
      </c>
      <c r="N567" s="81">
        <v>13536.143867840046</v>
      </c>
      <c r="O567" s="81">
        <v>5347.2582588794812</v>
      </c>
      <c r="P567" s="81">
        <v>3671.2160708742149</v>
      </c>
      <c r="Q567" s="81">
        <v>384.17125904716988</v>
      </c>
      <c r="R567" s="81">
        <v>896.91961968373732</v>
      </c>
      <c r="S567" s="81">
        <v>363.01219709667606</v>
      </c>
      <c r="T567" s="82"/>
      <c r="U567" s="81">
        <v>603017591</v>
      </c>
      <c r="V567" s="81">
        <v>221470</v>
      </c>
      <c r="W567" s="81">
        <v>47803</v>
      </c>
      <c r="X567" s="81">
        <v>2061970</v>
      </c>
      <c r="Y567" s="81">
        <v>2685761</v>
      </c>
      <c r="Z567" s="81">
        <v>2774730</v>
      </c>
      <c r="AA567" s="81">
        <v>741891</v>
      </c>
      <c r="AB567" s="81">
        <v>5474216</v>
      </c>
      <c r="AC567" s="81">
        <v>156368744</v>
      </c>
      <c r="AD567" s="81">
        <v>363.01219709667606</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18.484999999999999</v>
      </c>
      <c r="BH567" s="81">
        <v>102.20399999999999</v>
      </c>
      <c r="BI567" s="81">
        <v>16054.81</v>
      </c>
      <c r="BJ567" s="81">
        <v>3323.3670000000002</v>
      </c>
      <c r="BK567" s="81">
        <v>2044.6410249999999</v>
      </c>
      <c r="BL567" s="81">
        <v>8.14</v>
      </c>
      <c r="BM567" s="82"/>
      <c r="BN567" s="81">
        <v>2</v>
      </c>
      <c r="BO567" s="81">
        <v>5</v>
      </c>
      <c r="BP567" s="81">
        <v>216</v>
      </c>
      <c r="BQ567" s="81">
        <v>32</v>
      </c>
      <c r="BR567" s="81">
        <v>257</v>
      </c>
      <c r="BS567" s="81">
        <v>1</v>
      </c>
      <c r="BT567"/>
      <c r="BU567" s="80">
        <v>17714.317025</v>
      </c>
      <c r="BV567" s="80">
        <v>2858.4050000000002</v>
      </c>
      <c r="BW567" s="80">
        <v>406.553</v>
      </c>
      <c r="BX567" s="80">
        <v>60.698999999999998</v>
      </c>
      <c r="BY567" s="80">
        <v>498.54</v>
      </c>
      <c r="BZ567" s="80">
        <v>0</v>
      </c>
      <c r="CA567" s="80">
        <v>7.218</v>
      </c>
      <c r="CB567" s="80">
        <v>5.915</v>
      </c>
      <c r="CC567" s="80">
        <v>0</v>
      </c>
    </row>
    <row r="568" spans="1:81">
      <c r="A568" s="80" t="s">
        <v>1672</v>
      </c>
      <c r="B568" s="80">
        <v>519</v>
      </c>
      <c r="C568" s="80">
        <v>9</v>
      </c>
      <c r="D568" s="80">
        <v>31</v>
      </c>
      <c r="E568" s="80">
        <v>2012</v>
      </c>
      <c r="F568" s="80" t="s">
        <v>88</v>
      </c>
      <c r="G568" s="80" t="s">
        <v>1663</v>
      </c>
      <c r="H568" s="80" t="s">
        <v>1664</v>
      </c>
      <c r="I568" s="177"/>
      <c r="J568" s="81">
        <v>17385.330702274969</v>
      </c>
      <c r="K568" s="81">
        <v>785.23929253990707</v>
      </c>
      <c r="L568" s="81">
        <v>2533.6600550497137</v>
      </c>
      <c r="M568" s="81">
        <v>13190.795316313388</v>
      </c>
      <c r="N568" s="81">
        <v>15001.624620457773</v>
      </c>
      <c r="O568" s="81">
        <v>5345.8853375568178</v>
      </c>
      <c r="P568" s="81">
        <v>3664.0308427530035</v>
      </c>
      <c r="Q568" s="81">
        <v>416.72458502621816</v>
      </c>
      <c r="R568" s="81">
        <v>941.26483350125932</v>
      </c>
      <c r="S568" s="81">
        <v>401.58745175038001</v>
      </c>
      <c r="T568" s="82"/>
      <c r="U568" s="81">
        <v>611928517</v>
      </c>
      <c r="V568" s="81">
        <v>221470</v>
      </c>
      <c r="W568" s="81">
        <v>47803</v>
      </c>
      <c r="X568" s="81">
        <v>2061970</v>
      </c>
      <c r="Y568" s="81">
        <v>2709610</v>
      </c>
      <c r="Z568" s="81">
        <v>2796020</v>
      </c>
      <c r="AA568" s="81">
        <v>736250</v>
      </c>
      <c r="AB568" s="81">
        <v>5465451</v>
      </c>
      <c r="AC568" s="81">
        <v>159849558</v>
      </c>
      <c r="AD568" s="81">
        <v>401.58745175038007</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23.626000000000001</v>
      </c>
      <c r="BH568" s="81">
        <v>111.22499999999999</v>
      </c>
      <c r="BI568" s="81">
        <v>15214.433000000001</v>
      </c>
      <c r="BJ568" s="81">
        <v>3460.67</v>
      </c>
      <c r="BK568" s="81">
        <v>1877.8700000000001</v>
      </c>
      <c r="BL568" s="81">
        <v>8.59</v>
      </c>
      <c r="BM568" s="82"/>
      <c r="BN568" s="81">
        <v>3</v>
      </c>
      <c r="BO568" s="81">
        <v>5</v>
      </c>
      <c r="BP568" s="81">
        <v>223</v>
      </c>
      <c r="BQ568" s="81">
        <v>32</v>
      </c>
      <c r="BR568" s="81">
        <v>259</v>
      </c>
      <c r="BS568" s="81">
        <v>1</v>
      </c>
      <c r="BT568"/>
      <c r="BU568" s="80">
        <v>17277.739000000001</v>
      </c>
      <c r="BV568" s="80">
        <v>2680.83</v>
      </c>
      <c r="BW568" s="80">
        <v>264.67700000000002</v>
      </c>
      <c r="BX568" s="80">
        <v>39.994</v>
      </c>
      <c r="BY568" s="80">
        <v>420.61399999999998</v>
      </c>
      <c r="BZ568" s="80">
        <v>0</v>
      </c>
      <c r="CA568" s="80">
        <v>9.0109999999999992</v>
      </c>
      <c r="CB568" s="80">
        <v>3.5489999999999999</v>
      </c>
      <c r="CC568" s="80">
        <v>0</v>
      </c>
    </row>
    <row r="569" spans="1:81">
      <c r="A569" s="80" t="s">
        <v>1673</v>
      </c>
      <c r="B569" s="80">
        <v>520</v>
      </c>
      <c r="C569" s="80">
        <v>10</v>
      </c>
      <c r="D569" s="80">
        <v>31</v>
      </c>
      <c r="E569" s="80">
        <v>2013</v>
      </c>
      <c r="F569" s="80" t="s">
        <v>89</v>
      </c>
      <c r="G569" s="80" t="s">
        <v>1663</v>
      </c>
      <c r="H569" s="80" t="s">
        <v>1664</v>
      </c>
      <c r="I569" s="177"/>
      <c r="J569" s="81">
        <v>17759.18024590546</v>
      </c>
      <c r="K569" s="81">
        <v>649.00295370922743</v>
      </c>
      <c r="L569" s="81">
        <v>2237.4216118133554</v>
      </c>
      <c r="M569" s="81">
        <v>12267.75501235921</v>
      </c>
      <c r="N569" s="81">
        <v>14633.931681599162</v>
      </c>
      <c r="O569" s="81">
        <v>5174.2958954770429</v>
      </c>
      <c r="P569" s="81">
        <v>3693.2422184952775</v>
      </c>
      <c r="Q569" s="81">
        <v>422.60048702093962</v>
      </c>
      <c r="R569" s="81">
        <v>959.8449233407307</v>
      </c>
      <c r="S569" s="81">
        <v>383.78928037763217</v>
      </c>
      <c r="T569" s="82"/>
      <c r="U569" s="81">
        <v>636467257</v>
      </c>
      <c r="V569" s="81">
        <v>221470</v>
      </c>
      <c r="W569" s="81">
        <v>47803</v>
      </c>
      <c r="X569" s="81">
        <v>2061970</v>
      </c>
      <c r="Y569" s="81">
        <v>2727383</v>
      </c>
      <c r="Z569" s="81">
        <v>2827105</v>
      </c>
      <c r="AA569" s="81">
        <v>739334</v>
      </c>
      <c r="AB569" s="81">
        <v>5463045</v>
      </c>
      <c r="AC569" s="81">
        <v>159115230</v>
      </c>
      <c r="AD569" s="81">
        <v>383.78928037763222</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39.807000000000002</v>
      </c>
      <c r="BH569" s="81">
        <v>132.83700000000002</v>
      </c>
      <c r="BI569" s="81">
        <v>17619.312999999998</v>
      </c>
      <c r="BJ569" s="81">
        <v>3544.5230000000001</v>
      </c>
      <c r="BK569" s="81">
        <v>2176.0389999999998</v>
      </c>
      <c r="BL569" s="81">
        <v>9.33</v>
      </c>
      <c r="BM569" s="82"/>
      <c r="BN569" s="81">
        <v>5</v>
      </c>
      <c r="BO569" s="81">
        <v>7</v>
      </c>
      <c r="BP569" s="81">
        <v>232</v>
      </c>
      <c r="BQ569" s="81">
        <v>34</v>
      </c>
      <c r="BR569" s="81">
        <v>258</v>
      </c>
      <c r="BS569" s="81">
        <v>1</v>
      </c>
      <c r="BT569"/>
      <c r="BU569" s="80">
        <v>19622.749</v>
      </c>
      <c r="BV569" s="80">
        <v>2831.3809999999999</v>
      </c>
      <c r="BW569" s="80">
        <v>475.74599999999998</v>
      </c>
      <c r="BX569" s="80">
        <v>58.761000000000003</v>
      </c>
      <c r="BY569" s="80">
        <v>520.82899999999995</v>
      </c>
      <c r="BZ569" s="80">
        <v>0</v>
      </c>
      <c r="CA569" s="80">
        <v>8.8339999999999996</v>
      </c>
      <c r="CB569" s="80">
        <v>3.5489999999999999</v>
      </c>
      <c r="CC569" s="80">
        <v>0</v>
      </c>
    </row>
    <row r="570" spans="1:81">
      <c r="A570" s="80" t="s">
        <v>1674</v>
      </c>
      <c r="B570" s="80">
        <v>521</v>
      </c>
      <c r="C570" s="80">
        <v>11</v>
      </c>
      <c r="D570" s="80">
        <v>31</v>
      </c>
      <c r="E570" s="80">
        <v>2014</v>
      </c>
      <c r="F570" s="80" t="s">
        <v>90</v>
      </c>
      <c r="G570" s="80" t="s">
        <v>1663</v>
      </c>
      <c r="H570" s="80" t="s">
        <v>1664</v>
      </c>
      <c r="I570" s="177"/>
      <c r="J570" s="81">
        <v>16717.59653911275</v>
      </c>
      <c r="K570" s="81">
        <v>643.19885235622257</v>
      </c>
      <c r="L570" s="81">
        <v>2025.8341292443536</v>
      </c>
      <c r="M570" s="81">
        <v>12576.17879975548</v>
      </c>
      <c r="N570" s="81">
        <v>15556.74160075375</v>
      </c>
      <c r="O570" s="81">
        <v>4935.4633921073664</v>
      </c>
      <c r="P570" s="81">
        <v>3701.87613214364</v>
      </c>
      <c r="Q570" s="81">
        <v>403.13654771600574</v>
      </c>
      <c r="R570" s="81">
        <v>973.51065954417561</v>
      </c>
      <c r="S570" s="81">
        <v>377.62782276180224</v>
      </c>
      <c r="T570" s="82"/>
      <c r="U570" s="81">
        <v>665412555</v>
      </c>
      <c r="V570" s="81">
        <v>190709</v>
      </c>
      <c r="W570" s="81">
        <v>44181</v>
      </c>
      <c r="X570" s="81">
        <v>2009602</v>
      </c>
      <c r="Y570" s="81">
        <v>2738172</v>
      </c>
      <c r="Z570" s="81">
        <v>2840103</v>
      </c>
      <c r="AA570" s="81">
        <v>737228</v>
      </c>
      <c r="AB570" s="81">
        <v>5431658</v>
      </c>
      <c r="AC570" s="81">
        <v>161888065</v>
      </c>
      <c r="AD570" s="81">
        <v>377.62782276180224</v>
      </c>
      <c r="AE570" s="82"/>
      <c r="AF570" s="81">
        <v>5419221922.3945055</v>
      </c>
      <c r="AG570" s="81">
        <v>451329187.56085694</v>
      </c>
      <c r="AH570" s="81">
        <v>329502130.33083886</v>
      </c>
      <c r="AI570" s="81">
        <v>13234060656.657141</v>
      </c>
      <c r="AJ570" s="81">
        <v>11776811712.391027</v>
      </c>
      <c r="AK570" s="81">
        <v>0</v>
      </c>
      <c r="AL570" s="81">
        <v>0</v>
      </c>
      <c r="AM570" s="81">
        <v>745685476.96687579</v>
      </c>
      <c r="AN570" s="81">
        <v>0</v>
      </c>
      <c r="AO570" s="81">
        <v>0</v>
      </c>
      <c r="AP570" s="82"/>
      <c r="AQ570" s="81">
        <v>25204</v>
      </c>
      <c r="AR570" s="81">
        <v>3543</v>
      </c>
      <c r="AS570" s="81">
        <v>55</v>
      </c>
      <c r="AT570" s="81">
        <v>4</v>
      </c>
      <c r="AU570" s="81">
        <v>0</v>
      </c>
      <c r="AV570" s="81">
        <v>48</v>
      </c>
      <c r="AW570" s="81" t="s">
        <v>564</v>
      </c>
      <c r="AX570" s="82"/>
      <c r="AY570" s="81">
        <v>115467.11499999999</v>
      </c>
      <c r="AZ570" s="81">
        <v>482683.30499999988</v>
      </c>
      <c r="BA570" s="81">
        <v>319907.09999999998</v>
      </c>
      <c r="BB570" s="81">
        <v>17550</v>
      </c>
      <c r="BC570" s="81">
        <v>0</v>
      </c>
      <c r="BD570" s="81">
        <v>41730.300000000003</v>
      </c>
      <c r="BE570" s="81" t="s">
        <v>564</v>
      </c>
      <c r="BF570" s="82"/>
      <c r="BG570" s="81">
        <v>36.408000000000001</v>
      </c>
      <c r="BH570" s="81">
        <v>135.88299999999998</v>
      </c>
      <c r="BI570" s="81">
        <v>17170.344000000001</v>
      </c>
      <c r="BJ570" s="81">
        <v>2919.42</v>
      </c>
      <c r="BK570" s="81">
        <v>2209.6759999999999</v>
      </c>
      <c r="BL570" s="81">
        <v>8.5470000000000006</v>
      </c>
      <c r="BM570" s="82"/>
      <c r="BN570" s="81">
        <v>6</v>
      </c>
      <c r="BO570" s="81">
        <v>7</v>
      </c>
      <c r="BP570" s="81">
        <v>231</v>
      </c>
      <c r="BQ570" s="81">
        <v>33</v>
      </c>
      <c r="BR570" s="81">
        <v>252</v>
      </c>
      <c r="BS570" s="81">
        <v>1</v>
      </c>
      <c r="BT570"/>
      <c r="BU570" s="80">
        <v>18686.440999999999</v>
      </c>
      <c r="BV570" s="80">
        <v>2740.5810000000001</v>
      </c>
      <c r="BW570" s="80">
        <v>460.31900000000002</v>
      </c>
      <c r="BX570" s="80">
        <v>71.153999999999996</v>
      </c>
      <c r="BY570" s="80">
        <v>511.714</v>
      </c>
      <c r="BZ570" s="80">
        <v>0</v>
      </c>
      <c r="CA570" s="80">
        <v>10.069000000000001</v>
      </c>
      <c r="CB570" s="80">
        <v>0</v>
      </c>
      <c r="CC570" s="80">
        <v>0</v>
      </c>
    </row>
    <row r="571" spans="1:81">
      <c r="A571" s="80" t="s">
        <v>1675</v>
      </c>
      <c r="B571" s="80">
        <v>522</v>
      </c>
      <c r="C571" s="80">
        <v>12</v>
      </c>
      <c r="D571" s="80">
        <v>31</v>
      </c>
      <c r="E571" s="80">
        <v>2015</v>
      </c>
      <c r="F571" s="80" t="s">
        <v>91</v>
      </c>
      <c r="G571" s="80" t="s">
        <v>1663</v>
      </c>
      <c r="H571" s="80" t="s">
        <v>1664</v>
      </c>
      <c r="I571" s="177"/>
      <c r="J571" s="81">
        <v>16330.084033562327</v>
      </c>
      <c r="K571" s="81">
        <v>616.76083709568513</v>
      </c>
      <c r="L571" s="81">
        <v>2132.4017636086414</v>
      </c>
      <c r="M571" s="81">
        <v>12168.369057615908</v>
      </c>
      <c r="N571" s="81">
        <v>14386.96823864129</v>
      </c>
      <c r="O571" s="81">
        <v>4906.1399226753128</v>
      </c>
      <c r="P571" s="81">
        <v>3692.6577661566939</v>
      </c>
      <c r="Q571" s="81">
        <v>392.43839169735816</v>
      </c>
      <c r="R571" s="81">
        <v>953.08293874442097</v>
      </c>
      <c r="S571" s="81">
        <v>395.64548251559847</v>
      </c>
      <c r="T571" s="82"/>
      <c r="U571" s="81">
        <v>651685183</v>
      </c>
      <c r="V571" s="81">
        <v>190709</v>
      </c>
      <c r="W571" s="81">
        <v>44181</v>
      </c>
      <c r="X571" s="81">
        <v>2009602</v>
      </c>
      <c r="Y571" s="81">
        <v>2751282</v>
      </c>
      <c r="Z571" s="81">
        <v>2850430</v>
      </c>
      <c r="AA571" s="81">
        <v>734814</v>
      </c>
      <c r="AB571" s="81">
        <v>5401210</v>
      </c>
      <c r="AC571" s="81">
        <v>163265771</v>
      </c>
      <c r="AD571" s="81">
        <v>395.64548251559847</v>
      </c>
      <c r="AE571" s="82"/>
      <c r="AF571" s="81">
        <v>5029250433.0507441</v>
      </c>
      <c r="AG571" s="81">
        <v>410898323.35083938</v>
      </c>
      <c r="AH571" s="81">
        <v>275723523.6533711</v>
      </c>
      <c r="AI571" s="81">
        <v>12781231827.781645</v>
      </c>
      <c r="AJ571" s="81">
        <v>11356066983.104582</v>
      </c>
      <c r="AK571" s="81">
        <v>0</v>
      </c>
      <c r="AL571" s="81">
        <v>0</v>
      </c>
      <c r="AM571" s="81">
        <v>740213173.27620399</v>
      </c>
      <c r="AN571" s="81">
        <v>0</v>
      </c>
      <c r="AO571" s="81">
        <v>0</v>
      </c>
      <c r="AP571" s="82"/>
      <c r="AQ571" s="81">
        <v>28229</v>
      </c>
      <c r="AR571" s="81">
        <v>4258</v>
      </c>
      <c r="AS571" s="81">
        <v>69</v>
      </c>
      <c r="AT571" s="81">
        <v>9</v>
      </c>
      <c r="AU571" s="81">
        <v>0</v>
      </c>
      <c r="AV571" s="81">
        <v>56</v>
      </c>
      <c r="AW571" s="81" t="s">
        <v>564</v>
      </c>
      <c r="AX571" s="82"/>
      <c r="AY571" s="81">
        <v>133050.04399999999</v>
      </c>
      <c r="AZ571" s="81">
        <v>854616.20499999984</v>
      </c>
      <c r="BA571" s="81">
        <v>319676.7</v>
      </c>
      <c r="BB571" s="81">
        <v>47717.8</v>
      </c>
      <c r="BC571" s="81">
        <v>0</v>
      </c>
      <c r="BD571" s="81">
        <v>66355.3</v>
      </c>
      <c r="BE571" s="81" t="s">
        <v>564</v>
      </c>
      <c r="BF571" s="82"/>
      <c r="BG571" s="81">
        <v>37.822000000000003</v>
      </c>
      <c r="BH571" s="81">
        <v>110.17099999999999</v>
      </c>
      <c r="BI571" s="81">
        <v>16866.82</v>
      </c>
      <c r="BJ571" s="81">
        <v>3069.83</v>
      </c>
      <c r="BK571" s="81">
        <v>2126.3849999999998</v>
      </c>
      <c r="BL571" s="81">
        <v>9.6029999999999998</v>
      </c>
      <c r="BM571" s="82"/>
      <c r="BN571" s="81">
        <v>6</v>
      </c>
      <c r="BO571" s="81">
        <v>6</v>
      </c>
      <c r="BP571" s="81">
        <v>235</v>
      </c>
      <c r="BQ571" s="81">
        <v>34</v>
      </c>
      <c r="BR571" s="81">
        <v>257</v>
      </c>
      <c r="BS571" s="81">
        <v>1</v>
      </c>
      <c r="BT571"/>
      <c r="BU571" s="80">
        <v>18429.544999999998</v>
      </c>
      <c r="BV571" s="80">
        <v>2751.625</v>
      </c>
      <c r="BW571" s="80">
        <v>466.60599999999999</v>
      </c>
      <c r="BX571" s="80">
        <v>72.887</v>
      </c>
      <c r="BY571" s="80">
        <v>478.91899999999998</v>
      </c>
      <c r="BZ571" s="80">
        <v>1.542</v>
      </c>
      <c r="CA571" s="80">
        <v>15.3</v>
      </c>
      <c r="CB571" s="80">
        <v>4.2069999999999999</v>
      </c>
      <c r="CC571" s="80">
        <v>0</v>
      </c>
    </row>
    <row r="572" spans="1:81">
      <c r="A572" s="80" t="s">
        <v>1676</v>
      </c>
      <c r="B572" s="80">
        <v>523</v>
      </c>
      <c r="C572" s="80">
        <v>13</v>
      </c>
      <c r="D572" s="80">
        <v>31</v>
      </c>
      <c r="E572" s="80">
        <v>2016</v>
      </c>
      <c r="F572" s="80" t="s">
        <v>92</v>
      </c>
      <c r="G572" s="80" t="s">
        <v>1663</v>
      </c>
      <c r="H572" s="80" t="s">
        <v>1664</v>
      </c>
      <c r="I572" s="177"/>
      <c r="J572" s="81">
        <v>15946.869153851316</v>
      </c>
      <c r="K572" s="81">
        <v>581.77696471708907</v>
      </c>
      <c r="L572" s="81">
        <v>2293.074342598647</v>
      </c>
      <c r="M572" s="81">
        <v>10432.965256059206</v>
      </c>
      <c r="N572" s="81">
        <v>14686.666404386515</v>
      </c>
      <c r="O572" s="81">
        <v>4873.592010790705</v>
      </c>
      <c r="P572" s="81">
        <v>3867.9605095986622</v>
      </c>
      <c r="Q572" s="81">
        <v>379.3509896079899</v>
      </c>
      <c r="R572" s="81">
        <v>969.95781758072837</v>
      </c>
      <c r="S572" s="81">
        <v>444.06559823623951</v>
      </c>
      <c r="T572" s="82"/>
      <c r="U572" s="81">
        <v>603660080</v>
      </c>
      <c r="V572" s="81">
        <v>190709</v>
      </c>
      <c r="W572" s="81">
        <v>44181</v>
      </c>
      <c r="X572" s="81">
        <v>2009602</v>
      </c>
      <c r="Y572" s="81">
        <v>2761826</v>
      </c>
      <c r="Z572" s="81">
        <v>2866327</v>
      </c>
      <c r="AA572" s="81">
        <v>796086</v>
      </c>
      <c r="AB572" s="81">
        <v>5370807</v>
      </c>
      <c r="AC572" s="81">
        <v>165659247.48236421</v>
      </c>
      <c r="AD572" s="81">
        <v>444.06559823623951</v>
      </c>
      <c r="AE572" s="82"/>
      <c r="AF572" s="81">
        <v>4979891351.819026</v>
      </c>
      <c r="AG572" s="81">
        <v>391670135.27534032</v>
      </c>
      <c r="AH572" s="81">
        <v>233689272.73909941</v>
      </c>
      <c r="AI572" s="81">
        <v>12758217654.67079</v>
      </c>
      <c r="AJ572" s="81">
        <v>11865343608.023109</v>
      </c>
      <c r="AK572" s="81"/>
      <c r="AL572" s="81"/>
      <c r="AM572" s="81">
        <v>736618405.6263777</v>
      </c>
      <c r="AN572" s="81"/>
      <c r="AO572" s="81"/>
      <c r="AP572" s="82"/>
      <c r="AQ572" s="81">
        <v>30520</v>
      </c>
      <c r="AR572" s="81">
        <v>4950</v>
      </c>
      <c r="AS572" s="81">
        <v>84</v>
      </c>
      <c r="AT572" s="81">
        <v>13</v>
      </c>
      <c r="AU572" s="81">
        <v>1</v>
      </c>
      <c r="AV572" s="81">
        <v>66</v>
      </c>
      <c r="AW572" s="81" t="s">
        <v>564</v>
      </c>
      <c r="AX572" s="82"/>
      <c r="AY572" s="81">
        <v>146745.451</v>
      </c>
      <c r="AZ572" s="81">
        <v>975032.00499999989</v>
      </c>
      <c r="BA572" s="81">
        <v>353921.7</v>
      </c>
      <c r="BB572" s="81">
        <v>50500</v>
      </c>
      <c r="BC572" s="81">
        <v>100</v>
      </c>
      <c r="BD572" s="81">
        <v>105916.3</v>
      </c>
      <c r="BE572" s="81" t="s">
        <v>564</v>
      </c>
      <c r="BF572" s="82"/>
      <c r="BG572" s="81">
        <v>37.734999999999999</v>
      </c>
      <c r="BH572" s="81">
        <v>111.348</v>
      </c>
      <c r="BI572" s="81">
        <v>16908.844000000001</v>
      </c>
      <c r="BJ572" s="81">
        <v>2928.9609999999998</v>
      </c>
      <c r="BK572" s="81">
        <v>2261.703</v>
      </c>
      <c r="BL572" s="81">
        <v>8.5</v>
      </c>
      <c r="BM572" s="82"/>
      <c r="BN572" s="81">
        <v>5</v>
      </c>
      <c r="BO572" s="81">
        <v>6</v>
      </c>
      <c r="BP572" s="81">
        <v>238</v>
      </c>
      <c r="BQ572" s="81">
        <v>35</v>
      </c>
      <c r="BR572" s="81">
        <v>268</v>
      </c>
      <c r="BS572" s="81">
        <v>1</v>
      </c>
      <c r="BT572"/>
      <c r="BU572" s="80">
        <v>18223.511999999999</v>
      </c>
      <c r="BV572" s="80">
        <v>2803.7629999999999</v>
      </c>
      <c r="BW572" s="80">
        <v>527.99400000000003</v>
      </c>
      <c r="BX572" s="80">
        <v>80.168999999999997</v>
      </c>
      <c r="BY572" s="80">
        <v>621.65300000000002</v>
      </c>
      <c r="BZ572" s="80">
        <v>0</v>
      </c>
      <c r="CA572" s="80">
        <v>0</v>
      </c>
      <c r="CB572" s="80">
        <v>0</v>
      </c>
      <c r="CC572" s="80">
        <v>0</v>
      </c>
    </row>
    <row r="573" spans="1:81">
      <c r="A573" s="80" t="s">
        <v>1677</v>
      </c>
      <c r="B573" s="80">
        <v>524</v>
      </c>
      <c r="C573" s="80">
        <v>14</v>
      </c>
      <c r="D573" s="80">
        <v>31</v>
      </c>
      <c r="E573" s="80">
        <v>2017</v>
      </c>
      <c r="F573" s="80" t="s">
        <v>71</v>
      </c>
      <c r="G573" s="80" t="s">
        <v>1663</v>
      </c>
      <c r="H573" s="80" t="s">
        <v>1664</v>
      </c>
      <c r="I573" s="177"/>
      <c r="J573" s="81">
        <v>16402.043855098364</v>
      </c>
      <c r="K573" s="81">
        <v>594.48894963019688</v>
      </c>
      <c r="L573" s="81">
        <v>2069.9812660517541</v>
      </c>
      <c r="M573" s="81">
        <v>10461.029624681056</v>
      </c>
      <c r="N573" s="81">
        <v>14429.090615125009</v>
      </c>
      <c r="O573" s="81">
        <v>4815.215958408623</v>
      </c>
      <c r="P573" s="81">
        <v>3858.328427459172</v>
      </c>
      <c r="Q573" s="81">
        <v>364.69403173776442</v>
      </c>
      <c r="R573" s="81">
        <v>988.41205904984997</v>
      </c>
      <c r="S573" s="81">
        <v>430.7267910234001</v>
      </c>
      <c r="T573" s="82"/>
      <c r="U573" s="81">
        <v>610549238</v>
      </c>
      <c r="V573" s="81">
        <v>190709</v>
      </c>
      <c r="W573" s="81">
        <v>44181</v>
      </c>
      <c r="X573" s="81">
        <v>2009602</v>
      </c>
      <c r="Y573" s="81">
        <v>2772845</v>
      </c>
      <c r="Z573" s="81">
        <v>2878972</v>
      </c>
      <c r="AA573" s="81">
        <v>799166</v>
      </c>
      <c r="AB573" s="81">
        <v>5339539</v>
      </c>
      <c r="AC573" s="81">
        <v>172160613</v>
      </c>
      <c r="AD573" s="81">
        <v>430.7267910234001</v>
      </c>
      <c r="AE573" s="82"/>
      <c r="AF573" s="81">
        <v>4949279039.765892</v>
      </c>
      <c r="AG573" s="81">
        <v>392808151.71876138</v>
      </c>
      <c r="AH573" s="81">
        <v>285476171.71763331</v>
      </c>
      <c r="AI573" s="81">
        <v>12442571319.05834</v>
      </c>
      <c r="AJ573" s="81">
        <v>10439542978.378799</v>
      </c>
      <c r="AK573" s="81"/>
      <c r="AL573" s="81"/>
      <c r="AM573" s="81">
        <v>733475824.68410873</v>
      </c>
      <c r="AN573" s="81"/>
      <c r="AO573" s="81"/>
      <c r="AP573" s="82"/>
      <c r="AQ573" s="81">
        <v>32147</v>
      </c>
      <c r="AR573" s="81">
        <v>5693</v>
      </c>
      <c r="AS573" s="81">
        <v>107</v>
      </c>
      <c r="AT573" s="81">
        <v>16</v>
      </c>
      <c r="AU573" s="81">
        <v>1</v>
      </c>
      <c r="AV573" s="81">
        <v>80</v>
      </c>
      <c r="AW573" s="81" t="s">
        <v>564</v>
      </c>
      <c r="AX573" s="82"/>
      <c r="AY573" s="81">
        <v>156160.88</v>
      </c>
      <c r="AZ573" s="81">
        <v>1146485.8049999999</v>
      </c>
      <c r="BA573" s="81">
        <v>360144.79999999987</v>
      </c>
      <c r="BB573" s="81">
        <v>57360</v>
      </c>
      <c r="BC573" s="81">
        <v>100</v>
      </c>
      <c r="BD573" s="81">
        <v>109470.6</v>
      </c>
      <c r="BE573" s="81" t="s">
        <v>564</v>
      </c>
      <c r="BF573" s="82"/>
      <c r="BG573" s="81">
        <v>148.82300000000001</v>
      </c>
      <c r="BH573" s="81">
        <v>103.1</v>
      </c>
      <c r="BI573" s="81">
        <v>16886.244999999999</v>
      </c>
      <c r="BJ573" s="81">
        <v>3282.8710000000001</v>
      </c>
      <c r="BK573" s="81">
        <v>2163.3650000000002</v>
      </c>
      <c r="BL573" s="81">
        <v>9.8699999999999992</v>
      </c>
      <c r="BM573" s="82"/>
      <c r="BN573" s="81">
        <v>8</v>
      </c>
      <c r="BO573" s="81">
        <v>6</v>
      </c>
      <c r="BP573" s="81">
        <v>236</v>
      </c>
      <c r="BQ573" s="81">
        <v>34</v>
      </c>
      <c r="BR573" s="81">
        <v>261</v>
      </c>
      <c r="BS573" s="81">
        <v>1</v>
      </c>
      <c r="BT573"/>
      <c r="BU573" s="80">
        <v>18505.297999999999</v>
      </c>
      <c r="BV573" s="80">
        <v>2741.0329999999999</v>
      </c>
      <c r="BW573" s="80">
        <v>501.76100000000002</v>
      </c>
      <c r="BX573" s="80">
        <v>87.358000000000004</v>
      </c>
      <c r="BY573" s="80">
        <v>758.82399999999996</v>
      </c>
      <c r="BZ573" s="80">
        <v>0</v>
      </c>
      <c r="CA573" s="80">
        <v>0</v>
      </c>
      <c r="CB573" s="80">
        <v>0</v>
      </c>
      <c r="CC573" s="80">
        <v>0</v>
      </c>
    </row>
    <row r="574" spans="1:81">
      <c r="A574" s="80" t="s">
        <v>1678</v>
      </c>
      <c r="B574" s="80">
        <v>525</v>
      </c>
      <c r="C574" s="80">
        <v>15</v>
      </c>
      <c r="D574" s="80">
        <v>31</v>
      </c>
      <c r="E574" s="80">
        <v>2018</v>
      </c>
      <c r="F574" s="80" t="s">
        <v>93</v>
      </c>
      <c r="G574" s="80" t="s">
        <v>1663</v>
      </c>
      <c r="H574" s="80" t="s">
        <v>1664</v>
      </c>
      <c r="I574" s="177"/>
      <c r="J574" s="81">
        <v>16201.75802699879</v>
      </c>
      <c r="K574" s="81">
        <v>553.30819232749457</v>
      </c>
      <c r="L574" s="81">
        <v>1898.9411907220149</v>
      </c>
      <c r="M574" s="81">
        <v>10512.624221804503</v>
      </c>
      <c r="N574" s="81">
        <v>13325.300134929639</v>
      </c>
      <c r="O574" s="81">
        <v>4732.3781425646739</v>
      </c>
      <c r="P574" s="81">
        <v>3838.6732000070215</v>
      </c>
      <c r="Q574" s="81">
        <v>336.19138626192711</v>
      </c>
      <c r="R574" s="81">
        <v>1011.2446959428828</v>
      </c>
      <c r="S574" s="81">
        <v>489.40962602617537</v>
      </c>
      <c r="T574" s="82"/>
      <c r="U574" s="81">
        <v>630434565</v>
      </c>
      <c r="V574" s="81">
        <v>190709</v>
      </c>
      <c r="W574" s="81">
        <v>44181</v>
      </c>
      <c r="X574" s="81">
        <v>2009602</v>
      </c>
      <c r="Y574" s="81">
        <v>2781336</v>
      </c>
      <c r="Z574" s="81">
        <v>2883621</v>
      </c>
      <c r="AA574" s="81">
        <v>803089</v>
      </c>
      <c r="AB574" s="81">
        <v>5304413</v>
      </c>
      <c r="AC574" s="81">
        <v>175447271</v>
      </c>
      <c r="AD574" s="81">
        <v>489.40962602617537</v>
      </c>
      <c r="AE574" s="82"/>
      <c r="AF574" s="81">
        <v>5130018578.3435736</v>
      </c>
      <c r="AG574" s="81">
        <v>355397409.00529748</v>
      </c>
      <c r="AH574" s="81">
        <v>269061326.97015113</v>
      </c>
      <c r="AI574" s="81">
        <v>12718849463.945749</v>
      </c>
      <c r="AJ574" s="81">
        <v>10148753880.33725</v>
      </c>
      <c r="AK574" s="81"/>
      <c r="AL574" s="81"/>
      <c r="AM574" s="81">
        <v>730158341.12330925</v>
      </c>
      <c r="AN574" s="81"/>
      <c r="AO574" s="81"/>
      <c r="AP574" s="82"/>
      <c r="AQ574" s="81">
        <v>34007</v>
      </c>
      <c r="AR574" s="81">
        <v>6604</v>
      </c>
      <c r="AS574" s="81">
        <v>257</v>
      </c>
      <c r="AT574" s="81">
        <v>21</v>
      </c>
      <c r="AU574" s="81">
        <v>2</v>
      </c>
      <c r="AV574" s="81">
        <v>91</v>
      </c>
      <c r="AW574" s="81" t="s">
        <v>564</v>
      </c>
      <c r="AX574" s="82"/>
      <c r="AY574" s="81">
        <v>167006.223</v>
      </c>
      <c r="AZ574" s="81">
        <v>1309156.105</v>
      </c>
      <c r="BA574" s="81">
        <v>412953.1</v>
      </c>
      <c r="BB574" s="81">
        <v>72019</v>
      </c>
      <c r="BC574" s="81">
        <v>350</v>
      </c>
      <c r="BD574" s="81">
        <v>140089.48300000001</v>
      </c>
      <c r="BE574" s="81" t="s">
        <v>564</v>
      </c>
      <c r="BF574" s="82"/>
      <c r="BG574" s="81">
        <v>158.95599999999999</v>
      </c>
      <c r="BH574" s="81">
        <v>108.512</v>
      </c>
      <c r="BI574" s="81">
        <v>16817.845000000001</v>
      </c>
      <c r="BJ574" s="81">
        <v>3163.732</v>
      </c>
      <c r="BK574" s="81">
        <v>2221.254586</v>
      </c>
      <c r="BL574" s="81">
        <v>8.843</v>
      </c>
      <c r="BM574" s="82"/>
      <c r="BN574" s="81">
        <v>8</v>
      </c>
      <c r="BO574" s="81">
        <v>6</v>
      </c>
      <c r="BP574" s="81">
        <v>239</v>
      </c>
      <c r="BQ574" s="81">
        <v>34</v>
      </c>
      <c r="BR574" s="81">
        <v>259</v>
      </c>
      <c r="BS574" s="81">
        <v>1</v>
      </c>
      <c r="BT574"/>
      <c r="BU574" s="80">
        <v>18270.909</v>
      </c>
      <c r="BV574" s="80">
        <v>2830.942</v>
      </c>
      <c r="BW574" s="80">
        <v>500.88499999999999</v>
      </c>
      <c r="BX574" s="80">
        <v>119.421586</v>
      </c>
      <c r="BY574" s="80">
        <v>756.98500000000001</v>
      </c>
      <c r="BZ574" s="80">
        <v>0</v>
      </c>
      <c r="CA574" s="80">
        <v>0</v>
      </c>
      <c r="CB574" s="80">
        <v>0</v>
      </c>
      <c r="CC574" s="80">
        <v>0</v>
      </c>
    </row>
    <row r="575" spans="1:81">
      <c r="A575" s="80" t="s">
        <v>1679</v>
      </c>
      <c r="B575" s="80">
        <v>526</v>
      </c>
      <c r="C575" s="80">
        <v>16</v>
      </c>
      <c r="D575" s="80">
        <v>31</v>
      </c>
      <c r="E575" s="80">
        <v>2019</v>
      </c>
      <c r="F575" s="80" t="s">
        <v>73</v>
      </c>
      <c r="G575" s="80" t="s">
        <v>1663</v>
      </c>
      <c r="H575" s="80" t="s">
        <v>1664</v>
      </c>
      <c r="I575" s="177"/>
      <c r="J575" s="81">
        <v>14723.198848885817</v>
      </c>
      <c r="K575" s="81">
        <v>513.4292595117771</v>
      </c>
      <c r="L575" s="81">
        <v>1907.4490951961754</v>
      </c>
      <c r="M575" s="81">
        <v>9430.7785042428459</v>
      </c>
      <c r="N575" s="81">
        <v>13533.27774934913</v>
      </c>
      <c r="O575" s="81">
        <v>4598.7266537557607</v>
      </c>
      <c r="P575" s="81">
        <v>3578.1346667858443</v>
      </c>
      <c r="Q575" s="81">
        <v>325.06721861072919</v>
      </c>
      <c r="R575" s="81">
        <v>977.05080558300506</v>
      </c>
      <c r="S575" s="81">
        <v>449.55850097540167</v>
      </c>
      <c r="T575" s="82"/>
      <c r="U575" s="81">
        <v>602362255</v>
      </c>
      <c r="V575" s="81">
        <v>190709</v>
      </c>
      <c r="W575" s="81">
        <v>44181</v>
      </c>
      <c r="X575" s="81">
        <v>2009602</v>
      </c>
      <c r="Y575" s="81">
        <v>2790286</v>
      </c>
      <c r="Z575" s="81">
        <v>2879118</v>
      </c>
      <c r="AA575" s="81">
        <v>742979</v>
      </c>
      <c r="AB575" s="81">
        <v>5267762</v>
      </c>
      <c r="AC575" s="81">
        <v>172291205</v>
      </c>
      <c r="AD575" s="81">
        <v>449.55850097540173</v>
      </c>
      <c r="AE575" s="82"/>
      <c r="AF575" s="81">
        <v>4829938692.8975611</v>
      </c>
      <c r="AG575" s="81">
        <v>355292165.85834301</v>
      </c>
      <c r="AH575" s="81">
        <v>290505863.9306224</v>
      </c>
      <c r="AI575" s="81">
        <v>12463416616.447771</v>
      </c>
      <c r="AJ575" s="81">
        <v>10354926254.128941</v>
      </c>
      <c r="AK575" s="81">
        <v>0</v>
      </c>
      <c r="AL575" s="81">
        <v>0</v>
      </c>
      <c r="AM575" s="81">
        <v>717429528.70889544</v>
      </c>
      <c r="AN575" s="81">
        <v>0</v>
      </c>
      <c r="AO575" s="81">
        <v>0</v>
      </c>
      <c r="AP575" s="82"/>
      <c r="AQ575" s="81">
        <v>36192</v>
      </c>
      <c r="AR575" s="81">
        <v>7852</v>
      </c>
      <c r="AS575" s="81">
        <v>385</v>
      </c>
      <c r="AT575" s="81">
        <v>23</v>
      </c>
      <c r="AU575" s="81">
        <v>2</v>
      </c>
      <c r="AV575" s="81">
        <v>105</v>
      </c>
      <c r="AW575" s="81" t="s">
        <v>564</v>
      </c>
      <c r="AX575" s="82"/>
      <c r="AY575" s="81">
        <v>179682.6400000001</v>
      </c>
      <c r="AZ575" s="81">
        <v>1663172.2050000001</v>
      </c>
      <c r="BA575" s="81">
        <v>541441.30000000005</v>
      </c>
      <c r="BB575" s="81">
        <v>72214.100000000006</v>
      </c>
      <c r="BC575" s="81">
        <v>350</v>
      </c>
      <c r="BD575" s="81">
        <v>145012.25899999999</v>
      </c>
      <c r="BE575" s="81" t="s">
        <v>564</v>
      </c>
      <c r="BF575" s="82"/>
      <c r="BG575" s="81">
        <v>144.017</v>
      </c>
      <c r="BH575" s="81">
        <v>131.90600000000001</v>
      </c>
      <c r="BI575" s="81">
        <v>16003.785</v>
      </c>
      <c r="BJ575" s="81">
        <v>2310.4639999999999</v>
      </c>
      <c r="BK575" s="81">
        <v>2474.8919999999998</v>
      </c>
      <c r="BL575" s="81">
        <v>8.9459999999999997</v>
      </c>
      <c r="BM575" s="82"/>
      <c r="BN575" s="81">
        <v>4</v>
      </c>
      <c r="BO575" s="81">
        <v>6</v>
      </c>
      <c r="BP575" s="81">
        <v>229</v>
      </c>
      <c r="BQ575" s="81">
        <v>31</v>
      </c>
      <c r="BR575" s="81">
        <v>270</v>
      </c>
      <c r="BS575" s="81">
        <v>1</v>
      </c>
      <c r="BT575"/>
      <c r="BU575" s="80">
        <v>17079.268</v>
      </c>
      <c r="BV575" s="80">
        <v>2850.201</v>
      </c>
      <c r="BW575" s="80">
        <v>476.42099999999999</v>
      </c>
      <c r="BX575" s="80">
        <v>77.430000000000007</v>
      </c>
      <c r="BY575" s="80">
        <v>590.69000000000005</v>
      </c>
      <c r="BZ575" s="80">
        <v>0</v>
      </c>
      <c r="CA575" s="80">
        <v>0</v>
      </c>
      <c r="CB575" s="80">
        <v>0</v>
      </c>
      <c r="CC575" s="80">
        <v>0</v>
      </c>
    </row>
    <row r="576" spans="1:81">
      <c r="A576" s="80" t="s">
        <v>1680</v>
      </c>
      <c r="B576" s="80">
        <v>527</v>
      </c>
      <c r="C576" s="80">
        <v>17</v>
      </c>
      <c r="D576" s="80">
        <v>31</v>
      </c>
      <c r="E576" s="80">
        <v>2020</v>
      </c>
      <c r="F576" s="80" t="s">
        <v>218</v>
      </c>
      <c r="G576" s="80" t="s">
        <v>1663</v>
      </c>
      <c r="H576" s="80" t="s">
        <v>1664</v>
      </c>
      <c r="I576" s="177"/>
      <c r="J576" s="81">
        <v>11996.850887685881</v>
      </c>
      <c r="K576" s="81">
        <v>538.06533288373214</v>
      </c>
      <c r="L576" s="81">
        <v>2354.6139247279307</v>
      </c>
      <c r="M576" s="81">
        <v>8870.8095450281962</v>
      </c>
      <c r="N576" s="81">
        <v>12427.507191015693</v>
      </c>
      <c r="O576" s="81">
        <v>4026.9129744772063</v>
      </c>
      <c r="P576" s="81">
        <v>3608.0230767090316</v>
      </c>
      <c r="Q576" s="81">
        <v>308.30261930210133</v>
      </c>
      <c r="R576" s="81">
        <v>921.28505786101243</v>
      </c>
      <c r="S576" s="81">
        <v>449.62454700200823</v>
      </c>
      <c r="T576" s="82"/>
      <c r="U576" s="81">
        <v>558722694</v>
      </c>
      <c r="V576" s="81">
        <v>184908</v>
      </c>
      <c r="W576" s="81">
        <v>48461</v>
      </c>
      <c r="X576" s="81">
        <v>1987761</v>
      </c>
      <c r="Y576" s="81">
        <v>2795571</v>
      </c>
      <c r="Z576" s="81">
        <v>2877530</v>
      </c>
      <c r="AA576" s="81">
        <v>813977</v>
      </c>
      <c r="AB576" s="81">
        <v>5228732</v>
      </c>
      <c r="AC576" s="81">
        <v>163305113</v>
      </c>
      <c r="AD576" s="81">
        <v>449.62454700200823</v>
      </c>
      <c r="AE576" s="82"/>
      <c r="AF576" s="81">
        <v>4362455076.1374426</v>
      </c>
      <c r="AG576" s="81">
        <v>344738779.4325313</v>
      </c>
      <c r="AH576" s="81">
        <v>345300101.15131354</v>
      </c>
      <c r="AI576" s="81">
        <v>11413090874.315611</v>
      </c>
      <c r="AJ576" s="81">
        <v>10591354032.09334</v>
      </c>
      <c r="AK576" s="81">
        <v>0</v>
      </c>
      <c r="AL576" s="81">
        <v>0</v>
      </c>
      <c r="AM576" s="81">
        <v>682407618.42415571</v>
      </c>
      <c r="AN576" s="81">
        <v>0</v>
      </c>
      <c r="AO576" s="81">
        <v>0</v>
      </c>
      <c r="AP576" s="82"/>
      <c r="AQ576" s="81">
        <v>38320</v>
      </c>
      <c r="AR576" s="81">
        <v>8985</v>
      </c>
      <c r="AS576" s="81">
        <v>507</v>
      </c>
      <c r="AT576" s="81">
        <v>31</v>
      </c>
      <c r="AU576" s="81">
        <v>2</v>
      </c>
      <c r="AV576" s="81">
        <v>111</v>
      </c>
      <c r="AW576" s="81">
        <v>507</v>
      </c>
      <c r="AX576" s="82"/>
      <c r="AY576" s="81">
        <v>192962.5740000002</v>
      </c>
      <c r="AZ576" s="81">
        <v>1924409.5729999989</v>
      </c>
      <c r="BA576" s="81">
        <v>543263.70000000007</v>
      </c>
      <c r="BB576" s="81">
        <v>91799.1</v>
      </c>
      <c r="BC576" s="81">
        <v>350</v>
      </c>
      <c r="BD576" s="81">
        <v>257856.06</v>
      </c>
      <c r="BE576" s="81">
        <v>543263.70000000007</v>
      </c>
      <c r="BF576" s="82"/>
      <c r="BG576" s="81">
        <v>48.762999999999998</v>
      </c>
      <c r="BH576" s="81">
        <v>76.344999999999999</v>
      </c>
      <c r="BI576" s="81">
        <v>13504.99</v>
      </c>
      <c r="BJ576" s="81">
        <v>1761.41</v>
      </c>
      <c r="BK576" s="81">
        <v>1944.578</v>
      </c>
      <c r="BL576" s="81">
        <v>8.625</v>
      </c>
      <c r="BM576" s="82"/>
      <c r="BN576" s="81">
        <v>6</v>
      </c>
      <c r="BO576" s="81">
        <v>5</v>
      </c>
      <c r="BP576" s="81">
        <v>233</v>
      </c>
      <c r="BQ576" s="81">
        <v>35</v>
      </c>
      <c r="BR576" s="81">
        <v>246</v>
      </c>
      <c r="BS576" s="81">
        <v>1</v>
      </c>
      <c r="BT576"/>
      <c r="BU576" s="80">
        <v>13840.763999999999</v>
      </c>
      <c r="BV576" s="80">
        <v>2552.91</v>
      </c>
      <c r="BW576" s="80">
        <v>519.76</v>
      </c>
      <c r="BX576" s="80">
        <v>59.889000000000003</v>
      </c>
      <c r="BY576" s="80">
        <v>371.38799999999998</v>
      </c>
      <c r="BZ576" s="80">
        <v>0</v>
      </c>
      <c r="CA576" s="80">
        <v>0</v>
      </c>
      <c r="CB576" s="80">
        <v>0</v>
      </c>
      <c r="CC576" s="80">
        <v>0</v>
      </c>
    </row>
    <row r="577" spans="1:81">
      <c r="A577" s="80" t="s">
        <v>1681</v>
      </c>
      <c r="B577" s="80">
        <v>527</v>
      </c>
      <c r="C577" s="80">
        <v>18</v>
      </c>
      <c r="D577" s="80">
        <v>31</v>
      </c>
      <c r="E577" s="80">
        <v>2021</v>
      </c>
      <c r="F577" s="80" t="s">
        <v>75</v>
      </c>
      <c r="G577" s="174" t="s">
        <v>1663</v>
      </c>
      <c r="H577" s="80" t="s">
        <v>1664</v>
      </c>
      <c r="I577" s="177"/>
      <c r="J577" s="81">
        <v>12815.551882190202</v>
      </c>
      <c r="K577" s="81">
        <v>518.30627332050346</v>
      </c>
      <c r="L577" s="81">
        <v>2148.7946345153746</v>
      </c>
      <c r="M577" s="81">
        <v>8959.7996856321988</v>
      </c>
      <c r="N577" s="81">
        <v>11809.060672244113</v>
      </c>
      <c r="O577" s="81">
        <v>3905.283577367672</v>
      </c>
      <c r="P577" s="81">
        <v>3730.7119671027667</v>
      </c>
      <c r="Q577" s="81">
        <v>309.31463058934969</v>
      </c>
      <c r="R577" s="81">
        <v>958.00839522028434</v>
      </c>
      <c r="S577" s="81">
        <v>479.14245092041199</v>
      </c>
      <c r="T577" s="82"/>
      <c r="U577" s="81">
        <v>612925649</v>
      </c>
      <c r="V577" s="81">
        <v>184908</v>
      </c>
      <c r="W577" s="81">
        <v>48461</v>
      </c>
      <c r="X577" s="81">
        <v>1987761</v>
      </c>
      <c r="Y577" s="81">
        <v>2796536</v>
      </c>
      <c r="Z577" s="81">
        <v>2873457</v>
      </c>
      <c r="AA577" s="81">
        <v>820786</v>
      </c>
      <c r="AB577" s="81">
        <v>5183687</v>
      </c>
      <c r="AC577" s="81">
        <v>164595157.99999997</v>
      </c>
      <c r="AD577" s="81">
        <v>479.14245092041199</v>
      </c>
      <c r="AE577" s="82"/>
      <c r="AF577" s="81">
        <v>4694746646.3446655</v>
      </c>
      <c r="AG577" s="81">
        <v>350691877.0291239</v>
      </c>
      <c r="AH577" s="81">
        <v>309581635.8983652</v>
      </c>
      <c r="AI577" s="81">
        <v>12453368252.788919</v>
      </c>
      <c r="AJ577" s="81">
        <v>10325086932.33444</v>
      </c>
      <c r="AK577" s="81">
        <v>0</v>
      </c>
      <c r="AL577" s="81">
        <v>0</v>
      </c>
      <c r="AM577" s="81">
        <v>680430908.79876673</v>
      </c>
      <c r="AN577" s="81">
        <v>0</v>
      </c>
      <c r="AO577" s="81">
        <v>0</v>
      </c>
      <c r="AP577" s="82"/>
      <c r="AQ577" s="81">
        <v>41675</v>
      </c>
      <c r="AR577" s="81">
        <v>9816</v>
      </c>
      <c r="AS577" s="81">
        <v>639</v>
      </c>
      <c r="AT577" s="81">
        <v>33</v>
      </c>
      <c r="AU577" s="81">
        <v>2</v>
      </c>
      <c r="AV577" s="81">
        <v>115</v>
      </c>
      <c r="AW577" s="81"/>
      <c r="AX577" s="82"/>
      <c r="AY577" s="81">
        <v>213255.94999998939</v>
      </c>
      <c r="AZ577" s="81">
        <v>1984164.07099998</v>
      </c>
      <c r="BA577" s="81">
        <v>603477.6</v>
      </c>
      <c r="BB577" s="81">
        <v>99939.099999999991</v>
      </c>
      <c r="BC577" s="81">
        <v>350</v>
      </c>
      <c r="BD577" s="81">
        <v>259594.06</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1682</v>
      </c>
      <c r="B578" s="80">
        <v>527</v>
      </c>
      <c r="C578" s="80">
        <v>19</v>
      </c>
      <c r="D578" s="80">
        <v>31</v>
      </c>
      <c r="E578" s="80">
        <v>2022</v>
      </c>
      <c r="F578" s="80" t="s">
        <v>568</v>
      </c>
      <c r="G578" s="174" t="s">
        <v>1663</v>
      </c>
      <c r="H578" s="80" t="s">
        <v>1664</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45199</v>
      </c>
      <c r="AR578" s="81">
        <v>10282</v>
      </c>
      <c r="AS578" s="81">
        <v>776</v>
      </c>
      <c r="AT578" s="81">
        <v>42</v>
      </c>
      <c r="AU578" s="81">
        <v>2</v>
      </c>
      <c r="AV578" s="81">
        <v>121</v>
      </c>
      <c r="AW578" s="81"/>
      <c r="AX578" s="82"/>
      <c r="AY578" s="81">
        <v>235288.94199998491</v>
      </c>
      <c r="AZ578" s="81">
        <v>2015500.8709999735</v>
      </c>
      <c r="BA578" s="81">
        <v>639467.20000000007</v>
      </c>
      <c r="BB578" s="81">
        <v>171857.8</v>
      </c>
      <c r="BC578" s="81">
        <v>350</v>
      </c>
      <c r="BD578" s="81">
        <v>406613.45999999996</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2042</v>
      </c>
      <c r="B9" s="80">
        <v>1</v>
      </c>
      <c r="C9" s="80">
        <v>1</v>
      </c>
      <c r="D9" s="80">
        <v>1</v>
      </c>
      <c r="E9" s="80">
        <v>1990</v>
      </c>
      <c r="F9" s="80" t="s">
        <v>562</v>
      </c>
      <c r="G9" s="182" t="s">
        <v>1718</v>
      </c>
      <c r="H9" s="80" t="s">
        <v>1719</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2043</v>
      </c>
      <c r="B10" s="80">
        <v>2</v>
      </c>
      <c r="C10" s="80">
        <v>2</v>
      </c>
      <c r="D10" s="80">
        <v>1</v>
      </c>
      <c r="E10" s="80">
        <v>2005</v>
      </c>
      <c r="F10" s="80" t="s">
        <v>565</v>
      </c>
      <c r="G10" s="182" t="s">
        <v>1718</v>
      </c>
      <c r="H10" s="80" t="s">
        <v>1719</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2044</v>
      </c>
      <c r="B11" s="80">
        <v>3</v>
      </c>
      <c r="C11" s="80">
        <v>3</v>
      </c>
      <c r="D11" s="80">
        <v>1</v>
      </c>
      <c r="E11" s="80">
        <v>2006</v>
      </c>
      <c r="F11" s="80" t="s">
        <v>566</v>
      </c>
      <c r="G11" s="182" t="s">
        <v>1718</v>
      </c>
      <c r="H11" s="80" t="s">
        <v>1719</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2045</v>
      </c>
      <c r="B12" s="80">
        <v>4</v>
      </c>
      <c r="C12" s="80">
        <v>4</v>
      </c>
      <c r="D12" s="80">
        <v>1</v>
      </c>
      <c r="E12" s="80">
        <v>2007</v>
      </c>
      <c r="F12" s="80" t="s">
        <v>567</v>
      </c>
      <c r="G12" s="182" t="s">
        <v>1718</v>
      </c>
      <c r="H12" s="80" t="s">
        <v>1719</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2046</v>
      </c>
      <c r="B13" s="80">
        <v>5</v>
      </c>
      <c r="C13" s="80">
        <v>5</v>
      </c>
      <c r="D13" s="80">
        <v>1</v>
      </c>
      <c r="E13" s="80">
        <v>2008</v>
      </c>
      <c r="F13" s="80" t="s">
        <v>84</v>
      </c>
      <c r="G13" s="182" t="s">
        <v>1718</v>
      </c>
      <c r="H13" s="80" t="s">
        <v>1719</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2047</v>
      </c>
      <c r="B14" s="80">
        <v>6</v>
      </c>
      <c r="C14" s="80">
        <v>6</v>
      </c>
      <c r="D14" s="80">
        <v>1</v>
      </c>
      <c r="E14" s="80">
        <v>2009</v>
      </c>
      <c r="F14" s="80" t="s">
        <v>85</v>
      </c>
      <c r="G14" s="182" t="s">
        <v>1718</v>
      </c>
      <c r="H14" s="80" t="s">
        <v>1719</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2048</v>
      </c>
      <c r="B15" s="80">
        <v>7</v>
      </c>
      <c r="C15" s="80">
        <v>7</v>
      </c>
      <c r="D15" s="80">
        <v>1</v>
      </c>
      <c r="E15" s="80">
        <v>2010</v>
      </c>
      <c r="F15" s="80" t="s">
        <v>86</v>
      </c>
      <c r="G15" s="182" t="s">
        <v>1718</v>
      </c>
      <c r="H15" s="80" t="s">
        <v>1719</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2049</v>
      </c>
      <c r="B16" s="80">
        <v>8</v>
      </c>
      <c r="C16" s="80">
        <v>8</v>
      </c>
      <c r="D16" s="80">
        <v>1</v>
      </c>
      <c r="E16" s="80">
        <v>2011</v>
      </c>
      <c r="F16" s="80" t="s">
        <v>87</v>
      </c>
      <c r="G16" s="182" t="s">
        <v>1718</v>
      </c>
      <c r="H16" s="80" t="s">
        <v>1719</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2050</v>
      </c>
      <c r="B17" s="80">
        <v>9</v>
      </c>
      <c r="C17" s="80">
        <v>9</v>
      </c>
      <c r="D17" s="80">
        <v>1</v>
      </c>
      <c r="E17" s="80">
        <v>2012</v>
      </c>
      <c r="F17" s="80" t="s">
        <v>88</v>
      </c>
      <c r="G17" s="182" t="s">
        <v>1718</v>
      </c>
      <c r="H17" s="80" t="s">
        <v>1719</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2051</v>
      </c>
      <c r="B18" s="80">
        <v>10</v>
      </c>
      <c r="C18" s="80">
        <v>10</v>
      </c>
      <c r="D18" s="80">
        <v>1</v>
      </c>
      <c r="E18" s="80">
        <v>2013</v>
      </c>
      <c r="F18" s="80" t="s">
        <v>89</v>
      </c>
      <c r="G18" s="182" t="s">
        <v>1718</v>
      </c>
      <c r="H18" s="80" t="s">
        <v>1719</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2052</v>
      </c>
      <c r="B19" s="80">
        <v>11</v>
      </c>
      <c r="C19" s="80">
        <v>11</v>
      </c>
      <c r="D19" s="80">
        <v>1</v>
      </c>
      <c r="E19" s="80">
        <v>2014</v>
      </c>
      <c r="F19" s="80" t="s">
        <v>90</v>
      </c>
      <c r="G19" s="182" t="s">
        <v>1718</v>
      </c>
      <c r="H19" s="80" t="s">
        <v>1719</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2053</v>
      </c>
      <c r="B20" s="80">
        <v>12</v>
      </c>
      <c r="C20" s="80">
        <v>12</v>
      </c>
      <c r="D20" s="80">
        <v>1</v>
      </c>
      <c r="E20" s="80">
        <v>2015</v>
      </c>
      <c r="F20" s="80" t="s">
        <v>91</v>
      </c>
      <c r="G20" s="182" t="s">
        <v>1718</v>
      </c>
      <c r="H20" s="80" t="s">
        <v>1719</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2054</v>
      </c>
      <c r="B21" s="80">
        <v>13</v>
      </c>
      <c r="C21" s="80">
        <v>13</v>
      </c>
      <c r="D21" s="80">
        <v>1</v>
      </c>
      <c r="E21" s="80">
        <v>2016</v>
      </c>
      <c r="F21" s="80" t="s">
        <v>92</v>
      </c>
      <c r="G21" s="182" t="s">
        <v>1718</v>
      </c>
      <c r="H21" s="80" t="s">
        <v>1719</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2055</v>
      </c>
      <c r="B22" s="80">
        <v>14</v>
      </c>
      <c r="C22" s="80">
        <v>14</v>
      </c>
      <c r="D22" s="80">
        <v>1</v>
      </c>
      <c r="E22" s="80">
        <v>2017</v>
      </c>
      <c r="F22" s="80" t="s">
        <v>71</v>
      </c>
      <c r="G22" s="182" t="s">
        <v>1718</v>
      </c>
      <c r="H22" s="80" t="s">
        <v>1719</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2056</v>
      </c>
      <c r="B23" s="80">
        <v>15</v>
      </c>
      <c r="C23" s="80">
        <v>15</v>
      </c>
      <c r="D23" s="80">
        <v>1</v>
      </c>
      <c r="E23" s="80">
        <v>2018</v>
      </c>
      <c r="F23" s="80" t="s">
        <v>93</v>
      </c>
      <c r="G23" s="182" t="s">
        <v>1718</v>
      </c>
      <c r="H23" s="80" t="s">
        <v>1719</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2057</v>
      </c>
      <c r="B24" s="80">
        <v>16</v>
      </c>
      <c r="C24" s="80">
        <v>16</v>
      </c>
      <c r="D24" s="80">
        <v>1</v>
      </c>
      <c r="E24" s="80">
        <v>2019</v>
      </c>
      <c r="F24" s="80" t="s">
        <v>73</v>
      </c>
      <c r="G24" s="182" t="s">
        <v>1718</v>
      </c>
      <c r="H24" s="80" t="s">
        <v>1719</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2058</v>
      </c>
      <c r="B25" s="80">
        <v>17</v>
      </c>
      <c r="C25" s="80">
        <v>17</v>
      </c>
      <c r="D25" s="80">
        <v>1</v>
      </c>
      <c r="E25" s="80">
        <v>2020</v>
      </c>
      <c r="F25" s="80" t="s">
        <v>218</v>
      </c>
      <c r="G25" s="182" t="s">
        <v>1718</v>
      </c>
      <c r="H25" s="80" t="s">
        <v>1719</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1687</v>
      </c>
      <c r="B10" s="80">
        <v>2</v>
      </c>
      <c r="C10" s="80">
        <v>18</v>
      </c>
      <c r="D10" s="80">
        <v>2</v>
      </c>
      <c r="E10" s="80">
        <v>2022</v>
      </c>
      <c r="F10" s="80" t="s">
        <v>568</v>
      </c>
      <c r="G10" s="182" t="s">
        <v>1688</v>
      </c>
      <c r="H10" s="80" t="s">
        <v>1689</v>
      </c>
      <c r="I10" s="173"/>
      <c r="J10" s="83">
        <v>40390</v>
      </c>
      <c r="K10" s="81">
        <v>44066415</v>
      </c>
      <c r="L10" s="81">
        <v>1315441</v>
      </c>
      <c r="M10" s="81">
        <v>1434012066</v>
      </c>
      <c r="N10" s="81">
        <v>1113700</v>
      </c>
      <c r="O10" s="81">
        <v>2787901006</v>
      </c>
      <c r="P10" s="81">
        <v>10726</v>
      </c>
      <c r="Q10" s="81">
        <v>63620568</v>
      </c>
      <c r="R10" s="81">
        <v>0</v>
      </c>
      <c r="S10" s="81">
        <v>0</v>
      </c>
      <c r="T10" s="81">
        <v>0</v>
      </c>
      <c r="U10" s="81">
        <v>0</v>
      </c>
      <c r="V10" s="81">
        <v>6</v>
      </c>
      <c r="W10" s="81">
        <v>0</v>
      </c>
      <c r="X10" s="81">
        <v>0</v>
      </c>
      <c r="Y10" s="81">
        <v>35075</v>
      </c>
      <c r="Z10" s="81">
        <v>4329635130.000001</v>
      </c>
      <c r="AA10" s="81">
        <v>15501385</v>
      </c>
      <c r="AB10" s="81">
        <v>215130410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1690</v>
      </c>
      <c r="B11" s="80">
        <v>3</v>
      </c>
      <c r="C11" s="80">
        <v>18</v>
      </c>
      <c r="D11" s="80">
        <v>3</v>
      </c>
      <c r="E11" s="80">
        <v>2022</v>
      </c>
      <c r="F11" s="80" t="s">
        <v>568</v>
      </c>
      <c r="G11" s="182" t="s">
        <v>1691</v>
      </c>
      <c r="H11" s="80" t="s">
        <v>1692</v>
      </c>
      <c r="I11" s="173"/>
      <c r="J11" s="83">
        <v>62781</v>
      </c>
      <c r="K11" s="81">
        <v>77112201</v>
      </c>
      <c r="L11" s="81">
        <v>987446</v>
      </c>
      <c r="M11" s="81">
        <v>1205548635</v>
      </c>
      <c r="N11" s="81">
        <v>1331300</v>
      </c>
      <c r="O11" s="81">
        <v>2960047016</v>
      </c>
      <c r="P11" s="81">
        <v>383</v>
      </c>
      <c r="Q11" s="81">
        <v>1894317</v>
      </c>
      <c r="R11" s="81">
        <v>0</v>
      </c>
      <c r="S11" s="81">
        <v>0</v>
      </c>
      <c r="T11" s="81">
        <v>0</v>
      </c>
      <c r="U11" s="81">
        <v>0</v>
      </c>
      <c r="V11" s="81">
        <v>12421</v>
      </c>
      <c r="W11" s="81">
        <v>0</v>
      </c>
      <c r="X11" s="81">
        <v>0</v>
      </c>
      <c r="Y11" s="81">
        <v>76166798</v>
      </c>
      <c r="Z11" s="81">
        <v>4320768967</v>
      </c>
      <c r="AA11" s="81">
        <v>19162300</v>
      </c>
      <c r="AB11" s="81">
        <v>233689739.99999997</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1693</v>
      </c>
      <c r="B12" s="80">
        <v>4</v>
      </c>
      <c r="C12" s="80">
        <v>18</v>
      </c>
      <c r="D12" s="80">
        <v>4</v>
      </c>
      <c r="E12" s="80">
        <v>2022</v>
      </c>
      <c r="F12" s="80" t="s">
        <v>568</v>
      </c>
      <c r="G12" s="182" t="s">
        <v>1694</v>
      </c>
      <c r="H12" s="80" t="s">
        <v>1695</v>
      </c>
      <c r="I12" s="173"/>
      <c r="J12" s="83">
        <v>83657</v>
      </c>
      <c r="K12" s="81">
        <v>102549221</v>
      </c>
      <c r="L12" s="81">
        <v>2214880</v>
      </c>
      <c r="M12" s="81">
        <v>2699820909</v>
      </c>
      <c r="N12" s="81">
        <v>704500</v>
      </c>
      <c r="O12" s="81">
        <v>1671111935.0000002</v>
      </c>
      <c r="P12" s="81">
        <v>0</v>
      </c>
      <c r="Q12" s="81">
        <v>0</v>
      </c>
      <c r="R12" s="81">
        <v>0</v>
      </c>
      <c r="S12" s="81">
        <v>0</v>
      </c>
      <c r="T12" s="81">
        <v>0</v>
      </c>
      <c r="U12" s="81">
        <v>298</v>
      </c>
      <c r="V12" s="81">
        <v>13708</v>
      </c>
      <c r="W12" s="81">
        <v>0</v>
      </c>
      <c r="X12" s="81">
        <v>1827581</v>
      </c>
      <c r="Y12" s="81">
        <v>84059909</v>
      </c>
      <c r="Z12" s="81">
        <v>4559369555</v>
      </c>
      <c r="AA12" s="81">
        <v>42052915</v>
      </c>
      <c r="AB12" s="81">
        <v>434429056</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1696</v>
      </c>
      <c r="B13" s="80">
        <v>5</v>
      </c>
      <c r="C13" s="80">
        <v>18</v>
      </c>
      <c r="D13" s="80">
        <v>5</v>
      </c>
      <c r="E13" s="80">
        <v>2022</v>
      </c>
      <c r="F13" s="80" t="s">
        <v>568</v>
      </c>
      <c r="G13" s="182" t="s">
        <v>1697</v>
      </c>
      <c r="H13" s="80" t="s">
        <v>1698</v>
      </c>
      <c r="I13" s="173"/>
      <c r="J13" s="83">
        <v>53024</v>
      </c>
      <c r="K13" s="81">
        <v>57270640</v>
      </c>
      <c r="L13" s="81">
        <v>1502824</v>
      </c>
      <c r="M13" s="81">
        <v>1621703242</v>
      </c>
      <c r="N13" s="81">
        <v>2157100</v>
      </c>
      <c r="O13" s="81">
        <v>5740218311</v>
      </c>
      <c r="P13" s="81">
        <v>17597</v>
      </c>
      <c r="Q13" s="81">
        <v>113963607.00000001</v>
      </c>
      <c r="R13" s="81">
        <v>0</v>
      </c>
      <c r="S13" s="81">
        <v>0</v>
      </c>
      <c r="T13" s="81">
        <v>0</v>
      </c>
      <c r="U13" s="81">
        <v>0</v>
      </c>
      <c r="V13" s="81">
        <v>0</v>
      </c>
      <c r="W13" s="81">
        <v>0</v>
      </c>
      <c r="X13" s="81">
        <v>0</v>
      </c>
      <c r="Y13" s="81">
        <v>0</v>
      </c>
      <c r="Z13" s="81">
        <v>7533155800</v>
      </c>
      <c r="AA13" s="81">
        <v>19375751</v>
      </c>
      <c r="AB13" s="81">
        <v>295252647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1699</v>
      </c>
      <c r="B14" s="80">
        <v>6</v>
      </c>
      <c r="C14" s="80">
        <v>18</v>
      </c>
      <c r="D14" s="80">
        <v>6</v>
      </c>
      <c r="E14" s="80">
        <v>2022</v>
      </c>
      <c r="F14" s="80" t="s">
        <v>568</v>
      </c>
      <c r="G14" s="182" t="s">
        <v>1700</v>
      </c>
      <c r="H14" s="80" t="s">
        <v>1701</v>
      </c>
      <c r="I14" s="173"/>
      <c r="J14" s="83">
        <v>104619</v>
      </c>
      <c r="K14" s="81">
        <v>131170646</v>
      </c>
      <c r="L14" s="81">
        <v>1832690</v>
      </c>
      <c r="M14" s="81">
        <v>2281071643.9999995</v>
      </c>
      <c r="N14" s="81">
        <v>468100</v>
      </c>
      <c r="O14" s="81">
        <v>1085143350</v>
      </c>
      <c r="P14" s="81">
        <v>5716</v>
      </c>
      <c r="Q14" s="81">
        <v>31250269</v>
      </c>
      <c r="R14" s="81">
        <v>0</v>
      </c>
      <c r="S14" s="81">
        <v>0</v>
      </c>
      <c r="T14" s="81">
        <v>0</v>
      </c>
      <c r="U14" s="81">
        <v>0</v>
      </c>
      <c r="V14" s="81">
        <v>55</v>
      </c>
      <c r="W14" s="81">
        <v>0</v>
      </c>
      <c r="X14" s="81">
        <v>0</v>
      </c>
      <c r="Y14" s="81">
        <v>339958.00000000006</v>
      </c>
      <c r="Z14" s="81">
        <v>3528975866.9999995</v>
      </c>
      <c r="AA14" s="81">
        <v>54476656.999999993</v>
      </c>
      <c r="AB14" s="81">
        <v>687752552</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1702</v>
      </c>
      <c r="B15" s="80">
        <v>7</v>
      </c>
      <c r="C15" s="80">
        <v>18</v>
      </c>
      <c r="D15" s="80">
        <v>7</v>
      </c>
      <c r="E15" s="80">
        <v>2022</v>
      </c>
      <c r="F15" s="80" t="s">
        <v>568</v>
      </c>
      <c r="G15" s="182" t="s">
        <v>1703</v>
      </c>
      <c r="H15" s="80" t="s">
        <v>1704</v>
      </c>
      <c r="I15" s="173"/>
      <c r="J15" s="83">
        <v>49835</v>
      </c>
      <c r="K15" s="81">
        <v>53780839</v>
      </c>
      <c r="L15" s="81">
        <v>339147</v>
      </c>
      <c r="M15" s="81">
        <v>365840949</v>
      </c>
      <c r="N15" s="81">
        <v>356200</v>
      </c>
      <c r="O15" s="81">
        <v>817789320</v>
      </c>
      <c r="P15" s="81">
        <v>363</v>
      </c>
      <c r="Q15" s="81">
        <v>2239943.0000000005</v>
      </c>
      <c r="R15" s="81">
        <v>0</v>
      </c>
      <c r="S15" s="81">
        <v>0</v>
      </c>
      <c r="T15" s="81">
        <v>0</v>
      </c>
      <c r="U15" s="81">
        <v>0</v>
      </c>
      <c r="V15" s="81">
        <v>50</v>
      </c>
      <c r="W15" s="81">
        <v>0</v>
      </c>
      <c r="X15" s="81">
        <v>0</v>
      </c>
      <c r="Y15" s="81">
        <v>308562</v>
      </c>
      <c r="Z15" s="81">
        <v>1239959613</v>
      </c>
      <c r="AA15" s="81">
        <v>68897446</v>
      </c>
      <c r="AB15" s="81">
        <v>426153737</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1705</v>
      </c>
      <c r="B16" s="80">
        <v>8</v>
      </c>
      <c r="C16" s="80">
        <v>18</v>
      </c>
      <c r="D16" s="80">
        <v>8</v>
      </c>
      <c r="E16" s="80">
        <v>2022</v>
      </c>
      <c r="F16" s="80" t="s">
        <v>568</v>
      </c>
      <c r="G16" s="182" t="s">
        <v>1706</v>
      </c>
      <c r="H16" s="80" t="s">
        <v>1707</v>
      </c>
      <c r="I16" s="173"/>
      <c r="J16" s="83">
        <v>42280</v>
      </c>
      <c r="K16" s="81">
        <v>54524612.999999993</v>
      </c>
      <c r="L16" s="81">
        <v>667727</v>
      </c>
      <c r="M16" s="81">
        <v>852933545.00000012</v>
      </c>
      <c r="N16" s="81">
        <v>754600</v>
      </c>
      <c r="O16" s="81">
        <v>2443951717.0000005</v>
      </c>
      <c r="P16" s="81">
        <v>6505</v>
      </c>
      <c r="Q16" s="81">
        <v>35630402</v>
      </c>
      <c r="R16" s="81">
        <v>0</v>
      </c>
      <c r="S16" s="81">
        <v>0</v>
      </c>
      <c r="T16" s="81">
        <v>0</v>
      </c>
      <c r="U16" s="81">
        <v>0</v>
      </c>
      <c r="V16" s="81">
        <v>230</v>
      </c>
      <c r="W16" s="81">
        <v>0</v>
      </c>
      <c r="X16" s="81">
        <v>0</v>
      </c>
      <c r="Y16" s="81">
        <v>1413058</v>
      </c>
      <c r="Z16" s="81">
        <v>3388453335</v>
      </c>
      <c r="AA16" s="81">
        <v>17985727</v>
      </c>
      <c r="AB16" s="81">
        <v>253428627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1708</v>
      </c>
      <c r="B17" s="80">
        <v>9</v>
      </c>
      <c r="C17" s="80">
        <v>18</v>
      </c>
      <c r="D17" s="80">
        <v>9</v>
      </c>
      <c r="E17" s="80">
        <v>2022</v>
      </c>
      <c r="F17" s="80" t="s">
        <v>568</v>
      </c>
      <c r="G17" s="182" t="s">
        <v>1709</v>
      </c>
      <c r="H17" s="80" t="s">
        <v>1710</v>
      </c>
      <c r="I17" s="173"/>
      <c r="J17" s="83">
        <v>22651</v>
      </c>
      <c r="K17" s="81">
        <v>26059051</v>
      </c>
      <c r="L17" s="81">
        <v>182872</v>
      </c>
      <c r="M17" s="81">
        <v>210218486.99999997</v>
      </c>
      <c r="N17" s="81">
        <v>794300</v>
      </c>
      <c r="O17" s="81">
        <v>2667447549</v>
      </c>
      <c r="P17" s="81">
        <v>1932</v>
      </c>
      <c r="Q17" s="81">
        <v>12511292</v>
      </c>
      <c r="R17" s="81">
        <v>0</v>
      </c>
      <c r="S17" s="81">
        <v>0</v>
      </c>
      <c r="T17" s="81">
        <v>0</v>
      </c>
      <c r="U17" s="81">
        <v>0</v>
      </c>
      <c r="V17" s="81">
        <v>179</v>
      </c>
      <c r="W17" s="81">
        <v>0</v>
      </c>
      <c r="X17" s="81">
        <v>0</v>
      </c>
      <c r="Y17" s="81">
        <v>1098854</v>
      </c>
      <c r="Z17" s="81">
        <v>2917335233</v>
      </c>
      <c r="AA17" s="81">
        <v>10980961</v>
      </c>
      <c r="AB17" s="81">
        <v>145211627</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1711</v>
      </c>
      <c r="B18" s="80">
        <v>10</v>
      </c>
      <c r="C18" s="80">
        <v>18</v>
      </c>
      <c r="D18" s="80">
        <v>10</v>
      </c>
      <c r="E18" s="80">
        <v>2022</v>
      </c>
      <c r="F18" s="80" t="s">
        <v>568</v>
      </c>
      <c r="G18" s="182" t="s">
        <v>1712</v>
      </c>
      <c r="H18" s="80" t="s">
        <v>1713</v>
      </c>
      <c r="I18" s="173"/>
      <c r="J18" s="83">
        <v>54741</v>
      </c>
      <c r="K18" s="81">
        <v>62031672</v>
      </c>
      <c r="L18" s="81">
        <v>871881</v>
      </c>
      <c r="M18" s="81">
        <v>982964777</v>
      </c>
      <c r="N18" s="81">
        <v>1105900</v>
      </c>
      <c r="O18" s="81">
        <v>2854906679</v>
      </c>
      <c r="P18" s="81">
        <v>852</v>
      </c>
      <c r="Q18" s="81">
        <v>5520020.0000000009</v>
      </c>
      <c r="R18" s="81">
        <v>0</v>
      </c>
      <c r="S18" s="81">
        <v>0</v>
      </c>
      <c r="T18" s="81">
        <v>0</v>
      </c>
      <c r="U18" s="81">
        <v>0</v>
      </c>
      <c r="V18" s="81">
        <v>489</v>
      </c>
      <c r="W18" s="81">
        <v>0</v>
      </c>
      <c r="X18" s="81">
        <v>0</v>
      </c>
      <c r="Y18" s="81">
        <v>2999039</v>
      </c>
      <c r="Z18" s="81">
        <v>3908422186.9999995</v>
      </c>
      <c r="AA18" s="81">
        <v>22526168</v>
      </c>
      <c r="AB18" s="81">
        <v>305531474</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1714</v>
      </c>
      <c r="B19" s="80">
        <v>11</v>
      </c>
      <c r="C19" s="80">
        <v>18</v>
      </c>
      <c r="D19" s="80">
        <v>11</v>
      </c>
      <c r="E19" s="80">
        <v>2022</v>
      </c>
      <c r="F19" s="80" t="s">
        <v>568</v>
      </c>
      <c r="G19" s="182" t="s">
        <v>1715</v>
      </c>
      <c r="H19" s="80" t="s">
        <v>1716</v>
      </c>
      <c r="I19" s="173"/>
      <c r="J19" s="83">
        <v>23472</v>
      </c>
      <c r="K19" s="81">
        <v>25579759.999999996</v>
      </c>
      <c r="L19" s="81">
        <v>285388</v>
      </c>
      <c r="M19" s="81">
        <v>310564508</v>
      </c>
      <c r="N19" s="81">
        <v>231500</v>
      </c>
      <c r="O19" s="81">
        <v>543010092</v>
      </c>
      <c r="P19" s="81">
        <v>4419</v>
      </c>
      <c r="Q19" s="81">
        <v>27928908</v>
      </c>
      <c r="R19" s="81">
        <v>0</v>
      </c>
      <c r="S19" s="81">
        <v>0</v>
      </c>
      <c r="T19" s="81">
        <v>0</v>
      </c>
      <c r="U19" s="81">
        <v>0</v>
      </c>
      <c r="V19" s="81">
        <v>35</v>
      </c>
      <c r="W19" s="81">
        <v>0</v>
      </c>
      <c r="X19" s="81">
        <v>0</v>
      </c>
      <c r="Y19" s="81">
        <v>216582</v>
      </c>
      <c r="Z19" s="81">
        <v>907299850</v>
      </c>
      <c r="AA19" s="81">
        <v>14583670.000000002</v>
      </c>
      <c r="AB19" s="81">
        <v>212390473</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1717</v>
      </c>
      <c r="B20" s="80">
        <v>12</v>
      </c>
      <c r="C20" s="80">
        <v>18</v>
      </c>
      <c r="D20" s="80">
        <v>12</v>
      </c>
      <c r="E20" s="80">
        <v>2022</v>
      </c>
      <c r="F20" s="80" t="s">
        <v>568</v>
      </c>
      <c r="G20" s="182" t="s">
        <v>1718</v>
      </c>
      <c r="H20" s="80" t="s">
        <v>1719</v>
      </c>
      <c r="I20" s="173"/>
      <c r="J20" s="83">
        <v>37271</v>
      </c>
      <c r="K20" s="81">
        <v>41182369</v>
      </c>
      <c r="L20" s="81">
        <v>281307</v>
      </c>
      <c r="M20" s="81">
        <v>310666487</v>
      </c>
      <c r="N20" s="81">
        <v>2274900</v>
      </c>
      <c r="O20" s="81">
        <v>7024251927</v>
      </c>
      <c r="P20" s="81">
        <v>21216</v>
      </c>
      <c r="Q20" s="81">
        <v>130912957</v>
      </c>
      <c r="R20" s="81">
        <v>0</v>
      </c>
      <c r="S20" s="81">
        <v>0</v>
      </c>
      <c r="T20" s="81">
        <v>0</v>
      </c>
      <c r="U20" s="81">
        <v>0</v>
      </c>
      <c r="V20" s="81">
        <v>0</v>
      </c>
      <c r="W20" s="81">
        <v>0</v>
      </c>
      <c r="X20" s="81">
        <v>0</v>
      </c>
      <c r="Y20" s="81">
        <v>0</v>
      </c>
      <c r="Z20" s="81">
        <v>7507013740</v>
      </c>
      <c r="AA20" s="81">
        <v>18589505</v>
      </c>
      <c r="AB20" s="81">
        <v>260157332</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1720</v>
      </c>
      <c r="B21" s="80">
        <v>13</v>
      </c>
      <c r="C21" s="80">
        <v>18</v>
      </c>
      <c r="D21" s="80">
        <v>13</v>
      </c>
      <c r="E21" s="80">
        <v>2022</v>
      </c>
      <c r="F21" s="80" t="s">
        <v>568</v>
      </c>
      <c r="G21" s="182" t="s">
        <v>1721</v>
      </c>
      <c r="H21" s="80" t="s">
        <v>1722</v>
      </c>
      <c r="I21" s="173"/>
      <c r="J21" s="83">
        <v>35077</v>
      </c>
      <c r="K21" s="81">
        <v>40894052</v>
      </c>
      <c r="L21" s="81">
        <v>295581</v>
      </c>
      <c r="M21" s="81">
        <v>343289592.99999994</v>
      </c>
      <c r="N21" s="81">
        <v>859900</v>
      </c>
      <c r="O21" s="81">
        <v>2156479253</v>
      </c>
      <c r="P21" s="81">
        <v>2840</v>
      </c>
      <c r="Q21" s="81">
        <v>17526179</v>
      </c>
      <c r="R21" s="81">
        <v>0</v>
      </c>
      <c r="S21" s="81">
        <v>0</v>
      </c>
      <c r="T21" s="81">
        <v>0</v>
      </c>
      <c r="U21" s="81">
        <v>0</v>
      </c>
      <c r="V21" s="81">
        <v>0</v>
      </c>
      <c r="W21" s="81">
        <v>0</v>
      </c>
      <c r="X21" s="81">
        <v>0</v>
      </c>
      <c r="Y21" s="81">
        <v>0</v>
      </c>
      <c r="Z21" s="81">
        <v>2558189077</v>
      </c>
      <c r="AA21" s="81">
        <v>18025911</v>
      </c>
      <c r="AB21" s="81">
        <v>255094389</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1723</v>
      </c>
      <c r="B22" s="80">
        <v>14</v>
      </c>
      <c r="C22" s="80">
        <v>18</v>
      </c>
      <c r="D22" s="80">
        <v>14</v>
      </c>
      <c r="E22" s="80">
        <v>2022</v>
      </c>
      <c r="F22" s="80" t="s">
        <v>568</v>
      </c>
      <c r="G22" s="182" t="s">
        <v>1724</v>
      </c>
      <c r="H22" s="80" t="s">
        <v>1725</v>
      </c>
      <c r="I22" s="173"/>
      <c r="J22" s="83">
        <v>36581</v>
      </c>
      <c r="K22" s="81">
        <v>45784785.000000007</v>
      </c>
      <c r="L22" s="81">
        <v>354938</v>
      </c>
      <c r="M22" s="81">
        <v>440465189</v>
      </c>
      <c r="N22" s="81">
        <v>380700</v>
      </c>
      <c r="O22" s="81">
        <v>1014798444</v>
      </c>
      <c r="P22" s="81">
        <v>2426</v>
      </c>
      <c r="Q22" s="81">
        <v>13263278</v>
      </c>
      <c r="R22" s="81">
        <v>0</v>
      </c>
      <c r="S22" s="81">
        <v>0</v>
      </c>
      <c r="T22" s="81">
        <v>0</v>
      </c>
      <c r="U22" s="81">
        <v>0</v>
      </c>
      <c r="V22" s="81">
        <v>30</v>
      </c>
      <c r="W22" s="81">
        <v>0</v>
      </c>
      <c r="X22" s="81">
        <v>0</v>
      </c>
      <c r="Y22" s="81">
        <v>181507</v>
      </c>
      <c r="Z22" s="81">
        <v>1514493203</v>
      </c>
      <c r="AA22" s="81">
        <v>18741035</v>
      </c>
      <c r="AB22" s="81">
        <v>251749514</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1726</v>
      </c>
      <c r="B23" s="80">
        <v>15</v>
      </c>
      <c r="C23" s="80">
        <v>18</v>
      </c>
      <c r="D23" s="80">
        <v>15</v>
      </c>
      <c r="E23" s="80">
        <v>2022</v>
      </c>
      <c r="F23" s="80" t="s">
        <v>568</v>
      </c>
      <c r="G23" s="182" t="s">
        <v>1727</v>
      </c>
      <c r="H23" s="80" t="s">
        <v>1728</v>
      </c>
      <c r="I23" s="173"/>
      <c r="J23" s="83">
        <v>33305</v>
      </c>
      <c r="K23" s="81">
        <v>39816794</v>
      </c>
      <c r="L23" s="81">
        <v>72013</v>
      </c>
      <c r="M23" s="81">
        <v>85647421.000000015</v>
      </c>
      <c r="N23" s="81">
        <v>575000</v>
      </c>
      <c r="O23" s="81">
        <v>1829952668.0000002</v>
      </c>
      <c r="P23" s="81">
        <v>8712</v>
      </c>
      <c r="Q23" s="81">
        <v>53754743.000000007</v>
      </c>
      <c r="R23" s="81">
        <v>0</v>
      </c>
      <c r="S23" s="81">
        <v>0</v>
      </c>
      <c r="T23" s="81">
        <v>0</v>
      </c>
      <c r="U23" s="81">
        <v>0</v>
      </c>
      <c r="V23" s="81">
        <v>170</v>
      </c>
      <c r="W23" s="81">
        <v>0</v>
      </c>
      <c r="X23" s="81">
        <v>0</v>
      </c>
      <c r="Y23" s="81">
        <v>1043912</v>
      </c>
      <c r="Z23" s="81">
        <v>2010215538.0000002</v>
      </c>
      <c r="AA23" s="81">
        <v>15246813</v>
      </c>
      <c r="AB23" s="81">
        <v>227873213</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1729</v>
      </c>
      <c r="B24" s="80">
        <v>16</v>
      </c>
      <c r="C24" s="80">
        <v>18</v>
      </c>
      <c r="D24" s="80">
        <v>16</v>
      </c>
      <c r="E24" s="80">
        <v>2022</v>
      </c>
      <c r="F24" s="80" t="s">
        <v>568</v>
      </c>
      <c r="G24" s="182" t="s">
        <v>1730</v>
      </c>
      <c r="H24" s="80" t="s">
        <v>1731</v>
      </c>
      <c r="I24" s="173"/>
      <c r="J24" s="83">
        <v>147997</v>
      </c>
      <c r="K24" s="81">
        <v>179956054</v>
      </c>
      <c r="L24" s="81">
        <v>384646</v>
      </c>
      <c r="M24" s="81">
        <v>463757367.00000006</v>
      </c>
      <c r="N24" s="81">
        <v>718800</v>
      </c>
      <c r="O24" s="81">
        <v>1870341914</v>
      </c>
      <c r="P24" s="81">
        <v>4698</v>
      </c>
      <c r="Q24" s="81">
        <v>25648931</v>
      </c>
      <c r="R24" s="81">
        <v>0</v>
      </c>
      <c r="S24" s="81">
        <v>0</v>
      </c>
      <c r="T24" s="81">
        <v>2657</v>
      </c>
      <c r="U24" s="81">
        <v>1159</v>
      </c>
      <c r="V24" s="81">
        <v>2984</v>
      </c>
      <c r="W24" s="81">
        <v>17563819</v>
      </c>
      <c r="X24" s="81">
        <v>7106743.0000000009</v>
      </c>
      <c r="Y24" s="81">
        <v>18298624</v>
      </c>
      <c r="Z24" s="81">
        <v>2582673452</v>
      </c>
      <c r="AA24" s="81">
        <v>259003701</v>
      </c>
      <c r="AB24" s="81">
        <v>1220834805</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1732</v>
      </c>
      <c r="B25" s="80">
        <v>17</v>
      </c>
      <c r="C25" s="80">
        <v>18</v>
      </c>
      <c r="D25" s="80">
        <v>17</v>
      </c>
      <c r="E25" s="80">
        <v>2022</v>
      </c>
      <c r="F25" s="80" t="s">
        <v>568</v>
      </c>
      <c r="G25" s="182" t="s">
        <v>1733</v>
      </c>
      <c r="H25" s="80" t="s">
        <v>1734</v>
      </c>
      <c r="I25" s="173"/>
      <c r="J25" s="83">
        <v>35841</v>
      </c>
      <c r="K25" s="81">
        <v>41883102</v>
      </c>
      <c r="L25" s="81">
        <v>496349</v>
      </c>
      <c r="M25" s="81">
        <v>578717554</v>
      </c>
      <c r="N25" s="81">
        <v>829200</v>
      </c>
      <c r="O25" s="81">
        <v>2068898678</v>
      </c>
      <c r="P25" s="81">
        <v>3044</v>
      </c>
      <c r="Q25" s="81">
        <v>18781316.999999996</v>
      </c>
      <c r="R25" s="81">
        <v>0</v>
      </c>
      <c r="S25" s="81">
        <v>0</v>
      </c>
      <c r="T25" s="81">
        <v>0</v>
      </c>
      <c r="U25" s="81">
        <v>0</v>
      </c>
      <c r="V25" s="81">
        <v>0</v>
      </c>
      <c r="W25" s="81">
        <v>0</v>
      </c>
      <c r="X25" s="81">
        <v>0</v>
      </c>
      <c r="Y25" s="81">
        <v>0</v>
      </c>
      <c r="Z25" s="81">
        <v>2708280651</v>
      </c>
      <c r="AA25" s="81">
        <v>17305634</v>
      </c>
      <c r="AB25" s="81">
        <v>242903541</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1735</v>
      </c>
      <c r="B26" s="80">
        <v>18</v>
      </c>
      <c r="C26" s="80">
        <v>18</v>
      </c>
      <c r="D26" s="80">
        <v>18</v>
      </c>
      <c r="E26" s="80">
        <v>2022</v>
      </c>
      <c r="F26" s="80" t="s">
        <v>568</v>
      </c>
      <c r="G26" s="182" t="s">
        <v>1736</v>
      </c>
      <c r="H26" s="80" t="s">
        <v>1737</v>
      </c>
      <c r="I26" s="173"/>
      <c r="J26" s="83">
        <v>184106</v>
      </c>
      <c r="K26" s="81">
        <v>232302498</v>
      </c>
      <c r="L26" s="81">
        <v>2730329</v>
      </c>
      <c r="M26" s="81">
        <v>3421810779</v>
      </c>
      <c r="N26" s="81">
        <v>1197200</v>
      </c>
      <c r="O26" s="81">
        <v>2962386612.0000005</v>
      </c>
      <c r="P26" s="81">
        <v>71844</v>
      </c>
      <c r="Q26" s="81">
        <v>432395554</v>
      </c>
      <c r="R26" s="81">
        <v>0</v>
      </c>
      <c r="S26" s="81">
        <v>0</v>
      </c>
      <c r="T26" s="81">
        <v>0</v>
      </c>
      <c r="U26" s="81">
        <v>0</v>
      </c>
      <c r="V26" s="81">
        <v>65</v>
      </c>
      <c r="W26" s="81">
        <v>0</v>
      </c>
      <c r="X26" s="81">
        <v>0</v>
      </c>
      <c r="Y26" s="81">
        <v>396863</v>
      </c>
      <c r="Z26" s="81">
        <v>7049292306</v>
      </c>
      <c r="AA26" s="81">
        <v>146701240</v>
      </c>
      <c r="AB26" s="81">
        <v>1117997377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1738</v>
      </c>
      <c r="B27" s="80">
        <v>19</v>
      </c>
      <c r="C27" s="80">
        <v>18</v>
      </c>
      <c r="D27" s="80">
        <v>19</v>
      </c>
      <c r="E27" s="80">
        <v>2022</v>
      </c>
      <c r="F27" s="80" t="s">
        <v>568</v>
      </c>
      <c r="G27" s="182" t="s">
        <v>1739</v>
      </c>
      <c r="H27" s="80" t="s">
        <v>1740</v>
      </c>
      <c r="I27" s="173"/>
      <c r="J27" s="83">
        <v>83836</v>
      </c>
      <c r="K27" s="81">
        <v>93964274</v>
      </c>
      <c r="L27" s="81">
        <v>1688462</v>
      </c>
      <c r="M27" s="81">
        <v>1892010735</v>
      </c>
      <c r="N27" s="81">
        <v>1728500</v>
      </c>
      <c r="O27" s="81">
        <v>4735357639.999999</v>
      </c>
      <c r="P27" s="81">
        <v>15650</v>
      </c>
      <c r="Q27" s="81">
        <v>101357634</v>
      </c>
      <c r="R27" s="81">
        <v>0</v>
      </c>
      <c r="S27" s="81">
        <v>0</v>
      </c>
      <c r="T27" s="81">
        <v>0</v>
      </c>
      <c r="U27" s="81">
        <v>0</v>
      </c>
      <c r="V27" s="81">
        <v>200</v>
      </c>
      <c r="W27" s="81">
        <v>0</v>
      </c>
      <c r="X27" s="81">
        <v>0</v>
      </c>
      <c r="Y27" s="81">
        <v>1224683</v>
      </c>
      <c r="Z27" s="81">
        <v>6823914965.999999</v>
      </c>
      <c r="AA27" s="81">
        <v>32980632</v>
      </c>
      <c r="AB27" s="81">
        <v>458067738</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1741</v>
      </c>
      <c r="B28" s="80">
        <v>20</v>
      </c>
      <c r="C28" s="80">
        <v>18</v>
      </c>
      <c r="D28" s="80">
        <v>20</v>
      </c>
      <c r="E28" s="80">
        <v>2022</v>
      </c>
      <c r="F28" s="80" t="s">
        <v>568</v>
      </c>
      <c r="G28" s="182" t="s">
        <v>1742</v>
      </c>
      <c r="H28" s="80" t="s">
        <v>1743</v>
      </c>
      <c r="I28" s="173"/>
      <c r="J28" s="83">
        <v>24244</v>
      </c>
      <c r="K28" s="81">
        <v>28905348</v>
      </c>
      <c r="L28" s="81">
        <v>372171</v>
      </c>
      <c r="M28" s="81">
        <v>442014783</v>
      </c>
      <c r="N28" s="81">
        <v>431000</v>
      </c>
      <c r="O28" s="81">
        <v>1052519781</v>
      </c>
      <c r="P28" s="81">
        <v>10867</v>
      </c>
      <c r="Q28" s="81">
        <v>63520800</v>
      </c>
      <c r="R28" s="81">
        <v>0</v>
      </c>
      <c r="S28" s="81">
        <v>0</v>
      </c>
      <c r="T28" s="81">
        <v>4278</v>
      </c>
      <c r="U28" s="81">
        <v>2007.0000000000002</v>
      </c>
      <c r="V28" s="81">
        <v>1602</v>
      </c>
      <c r="W28" s="81">
        <v>28208816</v>
      </c>
      <c r="X28" s="81">
        <v>12308396</v>
      </c>
      <c r="Y28" s="81">
        <v>9825916.9999999981</v>
      </c>
      <c r="Z28" s="81">
        <v>1637303841</v>
      </c>
      <c r="AA28" s="81">
        <v>12730970</v>
      </c>
      <c r="AB28" s="81">
        <v>168312327</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1744</v>
      </c>
      <c r="B29" s="80">
        <v>21</v>
      </c>
      <c r="C29" s="80">
        <v>18</v>
      </c>
      <c r="D29" s="80">
        <v>21</v>
      </c>
      <c r="E29" s="80">
        <v>2022</v>
      </c>
      <c r="F29" s="80" t="s">
        <v>568</v>
      </c>
      <c r="G29" s="182" t="s">
        <v>1745</v>
      </c>
      <c r="H29" s="80" t="s">
        <v>1746</v>
      </c>
      <c r="I29" s="173"/>
      <c r="J29" s="83">
        <v>178586</v>
      </c>
      <c r="K29" s="81">
        <v>218124789</v>
      </c>
      <c r="L29" s="81">
        <v>1456580</v>
      </c>
      <c r="M29" s="81">
        <v>1768282294</v>
      </c>
      <c r="N29" s="81">
        <v>1222800</v>
      </c>
      <c r="O29" s="81">
        <v>3078201973</v>
      </c>
      <c r="P29" s="81">
        <v>9139</v>
      </c>
      <c r="Q29" s="81">
        <v>54720248</v>
      </c>
      <c r="R29" s="81">
        <v>0</v>
      </c>
      <c r="S29" s="81">
        <v>0</v>
      </c>
      <c r="T29" s="81">
        <v>1006.9999999999999</v>
      </c>
      <c r="U29" s="81">
        <v>1926</v>
      </c>
      <c r="V29" s="81">
        <v>3382</v>
      </c>
      <c r="W29" s="81">
        <v>6280491</v>
      </c>
      <c r="X29" s="81">
        <v>11812685</v>
      </c>
      <c r="Y29" s="81">
        <v>20740632</v>
      </c>
      <c r="Z29" s="81">
        <v>5158163112</v>
      </c>
      <c r="AA29" s="81">
        <v>403867252.00000006</v>
      </c>
      <c r="AB29" s="81">
        <v>1894232295.0000002</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1747</v>
      </c>
      <c r="B30" s="80">
        <v>22</v>
      </c>
      <c r="C30" s="80">
        <v>18</v>
      </c>
      <c r="D30" s="80">
        <v>22</v>
      </c>
      <c r="E30" s="80">
        <v>2022</v>
      </c>
      <c r="F30" s="80" t="s">
        <v>568</v>
      </c>
      <c r="G30" s="182" t="s">
        <v>1748</v>
      </c>
      <c r="H30" s="80" t="s">
        <v>1749</v>
      </c>
      <c r="I30" s="173"/>
      <c r="J30" s="83">
        <v>64468.999999999993</v>
      </c>
      <c r="K30" s="81">
        <v>78206248</v>
      </c>
      <c r="L30" s="81">
        <v>825952</v>
      </c>
      <c r="M30" s="81">
        <v>997149935</v>
      </c>
      <c r="N30" s="81">
        <v>145900</v>
      </c>
      <c r="O30" s="81">
        <v>375285265.00000006</v>
      </c>
      <c r="P30" s="81">
        <v>3569</v>
      </c>
      <c r="Q30" s="81">
        <v>21370654</v>
      </c>
      <c r="R30" s="81">
        <v>0</v>
      </c>
      <c r="S30" s="81">
        <v>0</v>
      </c>
      <c r="T30" s="81">
        <v>0</v>
      </c>
      <c r="U30" s="81">
        <v>65</v>
      </c>
      <c r="V30" s="81">
        <v>551</v>
      </c>
      <c r="W30" s="81">
        <v>0</v>
      </c>
      <c r="X30" s="81">
        <v>398580</v>
      </c>
      <c r="Y30" s="81">
        <v>3378487.0000000005</v>
      </c>
      <c r="Z30" s="81">
        <v>1475789169.0000002</v>
      </c>
      <c r="AA30" s="81">
        <v>77087416</v>
      </c>
      <c r="AB30" s="81">
        <v>482593885</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1750</v>
      </c>
      <c r="B31" s="80">
        <v>23</v>
      </c>
      <c r="C31" s="80">
        <v>18</v>
      </c>
      <c r="D31" s="80">
        <v>23</v>
      </c>
      <c r="E31" s="80">
        <v>2022</v>
      </c>
      <c r="F31" s="80" t="s">
        <v>568</v>
      </c>
      <c r="G31" s="182" t="s">
        <v>1751</v>
      </c>
      <c r="H31" s="80" t="s">
        <v>1752</v>
      </c>
      <c r="I31" s="173"/>
      <c r="J31" s="83">
        <v>698472</v>
      </c>
      <c r="K31" s="81">
        <v>827983844.00000012</v>
      </c>
      <c r="L31" s="81">
        <v>472291</v>
      </c>
      <c r="M31" s="81">
        <v>554695182.99999988</v>
      </c>
      <c r="N31" s="81">
        <v>2789700</v>
      </c>
      <c r="O31" s="81">
        <v>6418562127</v>
      </c>
      <c r="P31" s="81">
        <v>152</v>
      </c>
      <c r="Q31" s="81">
        <v>827836.99999999988</v>
      </c>
      <c r="R31" s="81">
        <v>0</v>
      </c>
      <c r="S31" s="81">
        <v>0</v>
      </c>
      <c r="T31" s="81">
        <v>191223</v>
      </c>
      <c r="U31" s="81">
        <v>31989</v>
      </c>
      <c r="V31" s="81">
        <v>50249</v>
      </c>
      <c r="W31" s="81">
        <v>1332415767</v>
      </c>
      <c r="X31" s="81">
        <v>196157284</v>
      </c>
      <c r="Y31" s="81">
        <v>308126132</v>
      </c>
      <c r="Z31" s="81">
        <v>9638768174</v>
      </c>
      <c r="AA31" s="81">
        <v>1385092147</v>
      </c>
      <c r="AB31" s="81">
        <v>6132498438</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1753</v>
      </c>
      <c r="B32" s="80">
        <v>24</v>
      </c>
      <c r="C32" s="80">
        <v>18</v>
      </c>
      <c r="D32" s="80">
        <v>24</v>
      </c>
      <c r="E32" s="80">
        <v>2022</v>
      </c>
      <c r="F32" s="80" t="s">
        <v>568</v>
      </c>
      <c r="G32" s="182" t="s">
        <v>1754</v>
      </c>
      <c r="H32" s="80" t="s">
        <v>1755</v>
      </c>
      <c r="I32" s="173"/>
      <c r="J32" s="83">
        <v>37329</v>
      </c>
      <c r="K32" s="81">
        <v>44133590</v>
      </c>
      <c r="L32" s="81">
        <v>600416</v>
      </c>
      <c r="M32" s="81">
        <v>706652696</v>
      </c>
      <c r="N32" s="81">
        <v>324500</v>
      </c>
      <c r="O32" s="81">
        <v>782040276</v>
      </c>
      <c r="P32" s="81">
        <v>2105</v>
      </c>
      <c r="Q32" s="81">
        <v>12603627.000000002</v>
      </c>
      <c r="R32" s="81">
        <v>0</v>
      </c>
      <c r="S32" s="81">
        <v>0</v>
      </c>
      <c r="T32" s="81">
        <v>0</v>
      </c>
      <c r="U32" s="81">
        <v>0</v>
      </c>
      <c r="V32" s="81">
        <v>0</v>
      </c>
      <c r="W32" s="81">
        <v>0</v>
      </c>
      <c r="X32" s="81">
        <v>0</v>
      </c>
      <c r="Y32" s="81">
        <v>0</v>
      </c>
      <c r="Z32" s="81">
        <v>1545430189</v>
      </c>
      <c r="AA32" s="81">
        <v>17425721</v>
      </c>
      <c r="AB32" s="81">
        <v>216286883.99999997</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1756</v>
      </c>
      <c r="B33" s="80">
        <v>25</v>
      </c>
      <c r="C33" s="80">
        <v>18</v>
      </c>
      <c r="D33" s="80">
        <v>25</v>
      </c>
      <c r="E33" s="80">
        <v>2022</v>
      </c>
      <c r="F33" s="80" t="s">
        <v>568</v>
      </c>
      <c r="G33" s="182" t="s">
        <v>1757</v>
      </c>
      <c r="H33" s="80" t="s">
        <v>1758</v>
      </c>
      <c r="I33" s="173"/>
      <c r="J33" s="83">
        <v>145918</v>
      </c>
      <c r="K33" s="81">
        <v>173107288</v>
      </c>
      <c r="L33" s="81">
        <v>476102</v>
      </c>
      <c r="M33" s="81">
        <v>562311535.99999988</v>
      </c>
      <c r="N33" s="81">
        <v>98000</v>
      </c>
      <c r="O33" s="81">
        <v>268872006</v>
      </c>
      <c r="P33" s="81">
        <v>12723</v>
      </c>
      <c r="Q33" s="81">
        <v>78505610</v>
      </c>
      <c r="R33" s="81">
        <v>0</v>
      </c>
      <c r="S33" s="81">
        <v>0</v>
      </c>
      <c r="T33" s="81">
        <v>0</v>
      </c>
      <c r="U33" s="81">
        <v>0</v>
      </c>
      <c r="V33" s="81">
        <v>20</v>
      </c>
      <c r="W33" s="81">
        <v>0</v>
      </c>
      <c r="X33" s="81">
        <v>0</v>
      </c>
      <c r="Y33" s="81">
        <v>121414.00000000001</v>
      </c>
      <c r="Z33" s="81">
        <v>1082917853.9999998</v>
      </c>
      <c r="AA33" s="81">
        <v>126969373.99999999</v>
      </c>
      <c r="AB33" s="81">
        <v>1128829517</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1759</v>
      </c>
      <c r="B34" s="80">
        <v>26</v>
      </c>
      <c r="C34" s="80">
        <v>18</v>
      </c>
      <c r="D34" s="80">
        <v>26</v>
      </c>
      <c r="E34" s="80">
        <v>2022</v>
      </c>
      <c r="F34" s="80" t="s">
        <v>568</v>
      </c>
      <c r="G34" s="182" t="s">
        <v>1760</v>
      </c>
      <c r="H34" s="80" t="s">
        <v>1761</v>
      </c>
      <c r="I34" s="173"/>
      <c r="J34" s="83">
        <v>65942</v>
      </c>
      <c r="K34" s="81">
        <v>84259282.000000015</v>
      </c>
      <c r="L34" s="81">
        <v>2148450</v>
      </c>
      <c r="M34" s="81">
        <v>2730434795</v>
      </c>
      <c r="N34" s="81">
        <v>826700</v>
      </c>
      <c r="O34" s="81">
        <v>1963254027.9999998</v>
      </c>
      <c r="P34" s="81">
        <v>11602</v>
      </c>
      <c r="Q34" s="81">
        <v>70059140</v>
      </c>
      <c r="R34" s="81">
        <v>0</v>
      </c>
      <c r="S34" s="81">
        <v>0</v>
      </c>
      <c r="T34" s="81">
        <v>0</v>
      </c>
      <c r="U34" s="81">
        <v>0</v>
      </c>
      <c r="V34" s="81">
        <v>0</v>
      </c>
      <c r="W34" s="81">
        <v>0</v>
      </c>
      <c r="X34" s="81">
        <v>0</v>
      </c>
      <c r="Y34" s="81">
        <v>0</v>
      </c>
      <c r="Z34" s="81">
        <v>4848007245</v>
      </c>
      <c r="AA34" s="81">
        <v>22256191</v>
      </c>
      <c r="AB34" s="81">
        <v>275864613</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1762</v>
      </c>
      <c r="B35" s="80">
        <v>27</v>
      </c>
      <c r="C35" s="80">
        <v>18</v>
      </c>
      <c r="D35" s="80">
        <v>27</v>
      </c>
      <c r="E35" s="80">
        <v>2022</v>
      </c>
      <c r="F35" s="80" t="s">
        <v>568</v>
      </c>
      <c r="G35" s="182" t="s">
        <v>1763</v>
      </c>
      <c r="H35" s="80" t="s">
        <v>1764</v>
      </c>
      <c r="I35" s="173"/>
      <c r="J35" s="83">
        <v>188074</v>
      </c>
      <c r="K35" s="81">
        <v>225167579</v>
      </c>
      <c r="L35" s="81">
        <v>331820</v>
      </c>
      <c r="M35" s="81">
        <v>393233116</v>
      </c>
      <c r="N35" s="81">
        <v>444900</v>
      </c>
      <c r="O35" s="81">
        <v>1216765191.0000002</v>
      </c>
      <c r="P35" s="81">
        <v>1435</v>
      </c>
      <c r="Q35" s="81">
        <v>7833147</v>
      </c>
      <c r="R35" s="81">
        <v>0</v>
      </c>
      <c r="S35" s="81">
        <v>0</v>
      </c>
      <c r="T35" s="81">
        <v>14524</v>
      </c>
      <c r="U35" s="81">
        <v>756</v>
      </c>
      <c r="V35" s="81">
        <v>710</v>
      </c>
      <c r="W35" s="81">
        <v>99910429.000000015</v>
      </c>
      <c r="X35" s="81">
        <v>4638490</v>
      </c>
      <c r="Y35" s="81">
        <v>4354211</v>
      </c>
      <c r="Z35" s="81">
        <v>1951902163.0000005</v>
      </c>
      <c r="AA35" s="81">
        <v>404639745.99999994</v>
      </c>
      <c r="AB35" s="81">
        <v>2339958271</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1640</v>
      </c>
      <c r="B36" s="80">
        <v>28</v>
      </c>
      <c r="C36" s="80">
        <v>18</v>
      </c>
      <c r="D36" s="80">
        <v>28</v>
      </c>
      <c r="E36" s="80">
        <v>2022</v>
      </c>
      <c r="F36" s="80" t="s">
        <v>568</v>
      </c>
      <c r="G36" s="182" t="s">
        <v>1637</v>
      </c>
      <c r="H36" s="80" t="s">
        <v>1638</v>
      </c>
      <c r="I36" s="173"/>
      <c r="J36" s="83">
        <v>939704</v>
      </c>
      <c r="K36" s="81">
        <v>1102522383</v>
      </c>
      <c r="L36" s="81">
        <v>712185</v>
      </c>
      <c r="M36" s="81">
        <v>831069069</v>
      </c>
      <c r="N36" s="81">
        <v>1994400</v>
      </c>
      <c r="O36" s="81">
        <v>5994159069</v>
      </c>
      <c r="P36" s="81">
        <v>15466</v>
      </c>
      <c r="Q36" s="81">
        <v>95243208</v>
      </c>
      <c r="R36" s="81">
        <v>0</v>
      </c>
      <c r="S36" s="81">
        <v>0</v>
      </c>
      <c r="T36" s="81">
        <v>305</v>
      </c>
      <c r="U36" s="81">
        <v>329</v>
      </c>
      <c r="V36" s="81">
        <v>437</v>
      </c>
      <c r="W36" s="81">
        <v>1934727</v>
      </c>
      <c r="X36" s="81">
        <v>2017428.0000000002</v>
      </c>
      <c r="Y36" s="81">
        <v>2678947.9999999995</v>
      </c>
      <c r="Z36" s="81">
        <v>8029624831.999999</v>
      </c>
      <c r="AA36" s="81">
        <v>2077034234</v>
      </c>
      <c r="AB36" s="81">
        <v>9678444777</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1765</v>
      </c>
      <c r="B37" s="80">
        <v>29</v>
      </c>
      <c r="C37" s="80">
        <v>18</v>
      </c>
      <c r="D37" s="80">
        <v>29</v>
      </c>
      <c r="E37" s="80">
        <v>2022</v>
      </c>
      <c r="F37" s="80" t="s">
        <v>568</v>
      </c>
      <c r="G37" s="182" t="s">
        <v>1766</v>
      </c>
      <c r="H37" s="80" t="s">
        <v>1767</v>
      </c>
      <c r="I37" s="173"/>
      <c r="J37" s="83">
        <v>136351</v>
      </c>
      <c r="K37" s="81">
        <v>172508640</v>
      </c>
      <c r="L37" s="81">
        <v>2961404</v>
      </c>
      <c r="M37" s="81">
        <v>3721324910.9999995</v>
      </c>
      <c r="N37" s="81">
        <v>1560500</v>
      </c>
      <c r="O37" s="81">
        <v>3594345910</v>
      </c>
      <c r="P37" s="81">
        <v>19909</v>
      </c>
      <c r="Q37" s="81">
        <v>115557436</v>
      </c>
      <c r="R37" s="81">
        <v>0</v>
      </c>
      <c r="S37" s="81">
        <v>0</v>
      </c>
      <c r="T37" s="81">
        <v>0</v>
      </c>
      <c r="U37" s="81">
        <v>0</v>
      </c>
      <c r="V37" s="81">
        <v>1448</v>
      </c>
      <c r="W37" s="81">
        <v>0</v>
      </c>
      <c r="X37" s="81">
        <v>0</v>
      </c>
      <c r="Y37" s="81">
        <v>8880362</v>
      </c>
      <c r="Z37" s="81">
        <v>7612617259</v>
      </c>
      <c r="AA37" s="81">
        <v>52598055</v>
      </c>
      <c r="AB37" s="81">
        <v>653102527</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1768</v>
      </c>
      <c r="B38" s="80">
        <v>30</v>
      </c>
      <c r="C38" s="80">
        <v>18</v>
      </c>
      <c r="D38" s="80">
        <v>30</v>
      </c>
      <c r="E38" s="80">
        <v>2022</v>
      </c>
      <c r="F38" s="80" t="s">
        <v>568</v>
      </c>
      <c r="G38" s="182" t="s">
        <v>1769</v>
      </c>
      <c r="H38" s="80" t="s">
        <v>1770</v>
      </c>
      <c r="I38" s="173"/>
      <c r="J38" s="83">
        <v>58504</v>
      </c>
      <c r="K38" s="81">
        <v>73676111.999999985</v>
      </c>
      <c r="L38" s="81">
        <v>1321164</v>
      </c>
      <c r="M38" s="81">
        <v>1651720488</v>
      </c>
      <c r="N38" s="81">
        <v>1336900</v>
      </c>
      <c r="O38" s="81">
        <v>2980159064</v>
      </c>
      <c r="P38" s="81">
        <v>8972</v>
      </c>
      <c r="Q38" s="81">
        <v>51690088</v>
      </c>
      <c r="R38" s="81">
        <v>0</v>
      </c>
      <c r="S38" s="81">
        <v>0</v>
      </c>
      <c r="T38" s="81">
        <v>0</v>
      </c>
      <c r="U38" s="81">
        <v>0</v>
      </c>
      <c r="V38" s="81">
        <v>2342</v>
      </c>
      <c r="W38" s="81">
        <v>0</v>
      </c>
      <c r="X38" s="81">
        <v>0</v>
      </c>
      <c r="Y38" s="81">
        <v>14362616</v>
      </c>
      <c r="Z38" s="81">
        <v>4771608368</v>
      </c>
      <c r="AA38" s="81">
        <v>21816945</v>
      </c>
      <c r="AB38" s="81">
        <v>266823935.99999997</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1771</v>
      </c>
      <c r="B39" s="80">
        <v>31</v>
      </c>
      <c r="C39" s="80">
        <v>18</v>
      </c>
      <c r="D39" s="80">
        <v>31</v>
      </c>
      <c r="E39" s="80">
        <v>2022</v>
      </c>
      <c r="F39" s="80" t="s">
        <v>568</v>
      </c>
      <c r="G39" s="182" t="s">
        <v>1772</v>
      </c>
      <c r="H39" s="80" t="s">
        <v>1773</v>
      </c>
      <c r="I39" s="173"/>
      <c r="J39" s="83">
        <v>30217</v>
      </c>
      <c r="K39" s="81">
        <v>34633052.000000007</v>
      </c>
      <c r="L39" s="81">
        <v>32986</v>
      </c>
      <c r="M39" s="81">
        <v>37750229</v>
      </c>
      <c r="N39" s="81">
        <v>493100</v>
      </c>
      <c r="O39" s="81">
        <v>1295619615</v>
      </c>
      <c r="P39" s="81">
        <v>6813</v>
      </c>
      <c r="Q39" s="81">
        <v>42037611</v>
      </c>
      <c r="R39" s="81">
        <v>0</v>
      </c>
      <c r="S39" s="81">
        <v>0</v>
      </c>
      <c r="T39" s="81">
        <v>0</v>
      </c>
      <c r="U39" s="81">
        <v>0</v>
      </c>
      <c r="V39" s="81">
        <v>0</v>
      </c>
      <c r="W39" s="81">
        <v>0</v>
      </c>
      <c r="X39" s="81">
        <v>0</v>
      </c>
      <c r="Y39" s="81">
        <v>0</v>
      </c>
      <c r="Z39" s="81">
        <v>1410040507</v>
      </c>
      <c r="AA39" s="81">
        <v>17532945</v>
      </c>
      <c r="AB39" s="81">
        <v>245075289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1774</v>
      </c>
      <c r="B40" s="80">
        <v>32</v>
      </c>
      <c r="C40" s="80">
        <v>18</v>
      </c>
      <c r="D40" s="80">
        <v>32</v>
      </c>
      <c r="E40" s="80">
        <v>2022</v>
      </c>
      <c r="F40" s="80" t="s">
        <v>568</v>
      </c>
      <c r="G40" s="182" t="s">
        <v>1775</v>
      </c>
      <c r="H40" s="80" t="s">
        <v>1776</v>
      </c>
      <c r="I40" s="173"/>
      <c r="J40" s="83">
        <v>208259</v>
      </c>
      <c r="K40" s="81">
        <v>241420301</v>
      </c>
      <c r="L40" s="81">
        <v>1113274</v>
      </c>
      <c r="M40" s="81">
        <v>1284537801.9999998</v>
      </c>
      <c r="N40" s="81">
        <v>1406100</v>
      </c>
      <c r="O40" s="81">
        <v>3932191957</v>
      </c>
      <c r="P40" s="81">
        <v>14916</v>
      </c>
      <c r="Q40" s="81">
        <v>88075954</v>
      </c>
      <c r="R40" s="81">
        <v>0</v>
      </c>
      <c r="S40" s="81">
        <v>0</v>
      </c>
      <c r="T40" s="81">
        <v>0</v>
      </c>
      <c r="U40" s="81">
        <v>19</v>
      </c>
      <c r="V40" s="81">
        <v>326</v>
      </c>
      <c r="W40" s="81">
        <v>0</v>
      </c>
      <c r="X40" s="81">
        <v>117733.99999999999</v>
      </c>
      <c r="Y40" s="81">
        <v>1999277</v>
      </c>
      <c r="Z40" s="81">
        <v>5548343025</v>
      </c>
      <c r="AA40" s="81">
        <v>430187646</v>
      </c>
      <c r="AB40" s="81">
        <v>2360366492</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1777</v>
      </c>
      <c r="B41" s="80">
        <v>33</v>
      </c>
      <c r="C41" s="80">
        <v>18</v>
      </c>
      <c r="D41" s="80">
        <v>33</v>
      </c>
      <c r="E41" s="80">
        <v>2022</v>
      </c>
      <c r="F41" s="80" t="s">
        <v>568</v>
      </c>
      <c r="G41" s="182" t="s">
        <v>1778</v>
      </c>
      <c r="H41" s="80" t="s">
        <v>1779</v>
      </c>
      <c r="I41" s="173"/>
      <c r="J41" s="83">
        <v>50492</v>
      </c>
      <c r="K41" s="81">
        <v>56795851</v>
      </c>
      <c r="L41" s="81">
        <v>144225</v>
      </c>
      <c r="M41" s="81">
        <v>162064203.00000003</v>
      </c>
      <c r="N41" s="81">
        <v>686000</v>
      </c>
      <c r="O41" s="81">
        <v>1925690554</v>
      </c>
      <c r="P41" s="81">
        <v>20313</v>
      </c>
      <c r="Q41" s="81">
        <v>125342686</v>
      </c>
      <c r="R41" s="81">
        <v>0</v>
      </c>
      <c r="S41" s="81">
        <v>0</v>
      </c>
      <c r="T41" s="81">
        <v>0</v>
      </c>
      <c r="U41" s="81">
        <v>0</v>
      </c>
      <c r="V41" s="81">
        <v>13</v>
      </c>
      <c r="W41" s="81">
        <v>0</v>
      </c>
      <c r="X41" s="81">
        <v>0</v>
      </c>
      <c r="Y41" s="81">
        <v>77263</v>
      </c>
      <c r="Z41" s="81">
        <v>2269970557</v>
      </c>
      <c r="AA41" s="81">
        <v>30130415</v>
      </c>
      <c r="AB41" s="81">
        <v>419926375</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1780</v>
      </c>
      <c r="B42" s="80">
        <v>34</v>
      </c>
      <c r="C42" s="80">
        <v>18</v>
      </c>
      <c r="D42" s="80">
        <v>34</v>
      </c>
      <c r="E42" s="80">
        <v>2022</v>
      </c>
      <c r="F42" s="80" t="s">
        <v>568</v>
      </c>
      <c r="G42" s="182" t="s">
        <v>1781</v>
      </c>
      <c r="H42" s="80" t="s">
        <v>1782</v>
      </c>
      <c r="I42" s="173"/>
      <c r="J42" s="83">
        <v>86853</v>
      </c>
      <c r="K42" s="81">
        <v>109594129</v>
      </c>
      <c r="L42" s="81">
        <v>1223190</v>
      </c>
      <c r="M42" s="81">
        <v>1531799345</v>
      </c>
      <c r="N42" s="81">
        <v>2201800</v>
      </c>
      <c r="O42" s="81">
        <v>5162483346</v>
      </c>
      <c r="P42" s="81">
        <v>3356</v>
      </c>
      <c r="Q42" s="81">
        <v>18323545.999999996</v>
      </c>
      <c r="R42" s="81">
        <v>0</v>
      </c>
      <c r="S42" s="81">
        <v>0</v>
      </c>
      <c r="T42" s="81">
        <v>0</v>
      </c>
      <c r="U42" s="81">
        <v>0</v>
      </c>
      <c r="V42" s="81">
        <v>9489</v>
      </c>
      <c r="W42" s="81">
        <v>0</v>
      </c>
      <c r="X42" s="81">
        <v>0</v>
      </c>
      <c r="Y42" s="81">
        <v>58185567.000000007</v>
      </c>
      <c r="Z42" s="81">
        <v>6880385932.999999</v>
      </c>
      <c r="AA42" s="81">
        <v>34567993</v>
      </c>
      <c r="AB42" s="81">
        <v>466046246.99999994</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1783</v>
      </c>
      <c r="B43" s="80">
        <v>35</v>
      </c>
      <c r="C43" s="80">
        <v>18</v>
      </c>
      <c r="D43" s="80">
        <v>35</v>
      </c>
      <c r="E43" s="80">
        <v>2022</v>
      </c>
      <c r="F43" s="80" t="s">
        <v>568</v>
      </c>
      <c r="G43" s="182" t="s">
        <v>1784</v>
      </c>
      <c r="H43" s="80" t="s">
        <v>1785</v>
      </c>
      <c r="I43" s="173"/>
      <c r="J43" s="83">
        <v>393863</v>
      </c>
      <c r="K43" s="81">
        <v>482421211</v>
      </c>
      <c r="L43" s="81">
        <v>70461</v>
      </c>
      <c r="M43" s="81">
        <v>85732482</v>
      </c>
      <c r="N43" s="81">
        <v>77000</v>
      </c>
      <c r="O43" s="81">
        <v>168740068</v>
      </c>
      <c r="P43" s="81">
        <v>429</v>
      </c>
      <c r="Q43" s="81">
        <v>2566648.0000000005</v>
      </c>
      <c r="R43" s="81">
        <v>0</v>
      </c>
      <c r="S43" s="81">
        <v>0</v>
      </c>
      <c r="T43" s="81">
        <v>126</v>
      </c>
      <c r="U43" s="81">
        <v>10</v>
      </c>
      <c r="V43" s="81">
        <v>38</v>
      </c>
      <c r="W43" s="81">
        <v>879644</v>
      </c>
      <c r="X43" s="81">
        <v>61320</v>
      </c>
      <c r="Y43" s="81">
        <v>234488</v>
      </c>
      <c r="Z43" s="81">
        <v>740635861</v>
      </c>
      <c r="AA43" s="81">
        <v>795817169</v>
      </c>
      <c r="AB43" s="81">
        <v>3725170227.0000005</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1786</v>
      </c>
      <c r="B44" s="80">
        <v>36</v>
      </c>
      <c r="C44" s="80">
        <v>18</v>
      </c>
      <c r="D44" s="80">
        <v>36</v>
      </c>
      <c r="E44" s="80">
        <v>2022</v>
      </c>
      <c r="F44" s="80" t="s">
        <v>568</v>
      </c>
      <c r="G44" s="182" t="s">
        <v>1787</v>
      </c>
      <c r="H44" s="80" t="s">
        <v>1788</v>
      </c>
      <c r="I44" s="173"/>
      <c r="J44" s="83">
        <v>140408</v>
      </c>
      <c r="K44" s="81">
        <v>164361902</v>
      </c>
      <c r="L44" s="81">
        <v>903931</v>
      </c>
      <c r="M44" s="81">
        <v>1054130699</v>
      </c>
      <c r="N44" s="81">
        <v>1401900</v>
      </c>
      <c r="O44" s="81">
        <v>4259237275.0000005</v>
      </c>
      <c r="P44" s="81">
        <v>11391</v>
      </c>
      <c r="Q44" s="81">
        <v>70904235</v>
      </c>
      <c r="R44" s="81">
        <v>0</v>
      </c>
      <c r="S44" s="81">
        <v>0</v>
      </c>
      <c r="T44" s="81">
        <v>14069</v>
      </c>
      <c r="U44" s="81">
        <v>2162</v>
      </c>
      <c r="V44" s="81">
        <v>2746</v>
      </c>
      <c r="W44" s="81">
        <v>96465316</v>
      </c>
      <c r="X44" s="81">
        <v>13256647.999999998</v>
      </c>
      <c r="Y44" s="81">
        <v>16841415</v>
      </c>
      <c r="Z44" s="81">
        <v>5675197489.999999</v>
      </c>
      <c r="AA44" s="81">
        <v>56943041.000000007</v>
      </c>
      <c r="AB44" s="81">
        <v>855310169.99999988</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1789</v>
      </c>
      <c r="B45" s="80">
        <v>37</v>
      </c>
      <c r="C45" s="80">
        <v>18</v>
      </c>
      <c r="D45" s="80">
        <v>37</v>
      </c>
      <c r="E45" s="80">
        <v>2022</v>
      </c>
      <c r="F45" s="80" t="s">
        <v>568</v>
      </c>
      <c r="G45" s="182" t="s">
        <v>1790</v>
      </c>
      <c r="H45" s="80" t="s">
        <v>1791</v>
      </c>
      <c r="I45" s="173"/>
      <c r="J45" s="83">
        <v>124012</v>
      </c>
      <c r="K45" s="81">
        <v>142338730</v>
      </c>
      <c r="L45" s="81">
        <v>2334603</v>
      </c>
      <c r="M45" s="81">
        <v>2668729932</v>
      </c>
      <c r="N45" s="81">
        <v>3766300</v>
      </c>
      <c r="O45" s="81">
        <v>10368648847.999998</v>
      </c>
      <c r="P45" s="81">
        <v>21130</v>
      </c>
      <c r="Q45" s="81">
        <v>135965183</v>
      </c>
      <c r="R45" s="81">
        <v>0</v>
      </c>
      <c r="S45" s="81">
        <v>0</v>
      </c>
      <c r="T45" s="81">
        <v>18137</v>
      </c>
      <c r="U45" s="81">
        <v>11461</v>
      </c>
      <c r="V45" s="81">
        <v>17456</v>
      </c>
      <c r="W45" s="81">
        <v>119274204</v>
      </c>
      <c r="X45" s="81">
        <v>70276890</v>
      </c>
      <c r="Y45" s="81">
        <v>107042400</v>
      </c>
      <c r="Z45" s="81">
        <v>13612276186.999996</v>
      </c>
      <c r="AA45" s="81">
        <v>142778703</v>
      </c>
      <c r="AB45" s="81">
        <v>892642201</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1792</v>
      </c>
      <c r="B190" s="80">
        <v>182</v>
      </c>
      <c r="C190" s="80">
        <v>16</v>
      </c>
      <c r="D190" s="80">
        <v>2</v>
      </c>
      <c r="E190" s="80">
        <v>2021</v>
      </c>
      <c r="F190" s="80" t="s">
        <v>75</v>
      </c>
      <c r="G190" s="182" t="s">
        <v>1688</v>
      </c>
      <c r="H190" s="80" t="s">
        <v>1689</v>
      </c>
      <c r="I190" s="173"/>
      <c r="J190" s="83"/>
      <c r="K190" s="81"/>
      <c r="L190" s="81"/>
      <c r="M190" s="81"/>
      <c r="N190" s="81"/>
      <c r="O190" s="81"/>
      <c r="P190" s="81"/>
      <c r="Q190" s="81"/>
      <c r="R190" s="81"/>
      <c r="S190" s="81"/>
      <c r="T190" s="81"/>
      <c r="U190" s="81"/>
      <c r="V190" s="81"/>
      <c r="W190" s="81"/>
      <c r="X190" s="81"/>
      <c r="Y190" s="81"/>
      <c r="Z190" s="81"/>
      <c r="AA190" s="81"/>
      <c r="AB190" s="81"/>
      <c r="AC190" s="82"/>
      <c r="AD190" s="81">
        <v>1435571.8469063609</v>
      </c>
      <c r="AE190" s="81">
        <v>390694.43543816119</v>
      </c>
      <c r="AF190" s="81">
        <v>1207381.7953569063</v>
      </c>
      <c r="AG190" s="81">
        <v>6822609.9753879532</v>
      </c>
      <c r="AH190" s="81">
        <v>6826690.4977752408</v>
      </c>
      <c r="AI190" s="81">
        <v>0</v>
      </c>
      <c r="AJ190" s="81">
        <v>0</v>
      </c>
      <c r="AK190" s="81">
        <v>472418.73222028266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1793</v>
      </c>
      <c r="B191" s="80">
        <v>183</v>
      </c>
      <c r="C191" s="80">
        <v>16</v>
      </c>
      <c r="D191" s="80">
        <v>3</v>
      </c>
      <c r="E191" s="80">
        <v>2021</v>
      </c>
      <c r="F191" s="80" t="s">
        <v>75</v>
      </c>
      <c r="G191" s="182" t="s">
        <v>1691</v>
      </c>
      <c r="H191" s="80" t="s">
        <v>1692</v>
      </c>
      <c r="I191" s="173"/>
      <c r="J191" s="83"/>
      <c r="K191" s="81"/>
      <c r="L191" s="81"/>
      <c r="M191" s="81"/>
      <c r="N191" s="81"/>
      <c r="O191" s="81"/>
      <c r="P191" s="81"/>
      <c r="Q191" s="81"/>
      <c r="R191" s="81"/>
      <c r="S191" s="81"/>
      <c r="T191" s="81"/>
      <c r="U191" s="81"/>
      <c r="V191" s="81"/>
      <c r="W191" s="81"/>
      <c r="X191" s="81"/>
      <c r="Y191" s="81"/>
      <c r="Z191" s="81"/>
      <c r="AA191" s="81"/>
      <c r="AB191" s="81"/>
      <c r="AC191" s="82"/>
      <c r="AD191" s="81">
        <v>12463927.339760108</v>
      </c>
      <c r="AE191" s="81">
        <v>690353.27426937222</v>
      </c>
      <c r="AF191" s="81">
        <v>1622618.9207442019</v>
      </c>
      <c r="AG191" s="81">
        <v>10161867.199338162</v>
      </c>
      <c r="AH191" s="81">
        <v>7805096.6534866728</v>
      </c>
      <c r="AI191" s="81">
        <v>0</v>
      </c>
      <c r="AJ191" s="81">
        <v>0</v>
      </c>
      <c r="AK191" s="81">
        <v>576642.25913967821</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1794</v>
      </c>
      <c r="B192" s="80">
        <v>184</v>
      </c>
      <c r="C192" s="80">
        <v>16</v>
      </c>
      <c r="D192" s="80">
        <v>4</v>
      </c>
      <c r="E192" s="80">
        <v>2021</v>
      </c>
      <c r="F192" s="80" t="s">
        <v>75</v>
      </c>
      <c r="G192" s="182" t="s">
        <v>1694</v>
      </c>
      <c r="H192" s="80" t="s">
        <v>1695</v>
      </c>
      <c r="I192" s="173"/>
      <c r="J192" s="83"/>
      <c r="K192" s="81"/>
      <c r="L192" s="81"/>
      <c r="M192" s="81"/>
      <c r="N192" s="81"/>
      <c r="O192" s="81"/>
      <c r="P192" s="81"/>
      <c r="Q192" s="81"/>
      <c r="R192" s="81"/>
      <c r="S192" s="81"/>
      <c r="T192" s="81"/>
      <c r="U192" s="81"/>
      <c r="V192" s="81"/>
      <c r="W192" s="81"/>
      <c r="X192" s="81"/>
      <c r="Y192" s="81"/>
      <c r="Z192" s="81"/>
      <c r="AA192" s="81"/>
      <c r="AB192" s="81"/>
      <c r="AC192" s="82"/>
      <c r="AD192" s="81">
        <v>24593529.787171565</v>
      </c>
      <c r="AE192" s="81">
        <v>574662.20358137309</v>
      </c>
      <c r="AF192" s="81">
        <v>1718442.8727566549</v>
      </c>
      <c r="AG192" s="81">
        <v>16144964.101537883</v>
      </c>
      <c r="AH192" s="81">
        <v>14587481.966852337</v>
      </c>
      <c r="AI192" s="81">
        <v>0</v>
      </c>
      <c r="AJ192" s="81">
        <v>0</v>
      </c>
      <c r="AK192" s="81">
        <v>970565.18645089481</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1795</v>
      </c>
      <c r="B193" s="80">
        <v>185</v>
      </c>
      <c r="C193" s="80">
        <v>16</v>
      </c>
      <c r="D193" s="80">
        <v>5</v>
      </c>
      <c r="E193" s="80">
        <v>2021</v>
      </c>
      <c r="F193" s="80" t="s">
        <v>75</v>
      </c>
      <c r="G193" s="182" t="s">
        <v>1697</v>
      </c>
      <c r="H193" s="80" t="s">
        <v>1698</v>
      </c>
      <c r="I193" s="173"/>
      <c r="J193" s="83"/>
      <c r="K193" s="81"/>
      <c r="L193" s="81"/>
      <c r="M193" s="81"/>
      <c r="N193" s="81"/>
      <c r="O193" s="81"/>
      <c r="P193" s="81"/>
      <c r="Q193" s="81"/>
      <c r="R193" s="81"/>
      <c r="S193" s="81"/>
      <c r="T193" s="81"/>
      <c r="U193" s="81"/>
      <c r="V193" s="81"/>
      <c r="W193" s="81"/>
      <c r="X193" s="81"/>
      <c r="Y193" s="81"/>
      <c r="Z193" s="81"/>
      <c r="AA193" s="81"/>
      <c r="AB193" s="81"/>
      <c r="AC193" s="82"/>
      <c r="AD193" s="81">
        <v>370769.1243362535</v>
      </c>
      <c r="AE193" s="81">
        <v>458971.1328933739</v>
      </c>
      <c r="AF193" s="81">
        <v>600496.76594470465</v>
      </c>
      <c r="AG193" s="81">
        <v>10074156.878258798</v>
      </c>
      <c r="AH193" s="81">
        <v>9193325.7649866678</v>
      </c>
      <c r="AI193" s="81">
        <v>0</v>
      </c>
      <c r="AJ193" s="81">
        <v>0</v>
      </c>
      <c r="AK193" s="81">
        <v>651462.67519012594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1796</v>
      </c>
      <c r="B194" s="80">
        <v>186</v>
      </c>
      <c r="C194" s="80">
        <v>16</v>
      </c>
      <c r="D194" s="80">
        <v>6</v>
      </c>
      <c r="E194" s="80">
        <v>2021</v>
      </c>
      <c r="F194" s="80" t="s">
        <v>75</v>
      </c>
      <c r="G194" s="182" t="s">
        <v>1700</v>
      </c>
      <c r="H194" s="80" t="s">
        <v>1701</v>
      </c>
      <c r="I194" s="173"/>
      <c r="J194" s="83"/>
      <c r="K194" s="81"/>
      <c r="L194" s="81"/>
      <c r="M194" s="81"/>
      <c r="N194" s="81"/>
      <c r="O194" s="81"/>
      <c r="P194" s="81"/>
      <c r="Q194" s="81"/>
      <c r="R194" s="81"/>
      <c r="S194" s="81"/>
      <c r="T194" s="81"/>
      <c r="U194" s="81"/>
      <c r="V194" s="81"/>
      <c r="W194" s="81"/>
      <c r="X194" s="81"/>
      <c r="Y194" s="81"/>
      <c r="Z194" s="81"/>
      <c r="AA194" s="81"/>
      <c r="AB194" s="81"/>
      <c r="AC194" s="82"/>
      <c r="AD194" s="81">
        <v>2647453.6242528334</v>
      </c>
      <c r="AE194" s="81">
        <v>743457.37229009322</v>
      </c>
      <c r="AF194" s="81">
        <v>6247721.6712119272</v>
      </c>
      <c r="AG194" s="81">
        <v>30291385.887053035</v>
      </c>
      <c r="AH194" s="81">
        <v>24294009.451249909</v>
      </c>
      <c r="AI194" s="81">
        <v>0</v>
      </c>
      <c r="AJ194" s="81">
        <v>0</v>
      </c>
      <c r="AK194" s="81">
        <v>1538412.7651074501</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1797</v>
      </c>
      <c r="B195" s="80">
        <v>187</v>
      </c>
      <c r="C195" s="80">
        <v>16</v>
      </c>
      <c r="D195" s="80">
        <v>7</v>
      </c>
      <c r="E195" s="80">
        <v>2021</v>
      </c>
      <c r="F195" s="80" t="s">
        <v>75</v>
      </c>
      <c r="G195" s="182" t="s">
        <v>1703</v>
      </c>
      <c r="H195" s="80" t="s">
        <v>1704</v>
      </c>
      <c r="I195" s="173"/>
      <c r="J195" s="83"/>
      <c r="K195" s="81"/>
      <c r="L195" s="81"/>
      <c r="M195" s="81"/>
      <c r="N195" s="81"/>
      <c r="O195" s="81"/>
      <c r="P195" s="81"/>
      <c r="Q195" s="81"/>
      <c r="R195" s="81"/>
      <c r="S195" s="81"/>
      <c r="T195" s="81"/>
      <c r="U195" s="81"/>
      <c r="V195" s="81"/>
      <c r="W195" s="81"/>
      <c r="X195" s="81"/>
      <c r="Y195" s="81"/>
      <c r="Z195" s="81"/>
      <c r="AA195" s="81"/>
      <c r="AB195" s="81"/>
      <c r="AC195" s="82"/>
      <c r="AD195" s="81">
        <v>888709.21828364569</v>
      </c>
      <c r="AE195" s="81">
        <v>498799.20640891459</v>
      </c>
      <c r="AF195" s="81">
        <v>344966.22724483034</v>
      </c>
      <c r="AG195" s="81">
        <v>20016748.274898544</v>
      </c>
      <c r="AH195" s="81">
        <v>15466201.457642227</v>
      </c>
      <c r="AI195" s="81">
        <v>0</v>
      </c>
      <c r="AJ195" s="81">
        <v>0</v>
      </c>
      <c r="AK195" s="81">
        <v>939324.38115263777</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1798</v>
      </c>
      <c r="B196" s="80">
        <v>188</v>
      </c>
      <c r="C196" s="80">
        <v>16</v>
      </c>
      <c r="D196" s="80">
        <v>8</v>
      </c>
      <c r="E196" s="80">
        <v>2021</v>
      </c>
      <c r="F196" s="80" t="s">
        <v>75</v>
      </c>
      <c r="G196" s="182" t="s">
        <v>1706</v>
      </c>
      <c r="H196" s="80" t="s">
        <v>1707</v>
      </c>
      <c r="I196" s="173"/>
      <c r="J196" s="83"/>
      <c r="K196" s="81"/>
      <c r="L196" s="81"/>
      <c r="M196" s="81"/>
      <c r="N196" s="81"/>
      <c r="O196" s="81"/>
      <c r="P196" s="81"/>
      <c r="Q196" s="81"/>
      <c r="R196" s="81"/>
      <c r="S196" s="81"/>
      <c r="T196" s="81"/>
      <c r="U196" s="81"/>
      <c r="V196" s="81"/>
      <c r="W196" s="81"/>
      <c r="X196" s="81"/>
      <c r="Y196" s="81"/>
      <c r="Z196" s="81"/>
      <c r="AA196" s="81"/>
      <c r="AB196" s="81"/>
      <c r="AC196" s="82"/>
      <c r="AD196" s="81">
        <v>2322396.8110771542</v>
      </c>
      <c r="AE196" s="81">
        <v>197243.79264839209</v>
      </c>
      <c r="AF196" s="81">
        <v>2331716.1656363532</v>
      </c>
      <c r="AG196" s="81">
        <v>7198511.3514423864</v>
      </c>
      <c r="AH196" s="81">
        <v>7760791.4690770982</v>
      </c>
      <c r="AI196" s="81">
        <v>0</v>
      </c>
      <c r="AJ196" s="81">
        <v>0</v>
      </c>
      <c r="AK196" s="81">
        <v>581236.49521295133</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1799</v>
      </c>
      <c r="B197" s="80">
        <v>189</v>
      </c>
      <c r="C197" s="80">
        <v>16</v>
      </c>
      <c r="D197" s="80">
        <v>9</v>
      </c>
      <c r="E197" s="80">
        <v>2021</v>
      </c>
      <c r="F197" s="80" t="s">
        <v>75</v>
      </c>
      <c r="G197" s="182" t="s">
        <v>1709</v>
      </c>
      <c r="H197" s="80" t="s">
        <v>1710</v>
      </c>
      <c r="I197" s="173"/>
      <c r="J197" s="83"/>
      <c r="K197" s="81"/>
      <c r="L197" s="81"/>
      <c r="M197" s="81"/>
      <c r="N197" s="81"/>
      <c r="O197" s="81"/>
      <c r="P197" s="81"/>
      <c r="Q197" s="81"/>
      <c r="R197" s="81"/>
      <c r="S197" s="81"/>
      <c r="T197" s="81"/>
      <c r="U197" s="81"/>
      <c r="V197" s="81"/>
      <c r="W197" s="81"/>
      <c r="X197" s="81"/>
      <c r="Y197" s="81"/>
      <c r="Z197" s="81"/>
      <c r="AA197" s="81"/>
      <c r="AB197" s="81"/>
      <c r="AC197" s="82"/>
      <c r="AD197" s="81">
        <v>321341.92193692608</v>
      </c>
      <c r="AE197" s="81">
        <v>293969.1140432767</v>
      </c>
      <c r="AF197" s="81">
        <v>70270.898142465434</v>
      </c>
      <c r="AG197" s="81">
        <v>6634659.2873607371</v>
      </c>
      <c r="AH197" s="81">
        <v>5504919.1628896073</v>
      </c>
      <c r="AI197" s="81">
        <v>0</v>
      </c>
      <c r="AJ197" s="81">
        <v>0</v>
      </c>
      <c r="AK197" s="81">
        <v>318314.9279339221</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1800</v>
      </c>
      <c r="B198" s="80">
        <v>190</v>
      </c>
      <c r="C198" s="80">
        <v>16</v>
      </c>
      <c r="D198" s="80">
        <v>10</v>
      </c>
      <c r="E198" s="80">
        <v>2021</v>
      </c>
      <c r="F198" s="80" t="s">
        <v>75</v>
      </c>
      <c r="G198" s="182" t="s">
        <v>1712</v>
      </c>
      <c r="H198" s="80" t="s">
        <v>1713</v>
      </c>
      <c r="I198" s="173"/>
      <c r="J198" s="83"/>
      <c r="K198" s="81"/>
      <c r="L198" s="81"/>
      <c r="M198" s="81"/>
      <c r="N198" s="81"/>
      <c r="O198" s="81"/>
      <c r="P198" s="81"/>
      <c r="Q198" s="81"/>
      <c r="R198" s="81"/>
      <c r="S198" s="81"/>
      <c r="T198" s="81"/>
      <c r="U198" s="81"/>
      <c r="V198" s="81"/>
      <c r="W198" s="81"/>
      <c r="X198" s="81"/>
      <c r="Y198" s="81"/>
      <c r="Z198" s="81"/>
      <c r="AA198" s="81"/>
      <c r="AB198" s="81"/>
      <c r="AC198" s="82"/>
      <c r="AD198" s="81">
        <v>3867669.0132854166</v>
      </c>
      <c r="AE198" s="81">
        <v>316728.01319501421</v>
      </c>
      <c r="AF198" s="81">
        <v>1411806.2263168055</v>
      </c>
      <c r="AG198" s="81">
        <v>9836086.0067576561</v>
      </c>
      <c r="AH198" s="81">
        <v>10330492.164832408</v>
      </c>
      <c r="AI198" s="81">
        <v>0</v>
      </c>
      <c r="AJ198" s="81">
        <v>0</v>
      </c>
      <c r="AK198" s="81">
        <v>650150.03631204786</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1801</v>
      </c>
      <c r="B199" s="80">
        <v>191</v>
      </c>
      <c r="C199" s="80">
        <v>16</v>
      </c>
      <c r="D199" s="80">
        <v>11</v>
      </c>
      <c r="E199" s="80">
        <v>2021</v>
      </c>
      <c r="F199" s="80" t="s">
        <v>75</v>
      </c>
      <c r="G199" s="182" t="s">
        <v>1715</v>
      </c>
      <c r="H199" s="80" t="s">
        <v>1716</v>
      </c>
      <c r="I199" s="173"/>
      <c r="J199" s="83"/>
      <c r="K199" s="81"/>
      <c r="L199" s="81"/>
      <c r="M199" s="81"/>
      <c r="N199" s="81"/>
      <c r="O199" s="81"/>
      <c r="P199" s="81"/>
      <c r="Q199" s="81"/>
      <c r="R199" s="81"/>
      <c r="S199" s="81"/>
      <c r="T199" s="81"/>
      <c r="U199" s="81"/>
      <c r="V199" s="81"/>
      <c r="W199" s="81"/>
      <c r="X199" s="81"/>
      <c r="Y199" s="81"/>
      <c r="Z199" s="81"/>
      <c r="AA199" s="81"/>
      <c r="AB199" s="81"/>
      <c r="AC199" s="82"/>
      <c r="AD199" s="81">
        <v>2131543.3162400178</v>
      </c>
      <c r="AE199" s="81">
        <v>379314.98586229247</v>
      </c>
      <c r="AF199" s="81">
        <v>351354.49071232718</v>
      </c>
      <c r="AG199" s="81">
        <v>4792742.5446940167</v>
      </c>
      <c r="AH199" s="81">
        <v>6756540.6224600812</v>
      </c>
      <c r="AI199" s="81">
        <v>0</v>
      </c>
      <c r="AJ199" s="81">
        <v>0</v>
      </c>
      <c r="AK199" s="81">
        <v>449972.60740514845</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1802</v>
      </c>
      <c r="B200" s="80">
        <v>192</v>
      </c>
      <c r="C200" s="80">
        <v>16</v>
      </c>
      <c r="D200" s="80">
        <v>12</v>
      </c>
      <c r="E200" s="80">
        <v>2021</v>
      </c>
      <c r="F200" s="80" t="s">
        <v>75</v>
      </c>
      <c r="G200" s="182" t="s">
        <v>1718</v>
      </c>
      <c r="H200" s="80" t="s">
        <v>1719</v>
      </c>
      <c r="I200" s="173"/>
      <c r="J200" s="83"/>
      <c r="K200" s="81"/>
      <c r="L200" s="81"/>
      <c r="M200" s="81"/>
      <c r="N200" s="81"/>
      <c r="O200" s="81"/>
      <c r="P200" s="81"/>
      <c r="Q200" s="81"/>
      <c r="R200" s="81"/>
      <c r="S200" s="81"/>
      <c r="T200" s="81"/>
      <c r="U200" s="81"/>
      <c r="V200" s="81"/>
      <c r="W200" s="81"/>
      <c r="X200" s="81"/>
      <c r="Y200" s="81"/>
      <c r="Z200" s="81"/>
      <c r="AA200" s="81"/>
      <c r="AB200" s="81"/>
      <c r="AC200" s="82"/>
      <c r="AD200" s="81">
        <v>1979294.0520076561</v>
      </c>
      <c r="AE200" s="81">
        <v>663801.22525901184</v>
      </c>
      <c r="AF200" s="81">
        <v>862415.56811207579</v>
      </c>
      <c r="AG200" s="81">
        <v>5143583.8290114868</v>
      </c>
      <c r="AH200" s="81">
        <v>8868421.0793164559</v>
      </c>
      <c r="AI200" s="81">
        <v>0</v>
      </c>
      <c r="AJ200" s="81">
        <v>0</v>
      </c>
      <c r="AK200" s="81">
        <v>586355.78683745558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1803</v>
      </c>
      <c r="B201" s="80">
        <v>193</v>
      </c>
      <c r="C201" s="80">
        <v>16</v>
      </c>
      <c r="D201" s="80">
        <v>13</v>
      </c>
      <c r="E201" s="80">
        <v>2021</v>
      </c>
      <c r="F201" s="80" t="s">
        <v>75</v>
      </c>
      <c r="G201" s="182" t="s">
        <v>1721</v>
      </c>
      <c r="H201" s="80" t="s">
        <v>1722</v>
      </c>
      <c r="I201" s="173"/>
      <c r="J201" s="83"/>
      <c r="K201" s="81"/>
      <c r="L201" s="81"/>
      <c r="M201" s="81"/>
      <c r="N201" s="81"/>
      <c r="O201" s="81"/>
      <c r="P201" s="81"/>
      <c r="Q201" s="81"/>
      <c r="R201" s="81"/>
      <c r="S201" s="81"/>
      <c r="T201" s="81"/>
      <c r="U201" s="81"/>
      <c r="V201" s="81"/>
      <c r="W201" s="81"/>
      <c r="X201" s="81"/>
      <c r="Y201" s="81"/>
      <c r="Z201" s="81"/>
      <c r="AA201" s="81"/>
      <c r="AB201" s="81"/>
      <c r="AC201" s="82"/>
      <c r="AD201" s="81">
        <v>1712610.8184825694</v>
      </c>
      <c r="AE201" s="81">
        <v>424832.78416576755</v>
      </c>
      <c r="AF201" s="81">
        <v>127765.26934993715</v>
      </c>
      <c r="AG201" s="81">
        <v>7336341.8559956783</v>
      </c>
      <c r="AH201" s="81">
        <v>7794020.3573842794</v>
      </c>
      <c r="AI201" s="81">
        <v>0</v>
      </c>
      <c r="AJ201" s="81">
        <v>0</v>
      </c>
      <c r="AK201" s="81">
        <v>505759.75972346467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1804</v>
      </c>
      <c r="B202" s="80">
        <v>194</v>
      </c>
      <c r="C202" s="80">
        <v>16</v>
      </c>
      <c r="D202" s="80">
        <v>14</v>
      </c>
      <c r="E202" s="80">
        <v>2021</v>
      </c>
      <c r="F202" s="80" t="s">
        <v>75</v>
      </c>
      <c r="G202" s="182" t="s">
        <v>1724</v>
      </c>
      <c r="H202" s="80" t="s">
        <v>1725</v>
      </c>
      <c r="I202" s="173"/>
      <c r="J202" s="83"/>
      <c r="K202" s="81"/>
      <c r="L202" s="81"/>
      <c r="M202" s="81"/>
      <c r="N202" s="81"/>
      <c r="O202" s="81"/>
      <c r="P202" s="81"/>
      <c r="Q202" s="81"/>
      <c r="R202" s="81"/>
      <c r="S202" s="81"/>
      <c r="T202" s="81"/>
      <c r="U202" s="81"/>
      <c r="V202" s="81"/>
      <c r="W202" s="81"/>
      <c r="X202" s="81"/>
      <c r="Y202" s="81"/>
      <c r="Z202" s="81"/>
      <c r="AA202" s="81"/>
      <c r="AB202" s="81"/>
      <c r="AC202" s="82"/>
      <c r="AD202" s="81">
        <v>4619731.5105394628</v>
      </c>
      <c r="AE202" s="81">
        <v>481730.03204511147</v>
      </c>
      <c r="AF202" s="81">
        <v>1462912.3340567804</v>
      </c>
      <c r="AG202" s="81">
        <v>5989361.9251339613</v>
      </c>
      <c r="AH202" s="81">
        <v>7819865.0482898643</v>
      </c>
      <c r="AI202" s="81">
        <v>0</v>
      </c>
      <c r="AJ202" s="81">
        <v>0</v>
      </c>
      <c r="AK202" s="81">
        <v>536475.50947049051</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1805</v>
      </c>
      <c r="B203" s="80">
        <v>195</v>
      </c>
      <c r="C203" s="80">
        <v>16</v>
      </c>
      <c r="D203" s="80">
        <v>15</v>
      </c>
      <c r="E203" s="80">
        <v>2021</v>
      </c>
      <c r="F203" s="80" t="s">
        <v>75</v>
      </c>
      <c r="G203" s="182" t="s">
        <v>1727</v>
      </c>
      <c r="H203" s="80" t="s">
        <v>1728</v>
      </c>
      <c r="I203" s="173"/>
      <c r="J203" s="83"/>
      <c r="K203" s="81"/>
      <c r="L203" s="81"/>
      <c r="M203" s="81"/>
      <c r="N203" s="81"/>
      <c r="O203" s="81"/>
      <c r="P203" s="81"/>
      <c r="Q203" s="81"/>
      <c r="R203" s="81"/>
      <c r="S203" s="81"/>
      <c r="T203" s="81"/>
      <c r="U203" s="81"/>
      <c r="V203" s="81"/>
      <c r="W203" s="81"/>
      <c r="X203" s="81"/>
      <c r="Y203" s="81"/>
      <c r="Z203" s="81"/>
      <c r="AA203" s="81"/>
      <c r="AB203" s="81"/>
      <c r="AC203" s="82"/>
      <c r="AD203" s="81">
        <v>7451964.5909648333</v>
      </c>
      <c r="AE203" s="81">
        <v>227588.99151737546</v>
      </c>
      <c r="AF203" s="81">
        <v>146930.05975242774</v>
      </c>
      <c r="AG203" s="81">
        <v>4767682.4529570546</v>
      </c>
      <c r="AH203" s="81">
        <v>6830382.596476038</v>
      </c>
      <c r="AI203" s="81">
        <v>0</v>
      </c>
      <c r="AJ203" s="81">
        <v>0</v>
      </c>
      <c r="AK203" s="81">
        <v>488432.92653283465</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1806</v>
      </c>
      <c r="B204" s="80">
        <v>196</v>
      </c>
      <c r="C204" s="80">
        <v>16</v>
      </c>
      <c r="D204" s="80">
        <v>16</v>
      </c>
      <c r="E204" s="80">
        <v>2021</v>
      </c>
      <c r="F204" s="80" t="s">
        <v>75</v>
      </c>
      <c r="G204" s="182" t="s">
        <v>1730</v>
      </c>
      <c r="H204" s="80" t="s">
        <v>1731</v>
      </c>
      <c r="I204" s="173"/>
      <c r="J204" s="83"/>
      <c r="K204" s="81"/>
      <c r="L204" s="81"/>
      <c r="M204" s="81"/>
      <c r="N204" s="81"/>
      <c r="O204" s="81"/>
      <c r="P204" s="81"/>
      <c r="Q204" s="81"/>
      <c r="R204" s="81"/>
      <c r="S204" s="81"/>
      <c r="T204" s="81"/>
      <c r="U204" s="81"/>
      <c r="V204" s="81"/>
      <c r="W204" s="81"/>
      <c r="X204" s="81"/>
      <c r="Y204" s="81"/>
      <c r="Z204" s="81"/>
      <c r="AA204" s="81"/>
      <c r="AB204" s="81"/>
      <c r="AC204" s="82"/>
      <c r="AD204" s="81">
        <v>46168155.124062814</v>
      </c>
      <c r="AE204" s="81">
        <v>1001391.562676452</v>
      </c>
      <c r="AF204" s="81">
        <v>3200519.9972159257</v>
      </c>
      <c r="AG204" s="81">
        <v>30341506.070526958</v>
      </c>
      <c r="AH204" s="81">
        <v>34521122.852459975</v>
      </c>
      <c r="AI204" s="81">
        <v>0</v>
      </c>
      <c r="AJ204" s="81">
        <v>0</v>
      </c>
      <c r="AK204" s="81">
        <v>2107047.9270908525</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1807</v>
      </c>
      <c r="B205" s="80">
        <v>197</v>
      </c>
      <c r="C205" s="80">
        <v>16</v>
      </c>
      <c r="D205" s="80">
        <v>17</v>
      </c>
      <c r="E205" s="80">
        <v>2021</v>
      </c>
      <c r="F205" s="80" t="s">
        <v>75</v>
      </c>
      <c r="G205" s="182" t="s">
        <v>1733</v>
      </c>
      <c r="H205" s="80" t="s">
        <v>1734</v>
      </c>
      <c r="I205" s="173"/>
      <c r="J205" s="83"/>
      <c r="K205" s="81"/>
      <c r="L205" s="81"/>
      <c r="M205" s="81"/>
      <c r="N205" s="81"/>
      <c r="O205" s="81"/>
      <c r="P205" s="81"/>
      <c r="Q205" s="81"/>
      <c r="R205" s="81"/>
      <c r="S205" s="81"/>
      <c r="T205" s="81"/>
      <c r="U205" s="81"/>
      <c r="V205" s="81"/>
      <c r="W205" s="81"/>
      <c r="X205" s="81"/>
      <c r="Y205" s="81"/>
      <c r="Z205" s="81"/>
      <c r="AA205" s="81"/>
      <c r="AB205" s="81"/>
      <c r="AC205" s="82"/>
      <c r="AD205" s="81">
        <v>4131380.3338195002</v>
      </c>
      <c r="AE205" s="81">
        <v>301555.41376052256</v>
      </c>
      <c r="AF205" s="81">
        <v>677155.927554667</v>
      </c>
      <c r="AG205" s="81">
        <v>6001891.9710024418</v>
      </c>
      <c r="AH205" s="81">
        <v>7424810.4873044929</v>
      </c>
      <c r="AI205" s="81">
        <v>0</v>
      </c>
      <c r="AJ205" s="81">
        <v>0</v>
      </c>
      <c r="AK205" s="81">
        <v>530831.16229475499</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1808</v>
      </c>
      <c r="B206" s="80">
        <v>198</v>
      </c>
      <c r="C206" s="80">
        <v>16</v>
      </c>
      <c r="D206" s="80">
        <v>18</v>
      </c>
      <c r="E206" s="80">
        <v>2021</v>
      </c>
      <c r="F206" s="80" t="s">
        <v>75</v>
      </c>
      <c r="G206" s="182" t="s">
        <v>1736</v>
      </c>
      <c r="H206" s="80" t="s">
        <v>1737</v>
      </c>
      <c r="I206" s="173"/>
      <c r="J206" s="83"/>
      <c r="K206" s="81"/>
      <c r="L206" s="81"/>
      <c r="M206" s="81"/>
      <c r="N206" s="81"/>
      <c r="O206" s="81"/>
      <c r="P206" s="81"/>
      <c r="Q206" s="81"/>
      <c r="R206" s="81"/>
      <c r="S206" s="81"/>
      <c r="T206" s="81"/>
      <c r="U206" s="81"/>
      <c r="V206" s="81"/>
      <c r="W206" s="81"/>
      <c r="X206" s="81"/>
      <c r="Y206" s="81"/>
      <c r="Z206" s="81"/>
      <c r="AA206" s="81"/>
      <c r="AB206" s="81"/>
      <c r="AC206" s="82"/>
      <c r="AD206" s="81">
        <v>2631039.16667624</v>
      </c>
      <c r="AE206" s="81">
        <v>1813125.632421758</v>
      </c>
      <c r="AF206" s="81">
        <v>6241333.4077444291</v>
      </c>
      <c r="AG206" s="81">
        <v>45834907.786903828</v>
      </c>
      <c r="AH206" s="81">
        <v>42281914.32153707</v>
      </c>
      <c r="AI206" s="81">
        <v>0</v>
      </c>
      <c r="AJ206" s="81">
        <v>0</v>
      </c>
      <c r="AK206" s="81">
        <v>2807472.0324332886</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1809</v>
      </c>
      <c r="B207" s="80">
        <v>199</v>
      </c>
      <c r="C207" s="80">
        <v>16</v>
      </c>
      <c r="D207" s="80">
        <v>19</v>
      </c>
      <c r="E207" s="80">
        <v>2021</v>
      </c>
      <c r="F207" s="80" t="s">
        <v>75</v>
      </c>
      <c r="G207" s="182" t="s">
        <v>1739</v>
      </c>
      <c r="H207" s="80" t="s">
        <v>1740</v>
      </c>
      <c r="I207" s="173"/>
      <c r="J207" s="83"/>
      <c r="K207" s="81"/>
      <c r="L207" s="81"/>
      <c r="M207" s="81"/>
      <c r="N207" s="81"/>
      <c r="O207" s="81"/>
      <c r="P207" s="81"/>
      <c r="Q207" s="81"/>
      <c r="R207" s="81"/>
      <c r="S207" s="81"/>
      <c r="T207" s="81"/>
      <c r="U207" s="81"/>
      <c r="V207" s="81"/>
      <c r="W207" s="81"/>
      <c r="X207" s="81"/>
      <c r="Y207" s="81"/>
      <c r="Z207" s="81"/>
      <c r="AA207" s="81"/>
      <c r="AB207" s="81"/>
      <c r="AC207" s="82"/>
      <c r="AD207" s="81">
        <v>2158137.3417677516</v>
      </c>
      <c r="AE207" s="81">
        <v>897079.94156432175</v>
      </c>
      <c r="AF207" s="81">
        <v>900745.14891705697</v>
      </c>
      <c r="AG207" s="81">
        <v>14315577.404739644</v>
      </c>
      <c r="AH207" s="81">
        <v>14775779.000593029</v>
      </c>
      <c r="AI207" s="81">
        <v>0</v>
      </c>
      <c r="AJ207" s="81">
        <v>0</v>
      </c>
      <c r="AK207" s="81">
        <v>967152.32536789193</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1810</v>
      </c>
      <c r="B208" s="80">
        <v>200</v>
      </c>
      <c r="C208" s="80">
        <v>16</v>
      </c>
      <c r="D208" s="80">
        <v>20</v>
      </c>
      <c r="E208" s="80">
        <v>2021</v>
      </c>
      <c r="F208" s="80" t="s">
        <v>75</v>
      </c>
      <c r="G208" s="182" t="s">
        <v>1742</v>
      </c>
      <c r="H208" s="80" t="s">
        <v>1743</v>
      </c>
      <c r="I208" s="173"/>
      <c r="J208" s="83"/>
      <c r="K208" s="81"/>
      <c r="L208" s="81"/>
      <c r="M208" s="81"/>
      <c r="N208" s="81"/>
      <c r="O208" s="81"/>
      <c r="P208" s="81"/>
      <c r="Q208" s="81"/>
      <c r="R208" s="81"/>
      <c r="S208" s="81"/>
      <c r="T208" s="81"/>
      <c r="U208" s="81"/>
      <c r="V208" s="81"/>
      <c r="W208" s="81"/>
      <c r="X208" s="81"/>
      <c r="Y208" s="81"/>
      <c r="Z208" s="81"/>
      <c r="AA208" s="81"/>
      <c r="AB208" s="81"/>
      <c r="AC208" s="82"/>
      <c r="AD208" s="81">
        <v>157641.60120572726</v>
      </c>
      <c r="AE208" s="81">
        <v>161208.8689914743</v>
      </c>
      <c r="AF208" s="81">
        <v>689932.45448966068</v>
      </c>
      <c r="AG208" s="81">
        <v>8420190.8236192912</v>
      </c>
      <c r="AH208" s="81">
        <v>4759115.2253284389</v>
      </c>
      <c r="AI208" s="81">
        <v>0</v>
      </c>
      <c r="AJ208" s="81">
        <v>0</v>
      </c>
      <c r="AK208" s="81">
        <v>313983.21963626455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1811</v>
      </c>
      <c r="B209" s="80">
        <v>201</v>
      </c>
      <c r="C209" s="80">
        <v>16</v>
      </c>
      <c r="D209" s="80">
        <v>21</v>
      </c>
      <c r="E209" s="80">
        <v>2021</v>
      </c>
      <c r="F209" s="80" t="s">
        <v>75</v>
      </c>
      <c r="G209" s="182" t="s">
        <v>1745</v>
      </c>
      <c r="H209" s="80" t="s">
        <v>1746</v>
      </c>
      <c r="I209" s="173"/>
      <c r="J209" s="83"/>
      <c r="K209" s="81"/>
      <c r="L209" s="81"/>
      <c r="M209" s="81"/>
      <c r="N209" s="81"/>
      <c r="O209" s="81"/>
      <c r="P209" s="81"/>
      <c r="Q209" s="81"/>
      <c r="R209" s="81"/>
      <c r="S209" s="81"/>
      <c r="T209" s="81"/>
      <c r="U209" s="81"/>
      <c r="V209" s="81"/>
      <c r="W209" s="81"/>
      <c r="X209" s="81"/>
      <c r="Y209" s="81"/>
      <c r="Z209" s="81"/>
      <c r="AA209" s="81"/>
      <c r="AB209" s="81"/>
      <c r="AC209" s="82"/>
      <c r="AD209" s="81">
        <v>15674520.177960092</v>
      </c>
      <c r="AE209" s="81">
        <v>1602605.8152681855</v>
      </c>
      <c r="AF209" s="81">
        <v>2408375.3272463153</v>
      </c>
      <c r="AG209" s="81">
        <v>67292611.3366777</v>
      </c>
      <c r="AH209" s="81">
        <v>65398144.287232466</v>
      </c>
      <c r="AI209" s="81">
        <v>0</v>
      </c>
      <c r="AJ209" s="81">
        <v>0</v>
      </c>
      <c r="AK209" s="81">
        <v>4318713.1727645239</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1812</v>
      </c>
      <c r="B210" s="80">
        <v>202</v>
      </c>
      <c r="C210" s="80">
        <v>16</v>
      </c>
      <c r="D210" s="80">
        <v>22</v>
      </c>
      <c r="E210" s="80">
        <v>2021</v>
      </c>
      <c r="F210" s="80" t="s">
        <v>75</v>
      </c>
      <c r="G210" s="182" t="s">
        <v>1748</v>
      </c>
      <c r="H210" s="80" t="s">
        <v>1749</v>
      </c>
      <c r="I210" s="173"/>
      <c r="J210" s="83"/>
      <c r="K210" s="81"/>
      <c r="L210" s="81"/>
      <c r="M210" s="81"/>
      <c r="N210" s="81"/>
      <c r="O210" s="81"/>
      <c r="P210" s="81"/>
      <c r="Q210" s="81"/>
      <c r="R210" s="81"/>
      <c r="S210" s="81"/>
      <c r="T210" s="81"/>
      <c r="U210" s="81"/>
      <c r="V210" s="81"/>
      <c r="W210" s="81"/>
      <c r="X210" s="81"/>
      <c r="Y210" s="81"/>
      <c r="Z210" s="81"/>
      <c r="AA210" s="81"/>
      <c r="AB210" s="81"/>
      <c r="AC210" s="82"/>
      <c r="AD210" s="81">
        <v>6117162.0412482368</v>
      </c>
      <c r="AE210" s="81">
        <v>466557.4326106197</v>
      </c>
      <c r="AF210" s="81">
        <v>632438.08328218886</v>
      </c>
      <c r="AG210" s="81">
        <v>22441312.150449634</v>
      </c>
      <c r="AH210" s="81">
        <v>17397169.078159511</v>
      </c>
      <c r="AI210" s="81">
        <v>0</v>
      </c>
      <c r="AJ210" s="81">
        <v>0</v>
      </c>
      <c r="AK210" s="81">
        <v>1080958.116097257</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1813</v>
      </c>
      <c r="B211" s="80">
        <v>203</v>
      </c>
      <c r="C211" s="80">
        <v>16</v>
      </c>
      <c r="D211" s="80">
        <v>23</v>
      </c>
      <c r="E211" s="80">
        <v>2021</v>
      </c>
      <c r="F211" s="80" t="s">
        <v>75</v>
      </c>
      <c r="G211" s="182" t="s">
        <v>1751</v>
      </c>
      <c r="H211" s="80" t="s">
        <v>1752</v>
      </c>
      <c r="I211" s="173"/>
      <c r="J211" s="83"/>
      <c r="K211" s="81"/>
      <c r="L211" s="81"/>
      <c r="M211" s="81"/>
      <c r="N211" s="81"/>
      <c r="O211" s="81"/>
      <c r="P211" s="81"/>
      <c r="Q211" s="81"/>
      <c r="R211" s="81"/>
      <c r="S211" s="81"/>
      <c r="T211" s="81"/>
      <c r="U211" s="81"/>
      <c r="V211" s="81"/>
      <c r="W211" s="81"/>
      <c r="X211" s="81"/>
      <c r="Y211" s="81"/>
      <c r="Z211" s="81"/>
      <c r="AA211" s="81"/>
      <c r="AB211" s="81"/>
      <c r="AC211" s="82"/>
      <c r="AD211" s="81">
        <v>966542516.53998339</v>
      </c>
      <c r="AE211" s="81">
        <v>14212932.520260099</v>
      </c>
      <c r="AF211" s="81">
        <v>3238849.578020907</v>
      </c>
      <c r="AG211" s="81">
        <v>396456916.30167592</v>
      </c>
      <c r="AH211" s="81">
        <v>334227234.8897261</v>
      </c>
      <c r="AI211" s="81">
        <v>0</v>
      </c>
      <c r="AJ211" s="81">
        <v>0</v>
      </c>
      <c r="AK211" s="81">
        <v>22252904.372281216</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1814</v>
      </c>
      <c r="B212" s="80">
        <v>204</v>
      </c>
      <c r="C212" s="80">
        <v>16</v>
      </c>
      <c r="D212" s="80">
        <v>24</v>
      </c>
      <c r="E212" s="80">
        <v>2021</v>
      </c>
      <c r="F212" s="80" t="s">
        <v>75</v>
      </c>
      <c r="G212" s="182" t="s">
        <v>1754</v>
      </c>
      <c r="H212" s="80" t="s">
        <v>1755</v>
      </c>
      <c r="I212" s="173"/>
      <c r="J212" s="83"/>
      <c r="K212" s="81"/>
      <c r="L212" s="81"/>
      <c r="M212" s="81"/>
      <c r="N212" s="81"/>
      <c r="O212" s="81"/>
      <c r="P212" s="81"/>
      <c r="Q212" s="81"/>
      <c r="R212" s="81"/>
      <c r="S212" s="81"/>
      <c r="T212" s="81"/>
      <c r="U212" s="81"/>
      <c r="V212" s="81"/>
      <c r="W212" s="81"/>
      <c r="X212" s="81"/>
      <c r="Y212" s="81"/>
      <c r="Z212" s="81"/>
      <c r="AA212" s="81"/>
      <c r="AB212" s="81"/>
      <c r="AC212" s="82"/>
      <c r="AD212" s="81">
        <v>180796.47999902756</v>
      </c>
      <c r="AE212" s="81">
        <v>335693.76248812885</v>
      </c>
      <c r="AF212" s="81">
        <v>1162663.951084428</v>
      </c>
      <c r="AG212" s="81">
        <v>6822609.9753879532</v>
      </c>
      <c r="AH212" s="81">
        <v>7679565.2976595452</v>
      </c>
      <c r="AI212" s="81">
        <v>0</v>
      </c>
      <c r="AJ212" s="81">
        <v>0</v>
      </c>
      <c r="AK212" s="81">
        <v>489745.56541091268</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1815</v>
      </c>
      <c r="B213" s="80">
        <v>205</v>
      </c>
      <c r="C213" s="80">
        <v>16</v>
      </c>
      <c r="D213" s="80">
        <v>25</v>
      </c>
      <c r="E213" s="80">
        <v>2021</v>
      </c>
      <c r="F213" s="80" t="s">
        <v>75</v>
      </c>
      <c r="G213" s="182" t="s">
        <v>1757</v>
      </c>
      <c r="H213" s="80" t="s">
        <v>1758</v>
      </c>
      <c r="I213" s="173"/>
      <c r="J213" s="83"/>
      <c r="K213" s="81"/>
      <c r="L213" s="81"/>
      <c r="M213" s="81"/>
      <c r="N213" s="81"/>
      <c r="O213" s="81"/>
      <c r="P213" s="81"/>
      <c r="Q213" s="81"/>
      <c r="R213" s="81"/>
      <c r="S213" s="81"/>
      <c r="T213" s="81"/>
      <c r="U213" s="81"/>
      <c r="V213" s="81"/>
      <c r="W213" s="81"/>
      <c r="X213" s="81"/>
      <c r="Y213" s="81"/>
      <c r="Z213" s="81"/>
      <c r="AA213" s="81"/>
      <c r="AB213" s="81"/>
      <c r="AC213" s="82"/>
      <c r="AD213" s="81">
        <v>17149148.170075532</v>
      </c>
      <c r="AE213" s="81">
        <v>1760021.534401037</v>
      </c>
      <c r="AF213" s="81">
        <v>1092393.0529419628</v>
      </c>
      <c r="AG213" s="81">
        <v>40327952.627706386</v>
      </c>
      <c r="AH213" s="81">
        <v>51814913.166997142</v>
      </c>
      <c r="AI213" s="81">
        <v>0</v>
      </c>
      <c r="AJ213" s="81">
        <v>0</v>
      </c>
      <c r="AK213" s="81">
        <v>3683527.2196625657</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1816</v>
      </c>
      <c r="B214" s="80">
        <v>206</v>
      </c>
      <c r="C214" s="80">
        <v>16</v>
      </c>
      <c r="D214" s="80">
        <v>26</v>
      </c>
      <c r="E214" s="80">
        <v>2021</v>
      </c>
      <c r="F214" s="80" t="s">
        <v>75</v>
      </c>
      <c r="G214" s="182" t="s">
        <v>1760</v>
      </c>
      <c r="H214" s="80" t="s">
        <v>1761</v>
      </c>
      <c r="I214" s="173"/>
      <c r="J214" s="83"/>
      <c r="K214" s="81"/>
      <c r="L214" s="81"/>
      <c r="M214" s="81"/>
      <c r="N214" s="81"/>
      <c r="O214" s="81"/>
      <c r="P214" s="81"/>
      <c r="Q214" s="81"/>
      <c r="R214" s="81"/>
      <c r="S214" s="81"/>
      <c r="T214" s="81"/>
      <c r="U214" s="81"/>
      <c r="V214" s="81"/>
      <c r="W214" s="81"/>
      <c r="X214" s="81"/>
      <c r="Y214" s="81"/>
      <c r="Z214" s="81"/>
      <c r="AA214" s="81"/>
      <c r="AB214" s="81"/>
      <c r="AC214" s="82"/>
      <c r="AD214" s="81">
        <v>1807811.6085989869</v>
      </c>
      <c r="AE214" s="81">
        <v>527247.83034858643</v>
      </c>
      <c r="AF214" s="81">
        <v>4414290.0560403289</v>
      </c>
      <c r="AG214" s="81">
        <v>8006699.3099594153</v>
      </c>
      <c r="AH214" s="81">
        <v>10164347.723296504</v>
      </c>
      <c r="AI214" s="81">
        <v>0</v>
      </c>
      <c r="AJ214" s="81">
        <v>0</v>
      </c>
      <c r="AK214" s="81">
        <v>689004.14710315748</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1817</v>
      </c>
      <c r="B215" s="80">
        <v>207</v>
      </c>
      <c r="C215" s="80">
        <v>16</v>
      </c>
      <c r="D215" s="80">
        <v>27</v>
      </c>
      <c r="E215" s="80">
        <v>2021</v>
      </c>
      <c r="F215" s="80" t="s">
        <v>75</v>
      </c>
      <c r="G215" s="182" t="s">
        <v>1763</v>
      </c>
      <c r="H215" s="80" t="s">
        <v>1764</v>
      </c>
      <c r="I215" s="173"/>
      <c r="J215" s="83"/>
      <c r="K215" s="81"/>
      <c r="L215" s="81"/>
      <c r="M215" s="81"/>
      <c r="N215" s="81"/>
      <c r="O215" s="81"/>
      <c r="P215" s="81"/>
      <c r="Q215" s="81"/>
      <c r="R215" s="81"/>
      <c r="S215" s="81"/>
      <c r="T215" s="81"/>
      <c r="U215" s="81"/>
      <c r="V215" s="81"/>
      <c r="W215" s="81"/>
      <c r="X215" s="81"/>
      <c r="Y215" s="81"/>
      <c r="Z215" s="81"/>
      <c r="AA215" s="81"/>
      <c r="AB215" s="81"/>
      <c r="AC215" s="82"/>
      <c r="AD215" s="81">
        <v>14178070.072155565</v>
      </c>
      <c r="AE215" s="81">
        <v>2748137.0725723091</v>
      </c>
      <c r="AF215" s="81">
        <v>396072.3349848052</v>
      </c>
      <c r="AG215" s="81">
        <v>76671350.669235796</v>
      </c>
      <c r="AH215" s="81">
        <v>90028134.720254973</v>
      </c>
      <c r="AI215" s="81">
        <v>0</v>
      </c>
      <c r="AJ215" s="81">
        <v>0</v>
      </c>
      <c r="AK215" s="81">
        <v>6055859.4640129879</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1639</v>
      </c>
      <c r="B216" s="80">
        <v>208</v>
      </c>
      <c r="C216" s="80">
        <v>16</v>
      </c>
      <c r="D216" s="80">
        <v>28</v>
      </c>
      <c r="E216" s="80">
        <v>2021</v>
      </c>
      <c r="F216" s="80" t="s">
        <v>75</v>
      </c>
      <c r="G216" s="182" t="s">
        <v>1637</v>
      </c>
      <c r="H216" s="80" t="s">
        <v>1638</v>
      </c>
      <c r="I216" s="173"/>
      <c r="J216" s="83"/>
      <c r="K216" s="81"/>
      <c r="L216" s="81"/>
      <c r="M216" s="81"/>
      <c r="N216" s="81"/>
      <c r="O216" s="81"/>
      <c r="P216" s="81"/>
      <c r="Q216" s="81"/>
      <c r="R216" s="81"/>
      <c r="S216" s="81"/>
      <c r="T216" s="81"/>
      <c r="U216" s="81"/>
      <c r="V216" s="81"/>
      <c r="W216" s="81"/>
      <c r="X216" s="81"/>
      <c r="Y216" s="81"/>
      <c r="Z216" s="81"/>
      <c r="AA216" s="81"/>
      <c r="AB216" s="81"/>
      <c r="AC216" s="82"/>
      <c r="AD216" s="81">
        <v>143769140.29962325</v>
      </c>
      <c r="AE216" s="81">
        <v>15826917.785104152</v>
      </c>
      <c r="AF216" s="81">
        <v>3500768.3801882779</v>
      </c>
      <c r="AG216" s="81">
        <v>615262842.28002691</v>
      </c>
      <c r="AH216" s="81">
        <v>519024159.06206053</v>
      </c>
      <c r="AI216" s="81">
        <v>0</v>
      </c>
      <c r="AJ216" s="81">
        <v>0</v>
      </c>
      <c r="AK216" s="81">
        <v>32567358.148442749</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1818</v>
      </c>
      <c r="B217" s="80">
        <v>209</v>
      </c>
      <c r="C217" s="80">
        <v>16</v>
      </c>
      <c r="D217" s="80">
        <v>29</v>
      </c>
      <c r="E217" s="80">
        <v>2021</v>
      </c>
      <c r="F217" s="80" t="s">
        <v>75</v>
      </c>
      <c r="G217" s="182" t="s">
        <v>1766</v>
      </c>
      <c r="H217" s="80" t="s">
        <v>1767</v>
      </c>
      <c r="I217" s="173"/>
      <c r="J217" s="83"/>
      <c r="K217" s="81"/>
      <c r="L217" s="81"/>
      <c r="M217" s="81"/>
      <c r="N217" s="81"/>
      <c r="O217" s="81"/>
      <c r="P217" s="81"/>
      <c r="Q217" s="81"/>
      <c r="R217" s="81"/>
      <c r="S217" s="81"/>
      <c r="T217" s="81"/>
      <c r="U217" s="81"/>
      <c r="V217" s="81"/>
      <c r="W217" s="81"/>
      <c r="X217" s="81"/>
      <c r="Y217" s="81"/>
      <c r="Z217" s="81"/>
      <c r="AA217" s="81"/>
      <c r="AB217" s="81"/>
      <c r="AC217" s="82"/>
      <c r="AD217" s="81">
        <v>8530508.5813335441</v>
      </c>
      <c r="AE217" s="81">
        <v>855355.29311946954</v>
      </c>
      <c r="AF217" s="81">
        <v>6963207.1795715755</v>
      </c>
      <c r="AG217" s="81">
        <v>21501558.710313551</v>
      </c>
      <c r="AH217" s="81">
        <v>22994390.708569065</v>
      </c>
      <c r="AI217" s="81">
        <v>0</v>
      </c>
      <c r="AJ217" s="81">
        <v>0</v>
      </c>
      <c r="AK217" s="81">
        <v>1502315.1959603045</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1819</v>
      </c>
      <c r="B218" s="80">
        <v>210</v>
      </c>
      <c r="C218" s="80">
        <v>16</v>
      </c>
      <c r="D218" s="80">
        <v>30</v>
      </c>
      <c r="E218" s="80">
        <v>2021</v>
      </c>
      <c r="F218" s="80" t="s">
        <v>75</v>
      </c>
      <c r="G218" s="182" t="s">
        <v>1769</v>
      </c>
      <c r="H218" s="80" t="s">
        <v>1770</v>
      </c>
      <c r="I218" s="173"/>
      <c r="J218" s="83"/>
      <c r="K218" s="81"/>
      <c r="L218" s="81"/>
      <c r="M218" s="81"/>
      <c r="N218" s="81"/>
      <c r="O218" s="81"/>
      <c r="P218" s="81"/>
      <c r="Q218" s="81"/>
      <c r="R218" s="81"/>
      <c r="S218" s="81"/>
      <c r="T218" s="81"/>
      <c r="U218" s="81"/>
      <c r="V218" s="81"/>
      <c r="W218" s="81"/>
      <c r="X218" s="81"/>
      <c r="Y218" s="81"/>
      <c r="Z218" s="81"/>
      <c r="AA218" s="81"/>
      <c r="AB218" s="81"/>
      <c r="AC218" s="82"/>
      <c r="AD218" s="81">
        <v>708019.9722585202</v>
      </c>
      <c r="AE218" s="81">
        <v>515868.38077271782</v>
      </c>
      <c r="AF218" s="81">
        <v>1207381.7953569063</v>
      </c>
      <c r="AG218" s="81">
        <v>9215848.7362678405</v>
      </c>
      <c r="AH218" s="81">
        <v>8912726.2637260314</v>
      </c>
      <c r="AI218" s="81">
        <v>0</v>
      </c>
      <c r="AJ218" s="81">
        <v>0</v>
      </c>
      <c r="AK218" s="81">
        <v>611558.45329655381</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1820</v>
      </c>
      <c r="B219" s="80">
        <v>211</v>
      </c>
      <c r="C219" s="80">
        <v>16</v>
      </c>
      <c r="D219" s="80">
        <v>31</v>
      </c>
      <c r="E219" s="80">
        <v>2021</v>
      </c>
      <c r="F219" s="80" t="s">
        <v>75</v>
      </c>
      <c r="G219" s="182" t="s">
        <v>1772</v>
      </c>
      <c r="H219" s="80" t="s">
        <v>1773</v>
      </c>
      <c r="I219" s="173"/>
      <c r="J219" s="83"/>
      <c r="K219" s="81"/>
      <c r="L219" s="81"/>
      <c r="M219" s="81"/>
      <c r="N219" s="81"/>
      <c r="O219" s="81"/>
      <c r="P219" s="81"/>
      <c r="Q219" s="81"/>
      <c r="R219" s="81"/>
      <c r="S219" s="81"/>
      <c r="T219" s="81"/>
      <c r="U219" s="81"/>
      <c r="V219" s="81"/>
      <c r="W219" s="81"/>
      <c r="X219" s="81"/>
      <c r="Y219" s="81"/>
      <c r="Z219" s="81"/>
      <c r="AA219" s="81"/>
      <c r="AB219" s="81"/>
      <c r="AC219" s="82"/>
      <c r="AD219" s="81">
        <v>1848859.2418948174</v>
      </c>
      <c r="AE219" s="81">
        <v>422936.20923645608</v>
      </c>
      <c r="AF219" s="81">
        <v>146930.05975242774</v>
      </c>
      <c r="AG219" s="81">
        <v>5400449.7693153489</v>
      </c>
      <c r="AH219" s="81">
        <v>7354660.6119893342</v>
      </c>
      <c r="AI219" s="81">
        <v>0</v>
      </c>
      <c r="AJ219" s="81">
        <v>0</v>
      </c>
      <c r="AK219" s="81">
        <v>485938.91266448639</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1821</v>
      </c>
      <c r="B220" s="80">
        <v>212</v>
      </c>
      <c r="C220" s="80">
        <v>16</v>
      </c>
      <c r="D220" s="80">
        <v>32</v>
      </c>
      <c r="E220" s="80">
        <v>2021</v>
      </c>
      <c r="F220" s="80" t="s">
        <v>75</v>
      </c>
      <c r="G220" s="182" t="s">
        <v>1775</v>
      </c>
      <c r="H220" s="80" t="s">
        <v>1776</v>
      </c>
      <c r="I220" s="173"/>
      <c r="J220" s="83"/>
      <c r="K220" s="81"/>
      <c r="L220" s="81"/>
      <c r="M220" s="81"/>
      <c r="N220" s="81"/>
      <c r="O220" s="81"/>
      <c r="P220" s="81"/>
      <c r="Q220" s="81"/>
      <c r="R220" s="81"/>
      <c r="S220" s="81"/>
      <c r="T220" s="81"/>
      <c r="U220" s="81"/>
      <c r="V220" s="81"/>
      <c r="W220" s="81"/>
      <c r="X220" s="81"/>
      <c r="Y220" s="81"/>
      <c r="Z220" s="81"/>
      <c r="AA220" s="81"/>
      <c r="AB220" s="81"/>
      <c r="AC220" s="82"/>
      <c r="AD220" s="81">
        <v>57436048.335905269</v>
      </c>
      <c r="AE220" s="81">
        <v>3267798.6032036496</v>
      </c>
      <c r="AF220" s="81">
        <v>1386253.1724468181</v>
      </c>
      <c r="AG220" s="81">
        <v>83406250.323544368</v>
      </c>
      <c r="AH220" s="81">
        <v>82219345.968067497</v>
      </c>
      <c r="AI220" s="81">
        <v>0</v>
      </c>
      <c r="AJ220" s="81">
        <v>0</v>
      </c>
      <c r="AK220" s="81">
        <v>5910156.5485463263</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1822</v>
      </c>
      <c r="B221" s="80">
        <v>213</v>
      </c>
      <c r="C221" s="80">
        <v>16</v>
      </c>
      <c r="D221" s="80">
        <v>33</v>
      </c>
      <c r="E221" s="80">
        <v>2021</v>
      </c>
      <c r="F221" s="80" t="s">
        <v>75</v>
      </c>
      <c r="G221" s="182" t="s">
        <v>1778</v>
      </c>
      <c r="H221" s="80" t="s">
        <v>1779</v>
      </c>
      <c r="I221" s="173"/>
      <c r="J221" s="83"/>
      <c r="K221" s="81"/>
      <c r="L221" s="81"/>
      <c r="M221" s="81"/>
      <c r="N221" s="81"/>
      <c r="O221" s="81"/>
      <c r="P221" s="81"/>
      <c r="Q221" s="81"/>
      <c r="R221" s="81"/>
      <c r="S221" s="81"/>
      <c r="T221" s="81"/>
      <c r="U221" s="81"/>
      <c r="V221" s="81"/>
      <c r="W221" s="81"/>
      <c r="X221" s="81"/>
      <c r="Y221" s="81"/>
      <c r="Z221" s="81"/>
      <c r="AA221" s="81"/>
      <c r="AB221" s="81"/>
      <c r="AC221" s="82"/>
      <c r="AD221" s="81">
        <v>3732240.1638165633</v>
      </c>
      <c r="AE221" s="81">
        <v>379314.98586229247</v>
      </c>
      <c r="AF221" s="81">
        <v>485508.02352976124</v>
      </c>
      <c r="AG221" s="81">
        <v>10230782.451614808</v>
      </c>
      <c r="AH221" s="81">
        <v>13882291.114999946</v>
      </c>
      <c r="AI221" s="81">
        <v>0</v>
      </c>
      <c r="AJ221" s="81">
        <v>0</v>
      </c>
      <c r="AK221" s="81">
        <v>845995.75692128984</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1823</v>
      </c>
      <c r="B222" s="80">
        <v>214</v>
      </c>
      <c r="C222" s="80">
        <v>16</v>
      </c>
      <c r="D222" s="80">
        <v>34</v>
      </c>
      <c r="E222" s="80">
        <v>2021</v>
      </c>
      <c r="F222" s="80" t="s">
        <v>75</v>
      </c>
      <c r="G222" s="182" t="s">
        <v>1781</v>
      </c>
      <c r="H222" s="80" t="s">
        <v>1782</v>
      </c>
      <c r="I222" s="173"/>
      <c r="J222" s="83"/>
      <c r="K222" s="81"/>
      <c r="L222" s="81"/>
      <c r="M222" s="81"/>
      <c r="N222" s="81"/>
      <c r="O222" s="81"/>
      <c r="P222" s="81"/>
      <c r="Q222" s="81"/>
      <c r="R222" s="81"/>
      <c r="S222" s="81"/>
      <c r="T222" s="81"/>
      <c r="U222" s="81"/>
      <c r="V222" s="81"/>
      <c r="W222" s="81"/>
      <c r="X222" s="81"/>
      <c r="Y222" s="81"/>
      <c r="Z222" s="81"/>
      <c r="AA222" s="81"/>
      <c r="AB222" s="81"/>
      <c r="AC222" s="82"/>
      <c r="AD222" s="81">
        <v>3713321.0269923978</v>
      </c>
      <c r="AE222" s="81">
        <v>940701.16493848537</v>
      </c>
      <c r="AF222" s="81">
        <v>3775463.7092906428</v>
      </c>
      <c r="AG222" s="81">
        <v>13632689.904907426</v>
      </c>
      <c r="AH222" s="81">
        <v>14790547.39539622</v>
      </c>
      <c r="AI222" s="81">
        <v>0</v>
      </c>
      <c r="AJ222" s="81">
        <v>0</v>
      </c>
      <c r="AK222" s="81">
        <v>994849.00569533824</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1824</v>
      </c>
      <c r="B223" s="80">
        <v>215</v>
      </c>
      <c r="C223" s="80">
        <v>16</v>
      </c>
      <c r="D223" s="80">
        <v>35</v>
      </c>
      <c r="E223" s="80">
        <v>2021</v>
      </c>
      <c r="F223" s="80" t="s">
        <v>75</v>
      </c>
      <c r="G223" s="182" t="s">
        <v>1784</v>
      </c>
      <c r="H223" s="80" t="s">
        <v>1785</v>
      </c>
      <c r="I223" s="173"/>
      <c r="J223" s="83"/>
      <c r="K223" s="81"/>
      <c r="L223" s="81"/>
      <c r="M223" s="81"/>
      <c r="N223" s="81"/>
      <c r="O223" s="81"/>
      <c r="P223" s="81"/>
      <c r="Q223" s="81"/>
      <c r="R223" s="81"/>
      <c r="S223" s="81"/>
      <c r="T223" s="81"/>
      <c r="U223" s="81"/>
      <c r="V223" s="81"/>
      <c r="W223" s="81"/>
      <c r="X223" s="81"/>
      <c r="Y223" s="81"/>
      <c r="Z223" s="81"/>
      <c r="AA223" s="81"/>
      <c r="AB223" s="81"/>
      <c r="AC223" s="82"/>
      <c r="AD223" s="81">
        <v>341543990.70571756</v>
      </c>
      <c r="AE223" s="81">
        <v>7561644.2431648001</v>
      </c>
      <c r="AF223" s="81">
        <v>229977.48482988687</v>
      </c>
      <c r="AG223" s="81">
        <v>201370367.15235958</v>
      </c>
      <c r="AH223" s="81">
        <v>164929741.06334114</v>
      </c>
      <c r="AI223" s="81">
        <v>0</v>
      </c>
      <c r="AJ223" s="81">
        <v>0</v>
      </c>
      <c r="AK223" s="81">
        <v>10499273.330194924</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1825</v>
      </c>
      <c r="B224" s="80">
        <v>216</v>
      </c>
      <c r="C224" s="80">
        <v>16</v>
      </c>
      <c r="D224" s="80">
        <v>36</v>
      </c>
      <c r="E224" s="80">
        <v>2021</v>
      </c>
      <c r="F224" s="80" t="s">
        <v>75</v>
      </c>
      <c r="G224" s="182" t="s">
        <v>1787</v>
      </c>
      <c r="H224" s="80" t="s">
        <v>1788</v>
      </c>
      <c r="I224" s="173"/>
      <c r="J224" s="83"/>
      <c r="K224" s="81"/>
      <c r="L224" s="81"/>
      <c r="M224" s="81"/>
      <c r="N224" s="81"/>
      <c r="O224" s="81"/>
      <c r="P224" s="81"/>
      <c r="Q224" s="81"/>
      <c r="R224" s="81"/>
      <c r="S224" s="81"/>
      <c r="T224" s="81"/>
      <c r="U224" s="81"/>
      <c r="V224" s="81"/>
      <c r="W224" s="81"/>
      <c r="X224" s="81"/>
      <c r="Y224" s="81"/>
      <c r="Z224" s="81"/>
      <c r="AA224" s="81"/>
      <c r="AB224" s="81"/>
      <c r="AC224" s="82"/>
      <c r="AD224" s="81">
        <v>41797941.751654528</v>
      </c>
      <c r="AE224" s="81">
        <v>1117082.6333644514</v>
      </c>
      <c r="AF224" s="81">
        <v>1430971.0167192961</v>
      </c>
      <c r="AG224" s="81">
        <v>24978646.43881705</v>
      </c>
      <c r="AH224" s="81">
        <v>27288301.497596972</v>
      </c>
      <c r="AI224" s="81">
        <v>0</v>
      </c>
      <c r="AJ224" s="81">
        <v>0</v>
      </c>
      <c r="AK224" s="81">
        <v>1897550.7621495991</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1826</v>
      </c>
      <c r="B225" s="80">
        <v>217</v>
      </c>
      <c r="C225" s="80">
        <v>16</v>
      </c>
      <c r="D225" s="80">
        <v>37</v>
      </c>
      <c r="E225" s="80">
        <v>2021</v>
      </c>
      <c r="F225" s="80" t="s">
        <v>75</v>
      </c>
      <c r="G225" s="182" t="s">
        <v>1790</v>
      </c>
      <c r="H225" s="80" t="s">
        <v>1791</v>
      </c>
      <c r="I225" s="173"/>
      <c r="J225" s="83"/>
      <c r="K225" s="81"/>
      <c r="L225" s="81"/>
      <c r="M225" s="81"/>
      <c r="N225" s="81"/>
      <c r="O225" s="81"/>
      <c r="P225" s="81"/>
      <c r="Q225" s="81"/>
      <c r="R225" s="81"/>
      <c r="S225" s="81"/>
      <c r="T225" s="81"/>
      <c r="U225" s="81"/>
      <c r="V225" s="81"/>
      <c r="W225" s="81"/>
      <c r="X225" s="81"/>
      <c r="Y225" s="81"/>
      <c r="Z225" s="81"/>
      <c r="AA225" s="81"/>
      <c r="AB225" s="81"/>
      <c r="AC225" s="82"/>
      <c r="AD225" s="81">
        <v>24513655.795753594</v>
      </c>
      <c r="AE225" s="81">
        <v>1350361.349669761</v>
      </c>
      <c r="AF225" s="81">
        <v>2376434.0099088312</v>
      </c>
      <c r="AG225" s="81">
        <v>31820051.483007729</v>
      </c>
      <c r="AH225" s="81">
        <v>29592171.086894833</v>
      </c>
      <c r="AI225" s="81">
        <v>0</v>
      </c>
      <c r="AJ225" s="81">
        <v>0</v>
      </c>
      <c r="AK225" s="81">
        <v>2013325.5111960811</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1718</v>
      </c>
      <c r="H6" s="87" t="s">
        <v>1719</v>
      </c>
      <c r="I6" s="87" t="s">
        <v>1663</v>
      </c>
      <c r="J6" s="87" t="s">
        <v>1664</v>
      </c>
      <c r="K6" s="87">
        <v>52</v>
      </c>
      <c r="L6" s="87">
        <v>1</v>
      </c>
      <c r="M6" s="18"/>
      <c r="N6" s="87">
        <v>1</v>
      </c>
      <c r="O6" s="87" t="s">
        <v>1849</v>
      </c>
      <c r="P6" s="87" t="s">
        <v>1850</v>
      </c>
      <c r="Q6" s="87" t="s">
        <v>1247</v>
      </c>
      <c r="R6" s="18"/>
      <c r="S6" s="87">
        <v>1</v>
      </c>
      <c r="T6" s="87" t="s">
        <v>1718</v>
      </c>
      <c r="U6" s="87" t="s">
        <v>1719</v>
      </c>
      <c r="V6" s="87" t="s">
        <v>1247</v>
      </c>
      <c r="W6" s="18"/>
      <c r="X6" s="87">
        <v>1</v>
      </c>
      <c r="Y6" s="769" t="s">
        <v>1849</v>
      </c>
      <c r="Z6" s="87" t="s">
        <v>1850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1870</v>
      </c>
      <c r="P7" s="87" t="s">
        <v>1871</v>
      </c>
      <c r="Q7" s="87" t="s">
        <v>1247</v>
      </c>
      <c r="R7" s="18"/>
      <c r="S7" s="87">
        <v>2</v>
      </c>
      <c r="T7" s="86" t="s">
        <v>570</v>
      </c>
      <c r="U7" s="87" t="s">
        <v>1592</v>
      </c>
      <c r="V7" s="87" t="s">
        <v>1592</v>
      </c>
      <c r="W7" s="18"/>
      <c r="X7" s="87">
        <v>2</v>
      </c>
      <c r="Y7" s="769" t="s">
        <v>1870</v>
      </c>
      <c r="Z7" s="87" t="s">
        <v>1871</v>
      </c>
      <c r="AA7" s="87" t="s">
        <v>1247</v>
      </c>
      <c r="AB7" s="18"/>
      <c r="AC7" s="87">
        <v>2</v>
      </c>
      <c r="AD7" s="87" t="s">
        <v>1688</v>
      </c>
      <c r="AE7" s="87" t="s">
        <v>1689</v>
      </c>
      <c r="AF7" s="87" t="s">
        <v>1247</v>
      </c>
    </row>
    <row r="8" spans="1:32" ht="12">
      <c r="A8" s="18"/>
      <c r="B8" s="18"/>
      <c r="C8" s="18"/>
      <c r="D8" s="18"/>
      <c r="F8" s="18"/>
      <c r="G8" s="18"/>
      <c r="H8" s="18"/>
      <c r="I8" s="18"/>
      <c r="J8" s="18"/>
      <c r="K8" s="18"/>
      <c r="L8" s="18"/>
      <c r="M8" s="18"/>
      <c r="N8" s="87">
        <v>3</v>
      </c>
      <c r="O8" s="87" t="s">
        <v>1834</v>
      </c>
      <c r="P8" s="87" t="s">
        <v>1835</v>
      </c>
      <c r="Q8" s="87" t="s">
        <v>1247</v>
      </c>
      <c r="R8" s="18"/>
      <c r="S8" s="18"/>
      <c r="T8" s="18"/>
      <c r="U8" s="18"/>
      <c r="V8" s="18"/>
      <c r="W8" s="18"/>
      <c r="X8" s="87">
        <v>3</v>
      </c>
      <c r="Y8" s="769" t="s">
        <v>1834</v>
      </c>
      <c r="Z8" s="87" t="s">
        <v>1835</v>
      </c>
      <c r="AA8" s="87" t="s">
        <v>1247</v>
      </c>
      <c r="AB8" s="18"/>
      <c r="AC8" s="87">
        <v>3</v>
      </c>
      <c r="AD8" s="87" t="s">
        <v>1691</v>
      </c>
      <c r="AE8" s="87" t="s">
        <v>1692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1908</v>
      </c>
      <c r="P9" s="87" t="s">
        <v>1909</v>
      </c>
      <c r="Q9" s="87" t="s">
        <v>1247</v>
      </c>
      <c r="R9" s="18"/>
      <c r="S9" s="18"/>
      <c r="T9" s="18"/>
      <c r="U9" s="18"/>
      <c r="V9" s="18"/>
      <c r="W9" s="18"/>
      <c r="X9" s="87">
        <v>4</v>
      </c>
      <c r="Y9" s="769" t="s">
        <v>1908</v>
      </c>
      <c r="Z9" s="87" t="s">
        <v>1909</v>
      </c>
      <c r="AA9" s="87" t="s">
        <v>1247</v>
      </c>
      <c r="AB9" s="18"/>
      <c r="AC9" s="87">
        <v>4</v>
      </c>
      <c r="AD9" s="87" t="s">
        <v>1694</v>
      </c>
      <c r="AE9" s="87" t="s">
        <v>1695</v>
      </c>
      <c r="AF9" s="87" t="s">
        <v>1247</v>
      </c>
    </row>
    <row r="10" spans="1:32" ht="12">
      <c r="A10" s="18"/>
      <c r="B10" s="18"/>
      <c r="C10" s="18"/>
      <c r="D10" s="18"/>
      <c r="F10" s="85" t="s">
        <v>1247</v>
      </c>
      <c r="G10" s="86" t="s">
        <v>1718</v>
      </c>
      <c r="H10" s="87" t="s">
        <v>1719</v>
      </c>
      <c r="I10" s="87" t="s">
        <v>1663</v>
      </c>
      <c r="J10" s="87" t="s">
        <v>1664</v>
      </c>
      <c r="K10" s="85">
        <v>52</v>
      </c>
      <c r="L10" s="85">
        <v>1</v>
      </c>
      <c r="M10" s="18"/>
      <c r="N10" s="87">
        <v>5</v>
      </c>
      <c r="O10" s="87" t="s">
        <v>1684</v>
      </c>
      <c r="P10" s="87" t="s">
        <v>1685</v>
      </c>
      <c r="Q10" s="87" t="s">
        <v>1247</v>
      </c>
      <c r="R10" s="18"/>
      <c r="S10" s="18"/>
      <c r="T10" s="18"/>
      <c r="U10" s="18"/>
      <c r="V10" s="18"/>
      <c r="W10" s="18"/>
      <c r="X10" s="87">
        <v>5</v>
      </c>
      <c r="Y10" s="769" t="s">
        <v>1684</v>
      </c>
      <c r="Z10" s="87" t="s">
        <v>1685</v>
      </c>
      <c r="AA10" s="87" t="s">
        <v>1247</v>
      </c>
      <c r="AB10" s="18"/>
      <c r="AC10" s="87">
        <v>5</v>
      </c>
      <c r="AD10" s="87" t="s">
        <v>1697</v>
      </c>
      <c r="AE10" s="87" t="s">
        <v>1698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1840</v>
      </c>
      <c r="P11" s="87" t="s">
        <v>1841</v>
      </c>
      <c r="Q11" s="87" t="s">
        <v>1247</v>
      </c>
      <c r="R11" s="18"/>
      <c r="S11" s="18"/>
      <c r="T11" s="18"/>
      <c r="U11" s="18"/>
      <c r="V11" s="18"/>
      <c r="W11" s="18"/>
      <c r="X11" s="87">
        <v>6</v>
      </c>
      <c r="Y11" s="769" t="s">
        <v>1840</v>
      </c>
      <c r="Z11" s="87" t="s">
        <v>1841</v>
      </c>
      <c r="AA11" s="87" t="s">
        <v>1247</v>
      </c>
      <c r="AB11" s="18"/>
      <c r="AC11" s="87">
        <v>6</v>
      </c>
      <c r="AD11" s="87" t="s">
        <v>1700</v>
      </c>
      <c r="AE11" s="87" t="s">
        <v>1701</v>
      </c>
      <c r="AF11" s="87" t="s">
        <v>1247</v>
      </c>
    </row>
    <row r="12" spans="1:32" ht="12">
      <c r="A12" s="18"/>
      <c r="B12" s="18"/>
      <c r="C12" s="18"/>
      <c r="D12" s="18"/>
      <c r="F12" s="85" t="s">
        <v>1636</v>
      </c>
      <c r="G12" s="86" t="s">
        <v>1718</v>
      </c>
      <c r="H12" s="87"/>
      <c r="I12" s="87" t="s">
        <v>1718</v>
      </c>
      <c r="J12" s="87"/>
      <c r="K12" s="85" t="s">
        <v>1244</v>
      </c>
      <c r="L12" s="85"/>
      <c r="M12" s="18"/>
      <c r="N12" s="87">
        <v>7</v>
      </c>
      <c r="O12" s="87" t="s">
        <v>1963</v>
      </c>
      <c r="P12" s="87" t="s">
        <v>1964</v>
      </c>
      <c r="Q12" s="87" t="s">
        <v>1247</v>
      </c>
      <c r="R12" s="18"/>
      <c r="S12" s="18"/>
      <c r="T12" s="18"/>
      <c r="U12" s="18"/>
      <c r="V12" s="18"/>
      <c r="W12" s="18"/>
      <c r="X12" s="87">
        <v>7</v>
      </c>
      <c r="Y12" s="769" t="s">
        <v>1963</v>
      </c>
      <c r="Z12" s="87" t="s">
        <v>1964</v>
      </c>
      <c r="AA12" s="87" t="s">
        <v>1247</v>
      </c>
      <c r="AB12" s="18"/>
      <c r="AC12" s="87">
        <v>7</v>
      </c>
      <c r="AD12" s="87" t="s">
        <v>1703</v>
      </c>
      <c r="AE12" s="87" t="s">
        <v>1704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1984</v>
      </c>
      <c r="P13" s="87" t="s">
        <v>1985</v>
      </c>
      <c r="Q13" s="87" t="s">
        <v>1247</v>
      </c>
      <c r="R13" s="18"/>
      <c r="S13" s="18"/>
      <c r="T13" s="18"/>
      <c r="U13" s="18"/>
      <c r="V13" s="18"/>
      <c r="W13" s="18"/>
      <c r="X13" s="87">
        <v>8</v>
      </c>
      <c r="Y13" s="769" t="s">
        <v>1984</v>
      </c>
      <c r="Z13" s="87" t="s">
        <v>1985</v>
      </c>
      <c r="AA13" s="87" t="s">
        <v>1247</v>
      </c>
      <c r="AB13" s="18"/>
      <c r="AC13" s="87">
        <v>8</v>
      </c>
      <c r="AD13" s="87" t="s">
        <v>1706</v>
      </c>
      <c r="AE13" s="87" t="s">
        <v>1707</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1691</v>
      </c>
      <c r="P14" s="87" t="s">
        <v>1692</v>
      </c>
      <c r="Q14" s="87" t="s">
        <v>1247</v>
      </c>
      <c r="R14" s="18"/>
      <c r="S14" s="18"/>
      <c r="T14" s="18"/>
      <c r="U14" s="18"/>
      <c r="V14" s="18"/>
      <c r="W14" s="18"/>
      <c r="X14" s="87">
        <v>9</v>
      </c>
      <c r="Y14" s="769" t="s">
        <v>1691</v>
      </c>
      <c r="Z14" s="87" t="s">
        <v>1692</v>
      </c>
      <c r="AA14" s="87" t="s">
        <v>1247</v>
      </c>
      <c r="AB14" s="18"/>
      <c r="AC14" s="87">
        <v>9</v>
      </c>
      <c r="AD14" s="87" t="s">
        <v>1709</v>
      </c>
      <c r="AE14" s="87" t="s">
        <v>1710</v>
      </c>
      <c r="AF14" s="87" t="s">
        <v>1247</v>
      </c>
    </row>
    <row r="15" spans="1:32" ht="12">
      <c r="A15" s="18"/>
      <c r="B15" s="18"/>
      <c r="C15" s="18"/>
      <c r="D15" s="18"/>
      <c r="E15" s="18"/>
      <c r="F15" s="18"/>
      <c r="G15" s="18"/>
      <c r="H15" s="18"/>
      <c r="I15" s="18"/>
      <c r="J15" s="18"/>
      <c r="K15" s="18"/>
      <c r="L15" s="18"/>
      <c r="M15" s="18"/>
      <c r="N15" s="87">
        <v>10</v>
      </c>
      <c r="O15" s="87" t="s">
        <v>2022</v>
      </c>
      <c r="P15" s="87" t="s">
        <v>2023</v>
      </c>
      <c r="Q15" s="87" t="s">
        <v>1247</v>
      </c>
      <c r="R15" s="18"/>
      <c r="S15" s="18"/>
      <c r="T15" s="18"/>
      <c r="U15" s="18"/>
      <c r="V15" s="18"/>
      <c r="W15" s="18"/>
      <c r="X15" s="87">
        <v>10</v>
      </c>
      <c r="Y15" s="769" t="s">
        <v>2022</v>
      </c>
      <c r="Z15" s="87" t="s">
        <v>2023</v>
      </c>
      <c r="AA15" s="87" t="s">
        <v>1247</v>
      </c>
      <c r="AB15" s="18"/>
      <c r="AC15" s="87">
        <v>10</v>
      </c>
      <c r="AD15" s="87" t="s">
        <v>1712</v>
      </c>
      <c r="AE15" s="87" t="s">
        <v>1713</v>
      </c>
      <c r="AF15" s="87" t="s">
        <v>1247</v>
      </c>
    </row>
    <row r="16" spans="1:32" ht="12">
      <c r="A16" s="18"/>
      <c r="B16" s="18"/>
      <c r="C16" s="18"/>
      <c r="D16" s="18"/>
      <c r="E16" s="18"/>
      <c r="F16" s="18"/>
      <c r="G16" s="18"/>
      <c r="H16" s="18"/>
      <c r="I16" s="18"/>
      <c r="J16" s="18"/>
      <c r="K16" s="18"/>
      <c r="L16" s="18"/>
      <c r="M16" s="18"/>
      <c r="N16" s="87">
        <v>11</v>
      </c>
      <c r="O16" s="87" t="s">
        <v>1718</v>
      </c>
      <c r="P16" s="87" t="s">
        <v>1719</v>
      </c>
      <c r="Q16" s="87" t="s">
        <v>1247</v>
      </c>
      <c r="R16" s="18"/>
      <c r="S16" s="18"/>
      <c r="T16" s="18"/>
      <c r="U16" s="18"/>
      <c r="V16" s="18"/>
      <c r="W16" s="18"/>
      <c r="X16" s="87">
        <v>11</v>
      </c>
      <c r="Y16" s="769" t="s">
        <v>1718</v>
      </c>
      <c r="Z16" s="87" t="s">
        <v>1719</v>
      </c>
      <c r="AA16" s="87" t="s">
        <v>1247</v>
      </c>
      <c r="AB16" s="18"/>
      <c r="AC16" s="87">
        <v>11</v>
      </c>
      <c r="AD16" s="87" t="s">
        <v>1715</v>
      </c>
      <c r="AE16" s="87" t="s">
        <v>1716</v>
      </c>
      <c r="AF16" s="87" t="s">
        <v>1247</v>
      </c>
    </row>
    <row r="17" spans="1:32" ht="12">
      <c r="A17" s="18"/>
      <c r="B17" s="18"/>
      <c r="C17" s="18"/>
      <c r="D17" s="18"/>
      <c r="E17" s="18"/>
      <c r="F17" s="18"/>
      <c r="G17" s="18"/>
      <c r="H17" s="18"/>
      <c r="I17" s="18"/>
      <c r="J17" s="18"/>
      <c r="K17" s="18"/>
      <c r="L17" s="18"/>
      <c r="M17" s="18"/>
      <c r="N17" s="87">
        <v>12</v>
      </c>
      <c r="O17" s="87" t="s">
        <v>2060</v>
      </c>
      <c r="P17" s="87" t="s">
        <v>2061</v>
      </c>
      <c r="Q17" s="87" t="s">
        <v>1247</v>
      </c>
      <c r="R17" s="18"/>
      <c r="S17" s="18"/>
      <c r="T17" s="18"/>
      <c r="U17" s="18"/>
      <c r="V17" s="18"/>
      <c r="W17" s="18"/>
      <c r="X17" s="87">
        <v>12</v>
      </c>
      <c r="Y17" s="769" t="s">
        <v>2060</v>
      </c>
      <c r="Z17" s="87" t="s">
        <v>2061</v>
      </c>
      <c r="AA17" s="87" t="s">
        <v>1247</v>
      </c>
      <c r="AB17" s="18"/>
      <c r="AC17" s="87">
        <v>12</v>
      </c>
      <c r="AD17" s="87" t="s">
        <v>1718</v>
      </c>
      <c r="AE17" s="87" t="s">
        <v>1719</v>
      </c>
      <c r="AF17" s="87" t="s">
        <v>1247</v>
      </c>
    </row>
    <row r="18" spans="1:32" ht="12">
      <c r="A18" s="18"/>
      <c r="B18" s="18"/>
      <c r="C18" s="18"/>
      <c r="D18" s="18"/>
      <c r="E18" s="18"/>
      <c r="F18" s="18"/>
      <c r="G18" s="18"/>
      <c r="H18" s="18"/>
      <c r="I18" s="18"/>
      <c r="J18" s="18"/>
      <c r="K18" s="18"/>
      <c r="L18" s="18"/>
      <c r="M18" s="18"/>
      <c r="N18" s="87">
        <v>13</v>
      </c>
      <c r="O18" s="87" t="s">
        <v>2081</v>
      </c>
      <c r="P18" s="87" t="s">
        <v>2082</v>
      </c>
      <c r="Q18" s="87" t="s">
        <v>1247</v>
      </c>
      <c r="R18" s="18"/>
      <c r="S18" s="18"/>
      <c r="T18" s="18"/>
      <c r="U18" s="18"/>
      <c r="V18" s="18"/>
      <c r="W18" s="18"/>
      <c r="X18" s="87">
        <v>13</v>
      </c>
      <c r="Y18" s="769" t="s">
        <v>2081</v>
      </c>
      <c r="Z18" s="87" t="s">
        <v>2082</v>
      </c>
      <c r="AA18" s="87" t="s">
        <v>1247</v>
      </c>
      <c r="AB18" s="18"/>
      <c r="AC18" s="87">
        <v>13</v>
      </c>
      <c r="AD18" s="87" t="s">
        <v>1721</v>
      </c>
      <c r="AE18" s="87" t="s">
        <v>1722</v>
      </c>
      <c r="AF18" s="87" t="s">
        <v>1247</v>
      </c>
    </row>
    <row r="19" spans="1:32" ht="12">
      <c r="A19" s="18"/>
      <c r="B19" s="18"/>
      <c r="C19" s="18"/>
      <c r="D19" s="18"/>
      <c r="E19" s="18"/>
      <c r="F19" s="18"/>
      <c r="G19" s="18"/>
      <c r="H19" s="18"/>
      <c r="I19" s="18"/>
      <c r="J19" s="18"/>
      <c r="K19" s="18"/>
      <c r="L19" s="18"/>
      <c r="M19" s="18"/>
      <c r="N19" s="87">
        <v>14</v>
      </c>
      <c r="O19" s="87" t="s">
        <v>2102</v>
      </c>
      <c r="P19" s="87" t="s">
        <v>2103</v>
      </c>
      <c r="Q19" s="87" t="s">
        <v>1247</v>
      </c>
      <c r="R19" s="18"/>
      <c r="S19" s="18"/>
      <c r="T19" s="18"/>
      <c r="U19" s="18"/>
      <c r="V19" s="18"/>
      <c r="W19" s="18"/>
      <c r="X19" s="87">
        <v>14</v>
      </c>
      <c r="Y19" s="769" t="s">
        <v>2102</v>
      </c>
      <c r="Z19" s="87" t="s">
        <v>2103</v>
      </c>
      <c r="AA19" s="87" t="s">
        <v>1247</v>
      </c>
      <c r="AB19" s="18"/>
      <c r="AC19" s="87">
        <v>14</v>
      </c>
      <c r="AD19" s="87" t="s">
        <v>1724</v>
      </c>
      <c r="AE19" s="87" t="s">
        <v>1725</v>
      </c>
      <c r="AF19" s="87" t="s">
        <v>1247</v>
      </c>
    </row>
    <row r="20" spans="1:32" ht="12">
      <c r="A20" s="18"/>
      <c r="B20" s="18"/>
      <c r="C20" s="18"/>
      <c r="D20" s="18"/>
      <c r="E20" s="18"/>
      <c r="F20" s="18"/>
      <c r="G20" s="18"/>
      <c r="H20" s="18"/>
      <c r="I20" s="18"/>
      <c r="J20" s="18"/>
      <c r="K20" s="18"/>
      <c r="L20" s="18"/>
      <c r="M20" s="18"/>
      <c r="N20" s="87">
        <v>15</v>
      </c>
      <c r="O20" s="87" t="s">
        <v>2123</v>
      </c>
      <c r="P20" s="87" t="s">
        <v>2124</v>
      </c>
      <c r="Q20" s="87" t="s">
        <v>1247</v>
      </c>
      <c r="R20" s="18"/>
      <c r="S20" s="18"/>
      <c r="T20" s="18"/>
      <c r="U20" s="18"/>
      <c r="V20" s="18"/>
      <c r="W20" s="18"/>
      <c r="X20" s="87">
        <v>15</v>
      </c>
      <c r="Y20" s="769" t="s">
        <v>2123</v>
      </c>
      <c r="Z20" s="87" t="s">
        <v>2124</v>
      </c>
      <c r="AA20" s="87" t="s">
        <v>1247</v>
      </c>
      <c r="AB20" s="18"/>
      <c r="AC20" s="87">
        <v>15</v>
      </c>
      <c r="AD20" s="87" t="s">
        <v>1727</v>
      </c>
      <c r="AE20" s="87" t="s">
        <v>1728</v>
      </c>
      <c r="AF20" s="87" t="s">
        <v>1247</v>
      </c>
    </row>
    <row r="21" spans="1:32" ht="12">
      <c r="A21" s="18"/>
      <c r="B21" s="18"/>
      <c r="C21" s="18"/>
      <c r="D21" s="18"/>
      <c r="E21" s="18"/>
      <c r="F21" s="18"/>
      <c r="G21" s="18"/>
      <c r="H21" s="18"/>
      <c r="I21" s="18"/>
      <c r="J21" s="18"/>
      <c r="K21" s="18"/>
      <c r="L21" s="18"/>
      <c r="M21" s="18"/>
      <c r="N21" s="87">
        <v>16</v>
      </c>
      <c r="O21" s="87" t="s">
        <v>2144</v>
      </c>
      <c r="P21" s="87" t="s">
        <v>2145</v>
      </c>
      <c r="Q21" s="87" t="s">
        <v>1247</v>
      </c>
      <c r="R21" s="18"/>
      <c r="S21" s="18"/>
      <c r="T21" s="18"/>
      <c r="U21" s="18"/>
      <c r="V21" s="18"/>
      <c r="W21" s="18"/>
      <c r="X21" s="87">
        <v>16</v>
      </c>
      <c r="Y21" s="769" t="s">
        <v>2144</v>
      </c>
      <c r="Z21" s="87" t="s">
        <v>2145</v>
      </c>
      <c r="AA21" s="87" t="s">
        <v>1247</v>
      </c>
      <c r="AB21" s="18"/>
      <c r="AC21" s="87">
        <v>16</v>
      </c>
      <c r="AD21" s="87" t="s">
        <v>1730</v>
      </c>
      <c r="AE21" s="87" t="s">
        <v>1731</v>
      </c>
      <c r="AF21" s="87" t="s">
        <v>1247</v>
      </c>
    </row>
    <row r="22" spans="1:32" ht="12">
      <c r="A22" s="18"/>
      <c r="B22" s="18"/>
      <c r="C22" s="18"/>
      <c r="D22" s="18"/>
      <c r="E22" s="18"/>
      <c r="F22" s="18"/>
      <c r="G22" s="18"/>
      <c r="H22" s="18"/>
      <c r="I22" s="18"/>
      <c r="J22" s="18"/>
      <c r="K22" s="18"/>
      <c r="L22" s="18"/>
      <c r="M22" s="18"/>
      <c r="N22" s="87">
        <v>17</v>
      </c>
      <c r="O22" s="87" t="s">
        <v>1706</v>
      </c>
      <c r="P22" s="87" t="s">
        <v>1707</v>
      </c>
      <c r="Q22" s="87" t="s">
        <v>1247</v>
      </c>
      <c r="R22" s="18"/>
      <c r="S22" s="18"/>
      <c r="T22" s="18"/>
      <c r="U22" s="18"/>
      <c r="V22" s="18"/>
      <c r="W22" s="18"/>
      <c r="X22" s="87">
        <v>17</v>
      </c>
      <c r="Y22" s="769" t="s">
        <v>1706</v>
      </c>
      <c r="Z22" s="87" t="s">
        <v>1707</v>
      </c>
      <c r="AA22" s="87" t="s">
        <v>1247</v>
      </c>
      <c r="AB22" s="18"/>
      <c r="AC22" s="87">
        <v>17</v>
      </c>
      <c r="AD22" s="87" t="s">
        <v>1733</v>
      </c>
      <c r="AE22" s="87" t="s">
        <v>1734</v>
      </c>
      <c r="AF22" s="87" t="s">
        <v>1247</v>
      </c>
    </row>
    <row r="23" spans="1:32" ht="12">
      <c r="A23" s="18"/>
      <c r="B23" s="18"/>
      <c r="C23" s="18"/>
      <c r="D23" s="18"/>
      <c r="E23" s="18"/>
      <c r="F23" s="18"/>
      <c r="G23" s="18"/>
      <c r="H23" s="18"/>
      <c r="I23" s="18"/>
      <c r="J23" s="18"/>
      <c r="K23" s="18"/>
      <c r="L23" s="18"/>
      <c r="M23" s="18"/>
      <c r="N23" s="87">
        <v>18</v>
      </c>
      <c r="O23" s="87" t="s">
        <v>1828</v>
      </c>
      <c r="P23" s="87" t="s">
        <v>1829</v>
      </c>
      <c r="Q23" s="87" t="s">
        <v>1247</v>
      </c>
      <c r="R23" s="18"/>
      <c r="S23" s="18"/>
      <c r="T23" s="18"/>
      <c r="U23" s="18"/>
      <c r="V23" s="18"/>
      <c r="W23" s="18"/>
      <c r="X23" s="87">
        <v>18</v>
      </c>
      <c r="Y23" s="769" t="s">
        <v>1828</v>
      </c>
      <c r="Z23" s="87" t="s">
        <v>1829</v>
      </c>
      <c r="AA23" s="87" t="s">
        <v>1247</v>
      </c>
      <c r="AB23" s="18"/>
      <c r="AC23" s="87">
        <v>18</v>
      </c>
      <c r="AD23" s="87" t="s">
        <v>1736</v>
      </c>
      <c r="AE23" s="87" t="s">
        <v>1737</v>
      </c>
      <c r="AF23" s="87" t="s">
        <v>1247</v>
      </c>
    </row>
    <row r="24" spans="1:32" ht="12">
      <c r="A24" s="18"/>
      <c r="B24" s="18"/>
      <c r="C24" s="18"/>
      <c r="D24" s="18"/>
      <c r="E24" s="18"/>
      <c r="F24" s="18"/>
      <c r="G24" s="18"/>
      <c r="H24" s="18"/>
      <c r="I24" s="18"/>
      <c r="J24" s="18"/>
      <c r="K24" s="18"/>
      <c r="L24" s="18"/>
      <c r="M24" s="18"/>
      <c r="N24" s="87">
        <v>19</v>
      </c>
      <c r="O24" s="87" t="s">
        <v>2199</v>
      </c>
      <c r="P24" s="87" t="s">
        <v>2200</v>
      </c>
      <c r="Q24" s="87" t="s">
        <v>1247</v>
      </c>
      <c r="R24" s="18"/>
      <c r="S24" s="18"/>
      <c r="T24" s="18"/>
      <c r="U24" s="18"/>
      <c r="V24" s="18"/>
      <c r="W24" s="18"/>
      <c r="X24" s="87">
        <v>19</v>
      </c>
      <c r="Y24" s="769" t="s">
        <v>2199</v>
      </c>
      <c r="Z24" s="87" t="s">
        <v>2200</v>
      </c>
      <c r="AA24" s="87" t="s">
        <v>1247</v>
      </c>
      <c r="AB24" s="18"/>
      <c r="AC24" s="87">
        <v>19</v>
      </c>
      <c r="AD24" s="87" t="s">
        <v>1739</v>
      </c>
      <c r="AE24" s="87" t="s">
        <v>1740</v>
      </c>
      <c r="AF24" s="87" t="s">
        <v>1247</v>
      </c>
    </row>
    <row r="25" spans="1:32" ht="12">
      <c r="A25" s="18"/>
      <c r="B25" s="18"/>
      <c r="C25" s="18"/>
      <c r="D25" s="18"/>
      <c r="E25" s="18"/>
      <c r="F25" s="18"/>
      <c r="G25" s="18"/>
      <c r="H25" s="18"/>
      <c r="I25" s="18"/>
      <c r="J25" s="18"/>
      <c r="K25" s="18"/>
      <c r="L25" s="18"/>
      <c r="M25" s="18"/>
      <c r="N25" s="87">
        <v>20</v>
      </c>
      <c r="O25" s="87" t="s">
        <v>1641</v>
      </c>
      <c r="P25" s="87" t="s">
        <v>1642</v>
      </c>
      <c r="Q25" s="87" t="s">
        <v>1247</v>
      </c>
      <c r="R25" s="18"/>
      <c r="S25" s="18"/>
      <c r="T25" s="18"/>
      <c r="U25" s="18"/>
      <c r="V25" s="18"/>
      <c r="W25" s="18"/>
      <c r="X25" s="87">
        <v>20</v>
      </c>
      <c r="Y25" s="769" t="s">
        <v>1641</v>
      </c>
      <c r="Z25" s="87" t="s">
        <v>1642</v>
      </c>
      <c r="AA25" s="87" t="s">
        <v>1247</v>
      </c>
      <c r="AB25" s="18"/>
      <c r="AC25" s="87">
        <v>20</v>
      </c>
      <c r="AD25" s="87" t="s">
        <v>1742</v>
      </c>
      <c r="AE25" s="87" t="s">
        <v>1743</v>
      </c>
      <c r="AF25" s="87" t="s">
        <v>1247</v>
      </c>
    </row>
    <row r="26" spans="1:32" ht="12">
      <c r="A26" s="18"/>
      <c r="B26" s="18"/>
      <c r="C26" s="18"/>
      <c r="D26" s="18"/>
      <c r="E26" s="18"/>
      <c r="F26" s="18"/>
      <c r="G26" s="18"/>
      <c r="H26" s="18"/>
      <c r="I26" s="18"/>
      <c r="J26" s="18"/>
      <c r="K26" s="18"/>
      <c r="L26" s="18"/>
      <c r="M26" s="18"/>
      <c r="N26" s="87">
        <v>21</v>
      </c>
      <c r="O26" s="87" t="s">
        <v>2237</v>
      </c>
      <c r="P26" s="87" t="s">
        <v>2238</v>
      </c>
      <c r="Q26" s="87" t="s">
        <v>1247</v>
      </c>
      <c r="R26" s="18"/>
      <c r="S26" s="18"/>
      <c r="T26" s="18"/>
      <c r="U26" s="18"/>
      <c r="V26" s="18"/>
      <c r="W26" s="18"/>
      <c r="X26" s="87">
        <v>21</v>
      </c>
      <c r="Y26" s="769" t="s">
        <v>2237</v>
      </c>
      <c r="Z26" s="87" t="s">
        <v>2238</v>
      </c>
      <c r="AA26" s="87" t="s">
        <v>1247</v>
      </c>
      <c r="AB26" s="18"/>
      <c r="AC26" s="87">
        <v>21</v>
      </c>
      <c r="AD26" s="87" t="s">
        <v>1745</v>
      </c>
      <c r="AE26" s="87" t="s">
        <v>1746</v>
      </c>
      <c r="AF26" s="87" t="s">
        <v>1247</v>
      </c>
    </row>
    <row r="27" spans="1:32" ht="12">
      <c r="A27" s="18"/>
      <c r="B27" s="18"/>
      <c r="C27" s="18"/>
      <c r="D27" s="18"/>
      <c r="E27" s="18"/>
      <c r="F27" s="18"/>
      <c r="G27" s="18"/>
      <c r="H27" s="18"/>
      <c r="I27" s="18"/>
      <c r="J27" s="18"/>
      <c r="K27" s="18"/>
      <c r="L27" s="18"/>
      <c r="M27" s="18"/>
      <c r="N27" s="87">
        <v>22</v>
      </c>
      <c r="O27" s="87" t="s">
        <v>2258</v>
      </c>
      <c r="P27" s="87" t="s">
        <v>1847</v>
      </c>
      <c r="Q27" s="87" t="s">
        <v>1247</v>
      </c>
      <c r="R27" s="18"/>
      <c r="S27" s="18"/>
      <c r="T27" s="18"/>
      <c r="U27" s="18"/>
      <c r="V27" s="18"/>
      <c r="W27" s="18"/>
      <c r="X27" s="87">
        <v>22</v>
      </c>
      <c r="Y27" s="769" t="s">
        <v>2258</v>
      </c>
      <c r="Z27" s="87" t="s">
        <v>1847</v>
      </c>
      <c r="AA27" s="87" t="s">
        <v>1247</v>
      </c>
      <c r="AB27" s="18"/>
      <c r="AC27" s="87">
        <v>22</v>
      </c>
      <c r="AD27" s="87" t="s">
        <v>1748</v>
      </c>
      <c r="AE27" s="87" t="s">
        <v>1749</v>
      </c>
      <c r="AF27" s="87" t="s">
        <v>1247</v>
      </c>
    </row>
    <row r="28" spans="1:32" ht="12">
      <c r="A28" s="18"/>
      <c r="B28" s="18"/>
      <c r="C28" s="18"/>
      <c r="D28" s="18"/>
      <c r="E28" s="18"/>
      <c r="F28" s="18"/>
      <c r="G28" s="18"/>
      <c r="H28" s="18"/>
      <c r="I28" s="18"/>
      <c r="J28" s="18"/>
      <c r="K28" s="18"/>
      <c r="L28" s="18"/>
      <c r="M28" s="18"/>
      <c r="N28" s="87">
        <v>23</v>
      </c>
      <c r="O28" s="87" t="s">
        <v>1837</v>
      </c>
      <c r="P28" s="87" t="s">
        <v>1838</v>
      </c>
      <c r="Q28" s="87" t="s">
        <v>1247</v>
      </c>
      <c r="R28" s="18"/>
      <c r="S28" s="18"/>
      <c r="T28" s="18"/>
      <c r="U28" s="18"/>
      <c r="V28" s="18"/>
      <c r="W28" s="18"/>
      <c r="X28" s="87">
        <v>23</v>
      </c>
      <c r="Y28" s="769" t="s">
        <v>1837</v>
      </c>
      <c r="Z28" s="87" t="s">
        <v>1838</v>
      </c>
      <c r="AA28" s="87" t="s">
        <v>1247</v>
      </c>
      <c r="AB28" s="18"/>
      <c r="AC28" s="87">
        <v>23</v>
      </c>
      <c r="AD28" s="87" t="s">
        <v>1751</v>
      </c>
      <c r="AE28" s="87" t="s">
        <v>1752</v>
      </c>
      <c r="AF28" s="87" t="s">
        <v>1247</v>
      </c>
    </row>
    <row r="29" spans="1:32" ht="12">
      <c r="A29" s="18"/>
      <c r="B29" s="18"/>
      <c r="C29" s="18"/>
      <c r="D29" s="18"/>
      <c r="E29" s="18"/>
      <c r="F29" s="18"/>
      <c r="G29" s="18"/>
      <c r="H29" s="18"/>
      <c r="I29" s="18"/>
      <c r="J29" s="18"/>
      <c r="K29" s="18"/>
      <c r="L29" s="18"/>
      <c r="M29" s="18"/>
      <c r="N29" s="87">
        <v>24</v>
      </c>
      <c r="O29" s="87" t="s">
        <v>2295</v>
      </c>
      <c r="P29" s="87" t="s">
        <v>2296</v>
      </c>
      <c r="Q29" s="87" t="s">
        <v>1247</v>
      </c>
      <c r="R29" s="18"/>
      <c r="S29" s="18"/>
      <c r="T29" s="18"/>
      <c r="U29" s="18"/>
      <c r="V29" s="18"/>
      <c r="W29" s="18"/>
      <c r="X29" s="87">
        <v>24</v>
      </c>
      <c r="Y29" s="769" t="s">
        <v>2295</v>
      </c>
      <c r="Z29" s="87" t="s">
        <v>2296</v>
      </c>
      <c r="AA29" s="87" t="s">
        <v>1247</v>
      </c>
      <c r="AB29" s="18"/>
      <c r="AC29" s="87">
        <v>24</v>
      </c>
      <c r="AD29" s="87" t="s">
        <v>1754</v>
      </c>
      <c r="AE29" s="87" t="s">
        <v>1755</v>
      </c>
      <c r="AF29" s="87" t="s">
        <v>1247</v>
      </c>
    </row>
    <row r="30" spans="1:32" ht="12">
      <c r="A30" s="18"/>
      <c r="B30" s="18"/>
      <c r="C30" s="18"/>
      <c r="D30" s="18"/>
      <c r="E30" s="18"/>
      <c r="F30" s="18"/>
      <c r="G30" s="18"/>
      <c r="H30" s="18"/>
      <c r="I30" s="18"/>
      <c r="J30" s="18"/>
      <c r="K30" s="18"/>
      <c r="L30" s="18"/>
      <c r="M30" s="18"/>
      <c r="N30" s="87">
        <v>25</v>
      </c>
      <c r="O30" s="87" t="s">
        <v>2316</v>
      </c>
      <c r="P30" s="87" t="s">
        <v>2317</v>
      </c>
      <c r="Q30" s="87" t="s">
        <v>1247</v>
      </c>
      <c r="R30" s="18"/>
      <c r="S30" s="18"/>
      <c r="T30" s="18"/>
      <c r="U30" s="18"/>
      <c r="V30" s="18"/>
      <c r="W30" s="18"/>
      <c r="X30" s="87">
        <v>25</v>
      </c>
      <c r="Y30" s="769" t="s">
        <v>2316</v>
      </c>
      <c r="Z30" s="87" t="s">
        <v>2317</v>
      </c>
      <c r="AA30" s="87" t="s">
        <v>1247</v>
      </c>
      <c r="AB30" s="18"/>
      <c r="AC30" s="87">
        <v>25</v>
      </c>
      <c r="AD30" s="87" t="s">
        <v>1757</v>
      </c>
      <c r="AE30" s="87" t="s">
        <v>1758</v>
      </c>
      <c r="AF30" s="87" t="s">
        <v>1247</v>
      </c>
    </row>
    <row r="31" spans="1:32" ht="12">
      <c r="A31" s="18"/>
      <c r="B31" s="18"/>
      <c r="C31" s="18"/>
      <c r="D31" s="18"/>
      <c r="E31" s="18"/>
      <c r="F31" s="18"/>
      <c r="G31" s="18"/>
      <c r="H31" s="18"/>
      <c r="I31" s="18"/>
      <c r="J31" s="18"/>
      <c r="K31" s="18"/>
      <c r="L31" s="18"/>
      <c r="M31" s="18"/>
      <c r="N31" s="87">
        <v>26</v>
      </c>
      <c r="O31" s="87" t="s">
        <v>2337</v>
      </c>
      <c r="P31" s="87" t="s">
        <v>2338</v>
      </c>
      <c r="Q31" s="87" t="s">
        <v>1247</v>
      </c>
      <c r="R31" s="18"/>
      <c r="S31" s="18"/>
      <c r="T31" s="18"/>
      <c r="U31" s="18"/>
      <c r="V31" s="18"/>
      <c r="W31" s="18"/>
      <c r="X31" s="87">
        <v>26</v>
      </c>
      <c r="Y31" s="769" t="s">
        <v>2337</v>
      </c>
      <c r="Z31" s="87" t="s">
        <v>2338</v>
      </c>
      <c r="AA31" s="87" t="s">
        <v>1247</v>
      </c>
      <c r="AB31" s="18"/>
      <c r="AC31" s="87">
        <v>26</v>
      </c>
      <c r="AD31" s="87" t="s">
        <v>1760</v>
      </c>
      <c r="AE31" s="87" t="s">
        <v>1761</v>
      </c>
      <c r="AF31" s="87" t="s">
        <v>1247</v>
      </c>
    </row>
    <row r="32" spans="1:32" ht="12">
      <c r="A32" s="18"/>
      <c r="B32" s="18"/>
      <c r="C32" s="18"/>
      <c r="D32" s="18"/>
      <c r="E32" s="18"/>
      <c r="F32" s="18"/>
      <c r="G32" s="18"/>
      <c r="H32" s="18"/>
      <c r="I32" s="18"/>
      <c r="J32" s="18"/>
      <c r="K32" s="18"/>
      <c r="L32" s="18"/>
      <c r="M32" s="18"/>
      <c r="N32" s="87">
        <v>27</v>
      </c>
      <c r="O32" s="87" t="s">
        <v>1831</v>
      </c>
      <c r="P32" s="87" t="s">
        <v>1832</v>
      </c>
      <c r="Q32" s="87" t="s">
        <v>1247</v>
      </c>
      <c r="R32" s="18"/>
      <c r="S32" s="18"/>
      <c r="T32" s="18"/>
      <c r="U32" s="18"/>
      <c r="V32" s="18"/>
      <c r="W32" s="18"/>
      <c r="X32" s="87">
        <v>27</v>
      </c>
      <c r="Y32" s="769" t="s">
        <v>1831</v>
      </c>
      <c r="Z32" s="87" t="s">
        <v>1832</v>
      </c>
      <c r="AA32" s="87" t="s">
        <v>1247</v>
      </c>
      <c r="AB32" s="18"/>
      <c r="AC32" s="87">
        <v>27</v>
      </c>
      <c r="AD32" s="87" t="s">
        <v>1763</v>
      </c>
      <c r="AE32" s="87" t="s">
        <v>1764</v>
      </c>
      <c r="AF32" s="87" t="s">
        <v>1247</v>
      </c>
    </row>
    <row r="33" spans="1:32" ht="12">
      <c r="A33" s="18"/>
      <c r="B33" s="18"/>
      <c r="C33" s="18"/>
      <c r="D33" s="18"/>
      <c r="E33" s="18"/>
      <c r="F33" s="18"/>
      <c r="G33" s="18"/>
      <c r="H33" s="18"/>
      <c r="I33" s="18"/>
      <c r="J33" s="18"/>
      <c r="K33" s="18"/>
      <c r="L33" s="18"/>
      <c r="M33" s="18"/>
      <c r="N33" s="87">
        <v>28</v>
      </c>
      <c r="O33" s="87" t="s">
        <v>2375</v>
      </c>
      <c r="P33" s="87" t="s">
        <v>2376</v>
      </c>
      <c r="Q33" s="87" t="s">
        <v>1247</v>
      </c>
      <c r="R33" s="18"/>
      <c r="S33" s="18"/>
      <c r="T33" s="18"/>
      <c r="U33" s="18"/>
      <c r="V33" s="18"/>
      <c r="W33" s="18"/>
      <c r="X33" s="87">
        <v>28</v>
      </c>
      <c r="Y33" s="769" t="s">
        <v>2375</v>
      </c>
      <c r="Z33" s="87" t="s">
        <v>2376</v>
      </c>
      <c r="AA33" s="87" t="s">
        <v>1247</v>
      </c>
      <c r="AB33" s="18"/>
      <c r="AC33" s="87">
        <v>28</v>
      </c>
      <c r="AD33" s="87" t="s">
        <v>1637</v>
      </c>
      <c r="AE33" s="87" t="s">
        <v>1638</v>
      </c>
      <c r="AF33" s="87" t="s">
        <v>1247</v>
      </c>
    </row>
    <row r="34" spans="1:32" ht="12">
      <c r="A34" s="18"/>
      <c r="B34" s="18"/>
      <c r="C34" s="18"/>
      <c r="D34" s="18"/>
      <c r="E34" s="18"/>
      <c r="F34" s="18"/>
      <c r="G34" s="18"/>
      <c r="H34" s="18"/>
      <c r="I34" s="18"/>
      <c r="J34" s="18"/>
      <c r="K34" s="18"/>
      <c r="L34" s="18"/>
      <c r="M34" s="18"/>
      <c r="N34" s="87">
        <v>29</v>
      </c>
      <c r="O34" s="87" t="s">
        <v>2396</v>
      </c>
      <c r="P34" s="87" t="s">
        <v>2397</v>
      </c>
      <c r="Q34" s="87" t="s">
        <v>1247</v>
      </c>
      <c r="R34" s="18"/>
      <c r="S34" s="18"/>
      <c r="T34" s="18"/>
      <c r="U34" s="18"/>
      <c r="V34" s="18"/>
      <c r="W34" s="18"/>
      <c r="X34" s="87">
        <v>29</v>
      </c>
      <c r="Y34" s="769" t="s">
        <v>2396</v>
      </c>
      <c r="Z34" s="87" t="s">
        <v>2397</v>
      </c>
      <c r="AA34" s="87" t="s">
        <v>1247</v>
      </c>
      <c r="AB34" s="18"/>
      <c r="AC34" s="87">
        <v>29</v>
      </c>
      <c r="AD34" s="87" t="s">
        <v>1766</v>
      </c>
      <c r="AE34" s="87" t="s">
        <v>1767</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1769</v>
      </c>
      <c r="AE35" s="87" t="s">
        <v>1770</v>
      </c>
      <c r="AF35" s="87" t="s">
        <v>1247</v>
      </c>
    </row>
    <row r="36" spans="1:32" ht="12">
      <c r="A36" s="18"/>
      <c r="B36" s="18"/>
      <c r="C36" s="18"/>
      <c r="D36" s="18"/>
      <c r="E36" s="18"/>
      <c r="F36" s="18"/>
      <c r="G36" s="18"/>
      <c r="H36" s="18"/>
      <c r="I36" s="18"/>
      <c r="J36" s="18"/>
      <c r="K36" s="18"/>
      <c r="L36" s="18"/>
      <c r="M36" s="18"/>
      <c r="N36" s="87">
        <v>31</v>
      </c>
      <c r="O36" s="87" t="s">
        <v>1663</v>
      </c>
      <c r="P36" s="87" t="s">
        <v>1664</v>
      </c>
      <c r="Q36" s="87" t="s">
        <v>1245</v>
      </c>
      <c r="R36" s="18"/>
      <c r="S36" s="18"/>
      <c r="T36" s="18"/>
      <c r="U36" s="18"/>
      <c r="V36" s="18"/>
      <c r="W36" s="18"/>
      <c r="X36" s="87">
        <v>31</v>
      </c>
      <c r="Y36" s="769">
        <v>0</v>
      </c>
      <c r="Z36" s="87">
        <v>0</v>
      </c>
      <c r="AA36" s="87">
        <v>0</v>
      </c>
      <c r="AB36" s="18"/>
      <c r="AC36" s="87">
        <v>31</v>
      </c>
      <c r="AD36" s="87" t="s">
        <v>1772</v>
      </c>
      <c r="AE36" s="87" t="s">
        <v>1773</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1775</v>
      </c>
      <c r="AE37" s="87" t="s">
        <v>1776</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1778</v>
      </c>
      <c r="AE38" s="87" t="s">
        <v>1779</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1781</v>
      </c>
      <c r="AE39" s="87" t="s">
        <v>1782</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1784</v>
      </c>
      <c r="AE40" s="87" t="s">
        <v>1785</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1787</v>
      </c>
      <c r="AE41" s="87" t="s">
        <v>1788</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1790</v>
      </c>
      <c r="AE42" s="87" t="s">
        <v>1791</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01</v>
      </c>
      <c r="I4" s="80" t="str">
        <f>HLOOKUP(I3,比較地域マスタ!$E$5:$L$6,2,0)</f>
        <v>北海道</v>
      </c>
      <c r="J4" s="80" t="str">
        <f>HLOOKUP(J3,比較地域マスタ!$E$5:$L$6,2,0)</f>
        <v>上ノ国町</v>
      </c>
      <c r="K4" s="80" t="str">
        <f>HLOOKUP(K3,比較地域マスタ!$E$5:$L$6,2,0)</f>
        <v>01362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上ノ国町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12.271989221872332</v>
      </c>
      <c r="BB5" s="34"/>
      <c r="BC5" s="19"/>
      <c r="BD5" s="364">
        <f>AC35</f>
        <v>10.456090968725249</v>
      </c>
      <c r="BE5" s="34"/>
      <c r="BF5" s="19"/>
      <c r="BG5" s="364">
        <f>AK35</f>
        <v>12.370068019708711</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5.3027685289399979</v>
      </c>
      <c r="BA6" s="19"/>
      <c r="BB6" s="34"/>
      <c r="BC6" s="364">
        <f>AC36</f>
        <v>4.9810296877810396</v>
      </c>
      <c r="BD6" s="19"/>
      <c r="BE6" s="34"/>
      <c r="BF6" s="364">
        <f>AK36</f>
        <v>5.4030062800863572</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1.5637455997018432</v>
      </c>
      <c r="BA7" s="19"/>
      <c r="BB7" s="34"/>
      <c r="BC7" s="364">
        <f>AC37</f>
        <v>1.0285819151665627</v>
      </c>
      <c r="BD7" s="19"/>
      <c r="BE7" s="34"/>
      <c r="BF7" s="364">
        <f t="shared" ref="BF7:BF8" si="0">AK37</f>
        <v>0.98106731813753967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5.4054750932304909</v>
      </c>
      <c r="BA8" s="19"/>
      <c r="BB8" s="34"/>
      <c r="BC8" s="364">
        <f>AC38</f>
        <v>4.4464793657776465</v>
      </c>
      <c r="BD8" s="19"/>
      <c r="BE8" s="34"/>
      <c r="BF8" s="364">
        <f t="shared" si="0"/>
        <v>5.9859944214848149</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43.237705856030871</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4.1749509607079327</v>
      </c>
      <c r="BA9" s="364">
        <f>AZ9</f>
        <v>4.1749509607079327</v>
      </c>
      <c r="BB9" s="34"/>
      <c r="BC9" s="364">
        <f>AC39</f>
        <v>5.8721873728514682</v>
      </c>
      <c r="BD9" s="364">
        <f>AC39</f>
        <v>5.8721873728514682</v>
      </c>
      <c r="BE9" s="34"/>
      <c r="BF9" s="364">
        <f>AK39</f>
        <v>3.7006438610597723</v>
      </c>
      <c r="BG9" s="364">
        <f>AK39</f>
        <v>3.7006438610597723</v>
      </c>
      <c r="BH9" s="34"/>
    </row>
    <row r="10" spans="1:62" ht="17.100000000000001" customHeight="1" thickBot="1">
      <c r="B10" s="366"/>
      <c r="C10" s="367"/>
      <c r="D10" s="369"/>
      <c r="E10" s="369"/>
      <c r="F10" s="369"/>
      <c r="G10" s="368"/>
      <c r="H10" s="368"/>
      <c r="I10" s="369"/>
      <c r="J10" s="370"/>
      <c r="K10" s="377"/>
      <c r="L10" s="286" t="s">
        <v>31</v>
      </c>
      <c r="M10" s="286"/>
      <c r="N10" s="622"/>
      <c r="O10" s="1025">
        <f>SUM(O11:O13)</f>
        <v>12.271989221872332</v>
      </c>
      <c r="P10" s="501">
        <f t="shared" ref="P10:P22" si="1">O10/$O$9</f>
        <v>0.28382609527745362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13.434481129145581</v>
      </c>
      <c r="BA10" s="364">
        <f>AZ10</f>
        <v>13.434481129145581</v>
      </c>
      <c r="BB10" s="34"/>
      <c r="BC10" s="364">
        <f>AC40</f>
        <v>14.277749844717581</v>
      </c>
      <c r="BD10" s="364">
        <f>AC40</f>
        <v>14.277749844717581</v>
      </c>
      <c r="BE10" s="34"/>
      <c r="BF10" s="364">
        <f>AK40</f>
        <v>10.143035431952372</v>
      </c>
      <c r="BG10" s="364">
        <f>AK40</f>
        <v>10.143035431952372</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5.3027685289399979</v>
      </c>
      <c r="P11" s="502">
        <f t="shared" si="1"/>
        <v>0.12264222682389053</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12.831616091332849</v>
      </c>
      <c r="BB11" s="34"/>
      <c r="BC11" s="364"/>
      <c r="BD11" s="364">
        <f>AC41</f>
        <v>10.729220828344253</v>
      </c>
      <c r="BE11" s="34"/>
      <c r="BF11" s="19"/>
      <c r="BG11" s="364">
        <f>AK41</f>
        <v>8.5866160341257878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1.5637455997018432</v>
      </c>
      <c r="P12" s="502">
        <f t="shared" si="1"/>
        <v>3.6166248156381524E-2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12.435355127070729</v>
      </c>
      <c r="BA12" s="19"/>
      <c r="BB12" s="34"/>
      <c r="BC12" s="364">
        <f>AC42</f>
        <v>10.296567514321008</v>
      </c>
      <c r="BD12" s="19"/>
      <c r="BE12" s="34"/>
      <c r="BF12" s="364">
        <f>AK42</f>
        <v>8.3200666736334146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5.4054750932304909</v>
      </c>
      <c r="P13" s="502">
        <f t="shared" si="1"/>
        <v>0.12501762029718155</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0.39626096426212143</v>
      </c>
      <c r="BA13" s="19"/>
      <c r="BB13" s="34"/>
      <c r="BC13" s="364">
        <f>AC45</f>
        <v>0.4326533140232442</v>
      </c>
      <c r="BD13" s="19"/>
      <c r="BE13" s="34"/>
      <c r="BF13" s="364">
        <f>AK45</f>
        <v>0.2665493604923726</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4.1749509607079327</v>
      </c>
      <c r="P14" s="501">
        <f t="shared" si="1"/>
        <v>9.6558105432543506E-2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13.434481129145581</v>
      </c>
      <c r="P15" s="501">
        <f t="shared" si="1"/>
        <v>0.31071216345008085</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0.52466845297217846</v>
      </c>
      <c r="BA15" s="364">
        <f>AZ15</f>
        <v>0.52466845297217846</v>
      </c>
      <c r="BB15" s="34"/>
      <c r="BC15" s="364">
        <f>AC47</f>
        <v>0.41616650433860675</v>
      </c>
      <c r="BD15" s="364">
        <f>AC47</f>
        <v>0.41616650433860675</v>
      </c>
      <c r="BE15" s="34"/>
      <c r="BF15" s="364">
        <f>AK47</f>
        <v>0.33733669053978182</v>
      </c>
      <c r="BG15" s="364">
        <f>AK47</f>
        <v>0.33733669053978182</v>
      </c>
      <c r="BH15" s="34"/>
    </row>
    <row r="16" spans="1:62" ht="17.100000000000001" customHeight="1" thickBot="1">
      <c r="B16" s="366"/>
      <c r="C16" s="367"/>
      <c r="D16" s="369"/>
      <c r="E16" s="369"/>
      <c r="F16" s="369"/>
      <c r="G16" s="368"/>
      <c r="H16" s="368"/>
      <c r="I16" s="369"/>
      <c r="J16" s="370"/>
      <c r="K16" s="378"/>
      <c r="L16" s="286" t="s">
        <v>44</v>
      </c>
      <c r="M16" s="387"/>
      <c r="N16" s="388"/>
      <c r="O16" s="1025">
        <f>SUM(O18:O21)</f>
        <v>12.831616091332849</v>
      </c>
      <c r="P16" s="501">
        <f t="shared" si="1"/>
        <v>0.29676912401547023</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12.435355127070729</v>
      </c>
      <c r="P17" s="502">
        <f t="shared" si="1"/>
        <v>0.28760441565694733</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6.4311308984778686</v>
      </c>
      <c r="P18" s="502">
        <f t="shared" si="1"/>
        <v>0.14873894835890888</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6.0042242285928591</v>
      </c>
      <c r="P19" s="502">
        <f t="shared" si="1"/>
        <v>0.13886546729803842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0.39626096426212143</v>
      </c>
      <c r="P20" s="502">
        <f t="shared" si="1"/>
        <v>9.1647083585229168E-3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0.52466845297217846</v>
      </c>
      <c r="P22" s="679">
        <f t="shared" si="1"/>
        <v>1.213451182445187E-2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14.541226594090464</v>
      </c>
      <c r="AZ22" s="364">
        <f t="shared" si="3"/>
        <v>13.418341403733489</v>
      </c>
      <c r="BA22" s="364">
        <f t="shared" si="3"/>
        <v>11.244117880990608</v>
      </c>
      <c r="BB22" s="364">
        <f t="shared" si="3"/>
        <v>11.120913994590008</v>
      </c>
      <c r="BC22" s="364">
        <f t="shared" si="3"/>
        <v>11.152535412783667</v>
      </c>
      <c r="BD22" s="364">
        <f t="shared" si="3"/>
        <v>10.456090968725249</v>
      </c>
      <c r="BE22" s="364">
        <f t="shared" si="3"/>
        <v>10.283367416917867</v>
      </c>
      <c r="BF22" s="364">
        <f t="shared" si="3"/>
        <v>10.890327417909853</v>
      </c>
      <c r="BG22" s="364">
        <f t="shared" si="3"/>
        <v>11.697509564764665</v>
      </c>
      <c r="BH22" s="364">
        <f t="shared" si="3"/>
        <v>12.600889200978562</v>
      </c>
      <c r="BI22" s="364">
        <f t="shared" si="3"/>
        <v>9.8199752309526982</v>
      </c>
      <c r="BJ22" s="364">
        <f t="shared" si="3"/>
        <v>9.1644430232646279</v>
      </c>
      <c r="BK22" s="364">
        <f t="shared" si="3"/>
        <v>13.73094565229526</v>
      </c>
      <c r="BL22" s="364">
        <f t="shared" si="3"/>
        <v>12.370068019708711</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5.7581426962109665</v>
      </c>
      <c r="AZ23" s="399">
        <f t="shared" ref="AZ23:BL23" si="4">Y39</f>
        <v>4.4956716765171034</v>
      </c>
      <c r="BA23" s="399">
        <f t="shared" si="4"/>
        <v>4.0242531521072911</v>
      </c>
      <c r="BB23" s="399">
        <f t="shared" si="4"/>
        <v>5.0837631276104389</v>
      </c>
      <c r="BC23" s="399">
        <f t="shared" si="4"/>
        <v>6.3140176516638515</v>
      </c>
      <c r="BD23" s="399">
        <f t="shared" si="4"/>
        <v>5.8721873728514682</v>
      </c>
      <c r="BE23" s="399">
        <f t="shared" si="4"/>
        <v>5.7323687877380767</v>
      </c>
      <c r="BF23" s="399">
        <f t="shared" si="4"/>
        <v>5.5464843569901721</v>
      </c>
      <c r="BG23" s="399">
        <f t="shared" si="4"/>
        <v>4.7554670897770954</v>
      </c>
      <c r="BH23" s="399">
        <f t="shared" si="4"/>
        <v>4.7682591558964651</v>
      </c>
      <c r="BI23" s="399">
        <f t="shared" si="4"/>
        <v>4.791776574253471</v>
      </c>
      <c r="BJ23" s="399">
        <f t="shared" si="4"/>
        <v>4.2986586945506851</v>
      </c>
      <c r="BK23" s="399">
        <f t="shared" si="4"/>
        <v>3.663888483810755</v>
      </c>
      <c r="BL23" s="399">
        <f t="shared" si="4"/>
        <v>3.7006438610597723</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13.28210207690439</v>
      </c>
      <c r="AZ24" s="364">
        <f t="shared" ref="AZ24:BL24" si="5">Y40</f>
        <v>11.433936231492517</v>
      </c>
      <c r="BA24" s="364">
        <f t="shared" si="5"/>
        <v>11.112657149524482</v>
      </c>
      <c r="BB24" s="364">
        <f t="shared" si="5"/>
        <v>13.35086968122193</v>
      </c>
      <c r="BC24" s="364">
        <f t="shared" si="5"/>
        <v>14.760179966172409</v>
      </c>
      <c r="BD24" s="364">
        <f t="shared" si="5"/>
        <v>14.277749844717581</v>
      </c>
      <c r="BE24" s="364">
        <f t="shared" si="5"/>
        <v>14.879673830706794</v>
      </c>
      <c r="BF24" s="364">
        <f t="shared" si="5"/>
        <v>13.55928205207494</v>
      </c>
      <c r="BG24" s="364">
        <f t="shared" si="5"/>
        <v>13.560231285818011</v>
      </c>
      <c r="BH24" s="364">
        <f t="shared" si="5"/>
        <v>13.123765133408206</v>
      </c>
      <c r="BI24" s="364">
        <f t="shared" si="5"/>
        <v>11.943890718841445</v>
      </c>
      <c r="BJ24" s="364">
        <f t="shared" si="5"/>
        <v>11.892543288180519</v>
      </c>
      <c r="BK24" s="364">
        <f t="shared" si="5"/>
        <v>10.904632770751125</v>
      </c>
      <c r="BL24" s="364">
        <f t="shared" si="5"/>
        <v>10.143035431952372</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11.480557775354347</v>
      </c>
      <c r="AZ25" s="364">
        <f t="shared" ref="AZ25:BL25" si="6">Y41</f>
        <v>11.31687518287668</v>
      </c>
      <c r="BA25" s="364">
        <f t="shared" si="6"/>
        <v>11.379901292919564</v>
      </c>
      <c r="BB25" s="364">
        <f t="shared" si="6"/>
        <v>10.837510614007618</v>
      </c>
      <c r="BC25" s="364">
        <f t="shared" si="6"/>
        <v>10.814499642049629</v>
      </c>
      <c r="BD25" s="364">
        <f t="shared" si="6"/>
        <v>10.729220828344253</v>
      </c>
      <c r="BE25" s="364">
        <f t="shared" si="6"/>
        <v>10.424157383134691</v>
      </c>
      <c r="BF25" s="364">
        <f t="shared" si="6"/>
        <v>10.230194211529918</v>
      </c>
      <c r="BG25" s="364">
        <f t="shared" si="6"/>
        <v>10.046336222117798</v>
      </c>
      <c r="BH25" s="364">
        <f t="shared" si="6"/>
        <v>9.950300286704536</v>
      </c>
      <c r="BI25" s="364">
        <f t="shared" si="6"/>
        <v>9.7440318433323956</v>
      </c>
      <c r="BJ25" s="364">
        <f t="shared" si="6"/>
        <v>9.2587141471535936</v>
      </c>
      <c r="BK25" s="364">
        <f t="shared" si="6"/>
        <v>8.6464879140317343</v>
      </c>
      <c r="BL25" s="364">
        <f t="shared" si="6"/>
        <v>8.5866160341257878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0.52664537929339805</v>
      </c>
      <c r="AZ26" s="364">
        <f t="shared" si="7"/>
        <v>0.55477074587027619</v>
      </c>
      <c r="BA26" s="364">
        <f t="shared" si="7"/>
        <v>0.49439431464759692</v>
      </c>
      <c r="BB26" s="364">
        <f t="shared" si="7"/>
        <v>0.36015487478342162</v>
      </c>
      <c r="BC26" s="364">
        <f t="shared" si="7"/>
        <v>0.42558618274188603</v>
      </c>
      <c r="BD26" s="364">
        <f t="shared" si="7"/>
        <v>0.41616650433860675</v>
      </c>
      <c r="BE26" s="364">
        <f t="shared" si="7"/>
        <v>0.37692535887826706</v>
      </c>
      <c r="BF26" s="364">
        <f t="shared" si="7"/>
        <v>0.31947429420858714</v>
      </c>
      <c r="BG26" s="364">
        <f t="shared" si="7"/>
        <v>0.50927633927889038</v>
      </c>
      <c r="BH26" s="364">
        <f t="shared" si="7"/>
        <v>0.4817791937343337</v>
      </c>
      <c r="BI26" s="364">
        <f t="shared" si="7"/>
        <v>0.28272592481806308</v>
      </c>
      <c r="BJ26" s="364">
        <f t="shared" si="7"/>
        <v>0.27692937294754777</v>
      </c>
      <c r="BK26" s="364">
        <f t="shared" si="7"/>
        <v>0.30419057193186427</v>
      </c>
      <c r="BL26" s="364">
        <f t="shared" si="7"/>
        <v>0.33733669053978182</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45.588674521853569</v>
      </c>
      <c r="AZ27" s="364">
        <f t="shared" si="8"/>
        <v>41.219595240490065</v>
      </c>
      <c r="BA27" s="364">
        <f t="shared" si="8"/>
        <v>38.255323790189543</v>
      </c>
      <c r="BB27" s="364">
        <f t="shared" si="8"/>
        <v>40.753212292213412</v>
      </c>
      <c r="BC27" s="364">
        <f t="shared" si="8"/>
        <v>43.466818855411439</v>
      </c>
      <c r="BD27" s="364">
        <f t="shared" si="8"/>
        <v>41.751415518977154</v>
      </c>
      <c r="BE27" s="364">
        <f t="shared" si="8"/>
        <v>41.696492777375695</v>
      </c>
      <c r="BF27" s="364">
        <f t="shared" si="8"/>
        <v>40.545762332713473</v>
      </c>
      <c r="BG27" s="364">
        <f t="shared" si="8"/>
        <v>40.568820501756456</v>
      </c>
      <c r="BH27" s="364">
        <f t="shared" si="8"/>
        <v>40.924992970722101</v>
      </c>
      <c r="BI27" s="364">
        <f t="shared" si="8"/>
        <v>36.582400292198066</v>
      </c>
      <c r="BJ27" s="364">
        <f t="shared" si="8"/>
        <v>34.891288526096972</v>
      </c>
      <c r="BK27" s="364">
        <f t="shared" si="8"/>
        <v>37.250145392820734</v>
      </c>
      <c r="BL27" s="364">
        <f t="shared" si="8"/>
        <v>35.137700037386423</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41.751415518977154</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10.456090968725249</v>
      </c>
      <c r="P31" s="501">
        <f t="shared" ref="P31:P43" si="9">O31/$O$30</f>
        <v>0.25043680169293114</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4.9810296877810396</v>
      </c>
      <c r="P32" s="502">
        <f t="shared" si="9"/>
        <v>0.11930205541215785</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1.0285819151665627</v>
      </c>
      <c r="P33" s="502">
        <f t="shared" si="9"/>
        <v>2.4635857308814936E-2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4.4464793657776465</v>
      </c>
      <c r="P34" s="502">
        <f t="shared" si="9"/>
        <v>0.10649888897195835</v>
      </c>
      <c r="Q34" s="371"/>
      <c r="R34" s="15"/>
      <c r="S34" s="366"/>
      <c r="T34" s="622" t="s">
        <v>29</v>
      </c>
      <c r="U34" s="375"/>
      <c r="V34" s="375"/>
      <c r="W34" s="375"/>
      <c r="X34" s="1012">
        <f>X35+X39+X40+X41+X47</f>
        <v>45.588674521853569</v>
      </c>
      <c r="Y34" s="1013">
        <f t="shared" ref="Y34:AK34" si="10">Y35+Y39+Y40+Y41+Y47</f>
        <v>41.219595240490065</v>
      </c>
      <c r="Z34" s="1013">
        <f t="shared" si="10"/>
        <v>38.255323790189543</v>
      </c>
      <c r="AA34" s="1013">
        <f t="shared" si="10"/>
        <v>40.753212292213412</v>
      </c>
      <c r="AB34" s="1013">
        <f t="shared" si="10"/>
        <v>43.466818855411439</v>
      </c>
      <c r="AC34" s="1013">
        <f t="shared" si="10"/>
        <v>41.751415518977154</v>
      </c>
      <c r="AD34" s="1013">
        <f t="shared" si="10"/>
        <v>41.696492777375695</v>
      </c>
      <c r="AE34" s="1013">
        <f t="shared" si="10"/>
        <v>40.545762332713473</v>
      </c>
      <c r="AF34" s="1013">
        <f t="shared" si="10"/>
        <v>40.568820501756456</v>
      </c>
      <c r="AG34" s="1013">
        <f t="shared" si="10"/>
        <v>40.924992970722101</v>
      </c>
      <c r="AH34" s="1013">
        <f t="shared" si="10"/>
        <v>36.582400292198066</v>
      </c>
      <c r="AI34" s="1013">
        <f t="shared" si="10"/>
        <v>34.891288526096972</v>
      </c>
      <c r="AJ34" s="1013">
        <f t="shared" si="10"/>
        <v>37.250145392820734</v>
      </c>
      <c r="AK34" s="1014">
        <f t="shared" si="10"/>
        <v>35.137700037386423</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5.8721873728514682</v>
      </c>
      <c r="P35" s="501">
        <f t="shared" si="9"/>
        <v>0.14064642599200977</v>
      </c>
      <c r="Q35" s="371"/>
      <c r="R35" s="15"/>
      <c r="S35" s="366"/>
      <c r="T35" s="377"/>
      <c r="U35" s="286" t="s">
        <v>31</v>
      </c>
      <c r="V35" s="387"/>
      <c r="W35" s="387"/>
      <c r="X35" s="1015">
        <f>SUM(X36:X38)</f>
        <v>14.541226594090464</v>
      </c>
      <c r="Y35" s="1016">
        <f t="shared" ref="Y35:AK35" si="11">SUM(Y36:Y38)</f>
        <v>13.418341403733489</v>
      </c>
      <c r="Z35" s="1016">
        <f t="shared" si="11"/>
        <v>11.244117880990608</v>
      </c>
      <c r="AA35" s="1016">
        <f t="shared" si="11"/>
        <v>11.120913994590008</v>
      </c>
      <c r="AB35" s="1016">
        <f t="shared" si="11"/>
        <v>11.152535412783667</v>
      </c>
      <c r="AC35" s="1016">
        <f t="shared" si="11"/>
        <v>10.456090968725249</v>
      </c>
      <c r="AD35" s="1016">
        <f t="shared" si="11"/>
        <v>10.283367416917867</v>
      </c>
      <c r="AE35" s="1016">
        <f t="shared" si="11"/>
        <v>10.890327417909853</v>
      </c>
      <c r="AF35" s="1016">
        <f t="shared" si="11"/>
        <v>11.697509564764665</v>
      </c>
      <c r="AG35" s="1016">
        <f t="shared" si="11"/>
        <v>12.600889200978562</v>
      </c>
      <c r="AH35" s="1016">
        <f t="shared" si="11"/>
        <v>9.8199752309526982</v>
      </c>
      <c r="AI35" s="1016">
        <f t="shared" si="11"/>
        <v>9.1644430232646279</v>
      </c>
      <c r="AJ35" s="1016">
        <f t="shared" si="11"/>
        <v>13.73094565229526</v>
      </c>
      <c r="AK35" s="1017">
        <f t="shared" si="11"/>
        <v>12.370068019708711</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14.277749844717581</v>
      </c>
      <c r="P36" s="501">
        <f t="shared" si="9"/>
        <v>0.341970437822113</v>
      </c>
      <c r="Q36" s="371"/>
      <c r="R36" s="15"/>
      <c r="S36" s="401" t="s">
        <v>98</v>
      </c>
      <c r="T36" s="378"/>
      <c r="U36" s="389"/>
      <c r="V36" s="379" t="s">
        <v>98</v>
      </c>
      <c r="W36" s="402"/>
      <c r="X36" s="1018">
        <f>VLOOKUP(年度マスタ!$K$4&amp;"_"&amp;X$33,データシート1!$A:$BS,MATCH("aa_"&amp;$S36,データシート1!$A$1:$BS$1,0),0)</f>
        <v>6.5599423469261984</v>
      </c>
      <c r="Y36" s="1019">
        <f>VLOOKUP(年度マスタ!$K$4&amp;"_"&amp;Y$33,データシート1!$A:$BS,MATCH("aa_"&amp;$S36,データシート1!$A$1:$BS$1,0),0)</f>
        <v>6.7876149091491307</v>
      </c>
      <c r="Z36" s="1019">
        <f>VLOOKUP(年度マスタ!$K$4&amp;"_"&amp;Z$33,データシート1!$A:$BS,MATCH("aa_"&amp;$S36,データシート1!$A$1:$BS$1,0),0)</f>
        <v>5.1073199330592773</v>
      </c>
      <c r="AA36" s="1019">
        <f>VLOOKUP(年度マスタ!$K$4&amp;"_"&amp;AA$33,データシート1!$A:$BS,MATCH("aa_"&amp;$S36,データシート1!$A$1:$BS$1,0),0)</f>
        <v>5.0257690901674099</v>
      </c>
      <c r="AB36" s="1019">
        <f>VLOOKUP(年度マスタ!$K$4&amp;"_"&amp;AB$33,データシート1!$A:$BS,MATCH("aa_"&amp;$S36,データシート1!$A$1:$BS$1,0),0)</f>
        <v>4.8728364951653189</v>
      </c>
      <c r="AC36" s="1019">
        <f>VLOOKUP(年度マスタ!$K$4&amp;"_"&amp;AC$33,データシート1!$A:$BS,MATCH("aa_"&amp;$S36,データシート1!$A$1:$BS$1,0),0)</f>
        <v>4.9810296877810396</v>
      </c>
      <c r="AD36" s="1019">
        <f>VLOOKUP(年度マスタ!$K$4&amp;"_"&amp;AD$33,データシート1!$A:$BS,MATCH("aa_"&amp;$S36,データシート1!$A$1:$BS$1,0),0)</f>
        <v>5.4028926023634689</v>
      </c>
      <c r="AE36" s="1019">
        <f>VLOOKUP(年度マスタ!$K$4&amp;"_"&amp;AE$33,データシート1!$A:$BS,MATCH("aa_"&amp;$S36,データシート1!$A$1:$BS$1,0),0)</f>
        <v>5.8924953656039314</v>
      </c>
      <c r="AF36" s="1019">
        <f>VLOOKUP(年度マスタ!$K$4&amp;"_"&amp;AF$33,データシート1!$A:$BS,MATCH("aa_"&amp;$S36,データシート1!$A$1:$BS$1,0),0)</f>
        <v>6.5114600226538668</v>
      </c>
      <c r="AG36" s="1019">
        <f>VLOOKUP(年度マスタ!$K$4&amp;"_"&amp;AG$33,データシート1!$A:$BS,MATCH("aa_"&amp;$S36,データシート1!$A$1:$BS$1,0),0)</f>
        <v>7.7591090354140269</v>
      </c>
      <c r="AH36" s="1019">
        <f>VLOOKUP(年度マスタ!$K$4&amp;"_"&amp;AH$33,データシート1!$A:$BS,MATCH("aa_"&amp;$S36,データシート1!$A$1:$BS$1,0),0)</f>
        <v>5.3599022567403738</v>
      </c>
      <c r="AI36" s="1019">
        <f>VLOOKUP(年度マスタ!$K$4&amp;"_"&amp;AI$33,データシート1!$A:$BS,MATCH("aa_"&amp;$S36,データシート1!$A$1:$BS$1,0),0)</f>
        <v>4.7823369074548712</v>
      </c>
      <c r="AJ36" s="1019">
        <f>VLOOKUP(年度マスタ!$K$4&amp;"_"&amp;AJ$33,データシート1!$A:$BS,MATCH("aa_"&amp;$S36,データシート1!$A$1:$BS$1,0),0)</f>
        <v>6.1531232011860828</v>
      </c>
      <c r="AK36" s="1020">
        <f>VLOOKUP(年度マスタ!$K$4&amp;"_"&amp;AK$33,データシート1!$A:$BS,MATCH("aa_"&amp;$S36,データシート1!$A$1:$BS$1,0),0)</f>
        <v>5.4030062800863572</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10.729220828344253</v>
      </c>
      <c r="P37" s="501">
        <f t="shared" si="9"/>
        <v>0.25697861246087644</v>
      </c>
      <c r="Q37" s="371"/>
      <c r="R37" s="15"/>
      <c r="S37" s="401" t="s">
        <v>100</v>
      </c>
      <c r="T37" s="378"/>
      <c r="U37" s="389"/>
      <c r="V37" s="379" t="s">
        <v>107</v>
      </c>
      <c r="W37" s="402"/>
      <c r="X37" s="1018">
        <f>VLOOKUP(年度マスタ!$K$4&amp;"_"&amp;X$33,データシート1!$A:$BS,MATCH("aa_"&amp;$S37,データシート1!$A$1:$BS$1,0),0)</f>
        <v>1.03667833080956</v>
      </c>
      <c r="Y37" s="1019">
        <f>VLOOKUP(年度マスタ!$K$4&amp;"_"&amp;Y$33,データシート1!$A:$BS,MATCH("aa_"&amp;$S37,データシート1!$A$1:$BS$1,0),0)</f>
        <v>0.75597437830757086</v>
      </c>
      <c r="Z37" s="1019">
        <f>VLOOKUP(年度マスタ!$K$4&amp;"_"&amp;Z$33,データシート1!$A:$BS,MATCH("aa_"&amp;$S37,データシート1!$A$1:$BS$1,0),0)</f>
        <v>0.78841038478587755</v>
      </c>
      <c r="AA37" s="1019">
        <f>VLOOKUP(年度マスタ!$K$4&amp;"_"&amp;AA$33,データシート1!$A:$BS,MATCH("aa_"&amp;$S37,データシート1!$A$1:$BS$1,0),0)</f>
        <v>1.1047095985979165</v>
      </c>
      <c r="AB37" s="1019">
        <f>VLOOKUP(年度マスタ!$K$4&amp;"_"&amp;AB$33,データシート1!$A:$BS,MATCH("aa_"&amp;$S37,データシート1!$A$1:$BS$1,0),0)</f>
        <v>1.2444980885966817</v>
      </c>
      <c r="AC37" s="1019">
        <f>VLOOKUP(年度マスタ!$K$4&amp;"_"&amp;AC$33,データシート1!$A:$BS,MATCH("aa_"&amp;$S37,データシート1!$A$1:$BS$1,0),0)</f>
        <v>1.0285819151665627</v>
      </c>
      <c r="AD37" s="1019">
        <f>VLOOKUP(年度マスタ!$K$4&amp;"_"&amp;AD$33,データシート1!$A:$BS,MATCH("aa_"&amp;$S37,データシート1!$A$1:$BS$1,0),0)</f>
        <v>1.487348231541743</v>
      </c>
      <c r="AE37" s="1019">
        <f>VLOOKUP(年度マスタ!$K$4&amp;"_"&amp;AE$33,データシート1!$A:$BS,MATCH("aa_"&amp;$S37,データシート1!$A$1:$BS$1,0),0)</f>
        <v>1.426212340053155</v>
      </c>
      <c r="AF37" s="1019">
        <f>VLOOKUP(年度マスタ!$K$4&amp;"_"&amp;AF$33,データシート1!$A:$BS,MATCH("aa_"&amp;$S37,データシート1!$A$1:$BS$1,0),0)</f>
        <v>1.3453148065389482</v>
      </c>
      <c r="AG37" s="1019">
        <f>VLOOKUP(年度マスタ!$K$4&amp;"_"&amp;AG$33,データシート1!$A:$BS,MATCH("aa_"&amp;$S37,データシート1!$A$1:$BS$1,0),0)</f>
        <v>1.3747103009659576</v>
      </c>
      <c r="AH37" s="1019">
        <f>VLOOKUP(年度マスタ!$K$4&amp;"_"&amp;AH$33,データシート1!$A:$BS,MATCH("aa_"&amp;$S37,データシート1!$A$1:$BS$1,0),0)</f>
        <v>1.2794829442576128</v>
      </c>
      <c r="AI37" s="1019">
        <f>VLOOKUP(年度マスタ!$K$4&amp;"_"&amp;AI$33,データシート1!$A:$BS,MATCH("aa_"&amp;$S37,データシート1!$A$1:$BS$1,0),0)</f>
        <v>1.1872659572683706</v>
      </c>
      <c r="AJ37" s="1019">
        <f>VLOOKUP(年度マスタ!$K$4&amp;"_"&amp;AJ$33,データシート1!$A:$BS,MATCH("aa_"&amp;$S37,データシート1!$A$1:$BS$1,0),0)</f>
        <v>1.0184679219358073</v>
      </c>
      <c r="AK37" s="1020">
        <f>VLOOKUP(年度マスタ!$K$4&amp;"_"&amp;AK$33,データシート1!$A:$BS,MATCH("aa_"&amp;$S37,データシート1!$A$1:$BS$1,0),0)</f>
        <v>0.98106731813753967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10.296567514321008</v>
      </c>
      <c r="P38" s="502">
        <f t="shared" si="9"/>
        <v>0.24661601017194107</v>
      </c>
      <c r="Q38" s="371"/>
      <c r="R38" s="15"/>
      <c r="S38" s="401" t="s">
        <v>101</v>
      </c>
      <c r="T38" s="378"/>
      <c r="U38" s="391"/>
      <c r="V38" s="404" t="s">
        <v>110</v>
      </c>
      <c r="W38" s="404"/>
      <c r="X38" s="1018">
        <f>VLOOKUP(年度マスタ!$K$4&amp;"_"&amp;X$33,データシート1!$A:$BS,MATCH("aa_"&amp;$S38,データシート1!$A$1:$BS$1,0),0)</f>
        <v>6.944605916354706</v>
      </c>
      <c r="Y38" s="1019">
        <f>VLOOKUP(年度マスタ!$K$4&amp;"_"&amp;Y$33,データシート1!$A:$BS,MATCH("aa_"&amp;$S38,データシート1!$A$1:$BS$1,0),0)</f>
        <v>5.8747521162767873</v>
      </c>
      <c r="Z38" s="1019">
        <f>VLOOKUP(年度マスタ!$K$4&amp;"_"&amp;Z$33,データシート1!$A:$BS,MATCH("aa_"&amp;$S38,データシート1!$A$1:$BS$1,0),0)</f>
        <v>5.3483875631454536</v>
      </c>
      <c r="AA38" s="1019">
        <f>VLOOKUP(年度マスタ!$K$4&amp;"_"&amp;AA$33,データシート1!$A:$BS,MATCH("aa_"&amp;$S38,データシート1!$A$1:$BS$1,0),0)</f>
        <v>4.9904353058246826</v>
      </c>
      <c r="AB38" s="1019">
        <f>VLOOKUP(年度マスタ!$K$4&amp;"_"&amp;AB$33,データシート1!$A:$BS,MATCH("aa_"&amp;$S38,データシート1!$A$1:$BS$1,0),0)</f>
        <v>5.035200829021667</v>
      </c>
      <c r="AC38" s="1019">
        <f>VLOOKUP(年度マスタ!$K$4&amp;"_"&amp;AC$33,データシート1!$A:$BS,MATCH("aa_"&amp;$S38,データシート1!$A$1:$BS$1,0),0)</f>
        <v>4.4464793657776465</v>
      </c>
      <c r="AD38" s="1019">
        <f>VLOOKUP(年度マスタ!$K$4&amp;"_"&amp;AD$33,データシート1!$A:$BS,MATCH("aa_"&amp;$S38,データシート1!$A$1:$BS$1,0),0)</f>
        <v>3.3931265830126556</v>
      </c>
      <c r="AE38" s="1019">
        <f>VLOOKUP(年度マスタ!$K$4&amp;"_"&amp;AE$33,データシート1!$A:$BS,MATCH("aa_"&amp;$S38,データシート1!$A$1:$BS$1,0),0)</f>
        <v>3.5716197122527666</v>
      </c>
      <c r="AF38" s="1019">
        <f>VLOOKUP(年度マスタ!$K$4&amp;"_"&amp;AF$33,データシート1!$A:$BS,MATCH("aa_"&amp;$S38,データシート1!$A$1:$BS$1,0),0)</f>
        <v>3.8407347355718495</v>
      </c>
      <c r="AG38" s="1019">
        <f>VLOOKUP(年度マスタ!$K$4&amp;"_"&amp;AG$33,データシート1!$A:$BS,MATCH("aa_"&amp;$S38,データシート1!$A$1:$BS$1,0),0)</f>
        <v>3.4670698645985785</v>
      </c>
      <c r="AH38" s="1019">
        <f>VLOOKUP(年度マスタ!$K$4&amp;"_"&amp;AH$33,データシート1!$A:$BS,MATCH("aa_"&amp;$S38,データシート1!$A$1:$BS$1,0),0)</f>
        <v>3.1805900299547116</v>
      </c>
      <c r="AI38" s="1019">
        <f>VLOOKUP(年度マスタ!$K$4&amp;"_"&amp;AI$33,データシート1!$A:$BS,MATCH("aa_"&amp;$S38,データシート1!$A$1:$BS$1,0),0)</f>
        <v>3.1948401585413864</v>
      </c>
      <c r="AJ38" s="1019">
        <f>VLOOKUP(年度マスタ!$K$4&amp;"_"&amp;AJ$33,データシート1!$A:$BS,MATCH("aa_"&amp;$S38,データシート1!$A$1:$BS$1,0),0)</f>
        <v>6.5593545291733699</v>
      </c>
      <c r="AK38" s="1020">
        <f>VLOOKUP(年度マスタ!$K$4&amp;"_"&amp;AK$33,データシート1!$A:$BS,MATCH("aa_"&amp;$S38,データシート1!$A$1:$BS$1,0),0)</f>
        <v>5.9859944214848149</v>
      </c>
      <c r="AL38" s="373"/>
      <c r="AW38" s="19" t="str">
        <f>年度マスタ!H4</f>
        <v>01</v>
      </c>
      <c r="AX38" s="19" t="s">
        <v>111</v>
      </c>
      <c r="AY38" s="19">
        <f>VLOOKUP($AW38&amp;"_"&amp;$AY$34,データシート1!$A:$BS,MATCH($AY$31&amp;"_"&amp;AY$36,データシート1!$A$1:$BS$1,0),0)</f>
        <v>12815.551882190202</v>
      </c>
      <c r="AZ38" s="19">
        <f>VLOOKUP($AW38&amp;"_"&amp;$AY$34,データシート1!$A:$BS,MATCH($AY$31&amp;"_"&amp;AZ$36,データシート1!$A$1:$BS$1,0),0)</f>
        <v>518.30627332050346</v>
      </c>
      <c r="BA38" s="19">
        <f>VLOOKUP($AW38&amp;"_"&amp;$AY$34,データシート1!$A:$BS,MATCH($AY$31&amp;"_"&amp;BA$36,データシート1!$A$1:$BS$1,0),0)</f>
        <v>2148.7946345153746</v>
      </c>
      <c r="BB38" s="19">
        <f>VLOOKUP($AW38&amp;"_"&amp;$AY$34,データシート1!$A:$BS,MATCH($AY$31&amp;"_"&amp;BB$36,データシート1!$A$1:$BS$1,0),0)</f>
        <v>8959.7996856321988</v>
      </c>
      <c r="BC38" s="19">
        <f>VLOOKUP($AW38&amp;"_"&amp;$AY$34,データシート1!$A:$BS,MATCH($AY$31&amp;"_"&amp;BC$36,データシート1!$A$1:$BS$1,0),0)</f>
        <v>11809.060672244113</v>
      </c>
      <c r="BD38" s="19">
        <f>VLOOKUP($AW38&amp;"_"&amp;$AY$34,データシート1!$A:$BS,MATCH($AY$31&amp;"_"&amp;BD$36,データシート1!$A$1:$BS$1,0),0)</f>
        <v>3905.283577367672</v>
      </c>
      <c r="BE38" s="19">
        <f>VLOOKUP($AW38&amp;"_"&amp;$AY$34,データシート1!$A:$BS,MATCH($AY$31&amp;"_"&amp;BE$36,データシート1!$A$1:$BS$1,0),0)</f>
        <v>3730.7119671027667</v>
      </c>
      <c r="BF38" s="19">
        <f>VLOOKUP($AW38&amp;"_"&amp;$AY$34,データシート1!$A:$BS,MATCH($AY$31&amp;"_"&amp;BF$36,データシート1!$A$1:$BS$1,0),0)</f>
        <v>309.31463058934969</v>
      </c>
      <c r="BG38" s="19">
        <f>VLOOKUP($AW38&amp;"_"&amp;$AY$34,データシート1!$A:$BS,MATCH($AY$31&amp;"_"&amp;BG$36,データシート1!$A$1:$BS$1,0),0)</f>
        <v>958.00839522028434</v>
      </c>
      <c r="BH38" s="19">
        <f>VLOOKUP($AW38&amp;"_"&amp;$AY$34,データシート1!$A:$BS,MATCH($AY$31&amp;"_"&amp;BH$36,データシート1!$A$1:$BS$1,0),0)</f>
        <v>479.14245092041199</v>
      </c>
    </row>
    <row r="39" spans="2:64" ht="17.100000000000001" customHeight="1" thickBot="1">
      <c r="B39" s="366"/>
      <c r="C39" s="367"/>
      <c r="D39" s="369"/>
      <c r="E39" s="993"/>
      <c r="F39" s="369"/>
      <c r="G39" s="368"/>
      <c r="H39" s="368"/>
      <c r="I39" s="369"/>
      <c r="J39" s="370"/>
      <c r="K39" s="378"/>
      <c r="L39" s="389"/>
      <c r="M39" s="389"/>
      <c r="N39" s="390" t="s">
        <v>1298</v>
      </c>
      <c r="O39" s="1026">
        <f>AC43</f>
        <v>5.1063846402524637</v>
      </c>
      <c r="P39" s="502">
        <f t="shared" si="9"/>
        <v>0.12230446744809102</v>
      </c>
      <c r="Q39" s="371"/>
      <c r="R39" s="15"/>
      <c r="S39" s="401" t="s">
        <v>102</v>
      </c>
      <c r="T39" s="378"/>
      <c r="U39" s="386" t="s">
        <v>112</v>
      </c>
      <c r="V39" s="387"/>
      <c r="W39" s="387"/>
      <c r="X39" s="1015">
        <f>VLOOKUP(年度マスタ!$K$4&amp;"_"&amp;X$33,データシート1!$A:$BS,MATCH("aa_"&amp;$S39,データシート1!$A$1:$BS$1,0),0)</f>
        <v>5.7581426962109665</v>
      </c>
      <c r="Y39" s="1016">
        <f>VLOOKUP(年度マスタ!$K$4&amp;"_"&amp;Y$33,データシート1!$A:$BS,MATCH("aa_"&amp;$S39,データシート1!$A$1:$BS$1,0),0)</f>
        <v>4.4956716765171034</v>
      </c>
      <c r="Z39" s="1016">
        <f>VLOOKUP(年度マスタ!$K$4&amp;"_"&amp;Z$33,データシート1!$A:$BS,MATCH("aa_"&amp;$S39,データシート1!$A$1:$BS$1,0),0)</f>
        <v>4.0242531521072911</v>
      </c>
      <c r="AA39" s="1016">
        <f>VLOOKUP(年度マスタ!$K$4&amp;"_"&amp;AA$33,データシート1!$A:$BS,MATCH("aa_"&amp;$S39,データシート1!$A$1:$BS$1,0),0)</f>
        <v>5.0837631276104389</v>
      </c>
      <c r="AB39" s="1016">
        <f>VLOOKUP(年度マスタ!$K$4&amp;"_"&amp;AB$33,データシート1!$A:$BS,MATCH("aa_"&amp;$S39,データシート1!$A$1:$BS$1,0),0)</f>
        <v>6.3140176516638515</v>
      </c>
      <c r="AC39" s="1016">
        <f>VLOOKUP(年度マスタ!$K$4&amp;"_"&amp;AC$33,データシート1!$A:$BS,MATCH("aa_"&amp;$S39,データシート1!$A$1:$BS$1,0),0)</f>
        <v>5.8721873728514682</v>
      </c>
      <c r="AD39" s="1016">
        <f>VLOOKUP(年度マスタ!$K$4&amp;"_"&amp;AD$33,データシート1!$A:$BS,MATCH("aa_"&amp;$S39,データシート1!$A$1:$BS$1,0),0)</f>
        <v>5.7323687877380767</v>
      </c>
      <c r="AE39" s="1016">
        <f>VLOOKUP(年度マスタ!$K$4&amp;"_"&amp;AE$33,データシート1!$A:$BS,MATCH("aa_"&amp;$S39,データシート1!$A$1:$BS$1,0),0)</f>
        <v>5.5464843569901721</v>
      </c>
      <c r="AF39" s="1016">
        <f>VLOOKUP(年度マスタ!$K$4&amp;"_"&amp;AF$33,データシート1!$A:$BS,MATCH("aa_"&amp;$S39,データシート1!$A$1:$BS$1,0),0)</f>
        <v>4.7554670897770954</v>
      </c>
      <c r="AG39" s="1016">
        <f>VLOOKUP(年度マスタ!$K$4&amp;"_"&amp;AG$33,データシート1!$A:$BS,MATCH("aa_"&amp;$S39,データシート1!$A$1:$BS$1,0),0)</f>
        <v>4.7682591558964651</v>
      </c>
      <c r="AH39" s="1016">
        <f>VLOOKUP(年度マスタ!$K$4&amp;"_"&amp;AH$33,データシート1!$A:$BS,MATCH("aa_"&amp;$S39,データシート1!$A$1:$BS$1,0),0)</f>
        <v>4.791776574253471</v>
      </c>
      <c r="AI39" s="1016">
        <f>VLOOKUP(年度マスタ!$K$4&amp;"_"&amp;AI$33,データシート1!$A:$BS,MATCH("aa_"&amp;$S39,データシート1!$A$1:$BS$1,0),0)</f>
        <v>4.2986586945506851</v>
      </c>
      <c r="AJ39" s="1016">
        <f>VLOOKUP(年度マスタ!$K$4&amp;"_"&amp;AJ$33,データシート1!$A:$BS,MATCH("aa_"&amp;$S39,データシート1!$A$1:$BS$1,0),0)</f>
        <v>3.663888483810755</v>
      </c>
      <c r="AK39" s="1017">
        <f>VLOOKUP(年度マスタ!$K$4&amp;"_"&amp;AK$33,データシート1!$A:$BS,MATCH("aa_"&amp;$S39,データシート1!$A$1:$BS$1,0),0)</f>
        <v>3.7006438610597723</v>
      </c>
      <c r="AL39" s="373"/>
      <c r="AW39" s="19" t="str">
        <f>年度マスタ!K4</f>
        <v>01362</v>
      </c>
      <c r="AX39" s="19" t="s">
        <v>113</v>
      </c>
      <c r="AY39" s="19">
        <f>VLOOKUP($AW39&amp;"_"&amp;$AY$34,データシート1!$A:$BS,MATCH($AY$31&amp;"_"&amp;AY$36,データシート1!$A$1:$BS$1,0),0)</f>
        <v>5.4030062800863572</v>
      </c>
      <c r="AZ39" s="19">
        <f>VLOOKUP($AW39&amp;"_"&amp;$AY$34,データシート1!$A:$BS,MATCH($AY$31&amp;"_"&amp;AZ$36,データシート1!$A$1:$BS$1,0),0)</f>
        <v>0.98106731813753967</v>
      </c>
      <c r="BA39" s="19">
        <f>VLOOKUP($AW39&amp;"_"&amp;$AY$34,データシート1!$A:$BS,MATCH($AY$31&amp;"_"&amp;BA$36,データシート1!$A$1:$BS$1,0),0)</f>
        <v>5.9859944214848149</v>
      </c>
      <c r="BB39" s="19">
        <f>VLOOKUP($AW39&amp;"_"&amp;$AY$34,データシート1!$A:$BS,MATCH($AY$31&amp;"_"&amp;BB$36,データシート1!$A$1:$BS$1,0),0)</f>
        <v>3.7006438610597723</v>
      </c>
      <c r="BC39" s="19">
        <f>VLOOKUP($AW39&amp;"_"&amp;$AY$34,データシート1!$A:$BS,MATCH($AY$31&amp;"_"&amp;BC$36,データシート1!$A$1:$BS$1,0),0)</f>
        <v>10.143035431952372</v>
      </c>
      <c r="BD39" s="19">
        <f>VLOOKUP($AW39&amp;"_"&amp;$AY$34,データシート1!$A:$BS,MATCH($AY$31&amp;"_"&amp;BD$36,データシート1!$A$1:$BS$1,0),0)</f>
        <v>3.5975083772933556</v>
      </c>
      <c r="BE39" s="19">
        <f>VLOOKUP($AW39&amp;"_"&amp;$AY$34,データシート1!$A:$BS,MATCH($AY$31&amp;"_"&amp;BE$36,データシート1!$A$1:$BS$1,0),0)</f>
        <v>4.7225582963400594</v>
      </c>
      <c r="BF39" s="19">
        <f>VLOOKUP($AW39&amp;"_"&amp;$AY$34,データシート1!$A:$BS,MATCH($AY$31&amp;"_"&amp;BF$36,データシート1!$A$1:$BS$1,0),0)</f>
        <v>0.2665493604923726</v>
      </c>
      <c r="BG39" s="19">
        <f>VLOOKUP($AW39&amp;"_"&amp;$AY$34,データシート1!$A:$BS,MATCH($AY$31&amp;"_"&amp;BG$36,データシート1!$A$1:$BS$1,0),0)</f>
        <v>0</v>
      </c>
      <c r="BH39" s="19">
        <f>VLOOKUP($AW39&amp;"_"&amp;$AY$34,データシート1!$A:$BS,MATCH($AY$31&amp;"_"&amp;BH$36,データシート1!$A$1:$BS$1,0),0)</f>
        <v>0.33733669053978182</v>
      </c>
    </row>
    <row r="40" spans="2:64" ht="17.100000000000001" customHeight="1" thickBot="1">
      <c r="B40" s="366"/>
      <c r="C40" s="367"/>
      <c r="D40" s="369"/>
      <c r="E40" s="369"/>
      <c r="F40" s="369"/>
      <c r="G40" s="368"/>
      <c r="H40" s="368"/>
      <c r="I40" s="369"/>
      <c r="J40" s="370"/>
      <c r="K40" s="378"/>
      <c r="L40" s="389"/>
      <c r="M40" s="391"/>
      <c r="N40" s="382" t="s">
        <v>47</v>
      </c>
      <c r="O40" s="1026">
        <f>AC44</f>
        <v>5.1901828740685456</v>
      </c>
      <c r="P40" s="502">
        <f t="shared" si="9"/>
        <v>0.12431154272385007</v>
      </c>
      <c r="Q40" s="371"/>
      <c r="R40" s="15"/>
      <c r="S40" s="401" t="s">
        <v>78</v>
      </c>
      <c r="T40" s="378"/>
      <c r="U40" s="386" t="s">
        <v>78</v>
      </c>
      <c r="V40" s="387"/>
      <c r="W40" s="387"/>
      <c r="X40" s="1015">
        <f>VLOOKUP(年度マスタ!$K$4&amp;"_"&amp;X$33,データシート1!$A:$BS,MATCH("aa_"&amp;$S40,データシート1!$A$1:$BS$1,0),0)</f>
        <v>13.28210207690439</v>
      </c>
      <c r="Y40" s="1016">
        <f>VLOOKUP(年度マスタ!$K$4&amp;"_"&amp;Y$33,データシート1!$A:$BS,MATCH("aa_"&amp;$S40,データシート1!$A$1:$BS$1,0),0)</f>
        <v>11.433936231492517</v>
      </c>
      <c r="Z40" s="1016">
        <f>VLOOKUP(年度マスタ!$K$4&amp;"_"&amp;Z$33,データシート1!$A:$BS,MATCH("aa_"&amp;$S40,データシート1!$A$1:$BS$1,0),0)</f>
        <v>11.112657149524482</v>
      </c>
      <c r="AA40" s="1016">
        <f>VLOOKUP(年度マスタ!$K$4&amp;"_"&amp;AA$33,データシート1!$A:$BS,MATCH("aa_"&amp;$S40,データシート1!$A$1:$BS$1,0),0)</f>
        <v>13.35086968122193</v>
      </c>
      <c r="AB40" s="1016">
        <f>VLOOKUP(年度マスタ!$K$4&amp;"_"&amp;AB$33,データシート1!$A:$BS,MATCH("aa_"&amp;$S40,データシート1!$A$1:$BS$1,0),0)</f>
        <v>14.760179966172409</v>
      </c>
      <c r="AC40" s="1016">
        <f>VLOOKUP(年度マスタ!$K$4&amp;"_"&amp;AC$33,データシート1!$A:$BS,MATCH("aa_"&amp;$S40,データシート1!$A$1:$BS$1,0),0)</f>
        <v>14.277749844717581</v>
      </c>
      <c r="AD40" s="1016">
        <f>VLOOKUP(年度マスタ!$K$4&amp;"_"&amp;AD$33,データシート1!$A:$BS,MATCH("aa_"&amp;$S40,データシート1!$A$1:$BS$1,0),0)</f>
        <v>14.879673830706794</v>
      </c>
      <c r="AE40" s="1016">
        <f>VLOOKUP(年度マスタ!$K$4&amp;"_"&amp;AE$33,データシート1!$A:$BS,MATCH("aa_"&amp;$S40,データシート1!$A$1:$BS$1,0),0)</f>
        <v>13.55928205207494</v>
      </c>
      <c r="AF40" s="1016">
        <f>VLOOKUP(年度マスタ!$K$4&amp;"_"&amp;AF$33,データシート1!$A:$BS,MATCH("aa_"&amp;$S40,データシート1!$A$1:$BS$1,0),0)</f>
        <v>13.560231285818011</v>
      </c>
      <c r="AG40" s="1016">
        <f>VLOOKUP(年度マスタ!$K$4&amp;"_"&amp;AG$33,データシート1!$A:$BS,MATCH("aa_"&amp;$S40,データシート1!$A$1:$BS$1,0),0)</f>
        <v>13.123765133408206</v>
      </c>
      <c r="AH40" s="1016">
        <f>VLOOKUP(年度マスタ!$K$4&amp;"_"&amp;AH$33,データシート1!$A:$BS,MATCH("aa_"&amp;$S40,データシート1!$A$1:$BS$1,0),0)</f>
        <v>11.943890718841445</v>
      </c>
      <c r="AI40" s="1016">
        <f>VLOOKUP(年度マスタ!$K$4&amp;"_"&amp;AI$33,データシート1!$A:$BS,MATCH("aa_"&amp;$S40,データシート1!$A$1:$BS$1,0),0)</f>
        <v>11.892543288180519</v>
      </c>
      <c r="AJ40" s="1016">
        <f>VLOOKUP(年度マスタ!$K$4&amp;"_"&amp;AJ$33,データシート1!$A:$BS,MATCH("aa_"&amp;$S40,データシート1!$A$1:$BS$1,0),0)</f>
        <v>10.904632770751125</v>
      </c>
      <c r="AK40" s="1017">
        <f>VLOOKUP(年度マスタ!$K$4&amp;"_"&amp;AK$33,データシート1!$A:$BS,MATCH("aa_"&amp;$S40,データシート1!$A$1:$BS$1,0),0)</f>
        <v>10.143035431952372</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0.4326533140232442</v>
      </c>
      <c r="P41" s="502">
        <f t="shared" si="9"/>
        <v>1.0362602288935365E-2</v>
      </c>
      <c r="Q41" s="371"/>
      <c r="R41" s="15"/>
      <c r="S41" s="401" t="s">
        <v>1276</v>
      </c>
      <c r="T41" s="378"/>
      <c r="U41" s="286" t="s">
        <v>44</v>
      </c>
      <c r="V41" s="387"/>
      <c r="W41" s="387"/>
      <c r="X41" s="1015">
        <f>X42+X45+X46</f>
        <v>11.480557775354347</v>
      </c>
      <c r="Y41" s="1016">
        <f t="shared" ref="Y41:AH41" si="12">Y42+Y45+Y46</f>
        <v>11.31687518287668</v>
      </c>
      <c r="Z41" s="1016">
        <f t="shared" si="12"/>
        <v>11.379901292919564</v>
      </c>
      <c r="AA41" s="1016">
        <f t="shared" si="12"/>
        <v>10.837510614007618</v>
      </c>
      <c r="AB41" s="1016">
        <f t="shared" si="12"/>
        <v>10.814499642049629</v>
      </c>
      <c r="AC41" s="1016">
        <f t="shared" si="12"/>
        <v>10.729220828344253</v>
      </c>
      <c r="AD41" s="1016">
        <f t="shared" si="12"/>
        <v>10.424157383134691</v>
      </c>
      <c r="AE41" s="1016">
        <f t="shared" si="12"/>
        <v>10.230194211529918</v>
      </c>
      <c r="AF41" s="1016">
        <f t="shared" si="12"/>
        <v>10.046336222117798</v>
      </c>
      <c r="AG41" s="1016">
        <f t="shared" si="12"/>
        <v>9.950300286704536</v>
      </c>
      <c r="AH41" s="1016">
        <f t="shared" si="12"/>
        <v>9.7440318433323956</v>
      </c>
      <c r="AI41" s="1016">
        <f>AI42+AI45+AI46</f>
        <v>9.2587141471535936</v>
      </c>
      <c r="AJ41" s="1016">
        <f>AJ42+AJ45+AJ46</f>
        <v>8.6464879140317343</v>
      </c>
      <c r="AK41" s="1017">
        <f>AK42+AK45+AK46</f>
        <v>8.5866160341257878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11.102838308847247</v>
      </c>
      <c r="Y42" s="1019">
        <f t="shared" ref="Y42:AK42" si="13">SUM(Y43:Y44)</f>
        <v>10.965919912577061</v>
      </c>
      <c r="Z42" s="1019">
        <f t="shared" si="13"/>
        <v>11.021424508983241</v>
      </c>
      <c r="AA42" s="1019">
        <f t="shared" si="13"/>
        <v>10.43244137537687</v>
      </c>
      <c r="AB42" s="1019">
        <f t="shared" si="13"/>
        <v>10.382178796597231</v>
      </c>
      <c r="AC42" s="1019">
        <f t="shared" si="13"/>
        <v>10.296567514321008</v>
      </c>
      <c r="AD42" s="1019">
        <f t="shared" si="13"/>
        <v>10.020179034494513</v>
      </c>
      <c r="AE42" s="1019">
        <f t="shared" si="13"/>
        <v>9.845327457446869</v>
      </c>
      <c r="AF42" s="1019">
        <f t="shared" si="13"/>
        <v>9.6839232872127461</v>
      </c>
      <c r="AG42" s="1019">
        <f t="shared" si="13"/>
        <v>9.6096166002836725</v>
      </c>
      <c r="AH42" s="1019">
        <f t="shared" si="13"/>
        <v>9.436577575582767</v>
      </c>
      <c r="AI42" s="1019">
        <f t="shared" si="13"/>
        <v>8.9682508729964265</v>
      </c>
      <c r="AJ42" s="1019">
        <f t="shared" si="13"/>
        <v>8.3743728796258399</v>
      </c>
      <c r="AK42" s="1020">
        <f t="shared" si="13"/>
        <v>8.3200666736334146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0.41616650433860675</v>
      </c>
      <c r="P43" s="679">
        <f t="shared" si="9"/>
        <v>9.9677220320697323E-3</v>
      </c>
      <c r="Q43" s="371"/>
      <c r="R43" s="15"/>
      <c r="S43" s="401" t="s">
        <v>46</v>
      </c>
      <c r="T43" s="405"/>
      <c r="U43" s="389"/>
      <c r="V43" s="406"/>
      <c r="W43" s="390" t="s">
        <v>46</v>
      </c>
      <c r="X43" s="1018">
        <f>VLOOKUP(年度マスタ!$K$4&amp;"_"&amp;X$33,データシート1!$A:$BS,MATCH("aa_"&amp;$S43,データシート1!$A$1:$BS$1,0),0)</f>
        <v>5.5685985600119157</v>
      </c>
      <c r="Y43" s="1019">
        <f>VLOOKUP(年度マスタ!$K$4&amp;"_"&amp;Y$33,データシート1!$A:$BS,MATCH("aa_"&amp;$S43,データシート1!$A$1:$BS$1,0),0)</f>
        <v>5.6297972251980433</v>
      </c>
      <c r="Z43" s="1019">
        <f>VLOOKUP(年度マスタ!$K$4&amp;"_"&amp;Z$33,データシート1!$A:$BS,MATCH("aa_"&amp;$S43,データシート1!$A$1:$BS$1,0),0)</f>
        <v>5.5486258470944634</v>
      </c>
      <c r="AA43" s="1019">
        <f>VLOOKUP(年度マスタ!$K$4&amp;"_"&amp;AA$33,データシート1!$A:$BS,MATCH("aa_"&amp;$S43,データシート1!$A$1:$BS$1,0),0)</f>
        <v>5.4344993170651286</v>
      </c>
      <c r="AB43" s="1019">
        <f>VLOOKUP(年度マスタ!$K$4&amp;"_"&amp;AB$33,データシート1!$A:$BS,MATCH("aa_"&amp;$S43,データシート1!$A$1:$BS$1,0),0)</f>
        <v>5.3458470983071908</v>
      </c>
      <c r="AC43" s="1019">
        <f>VLOOKUP(年度マスタ!$K$4&amp;"_"&amp;AC$33,データシート1!$A:$BS,MATCH("aa_"&amp;$S43,データシート1!$A$1:$BS$1,0),0)</f>
        <v>5.1063846402524637</v>
      </c>
      <c r="AD43" s="1019">
        <f>VLOOKUP(年度マスタ!$K$4&amp;"_"&amp;AD$33,データシート1!$A:$BS,MATCH("aa_"&amp;$S43,データシート1!$A$1:$BS$1,0),0)</f>
        <v>4.8883644438240532</v>
      </c>
      <c r="AE43" s="1019">
        <f>VLOOKUP(年度マスタ!$K$4&amp;"_"&amp;AE$33,データシート1!$A:$BS,MATCH("aa_"&amp;$S43,データシート1!$A$1:$BS$1,0),0)</f>
        <v>4.8451580576723563</v>
      </c>
      <c r="AF43" s="1019">
        <f>VLOOKUP(年度マスタ!$K$4&amp;"_"&amp;AF$33,データシート1!$A:$BS,MATCH("aa_"&amp;$S43,データシート1!$A$1:$BS$1,0),0)</f>
        <v>4.7183094706026925</v>
      </c>
      <c r="AG43" s="1019">
        <f>VLOOKUP(年度マスタ!$K$4&amp;"_"&amp;AG$33,データシート1!$A:$BS,MATCH("aa_"&amp;$S43,データシート1!$A$1:$BS$1,0),0)</f>
        <v>4.6078669627268933</v>
      </c>
      <c r="AH43" s="1019">
        <f>VLOOKUP(年度マスタ!$K$4&amp;"_"&amp;AH$33,データシート1!$A:$BS,MATCH("aa_"&amp;$S43,データシート1!$A$1:$BS$1,0),0)</f>
        <v>4.4654970004443939</v>
      </c>
      <c r="AI43" s="1019">
        <f>VLOOKUP(年度マスタ!$K$4&amp;"_"&amp;AI$33,データシート1!$A:$BS,MATCH("aa_"&amp;$S43,データシート1!$A$1:$BS$1,0),0)</f>
        <v>4.267903440857717</v>
      </c>
      <c r="AJ43" s="1019">
        <f>VLOOKUP(年度マスタ!$K$4&amp;"_"&amp;AJ$33,データシート1!$A:$BS,MATCH("aa_"&amp;$S43,データシート1!$A$1:$BS$1,0),0)</f>
        <v>3.7378878951144281</v>
      </c>
      <c r="AK43" s="1020">
        <f>VLOOKUP(年度マスタ!$K$4&amp;"_"&amp;AK$33,データシート1!$A:$BS,MATCH("aa_"&amp;$S43,データシート1!$A$1:$BS$1,0),0)</f>
        <v>3.5975083772933556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5.534239748835331</v>
      </c>
      <c r="Y44" s="1019">
        <f>VLOOKUP(年度マスタ!$K$4&amp;"_"&amp;Y$33,データシート1!$A:$BS,MATCH("aa_"&amp;$S44,データシート1!$A$1:$BS$1,0),0)</f>
        <v>5.3361226873790164</v>
      </c>
      <c r="Z44" s="1019">
        <f>VLOOKUP(年度マスタ!$K$4&amp;"_"&amp;Z$33,データシート1!$A:$BS,MATCH("aa_"&amp;$S44,データシート1!$A$1:$BS$1,0),0)</f>
        <v>5.4727986618887776</v>
      </c>
      <c r="AA44" s="1019">
        <f>VLOOKUP(年度マスタ!$K$4&amp;"_"&amp;AA$33,データシート1!$A:$BS,MATCH("aa_"&amp;$S44,データシート1!$A$1:$BS$1,0),0)</f>
        <v>4.9979420583117413</v>
      </c>
      <c r="AB44" s="1019">
        <f>VLOOKUP(年度マスタ!$K$4&amp;"_"&amp;AB$33,データシート1!$A:$BS,MATCH("aa_"&amp;$S44,データシート1!$A$1:$BS$1,0),0)</f>
        <v>5.0363316982900388</v>
      </c>
      <c r="AC44" s="1019">
        <f>VLOOKUP(年度マスタ!$K$4&amp;"_"&amp;AC$33,データシート1!$A:$BS,MATCH("aa_"&amp;$S44,データシート1!$A$1:$BS$1,0),0)</f>
        <v>5.1901828740685456</v>
      </c>
      <c r="AD44" s="1019">
        <f>VLOOKUP(年度マスタ!$K$4&amp;"_"&amp;AD$33,データシート1!$A:$BS,MATCH("aa_"&amp;$S44,データシート1!$A$1:$BS$1,0),0)</f>
        <v>5.1318145906704595</v>
      </c>
      <c r="AE44" s="1019">
        <f>VLOOKUP(年度マスタ!$K$4&amp;"_"&amp;AE$33,データシート1!$A:$BS,MATCH("aa_"&amp;$S44,データシート1!$A$1:$BS$1,0),0)</f>
        <v>5.0001693997745127</v>
      </c>
      <c r="AF44" s="1019">
        <f>VLOOKUP(年度マスタ!$K$4&amp;"_"&amp;AF$33,データシート1!$A:$BS,MATCH("aa_"&amp;$S44,データシート1!$A$1:$BS$1,0),0)</f>
        <v>4.9656138166100545</v>
      </c>
      <c r="AG44" s="1019">
        <f>VLOOKUP(年度マスタ!$K$4&amp;"_"&amp;AG$33,データシート1!$A:$BS,MATCH("aa_"&amp;$S44,データシート1!$A$1:$BS$1,0),0)</f>
        <v>5.0017496375567783</v>
      </c>
      <c r="AH44" s="1019">
        <f>VLOOKUP(年度マスタ!$K$4&amp;"_"&amp;AH$33,データシート1!$A:$BS,MATCH("aa_"&amp;$S44,データシート1!$A$1:$BS$1,0),0)</f>
        <v>4.9710805751383731</v>
      </c>
      <c r="AI44" s="1019">
        <f>VLOOKUP(年度マスタ!$K$4&amp;"_"&amp;AI$33,データシート1!$A:$BS,MATCH("aa_"&amp;$S44,データシート1!$A$1:$BS$1,0),0)</f>
        <v>4.7003474321387095</v>
      </c>
      <c r="AJ44" s="1019">
        <f>VLOOKUP(年度マスタ!$K$4&amp;"_"&amp;AJ$33,データシート1!$A:$BS,MATCH("aa_"&amp;$S44,データシート1!$A$1:$BS$1,0),0)</f>
        <v>4.6364849845114122</v>
      </c>
      <c r="AK44" s="1020">
        <f>VLOOKUP(年度マスタ!$K$4&amp;"_"&amp;AK$33,データシート1!$A:$BS,MATCH("aa_"&amp;$S44,データシート1!$A$1:$BS$1,0),0)</f>
        <v>4.7225582963400594</v>
      </c>
      <c r="AL44" s="373"/>
      <c r="AW44" s="19" t="str">
        <f>AW47</f>
        <v>北海道</v>
      </c>
      <c r="AX44" s="407">
        <f t="shared" si="14"/>
        <v>0.33927908037667309</v>
      </c>
      <c r="AY44" s="407">
        <f t="shared" si="14"/>
        <v>0.19634055216033663</v>
      </c>
      <c r="AZ44" s="407">
        <f t="shared" si="14"/>
        <v>0.25877782698662266</v>
      </c>
      <c r="BA44" s="407">
        <f t="shared" si="14"/>
        <v>0.19510285335411764</v>
      </c>
      <c r="BB44" s="407">
        <f t="shared" si="14"/>
        <v>1.0499687122249853E-2</v>
      </c>
      <c r="BC44" s="407">
        <f>SUM(AX44:BB44)</f>
        <v>0.99999999999999978</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0.37771946650710025</v>
      </c>
      <c r="Y45" s="1019">
        <f>VLOOKUP(年度マスタ!$K$4&amp;"_"&amp;Y$33,データシート1!$A:$BS,MATCH("aa_"&amp;$S45,データシート1!$A$1:$BS$1,0),0)</f>
        <v>0.35095527029962076</v>
      </c>
      <c r="Z45" s="1019">
        <f>VLOOKUP(年度マスタ!$K$4&amp;"_"&amp;Z$33,データシート1!$A:$BS,MATCH("aa_"&amp;$S45,データシート1!$A$1:$BS$1,0),0)</f>
        <v>0.35847678393632354</v>
      </c>
      <c r="AA45" s="1019">
        <f>VLOOKUP(年度マスタ!$K$4&amp;"_"&amp;AA$33,データシート1!$A:$BS,MATCH("aa_"&amp;$S45,データシート1!$A$1:$BS$1,0),0)</f>
        <v>0.40506923863074878</v>
      </c>
      <c r="AB45" s="1019">
        <f>VLOOKUP(年度マスタ!$K$4&amp;"_"&amp;AB$33,データシート1!$A:$BS,MATCH("aa_"&amp;$S45,データシート1!$A$1:$BS$1,0),0)</f>
        <v>0.43232084545239852</v>
      </c>
      <c r="AC45" s="1019">
        <f>VLOOKUP(年度マスタ!$K$4&amp;"_"&amp;AC$33,データシート1!$A:$BS,MATCH("aa_"&amp;$S45,データシート1!$A$1:$BS$1,0),0)</f>
        <v>0.4326533140232442</v>
      </c>
      <c r="AD45" s="1019">
        <f>VLOOKUP(年度マスタ!$K$4&amp;"_"&amp;AD$33,データシート1!$A:$BS,MATCH("aa_"&amp;$S45,データシート1!$A$1:$BS$1,0),0)</f>
        <v>0.40397834864017934</v>
      </c>
      <c r="AE45" s="1019">
        <f>VLOOKUP(年度マスタ!$K$4&amp;"_"&amp;AE$33,データシート1!$A:$BS,MATCH("aa_"&amp;$S45,データシート1!$A$1:$BS$1,0),0)</f>
        <v>0.38486675408304927</v>
      </c>
      <c r="AF45" s="1019">
        <f>VLOOKUP(年度マスタ!$K$4&amp;"_"&amp;AF$33,データシート1!$A:$BS,MATCH("aa_"&amp;$S45,データシート1!$A$1:$BS$1,0),0)</f>
        <v>0.3624129349050515</v>
      </c>
      <c r="AG45" s="1019">
        <f>VLOOKUP(年度マスタ!$K$4&amp;"_"&amp;AG$33,データシート1!$A:$BS,MATCH("aa_"&amp;$S45,データシート1!$A$1:$BS$1,0),0)</f>
        <v>0.34068368642086311</v>
      </c>
      <c r="AH45" s="1019">
        <f>VLOOKUP(年度マスタ!$K$4&amp;"_"&amp;AH$33,データシート1!$A:$BS,MATCH("aa_"&amp;$S45,データシート1!$A$1:$BS$1,0),0)</f>
        <v>0.30745426774962836</v>
      </c>
      <c r="AI45" s="1019">
        <f>VLOOKUP(年度マスタ!$K$4&amp;"_"&amp;AI$33,データシート1!$A:$BS,MATCH("aa_"&amp;$S45,データシート1!$A$1:$BS$1,0),0)</f>
        <v>0.29046327415716627</v>
      </c>
      <c r="AJ45" s="1019">
        <f>VLOOKUP(年度マスタ!$K$4&amp;"_"&amp;AJ$33,データシート1!$A:$BS,MATCH("aa_"&amp;$S45,データシート1!$A$1:$BS$1,0),0)</f>
        <v>0.27211503440589396</v>
      </c>
      <c r="AK45" s="1020">
        <f>VLOOKUP(年度マスタ!$K$4&amp;"_"&amp;AK$33,データシート1!$A:$BS,MATCH("aa_"&amp;$S45,データシート1!$A$1:$BS$1,0),0)</f>
        <v>0.2665493604923726</v>
      </c>
      <c r="AL45" s="373"/>
      <c r="AW45" s="19" t="str">
        <f>AW48</f>
        <v>上ノ国町</v>
      </c>
      <c r="AX45" s="407">
        <f t="shared" ref="AX45:BB45" si="15">AX48/$BC48</f>
        <v>0.35204546702109102</v>
      </c>
      <c r="AY45" s="407">
        <f t="shared" si="15"/>
        <v>0.10531832923390821</v>
      </c>
      <c r="AZ45" s="407">
        <f t="shared" si="15"/>
        <v>0.28866532018772451</v>
      </c>
      <c r="BA45" s="407">
        <f t="shared" si="15"/>
        <v>0.2443704632058914</v>
      </c>
      <c r="BB45" s="407">
        <f t="shared" si="15"/>
        <v>9.6004203513848779E-3</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0.52664537929339805</v>
      </c>
      <c r="Y47" s="1022">
        <f>VLOOKUP(年度マスタ!$K$4&amp;"_"&amp;Y$33,データシート1!$A:$BS,MATCH("aa_"&amp;$S47,データシート1!$A$1:$BS$1,0),0)</f>
        <v>0.55477074587027619</v>
      </c>
      <c r="Z47" s="1022">
        <f>VLOOKUP(年度マスタ!$K$4&amp;"_"&amp;Z$33,データシート1!$A:$BS,MATCH("aa_"&amp;$S47,データシート1!$A$1:$BS$1,0),0)</f>
        <v>0.49439431464759692</v>
      </c>
      <c r="AA47" s="1022">
        <f>VLOOKUP(年度マスタ!$K$4&amp;"_"&amp;AA$33,データシート1!$A:$BS,MATCH("aa_"&amp;$S47,データシート1!$A$1:$BS$1,0),0)</f>
        <v>0.36015487478342162</v>
      </c>
      <c r="AB47" s="1022">
        <f>VLOOKUP(年度マスタ!$K$4&amp;"_"&amp;AB$33,データシート1!$A:$BS,MATCH("aa_"&amp;$S47,データシート1!$A$1:$BS$1,0),0)</f>
        <v>0.42558618274188603</v>
      </c>
      <c r="AC47" s="1022">
        <f>VLOOKUP(年度マスタ!$K$4&amp;"_"&amp;AC$33,データシート1!$A:$BS,MATCH("aa_"&amp;$S47,データシート1!$A$1:$BS$1,0),0)</f>
        <v>0.41616650433860675</v>
      </c>
      <c r="AD47" s="1022">
        <f>VLOOKUP(年度マスタ!$K$4&amp;"_"&amp;AD$33,データシート1!$A:$BS,MATCH("aa_"&amp;$S47,データシート1!$A$1:$BS$1,0),0)</f>
        <v>0.37692535887826706</v>
      </c>
      <c r="AE47" s="1022">
        <f>VLOOKUP(年度マスタ!$K$4&amp;"_"&amp;AE$33,データシート1!$A:$BS,MATCH("aa_"&amp;$S47,データシート1!$A$1:$BS$1,0),0)</f>
        <v>0.31947429420858714</v>
      </c>
      <c r="AF47" s="1022">
        <f>VLOOKUP(年度マスタ!$K$4&amp;"_"&amp;AF$33,データシート1!$A:$BS,MATCH("aa_"&amp;$S47,データシート1!$A$1:$BS$1,0),0)</f>
        <v>0.50927633927889038</v>
      </c>
      <c r="AG47" s="1022">
        <f>VLOOKUP(年度マスタ!$K$4&amp;"_"&amp;AG$33,データシート1!$A:$BS,MATCH("aa_"&amp;$S47,データシート1!$A$1:$BS$1,0),0)</f>
        <v>0.4817791937343337</v>
      </c>
      <c r="AH47" s="1022">
        <f>VLOOKUP(年度マスタ!$K$4&amp;"_"&amp;AH$33,データシート1!$A:$BS,MATCH("aa_"&amp;$S47,データシート1!$A$1:$BS$1,0),0)</f>
        <v>0.28272592481806308</v>
      </c>
      <c r="AI47" s="1022">
        <f>VLOOKUP(年度マスタ!$K$4&amp;"_"&amp;AI$33,データシート1!$A:$BS,MATCH("aa_"&amp;$S47,データシート1!$A$1:$BS$1,0),0)</f>
        <v>0.27692937294754777</v>
      </c>
      <c r="AJ47" s="1022">
        <f>VLOOKUP(年度マスタ!$K$4&amp;"_"&amp;AJ$33,データシート1!$A:$BS,MATCH("aa_"&amp;$S47,データシート1!$A$1:$BS$1,0),0)</f>
        <v>0.30419057193186427</v>
      </c>
      <c r="AK47" s="1023">
        <f>VLOOKUP(年度マスタ!$K$4&amp;"_"&amp;AK$33,データシート1!$A:$BS,MATCH("aa_"&amp;$S47,データシート1!$A$1:$BS$1,0),0)</f>
        <v>0.33733669053978182</v>
      </c>
      <c r="AL47" s="373"/>
      <c r="AW47" s="19" t="str">
        <f>年度マスタ!I4</f>
        <v>北海道</v>
      </c>
      <c r="AX47" s="408">
        <f>SUM(AY38:BA38)</f>
        <v>15482.652790026081</v>
      </c>
      <c r="AY47" s="408">
        <f t="shared" si="17"/>
        <v>8959.7996856321988</v>
      </c>
      <c r="AZ47" s="408">
        <f t="shared" si="17"/>
        <v>11809.060672244113</v>
      </c>
      <c r="BA47" s="408">
        <f>SUM(BD38:BG38)</f>
        <v>8903.3185702800729</v>
      </c>
      <c r="BB47" s="408">
        <f>BH38</f>
        <v>479.14245092041199</v>
      </c>
      <c r="BC47" s="408">
        <f>SUM(AX47:BB47)</f>
        <v>45633.974169102883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上ノ国町</v>
      </c>
      <c r="AX48" s="408">
        <f>SUM(AY39:BA39)</f>
        <v>12.370068019708711</v>
      </c>
      <c r="AY48" s="408">
        <f>BB39</f>
        <v>3.7006438610597723</v>
      </c>
      <c r="AZ48" s="408">
        <f>BC39</f>
        <v>10.143035431952372</v>
      </c>
      <c r="BA48" s="408">
        <f>SUM(BD39:BG39)</f>
        <v>8.5866160341257878</v>
      </c>
      <c r="BB48" s="408">
        <f>BH39</f>
        <v>0.33733669053978182</v>
      </c>
      <c r="BC48" s="408">
        <f>SUM(AX48:BB48)</f>
        <v>35.137700037386423</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35.137700037386423</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12.370068019708711</v>
      </c>
      <c r="P52" s="501">
        <f t="shared" ref="P52:P64" si="18">O52/$O$51</f>
        <v>0.35204546702109102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5.4030062800863572</v>
      </c>
      <c r="P53" s="502">
        <f t="shared" si="18"/>
        <v>0.15376664591984029</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0.98106731813753967</v>
      </c>
      <c r="P54" s="502">
        <f t="shared" si="18"/>
        <v>2.7920646971591384E-2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5.9859944214848149</v>
      </c>
      <c r="P55" s="502">
        <f t="shared" si="18"/>
        <v>0.17035817412965937</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3.7006438610597723</v>
      </c>
      <c r="P56" s="501">
        <f t="shared" si="18"/>
        <v>0.10531832923390821</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10.143035431952372</v>
      </c>
      <c r="P57" s="501">
        <f t="shared" si="18"/>
        <v>0.28866532018772451</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8.5866160341257878</v>
      </c>
      <c r="P58" s="501">
        <f t="shared" si="18"/>
        <v>0.2443704632058914</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8.3200666736334146</v>
      </c>
      <c r="P59" s="502">
        <f t="shared" si="18"/>
        <v>0.23678461210554147</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3.5975083772933556</v>
      </c>
      <c r="P60" s="502">
        <f t="shared" si="18"/>
        <v>0.10238314896722368</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4.7225582963400594</v>
      </c>
      <c r="P61" s="502">
        <f t="shared" si="18"/>
        <v>0.1344014631383178</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0.2665493604923726</v>
      </c>
      <c r="P62" s="502">
        <f t="shared" si="18"/>
        <v>7.5858511003499022E-3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0.33733669053978182</v>
      </c>
      <c r="P64" s="679">
        <f t="shared" si="18"/>
        <v>9.6004203513848779E-3</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上ノ国町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22.635000000000002</v>
      </c>
      <c r="AI7" s="88">
        <f>VLOOKUP(年度マスタ!$K$4&amp;"_"&amp;$AG7,データシート1!$A:$BS,MATCH("ab_"&amp;AI$2,データシート1!$A$1:$BS$1,0),0)</f>
        <v>393</v>
      </c>
      <c r="AJ7" s="88">
        <f>VLOOKUP(年度マスタ!$K$4&amp;"_"&amp;$AG7,データシート1!$A:$BS,MATCH("ab_"&amp;AJ$2,データシート1!$A$1:$BS$1,0),0)</f>
        <v>98</v>
      </c>
      <c r="AK7" s="88">
        <f>VLOOKUP(年度マスタ!$K$4&amp;"_"&amp;$AG7,データシート1!$A:$BS,MATCH("ab_"&amp;AK$2,データシート1!$A$1:$BS$1,0),0)</f>
        <v>1001</v>
      </c>
      <c r="AL7" s="88">
        <f>VLOOKUP(年度マスタ!$K$4&amp;"_"&amp;$AG7,データシート1!$A:$BS,MATCH("ab_"&amp;AL$2,データシート1!$A$1:$BS$1,0),0)</f>
        <v>2679</v>
      </c>
      <c r="AM7" s="88">
        <f>VLOOKUP(年度マスタ!$K$4&amp;"_"&amp;$AG7,データシート1!$A:$BS,MATCH("ab_"&amp;AM$2,データシート1!$A$1:$BS$1,0),0)</f>
        <v>2852</v>
      </c>
      <c r="AN7" s="88">
        <f>VLOOKUP(年度マスタ!$K$4&amp;"_"&amp;$AG7,データシート1!$A:$BS,MATCH("ab_"&amp;AN$2,データシート1!$A$1:$BS$1,0),0)</f>
        <v>1085</v>
      </c>
      <c r="AO7" s="88">
        <f>VLOOKUP(年度マスタ!$K$4&amp;"_"&amp;$AG7,データシート1!$A:$BS,MATCH("ab_"&amp;AO$2,データシート1!$A$1:$BS$1,0),0)</f>
        <v>6172</v>
      </c>
      <c r="AP7" s="88">
        <f>VLOOKUP(年度マスタ!$K$4&amp;"_"&amp;$AG7,データシート1!$A:$BS,MATCH("ab_"&amp;AP$2,データシート1!$A$1:$BS$1,0),0)</f>
        <v>0</v>
      </c>
      <c r="AQ7" s="1073">
        <f>VLOOKUP(年度マスタ!$K$4&amp;"_"&amp;$AG7,データシート1!$A:$BS,MATCH("ab_"&amp;AQ$2,データシート1!$A$1:$BS$1,0),0)</f>
        <v>0.52664537929339805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23.651499999999999</v>
      </c>
      <c r="AI8" s="88">
        <f>VLOOKUP(年度マスタ!$K$4&amp;"_"&amp;$AG8,データシート1!$A:$BS,MATCH("ab_"&amp;AI$2,データシート1!$A$1:$BS$1,0),0)</f>
        <v>351</v>
      </c>
      <c r="AJ8" s="88">
        <f>VLOOKUP(年度マスタ!$K$4&amp;"_"&amp;$AG8,データシート1!$A:$BS,MATCH("ab_"&amp;AJ$2,データシート1!$A$1:$BS$1,0),0)</f>
        <v>95</v>
      </c>
      <c r="AK8" s="88">
        <f>VLOOKUP(年度マスタ!$K$4&amp;"_"&amp;$AG8,データシート1!$A:$BS,MATCH("ab_"&amp;AK$2,データシート1!$A$1:$BS$1,0),0)</f>
        <v>987</v>
      </c>
      <c r="AL8" s="88">
        <f>VLOOKUP(年度マスタ!$K$4&amp;"_"&amp;$AG8,データシート1!$A:$BS,MATCH("ab_"&amp;AL$2,データシート1!$A$1:$BS$1,0),0)</f>
        <v>2685</v>
      </c>
      <c r="AM8" s="88">
        <f>VLOOKUP(年度マスタ!$K$4&amp;"_"&amp;$AG8,データシート1!$A:$BS,MATCH("ab_"&amp;AM$2,データシート1!$A$1:$BS$1,0),0)</f>
        <v>2846</v>
      </c>
      <c r="AN8" s="88">
        <f>VLOOKUP(年度マスタ!$K$4&amp;"_"&amp;$AG8,データシート1!$A:$BS,MATCH("ab_"&amp;AN$2,データシート1!$A$1:$BS$1,0),0)</f>
        <v>1074</v>
      </c>
      <c r="AO8" s="88">
        <f>VLOOKUP(年度マスタ!$K$4&amp;"_"&amp;$AG8,データシート1!$A:$BS,MATCH("ab_"&amp;AO$2,データシート1!$A$1:$BS$1,0),0)</f>
        <v>6020</v>
      </c>
      <c r="AP8" s="88">
        <f>VLOOKUP(年度マスタ!$K$4&amp;"_"&amp;$AG8,データシート1!$A:$BS,MATCH("ab_"&amp;AP$2,データシート1!$A$1:$BS$1,0),0)</f>
        <v>0</v>
      </c>
      <c r="AQ8" s="1073">
        <f>VLOOKUP(年度マスタ!$K$4&amp;"_"&amp;$AG8,データシート1!$A:$BS,MATCH("ab_"&amp;AQ$2,データシート1!$A$1:$BS$1,0),0)</f>
        <v>0.55477074587027619</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19.921700000000001</v>
      </c>
      <c r="AI9" s="88">
        <f>VLOOKUP(年度マスタ!$K$4&amp;"_"&amp;$AG9,データシート1!$A:$BS,MATCH("ab_"&amp;AI$2,データシート1!$A$1:$BS$1,0),0)</f>
        <v>351</v>
      </c>
      <c r="AJ9" s="88">
        <f>VLOOKUP(年度マスタ!$K$4&amp;"_"&amp;$AG9,データシート1!$A:$BS,MATCH("ab_"&amp;AJ$2,データシート1!$A$1:$BS$1,0),0)</f>
        <v>95</v>
      </c>
      <c r="AK9" s="88">
        <f>VLOOKUP(年度マスタ!$K$4&amp;"_"&amp;$AG9,データシート1!$A:$BS,MATCH("ab_"&amp;AK$2,データシート1!$A$1:$BS$1,0),0)</f>
        <v>987</v>
      </c>
      <c r="AL9" s="88">
        <f>VLOOKUP(年度マスタ!$K$4&amp;"_"&amp;$AG9,データシート1!$A:$BS,MATCH("ab_"&amp;AL$2,データシート1!$A$1:$BS$1,0),0)</f>
        <v>2654</v>
      </c>
      <c r="AM9" s="88">
        <f>VLOOKUP(年度マスタ!$K$4&amp;"_"&amp;$AG9,データシート1!$A:$BS,MATCH("ab_"&amp;AM$2,データシート1!$A$1:$BS$1,0),0)</f>
        <v>2818</v>
      </c>
      <c r="AN9" s="88">
        <f>VLOOKUP(年度マスタ!$K$4&amp;"_"&amp;$AG9,データシート1!$A:$BS,MATCH("ab_"&amp;AN$2,データシート1!$A$1:$BS$1,0),0)</f>
        <v>1074</v>
      </c>
      <c r="AO9" s="88">
        <f>VLOOKUP(年度マスタ!$K$4&amp;"_"&amp;$AG9,データシート1!$A:$BS,MATCH("ab_"&amp;AO$2,データシート1!$A$1:$BS$1,0),0)</f>
        <v>5892</v>
      </c>
      <c r="AP9" s="88">
        <f>VLOOKUP(年度マスタ!$K$4&amp;"_"&amp;$AG9,データシート1!$A:$BS,MATCH("ab_"&amp;AP$2,データシート1!$A$1:$BS$1,0),0)</f>
        <v>0</v>
      </c>
      <c r="AQ9" s="1073">
        <f>VLOOKUP(年度マスタ!$K$4&amp;"_"&amp;$AG9,データシート1!$A:$BS,MATCH("ab_"&amp;AQ$2,データシート1!$A$1:$BS$1,0),0)</f>
        <v>0.49439431464759692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18.462599999999998</v>
      </c>
      <c r="AI10" s="88">
        <f>VLOOKUP(年度マスタ!$K$4&amp;"_"&amp;$AG10,データシート1!$A:$BS,MATCH("ab_"&amp;AI$2,データシート1!$A$1:$BS$1,0),0)</f>
        <v>351</v>
      </c>
      <c r="AJ10" s="88">
        <f>VLOOKUP(年度マスタ!$K$4&amp;"_"&amp;$AG10,データシート1!$A:$BS,MATCH("ab_"&amp;AJ$2,データシート1!$A$1:$BS$1,0),0)</f>
        <v>95</v>
      </c>
      <c r="AK10" s="88">
        <f>VLOOKUP(年度マスタ!$K$4&amp;"_"&amp;$AG10,データシート1!$A:$BS,MATCH("ab_"&amp;AK$2,データシート1!$A$1:$BS$1,0),0)</f>
        <v>987</v>
      </c>
      <c r="AL10" s="88">
        <f>VLOOKUP(年度マスタ!$K$4&amp;"_"&amp;$AG10,データシート1!$A:$BS,MATCH("ab_"&amp;AL$2,データシート1!$A$1:$BS$1,0),0)</f>
        <v>2649</v>
      </c>
      <c r="AM10" s="88">
        <f>VLOOKUP(年度マスタ!$K$4&amp;"_"&amp;$AG10,データシート1!$A:$BS,MATCH("ab_"&amp;AM$2,データシート1!$A$1:$BS$1,0),0)</f>
        <v>2820</v>
      </c>
      <c r="AN10" s="88">
        <f>VLOOKUP(年度マスタ!$K$4&amp;"_"&amp;$AG10,データシート1!$A:$BS,MATCH("ab_"&amp;AN$2,データシート1!$A$1:$BS$1,0),0)</f>
        <v>1010</v>
      </c>
      <c r="AO10" s="88">
        <f>VLOOKUP(年度マスタ!$K$4&amp;"_"&amp;$AG10,データシート1!$A:$BS,MATCH("ab_"&amp;AO$2,データシート1!$A$1:$BS$1,0),0)</f>
        <v>5772</v>
      </c>
      <c r="AP10" s="88">
        <f>VLOOKUP(年度マスタ!$K$4&amp;"_"&amp;$AG10,データシート1!$A:$BS,MATCH("ab_"&amp;AP$2,データシート1!$A$1:$BS$1,0),0)</f>
        <v>0</v>
      </c>
      <c r="AQ10" s="1073">
        <f>VLOOKUP(年度マスタ!$K$4&amp;"_"&amp;$AG10,データシート1!$A:$BS,MATCH("ab_"&amp;AQ$2,データシート1!$A$1:$BS$1,0),0)</f>
        <v>0.36015487478342162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17.151399999999999</v>
      </c>
      <c r="AI11" s="88">
        <f>VLOOKUP(年度マスタ!$K$4&amp;"_"&amp;$AG11,データシート1!$A:$BS,MATCH("ab_"&amp;AI$2,データシート1!$A$1:$BS$1,0),0)</f>
        <v>351</v>
      </c>
      <c r="AJ11" s="88">
        <f>VLOOKUP(年度マスタ!$K$4&amp;"_"&amp;$AG11,データシート1!$A:$BS,MATCH("ab_"&amp;AJ$2,データシート1!$A$1:$BS$1,0),0)</f>
        <v>95</v>
      </c>
      <c r="AK11" s="88">
        <f>VLOOKUP(年度マスタ!$K$4&amp;"_"&amp;$AG11,データシート1!$A:$BS,MATCH("ab_"&amp;AK$2,データシート1!$A$1:$BS$1,0),0)</f>
        <v>987</v>
      </c>
      <c r="AL11" s="88">
        <f>VLOOKUP(年度マスタ!$K$4&amp;"_"&amp;$AG11,データシート1!$A:$BS,MATCH("ab_"&amp;AL$2,データシート1!$A$1:$BS$1,0),0)</f>
        <v>2666</v>
      </c>
      <c r="AM11" s="88">
        <f>VLOOKUP(年度マスタ!$K$4&amp;"_"&amp;$AG11,データシート1!$A:$BS,MATCH("ab_"&amp;AM$2,データシート1!$A$1:$BS$1,0),0)</f>
        <v>2796</v>
      </c>
      <c r="AN11" s="88">
        <f>VLOOKUP(年度マスタ!$K$4&amp;"_"&amp;$AG11,データシート1!$A:$BS,MATCH("ab_"&amp;AN$2,データシート1!$A$1:$BS$1,0),0)</f>
        <v>1012</v>
      </c>
      <c r="AO11" s="88">
        <f>VLOOKUP(年度マスタ!$K$4&amp;"_"&amp;$AG11,データシート1!$A:$BS,MATCH("ab_"&amp;AO$2,データシート1!$A$1:$BS$1,0),0)</f>
        <v>5670</v>
      </c>
      <c r="AP11" s="88">
        <f>VLOOKUP(年度マスタ!$K$4&amp;"_"&amp;$AG11,データシート1!$A:$BS,MATCH("ab_"&amp;AP$2,データシート1!$A$1:$BS$1,0),0)</f>
        <v>0</v>
      </c>
      <c r="AQ11" s="1073">
        <f>VLOOKUP(年度マスタ!$K$4&amp;"_"&amp;$AG11,データシート1!$A:$BS,MATCH("ab_"&amp;AQ$2,データシート1!$A$1:$BS$1,0),0)</f>
        <v>0.42558618274188603</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17.851400000000002</v>
      </c>
      <c r="AI12" s="88">
        <f>VLOOKUP(年度マスタ!$K$4&amp;"_"&amp;$AG12,データシート1!$A:$BS,MATCH("ab_"&amp;AI$2,データシート1!$A$1:$BS$1,0),0)</f>
        <v>351</v>
      </c>
      <c r="AJ12" s="88">
        <f>VLOOKUP(年度マスタ!$K$4&amp;"_"&amp;$AG12,データシート1!$A:$BS,MATCH("ab_"&amp;AJ$2,データシート1!$A$1:$BS$1,0),0)</f>
        <v>95</v>
      </c>
      <c r="AK12" s="88">
        <f>VLOOKUP(年度マスタ!$K$4&amp;"_"&amp;$AG12,データシート1!$A:$BS,MATCH("ab_"&amp;AK$2,データシート1!$A$1:$BS$1,0),0)</f>
        <v>987</v>
      </c>
      <c r="AL12" s="88">
        <f>VLOOKUP(年度マスタ!$K$4&amp;"_"&amp;$AG12,データシート1!$A:$BS,MATCH("ab_"&amp;AL$2,データシート1!$A$1:$BS$1,0),0)</f>
        <v>2661</v>
      </c>
      <c r="AM12" s="88">
        <f>VLOOKUP(年度マスタ!$K$4&amp;"_"&amp;$AG12,データシート1!$A:$BS,MATCH("ab_"&amp;AM$2,データシート1!$A$1:$BS$1,0),0)</f>
        <v>2790</v>
      </c>
      <c r="AN12" s="88">
        <f>VLOOKUP(年度マスタ!$K$4&amp;"_"&amp;$AG12,データシート1!$A:$BS,MATCH("ab_"&amp;AN$2,データシート1!$A$1:$BS$1,0),0)</f>
        <v>1039</v>
      </c>
      <c r="AO12" s="88">
        <f>VLOOKUP(年度マスタ!$K$4&amp;"_"&amp;$AG12,データシート1!$A:$BS,MATCH("ab_"&amp;AO$2,データシート1!$A$1:$BS$1,0),0)</f>
        <v>5593</v>
      </c>
      <c r="AP12" s="88">
        <f>VLOOKUP(年度マスタ!$K$4&amp;"_"&amp;$AG12,データシート1!$A:$BS,MATCH("ab_"&amp;AP$2,データシート1!$A$1:$BS$1,0),0)</f>
        <v>0</v>
      </c>
      <c r="AQ12" s="1073">
        <f>VLOOKUP(年度マスタ!$K$4&amp;"_"&amp;$AG12,データシート1!$A:$BS,MATCH("ab_"&amp;AQ$2,データシート1!$A$1:$BS$1,0),0)</f>
        <v>0.41616650433860675</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21.505199999999999</v>
      </c>
      <c r="AI13" s="88">
        <f>VLOOKUP(年度マスタ!$K$4&amp;"_"&amp;$AG13,データシート1!$A:$BS,MATCH("ab_"&amp;AI$2,データシート1!$A$1:$BS$1,0),0)</f>
        <v>441</v>
      </c>
      <c r="AJ13" s="88">
        <f>VLOOKUP(年度マスタ!$K$4&amp;"_"&amp;$AG13,データシート1!$A:$BS,MATCH("ab_"&amp;AJ$2,データシート1!$A$1:$BS$1,0),0)</f>
        <v>74</v>
      </c>
      <c r="AK13" s="88">
        <f>VLOOKUP(年度マスタ!$K$4&amp;"_"&amp;$AG13,データシート1!$A:$BS,MATCH("ab_"&amp;AK$2,データシート1!$A$1:$BS$1,0),0)</f>
        <v>916</v>
      </c>
      <c r="AL13" s="88">
        <f>VLOOKUP(年度マスタ!$K$4&amp;"_"&amp;$AG13,データシート1!$A:$BS,MATCH("ab_"&amp;AL$2,データシート1!$A$1:$BS$1,0),0)</f>
        <v>2619</v>
      </c>
      <c r="AM13" s="88">
        <f>VLOOKUP(年度マスタ!$K$4&amp;"_"&amp;$AG13,データシート1!$A:$BS,MATCH("ab_"&amp;AM$2,データシート1!$A$1:$BS$1,0),0)</f>
        <v>2813</v>
      </c>
      <c r="AN13" s="88">
        <f>VLOOKUP(年度マスタ!$K$4&amp;"_"&amp;$AG13,データシート1!$A:$BS,MATCH("ab_"&amp;AN$2,データシート1!$A$1:$BS$1,0),0)</f>
        <v>1022</v>
      </c>
      <c r="AO13" s="88">
        <f>VLOOKUP(年度マスタ!$K$4&amp;"_"&amp;$AG13,データシート1!$A:$BS,MATCH("ab_"&amp;AO$2,データシート1!$A$1:$BS$1,0),0)</f>
        <v>5443</v>
      </c>
      <c r="AP13" s="88">
        <f>VLOOKUP(年度マスタ!$K$4&amp;"_"&amp;$AG13,データシート1!$A:$BS,MATCH("ab_"&amp;AP$2,データシート1!$A$1:$BS$1,0),0)</f>
        <v>0</v>
      </c>
      <c r="AQ13" s="1073">
        <f>VLOOKUP(年度マスタ!$K$4&amp;"_"&amp;$AG13,データシート1!$A:$BS,MATCH("ab_"&amp;AQ$2,データシート1!$A$1:$BS$1,0),0)</f>
        <v>0.37692535887826706</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23.5152</v>
      </c>
      <c r="AI14" s="88">
        <f>VLOOKUP(年度マスタ!$K$4&amp;"_"&amp;$AG14,データシート1!$A:$BS,MATCH("ab_"&amp;AI$2,データシート1!$A$1:$BS$1,0),0)</f>
        <v>441</v>
      </c>
      <c r="AJ14" s="88">
        <f>VLOOKUP(年度マスタ!$K$4&amp;"_"&amp;$AG14,データシート1!$A:$BS,MATCH("ab_"&amp;AJ$2,データシート1!$A$1:$BS$1,0),0)</f>
        <v>74</v>
      </c>
      <c r="AK14" s="88">
        <f>VLOOKUP(年度マスタ!$K$4&amp;"_"&amp;$AG14,データシート1!$A:$BS,MATCH("ab_"&amp;AK$2,データシート1!$A$1:$BS$1,0),0)</f>
        <v>916</v>
      </c>
      <c r="AL14" s="88">
        <f>VLOOKUP(年度マスタ!$K$4&amp;"_"&amp;$AG14,データシート1!$A:$BS,MATCH("ab_"&amp;AL$2,データシート1!$A$1:$BS$1,0),0)</f>
        <v>2593</v>
      </c>
      <c r="AM14" s="88">
        <f>VLOOKUP(年度マスタ!$K$4&amp;"_"&amp;$AG14,データシート1!$A:$BS,MATCH("ab_"&amp;AM$2,データシート1!$A$1:$BS$1,0),0)</f>
        <v>2815</v>
      </c>
      <c r="AN14" s="88">
        <f>VLOOKUP(年度マスタ!$K$4&amp;"_"&amp;$AG14,データシート1!$A:$BS,MATCH("ab_"&amp;AN$2,データシート1!$A$1:$BS$1,0),0)</f>
        <v>995</v>
      </c>
      <c r="AO14" s="88">
        <f>VLOOKUP(年度マスタ!$K$4&amp;"_"&amp;$AG14,データシート1!$A:$BS,MATCH("ab_"&amp;AO$2,データシート1!$A$1:$BS$1,0),0)</f>
        <v>5297</v>
      </c>
      <c r="AP14" s="88">
        <f>VLOOKUP(年度マスタ!$K$4&amp;"_"&amp;$AG14,データシート1!$A:$BS,MATCH("ab_"&amp;AP$2,データシート1!$A$1:$BS$1,0),0)</f>
        <v>0</v>
      </c>
      <c r="AQ14" s="1073">
        <f>VLOOKUP(年度マスタ!$K$4&amp;"_"&amp;$AG14,データシート1!$A:$BS,MATCH("ab_"&amp;AQ$2,データシート1!$A$1:$BS$1,0),0)</f>
        <v>0.31947429420858714</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24.734500000000001</v>
      </c>
      <c r="AI15" s="88">
        <f>VLOOKUP(年度マスタ!$K$4&amp;"_"&amp;$AG15,データシート1!$A:$BS,MATCH("ab_"&amp;AI$2,データシート1!$A$1:$BS$1,0),0)</f>
        <v>441</v>
      </c>
      <c r="AJ15" s="88">
        <f>VLOOKUP(年度マスタ!$K$4&amp;"_"&amp;$AG15,データシート1!$A:$BS,MATCH("ab_"&amp;AJ$2,データシート1!$A$1:$BS$1,0),0)</f>
        <v>74</v>
      </c>
      <c r="AK15" s="88">
        <f>VLOOKUP(年度マスタ!$K$4&amp;"_"&amp;$AG15,データシート1!$A:$BS,MATCH("ab_"&amp;AK$2,データシート1!$A$1:$BS$1,0),0)</f>
        <v>916</v>
      </c>
      <c r="AL15" s="88">
        <f>VLOOKUP(年度マスタ!$K$4&amp;"_"&amp;$AG15,データシート1!$A:$BS,MATCH("ab_"&amp;AL$2,データシート1!$A$1:$BS$1,0),0)</f>
        <v>2550</v>
      </c>
      <c r="AM15" s="88">
        <f>VLOOKUP(年度マスタ!$K$4&amp;"_"&amp;$AG15,データシート1!$A:$BS,MATCH("ab_"&amp;AM$2,データシート1!$A$1:$BS$1,0),0)</f>
        <v>2775</v>
      </c>
      <c r="AN15" s="88">
        <f>VLOOKUP(年度マスタ!$K$4&amp;"_"&amp;$AG15,データシート1!$A:$BS,MATCH("ab_"&amp;AN$2,データシート1!$A$1:$BS$1,0),0)</f>
        <v>1022</v>
      </c>
      <c r="AO15" s="88">
        <f>VLOOKUP(年度マスタ!$K$4&amp;"_"&amp;$AG15,データシート1!$A:$BS,MATCH("ab_"&amp;AO$2,データシート1!$A$1:$BS$1,0),0)</f>
        <v>5131</v>
      </c>
      <c r="AP15" s="88">
        <f>VLOOKUP(年度マスタ!$K$4&amp;"_"&amp;$AG15,データシート1!$A:$BS,MATCH("ab_"&amp;AP$2,データシート1!$A$1:$BS$1,0),0)</f>
        <v>0</v>
      </c>
      <c r="AQ15" s="1073">
        <f>VLOOKUP(年度マスタ!$K$4&amp;"_"&amp;$AG15,データシート1!$A:$BS,MATCH("ab_"&amp;AQ$2,データシート1!$A$1:$BS$1,0),0)</f>
        <v>0.50927633927889038</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29.0017</v>
      </c>
      <c r="AI16" s="88">
        <f>VLOOKUP(年度マスタ!$K$4&amp;"_"&amp;$AG16,データシート1!$A:$BS,MATCH("ab_"&amp;AI$2,データシート1!$A$1:$BS$1,0),0)</f>
        <v>441</v>
      </c>
      <c r="AJ16" s="88">
        <f>VLOOKUP(年度マスタ!$K$4&amp;"_"&amp;$AG16,データシート1!$A:$BS,MATCH("ab_"&amp;AJ$2,データシート1!$A$1:$BS$1,0),0)</f>
        <v>74</v>
      </c>
      <c r="AK16" s="88">
        <f>VLOOKUP(年度マスタ!$K$4&amp;"_"&amp;$AG16,データシート1!$A:$BS,MATCH("ab_"&amp;AK$2,データシート1!$A$1:$BS$1,0),0)</f>
        <v>916</v>
      </c>
      <c r="AL16" s="88">
        <f>VLOOKUP(年度マスタ!$K$4&amp;"_"&amp;$AG16,データシート1!$A:$BS,MATCH("ab_"&amp;AL$2,データシート1!$A$1:$BS$1,0),0)</f>
        <v>2522</v>
      </c>
      <c r="AM16" s="88">
        <f>VLOOKUP(年度マスタ!$K$4&amp;"_"&amp;$AG16,データシート1!$A:$BS,MATCH("ab_"&amp;AM$2,データシート1!$A$1:$BS$1,0),0)</f>
        <v>2755</v>
      </c>
      <c r="AN16" s="88">
        <f>VLOOKUP(年度マスタ!$K$4&amp;"_"&amp;$AG16,データシート1!$A:$BS,MATCH("ab_"&amp;AN$2,データシート1!$A$1:$BS$1,0),0)</f>
        <v>1036</v>
      </c>
      <c r="AO16" s="88">
        <f>VLOOKUP(年度マスタ!$K$4&amp;"_"&amp;$AG16,データシート1!$A:$BS,MATCH("ab_"&amp;AO$2,データシート1!$A$1:$BS$1,0),0)</f>
        <v>4988</v>
      </c>
      <c r="AP16" s="88">
        <f>VLOOKUP(年度マスタ!$K$4&amp;"_"&amp;$AG16,データシート1!$A:$BS,MATCH("ab_"&amp;AP$2,データシート1!$A$1:$BS$1,0),0)</f>
        <v>0</v>
      </c>
      <c r="AQ16" s="1073">
        <f>VLOOKUP(年度マスタ!$K$4&amp;"_"&amp;$AG16,データシート1!$A:$BS,MATCH("ab_"&amp;AQ$2,データシート1!$A$1:$BS$1,0),0)</f>
        <v>0.4817791937343337</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20.933199999999999</v>
      </c>
      <c r="AI17" s="187">
        <f>VLOOKUP(年度マスタ!$K$4&amp;"_"&amp;$AG17,データシート1!$A:$BS,MATCH("ab_"&amp;AI$2,データシート1!$A$1:$BS$1,0),0)</f>
        <v>441</v>
      </c>
      <c r="AJ17" s="187">
        <f>VLOOKUP(年度マスタ!$K$4&amp;"_"&amp;$AG17,データシート1!$A:$BS,MATCH("ab_"&amp;AJ$2,データシート1!$A$1:$BS$1,0),0)</f>
        <v>74</v>
      </c>
      <c r="AK17" s="187">
        <f>VLOOKUP(年度マスタ!$K$4&amp;"_"&amp;$AG17,データシート1!$A:$BS,MATCH("ab_"&amp;AK$2,データシート1!$A$1:$BS$1,0),0)</f>
        <v>916</v>
      </c>
      <c r="AL17" s="187">
        <f>VLOOKUP(年度マスタ!$K$4&amp;"_"&amp;$AG17,データシート1!$A:$BS,MATCH("ab_"&amp;AL$2,データシート1!$A$1:$BS$1,0),0)</f>
        <v>2493</v>
      </c>
      <c r="AM17" s="187">
        <f>VLOOKUP(年度マスタ!$K$4&amp;"_"&amp;$AG17,データシート1!$A:$BS,MATCH("ab_"&amp;AM$2,データシート1!$A$1:$BS$1,0),0)</f>
        <v>2721</v>
      </c>
      <c r="AN17" s="187">
        <f>VLOOKUP(年度マスタ!$K$4&amp;"_"&amp;$AG17,データシート1!$A:$BS,MATCH("ab_"&amp;AN$2,データシート1!$A$1:$BS$1,0),0)</f>
        <v>1040</v>
      </c>
      <c r="AO17" s="187">
        <f>VLOOKUP(年度マスタ!$K$4&amp;"_"&amp;$AG17,データシート1!$A:$BS,MATCH("ab_"&amp;AO$2,データシート1!$A$1:$BS$1,0),0)</f>
        <v>4851</v>
      </c>
      <c r="AP17" s="187">
        <f>VLOOKUP(年度マスタ!$K$4&amp;"_"&amp;$AG17,データシート1!$A:$BS,MATCH("ab_"&amp;AP$2,データシート1!$A$1:$BS$1,0),0)</f>
        <v>0</v>
      </c>
      <c r="AQ17" s="1074">
        <f>VLOOKUP(年度マスタ!$K$4&amp;"_"&amp;$AG17,データシート1!$A:$BS,MATCH("ab_"&amp;AQ$2,データシート1!$A$1:$BS$1,0),0)</f>
        <v>0.28272592481806308</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19.6478</v>
      </c>
      <c r="AI18" s="88">
        <f>VLOOKUP(年度マスタ!$K$4&amp;"_"&amp;$AG18,データシート1!$A:$BS,MATCH("ab_"&amp;AI$2,データシート1!$A$1:$BS$1,0),0)</f>
        <v>441</v>
      </c>
      <c r="AJ18" s="88">
        <f>VLOOKUP(年度マスタ!$K$4&amp;"_"&amp;$AG18,データシート1!$A:$BS,MATCH("ab_"&amp;AJ$2,データシート1!$A$1:$BS$1,0),0)</f>
        <v>74</v>
      </c>
      <c r="AK18" s="88">
        <f>VLOOKUP(年度マスタ!$K$4&amp;"_"&amp;$AG18,データシート1!$A:$BS,MATCH("ab_"&amp;AK$2,データシート1!$A$1:$BS$1,0),0)</f>
        <v>916</v>
      </c>
      <c r="AL18" s="88">
        <f>VLOOKUP(年度マスタ!$K$4&amp;"_"&amp;$AG18,データシート1!$A:$BS,MATCH("ab_"&amp;AL$2,データシート1!$A$1:$BS$1,0),0)</f>
        <v>2452</v>
      </c>
      <c r="AM18" s="88">
        <f>VLOOKUP(年度マスタ!$K$4&amp;"_"&amp;$AG18,データシート1!$A:$BS,MATCH("ab_"&amp;AM$2,データシート1!$A$1:$BS$1,0),0)</f>
        <v>2672</v>
      </c>
      <c r="AN18" s="88">
        <f>VLOOKUP(年度マスタ!$K$4&amp;"_"&amp;$AG18,データシート1!$A:$BS,MATCH("ab_"&amp;AN$2,データシート1!$A$1:$BS$1,0),0)</f>
        <v>976</v>
      </c>
      <c r="AO18" s="88">
        <f>VLOOKUP(年度マスタ!$K$4&amp;"_"&amp;$AG18,データシート1!$A:$BS,MATCH("ab_"&amp;AO$2,データシート1!$A$1:$BS$1,0),0)</f>
        <v>4707</v>
      </c>
      <c r="AP18" s="88">
        <f>VLOOKUP(年度マスタ!$K$4&amp;"_"&amp;$AG18,データシート1!$A:$BS,MATCH("ab_"&amp;AP$2,データシート1!$A$1:$BS$1,0),0)</f>
        <v>0</v>
      </c>
      <c r="AQ18" s="1073">
        <f>VLOOKUP(年度マスタ!$K$4&amp;"_"&amp;$AG18,データシート1!$A:$BS,MATCH("ab_"&amp;AQ$2,データシート1!$A$1:$BS$1,0),0)</f>
        <v>0.27692937294754782</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28.656600000000001</v>
      </c>
      <c r="AI19" s="88">
        <f>VLOOKUP(年度マスタ!$K$4&amp;"_"&amp;$AG19,データシート1!$A:$BS,MATCH("ab_"&amp;AI$2,データシート1!$A$1:$BS$1,0),0)</f>
        <v>350</v>
      </c>
      <c r="AJ19" s="88">
        <f>VLOOKUP(年度マスタ!$K$4&amp;"_"&amp;$AG19,データシート1!$A:$BS,MATCH("ab_"&amp;AJ$2,データシート1!$A$1:$BS$1,0),0)</f>
        <v>135</v>
      </c>
      <c r="AK19" s="88">
        <f>VLOOKUP(年度マスタ!$K$4&amp;"_"&amp;$AG19,データシート1!$A:$BS,MATCH("ab_"&amp;AK$2,データシート1!$A$1:$BS$1,0),0)</f>
        <v>821</v>
      </c>
      <c r="AL19" s="88">
        <f>VLOOKUP(年度マスタ!$K$4&amp;"_"&amp;$AG19,データシート1!$A:$BS,MATCH("ab_"&amp;AL$2,データシート1!$A$1:$BS$1,0),0)</f>
        <v>2453</v>
      </c>
      <c r="AM19" s="88">
        <f>VLOOKUP(年度マスタ!$K$4&amp;"_"&amp;$AG19,データシート1!$A:$BS,MATCH("ab_"&amp;AM$2,データシート1!$A$1:$BS$1,0),0)</f>
        <v>2671</v>
      </c>
      <c r="AN19" s="88">
        <f>VLOOKUP(年度マスタ!$K$4&amp;"_"&amp;$AG19,データシート1!$A:$BS,MATCH("ab_"&amp;AN$2,データシート1!$A$1:$BS$1,0),0)</f>
        <v>1046</v>
      </c>
      <c r="AO19" s="88">
        <f>VLOOKUP(年度マスタ!$K$4&amp;"_"&amp;$AG19,データシート1!$A:$BS,MATCH("ab_"&amp;AO$2,データシート1!$A$1:$BS$1,0),0)</f>
        <v>4615</v>
      </c>
      <c r="AP19" s="88">
        <f>VLOOKUP(年度マスタ!$K$4&amp;"_"&amp;$AG19,データシート1!$A:$BS,MATCH("ab_"&amp;AP$2,データシート1!$A$1:$BS$1,0),0)</f>
        <v>0</v>
      </c>
      <c r="AQ19" s="1073">
        <f>VLOOKUP(年度マスタ!$K$4&amp;"_"&amp;$AG19,データシート1!$A:$BS,MATCH("ab_"&amp;AQ$2,データシート1!$A$1:$BS$1,0),0)</f>
        <v>0.30419057193186427</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25.840800000000002</v>
      </c>
      <c r="AI20" s="88">
        <f>VLOOKUP(年度マスタ!$K$4&amp;"_"&amp;$AG20,データシート1!$A:$BS,MATCH("ab_"&amp;AI$2,データシート1!$A$1:$BS$1,0),0)</f>
        <v>350</v>
      </c>
      <c r="AJ20" s="88">
        <f>VLOOKUP(年度マスタ!$K$4&amp;"_"&amp;$AG20,データシート1!$A:$BS,MATCH("ab_"&amp;AJ$2,データシート1!$A$1:$BS$1,0),0)</f>
        <v>135</v>
      </c>
      <c r="AK20" s="88">
        <f>VLOOKUP(年度マスタ!$K$4&amp;"_"&amp;$AG20,データシート1!$A:$BS,MATCH("ab_"&amp;AK$2,データシート1!$A$1:$BS$1,0),0)</f>
        <v>821</v>
      </c>
      <c r="AL20" s="88">
        <f>VLOOKUP(年度マスタ!$K$4&amp;"_"&amp;$AG20,データシート1!$A:$BS,MATCH("ab_"&amp;AL$2,データシート1!$A$1:$BS$1,0),0)</f>
        <v>2402</v>
      </c>
      <c r="AM20" s="88">
        <f>VLOOKUP(年度マスタ!$K$4&amp;"_"&amp;$AG20,データシート1!$A:$BS,MATCH("ab_"&amp;AM$2,データシート1!$A$1:$BS$1,0),0)</f>
        <v>2647</v>
      </c>
      <c r="AN20" s="88">
        <f>VLOOKUP(年度マスタ!$K$4&amp;"_"&amp;$AG20,データシート1!$A:$BS,MATCH("ab_"&amp;AN$2,データシート1!$A$1:$BS$1,0),0)</f>
        <v>1039</v>
      </c>
      <c r="AO20" s="88">
        <f>VLOOKUP(年度マスタ!$K$4&amp;"_"&amp;$AG20,データシート1!$A:$BS,MATCH("ab_"&amp;AO$2,データシート1!$A$1:$BS$1,0),0)</f>
        <v>4467</v>
      </c>
      <c r="AP20" s="88">
        <f>VLOOKUP(年度マスタ!$K$4&amp;"_"&amp;$AG20,データシート1!$A:$BS,MATCH("ab_"&amp;AP$2,データシート1!$A$1:$BS$1,0),0)</f>
        <v>0</v>
      </c>
      <c r="AQ20" s="1073">
        <f>VLOOKUP(年度マスタ!$K$4&amp;"_"&amp;$AG20,データシート1!$A:$BS,MATCH("ab_"&amp;AQ$2,データシート1!$A$1:$BS$1,0),0)</f>
        <v>0.33733669053978182</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上ノ国町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01362</v>
      </c>
      <c r="BF13" s="80" t="str">
        <f>年度マスタ!K4</f>
        <v>01362</v>
      </c>
      <c r="BG13" s="80" t="str">
        <f>年度マスタ!K4</f>
        <v>01362</v>
      </c>
      <c r="BH13" s="318" t="s">
        <v>108</v>
      </c>
      <c r="BI13" s="318" t="s">
        <v>108</v>
      </c>
      <c r="BJ13" s="318" t="s">
        <v>108</v>
      </c>
      <c r="BK13" s="318" t="str">
        <f>年度マスタ!K4</f>
        <v>01362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上ノ国町</v>
      </c>
      <c r="BF14" s="80" t="str">
        <f>AP2</f>
        <v>上ノ国町</v>
      </c>
      <c r="BG14" s="80" t="str">
        <f>AP2</f>
        <v>上ノ国町</v>
      </c>
      <c r="BH14" s="80" t="s">
        <v>118</v>
      </c>
      <c r="BI14" s="80" t="s">
        <v>118</v>
      </c>
      <c r="BJ14" s="80" t="s">
        <v>118</v>
      </c>
      <c r="BK14" s="80" t="str">
        <f>AP2</f>
        <v>上ノ国町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15.2683710330979</v>
      </c>
      <c r="AG24" s="996">
        <f t="shared" ref="AG24:AP24" si="7">AG25+AG29</f>
        <v>16.204677122200447</v>
      </c>
      <c r="AH24" s="996">
        <f t="shared" si="7"/>
        <v>17.466553064447517</v>
      </c>
      <c r="AI24" s="996">
        <f t="shared" si="7"/>
        <v>16.328278341576716</v>
      </c>
      <c r="AJ24" s="996">
        <f t="shared" si="7"/>
        <v>16.015736204655944</v>
      </c>
      <c r="AK24" s="996">
        <f t="shared" si="7"/>
        <v>16.436811774900026</v>
      </c>
      <c r="AL24" s="996">
        <f t="shared" si="7"/>
        <v>16.452976654541761</v>
      </c>
      <c r="AM24" s="996">
        <f t="shared" si="7"/>
        <v>17.369148356875026</v>
      </c>
      <c r="AN24" s="996">
        <f t="shared" si="7"/>
        <v>14.611751805206168</v>
      </c>
      <c r="AO24" s="996">
        <f>AO25+AO29</f>
        <v>13.463101717815313</v>
      </c>
      <c r="AP24" s="997">
        <f t="shared" si="7"/>
        <v>17.394834136106013</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11.244117880990608</v>
      </c>
      <c r="AG25" s="998">
        <f>①CO2排出量の現状把握!AA35</f>
        <v>11.120913994590008</v>
      </c>
      <c r="AH25" s="998">
        <f>①CO2排出量の現状把握!AB35</f>
        <v>11.152535412783667</v>
      </c>
      <c r="AI25" s="998">
        <f>①CO2排出量の現状把握!AC35</f>
        <v>10.456090968725249</v>
      </c>
      <c r="AJ25" s="998">
        <f>①CO2排出量の現状把握!AD35</f>
        <v>10.283367416917867</v>
      </c>
      <c r="AK25" s="998">
        <f>①CO2排出量の現状把握!AE35</f>
        <v>10.890327417909853</v>
      </c>
      <c r="AL25" s="998">
        <f>①CO2排出量の現状把握!AF35</f>
        <v>11.697509564764665</v>
      </c>
      <c r="AM25" s="998">
        <f>①CO2排出量の現状把握!AG35</f>
        <v>12.600889200978562</v>
      </c>
      <c r="AN25" s="998">
        <f>①CO2排出量の現状把握!AH35</f>
        <v>9.8199752309526982</v>
      </c>
      <c r="AO25" s="998">
        <f>①CO2排出量の現状把握!AI35</f>
        <v>9.1644430232646279</v>
      </c>
      <c r="AP25" s="999">
        <f>①CO2排出量の現状把握!AJ35</f>
        <v>13.73094565229526</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5.1073199330592773</v>
      </c>
      <c r="AG26" s="1000">
        <f>①CO2排出量の現状把握!AA36</f>
        <v>5.0257690901674099</v>
      </c>
      <c r="AH26" s="1000">
        <f>①CO2排出量の現状把握!AB36</f>
        <v>4.8728364951653189</v>
      </c>
      <c r="AI26" s="1000">
        <f>①CO2排出量の現状把握!AC36</f>
        <v>4.9810296877810396</v>
      </c>
      <c r="AJ26" s="1000">
        <f>①CO2排出量の現状把握!AD36</f>
        <v>5.4028926023634689</v>
      </c>
      <c r="AK26" s="1000">
        <f>①CO2排出量の現状把握!AE36</f>
        <v>5.8924953656039314</v>
      </c>
      <c r="AL26" s="1000">
        <f>①CO2排出量の現状把握!AF36</f>
        <v>6.5114600226538668</v>
      </c>
      <c r="AM26" s="1000">
        <f>①CO2排出量の現状把握!AG36</f>
        <v>7.7591090354140269</v>
      </c>
      <c r="AN26" s="1000">
        <f>①CO2排出量の現状把握!AH36</f>
        <v>5.3599022567403738</v>
      </c>
      <c r="AO26" s="1000">
        <f>①CO2排出量の現状把握!AI36</f>
        <v>4.7823369074548712</v>
      </c>
      <c r="AP26" s="1001">
        <f>①CO2排出量の現状把握!AJ36</f>
        <v>6.1531232011860828</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0.78841038478587755</v>
      </c>
      <c r="AG27" s="1000">
        <f>①CO2排出量の現状把握!AA37</f>
        <v>1.1047095985979165</v>
      </c>
      <c r="AH27" s="1000">
        <f>①CO2排出量の現状把握!AB37</f>
        <v>1.2444980885966817</v>
      </c>
      <c r="AI27" s="1000">
        <f>①CO2排出量の現状把握!AC37</f>
        <v>1.0285819151665627</v>
      </c>
      <c r="AJ27" s="1000">
        <f>①CO2排出量の現状把握!AD37</f>
        <v>1.487348231541743</v>
      </c>
      <c r="AK27" s="1000">
        <f>①CO2排出量の現状把握!AE37</f>
        <v>1.426212340053155</v>
      </c>
      <c r="AL27" s="1000">
        <f>①CO2排出量の現状把握!AF37</f>
        <v>1.3453148065389482</v>
      </c>
      <c r="AM27" s="1000">
        <f>①CO2排出量の現状把握!AG37</f>
        <v>1.3747103009659576</v>
      </c>
      <c r="AN27" s="1000">
        <f>①CO2排出量の現状把握!AH37</f>
        <v>1.2794829442576128</v>
      </c>
      <c r="AO27" s="1000">
        <f>①CO2排出量の現状把握!AI37</f>
        <v>1.1872659572683706</v>
      </c>
      <c r="AP27" s="1001">
        <f>①CO2排出量の現状把握!AJ37</f>
        <v>1.0184679219358073</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5.3483875631454536</v>
      </c>
      <c r="AG28" s="1000">
        <f>①CO2排出量の現状把握!AA38</f>
        <v>4.9904353058246826</v>
      </c>
      <c r="AH28" s="1000">
        <f>①CO2排出量の現状把握!AB38</f>
        <v>5.035200829021667</v>
      </c>
      <c r="AI28" s="1000">
        <f>①CO2排出量の現状把握!AC38</f>
        <v>4.4464793657776465</v>
      </c>
      <c r="AJ28" s="1000">
        <f>①CO2排出量の現状把握!AD38</f>
        <v>3.3931265830126556</v>
      </c>
      <c r="AK28" s="1000">
        <f>①CO2排出量の現状把握!AE38</f>
        <v>3.5716197122527666</v>
      </c>
      <c r="AL28" s="1000">
        <f>①CO2排出量の現状把握!AF38</f>
        <v>3.8407347355718495</v>
      </c>
      <c r="AM28" s="1000">
        <f>①CO2排出量の現状把握!AG38</f>
        <v>3.4670698645985785</v>
      </c>
      <c r="AN28" s="1000">
        <f>①CO2排出量の現状把握!AH38</f>
        <v>3.1805900299547116</v>
      </c>
      <c r="AO28" s="1000">
        <f>①CO2排出量の現状把握!AI38</f>
        <v>3.1948401585413864</v>
      </c>
      <c r="AP28" s="1001">
        <f>①CO2排出量の現状把握!AJ38</f>
        <v>6.5593545291733699</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4.0242531521072911</v>
      </c>
      <c r="AG29" s="1002">
        <f>①CO2排出量の現状把握!AA39</f>
        <v>5.0837631276104389</v>
      </c>
      <c r="AH29" s="1002">
        <f>①CO2排出量の現状把握!AB39</f>
        <v>6.3140176516638515</v>
      </c>
      <c r="AI29" s="1002">
        <f>①CO2排出量の現状把握!AC39</f>
        <v>5.8721873728514682</v>
      </c>
      <c r="AJ29" s="1002">
        <f>①CO2排出量の現状把握!AD39</f>
        <v>5.7323687877380767</v>
      </c>
      <c r="AK29" s="1002">
        <f>①CO2排出量の現状把握!AE39</f>
        <v>5.5464843569901721</v>
      </c>
      <c r="AL29" s="1002">
        <f>①CO2排出量の現状把握!AF39</f>
        <v>4.7554670897770954</v>
      </c>
      <c r="AM29" s="1002">
        <f>①CO2排出量の現状把握!AG39</f>
        <v>4.7682591558964651</v>
      </c>
      <c r="AN29" s="1002">
        <f>①CO2排出量の現状把握!AH39</f>
        <v>4.791776574253471</v>
      </c>
      <c r="AO29" s="1002">
        <f>①CO2排出量の現状把握!AI39</f>
        <v>4.2986586945506851</v>
      </c>
      <c r="AP29" s="1003">
        <f>①CO2排出量の現状把握!AJ39</f>
        <v>3.663888483810755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上ノ国町</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13</v>
      </c>
      <c r="K6" s="688">
        <f>VLOOKUP(年度マスタ!$K$4&amp;"_"&amp;K$5,データシート1!$A:$BS,MATCH("cb_"&amp;$G6,データシート1!$A$1:$BS$1,0),0)</f>
        <v>30</v>
      </c>
      <c r="L6" s="688">
        <f>VLOOKUP(年度マスタ!$K$4&amp;"_"&amp;L$5,データシート1!$A:$BS,MATCH("cb_"&amp;$G6,データシート1!$A$1:$BS$1,0),0)</f>
        <v>33.299999999999997</v>
      </c>
      <c r="M6" s="688">
        <f>VLOOKUP(年度マスタ!$K$4&amp;"_"&amp;M$5,データシート1!$A:$BS,MATCH("cb_"&amp;$G6,データシート1!$A$1:$BS$1,0),0)</f>
        <v>33.299999999999997</v>
      </c>
      <c r="N6" s="688">
        <f>VLOOKUP(年度マスタ!$K$4&amp;"_"&amp;N$5,データシート1!$A:$BS,MATCH("cb_"&amp;$G6,データシート1!$A$1:$BS$1,0),0)</f>
        <v>36.5</v>
      </c>
      <c r="O6" s="688">
        <f>VLOOKUP(年度マスタ!$K$4&amp;"_"&amp;O$5,データシート1!$A:$BS,MATCH("cb_"&amp;$G6,データシート1!$A$1:$BS$1,0),0)</f>
        <v>36</v>
      </c>
      <c r="P6" s="688">
        <f>VLOOKUP(年度マスタ!$K$4&amp;"_"&amp;P$5,データシート1!$A:$BS,MATCH("cb_"&amp;$G6,データシート1!$A$1:$BS$1,0),0)</f>
        <v>36</v>
      </c>
      <c r="Q6" s="688">
        <f>VLOOKUP(年度マスタ!$K$4&amp;"_"&amp;Q$5,データシート1!$A:$BS,MATCH("cb_"&amp;$G6,データシート1!$A$1:$BS$1,0),0)</f>
        <v>41.9</v>
      </c>
      <c r="R6" s="704">
        <f>VLOOKUP(年度マスタ!$K$4&amp;"_"&amp;R$5,データシート1!$A:$BS,MATCH("cb_"&amp;$G6,データシート1!$A$1:$BS$1,0),0)</f>
        <v>41.9</v>
      </c>
      <c r="S6" s="627"/>
      <c r="T6" s="226"/>
      <c r="U6" s="640"/>
      <c r="V6" s="231"/>
      <c r="W6" s="231"/>
      <c r="X6" s="231"/>
      <c r="Y6" s="232" t="s">
        <v>233</v>
      </c>
      <c r="Z6" s="734" t="s">
        <v>234</v>
      </c>
      <c r="AA6" s="734"/>
      <c r="AB6" s="734"/>
      <c r="AC6" s="735">
        <f>SUM(AC7:AC8)</f>
        <v>318578</v>
      </c>
      <c r="AD6" s="735">
        <f>SUM(AD7:AD8)</f>
        <v>351848.85600000003</v>
      </c>
      <c r="AE6" s="736">
        <f>$AD6*3600/100000000</f>
        <v>12.666558816000002</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14.3</v>
      </c>
      <c r="K7" s="684">
        <f>VLOOKUP(年度マスタ!$K$4&amp;"_"&amp;K$5,データシート1!$A:$BS,MATCH("cb_"&amp;$G7,データシート1!$A$1:$BS$1,0),0)</f>
        <v>264.3</v>
      </c>
      <c r="L7" s="684">
        <f>VLOOKUP(年度マスタ!$K$4&amp;"_"&amp;L$5,データシート1!$A:$BS,MATCH("cb_"&amp;$G7,データシート1!$A$1:$BS$1,0),0)</f>
        <v>264.3</v>
      </c>
      <c r="M7" s="684">
        <f>VLOOKUP(年度マスタ!$K$4&amp;"_"&amp;M$5,データシート1!$A:$BS,MATCH("cb_"&amp;$G7,データシート1!$A$1:$BS$1,0),0)</f>
        <v>264.3</v>
      </c>
      <c r="N7" s="684">
        <f>VLOOKUP(年度マスタ!$K$4&amp;"_"&amp;N$5,データシート1!$A:$BS,MATCH("cb_"&amp;$G7,データシート1!$A$1:$BS$1,0),0)</f>
        <v>264</v>
      </c>
      <c r="O7" s="684">
        <f>VLOOKUP(年度マスタ!$K$4&amp;"_"&amp;O$5,データシート1!$A:$BS,MATCH("cb_"&amp;$G7,データシート1!$A$1:$BS$1,0),0)</f>
        <v>274.89999999999998</v>
      </c>
      <c r="P7" s="684">
        <f>VLOOKUP(年度マスタ!$K$4&amp;"_"&amp;P$5,データシート1!$A:$BS,MATCH("cb_"&amp;$G7,データシート1!$A$1:$BS$1,0),0)</f>
        <v>423.4</v>
      </c>
      <c r="Q7" s="684">
        <f>VLOOKUP(年度マスタ!$K$4&amp;"_"&amp;Q$5,データシート1!$A:$BS,MATCH("cb_"&amp;$G7,データシート1!$A$1:$BS$1,0),0)</f>
        <v>621.40000000000009</v>
      </c>
      <c r="R7" s="705">
        <f>VLOOKUP(年度マスタ!$K$4&amp;"_"&amp;R$5,データシート1!$A:$BS,MATCH("cb_"&amp;$G7,データシート1!$A$1:$BS$1,0),0)</f>
        <v>621.40000000000009</v>
      </c>
      <c r="S7" s="627"/>
      <c r="T7" s="226"/>
      <c r="U7" s="640"/>
      <c r="V7" s="231"/>
      <c r="W7" s="231"/>
      <c r="X7" s="231"/>
      <c r="Y7" s="232" t="s">
        <v>236</v>
      </c>
      <c r="Z7" s="248" t="s">
        <v>1368</v>
      </c>
      <c r="AA7" s="248"/>
      <c r="AB7" s="248"/>
      <c r="AC7" s="671">
        <f>VLOOKUP(年度マスタ!$K$4&amp;"_令和4年度",データシート3!A:AB,MATCH("ea_"&amp;$Y7&amp;"_設備",データシート3!$A$1:$AB$1,0),0)</f>
        <v>37271</v>
      </c>
      <c r="AD7" s="671">
        <f>VLOOKUP(年度マスタ!$K$4&amp;"_令和4年度",データシート3!A:AB,MATCH("ea_"&amp;$Y7&amp;"_年間発電",データシート3!$A$1:$AB$1,0),0)/10^3</f>
        <v>41182.368999999999</v>
      </c>
      <c r="AE7" s="606">
        <f t="shared" ref="AE7:AE16" si="0">$AD7*3600/100000000</f>
        <v>1.4825652840000001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28800</v>
      </c>
      <c r="K8" s="684">
        <f>VLOOKUP(年度マスタ!$K$4&amp;"_"&amp;K$5,データシート1!$A:$BS,MATCH("cb_"&amp;$G8,データシート1!$A$1:$BS$1,0),0)</f>
        <v>28800</v>
      </c>
      <c r="L8" s="684">
        <f>VLOOKUP(年度マスタ!$K$4&amp;"_"&amp;L$5,データシート1!$A:$BS,MATCH("cb_"&amp;$G8,データシート1!$A$1:$BS$1,0),0)</f>
        <v>28800</v>
      </c>
      <c r="M8" s="684">
        <f>VLOOKUP(年度マスタ!$K$4&amp;"_"&amp;M$5,データシート1!$A:$BS,MATCH("cb_"&amp;$G8,データシート1!$A$1:$BS$1,0),0)</f>
        <v>28019.8</v>
      </c>
      <c r="N8" s="684">
        <f>VLOOKUP(年度マスタ!$K$4&amp;"_"&amp;N$5,データシート1!$A:$BS,MATCH("cb_"&amp;$G8,データシート1!$A$1:$BS$1,0),0)</f>
        <v>28235</v>
      </c>
      <c r="O8" s="684">
        <f>VLOOKUP(年度マスタ!$K$4&amp;"_"&amp;O$5,データシート1!$A:$BS,MATCH("cb_"&amp;$G8,データシート1!$A$1:$BS$1,0),0)</f>
        <v>29468.799999999999</v>
      </c>
      <c r="P8" s="684">
        <f>VLOOKUP(年度マスタ!$K$4&amp;"_"&amp;P$5,データシート1!$A:$BS,MATCH("cb_"&amp;$G8,データシート1!$A$1:$BS$1,0),0)</f>
        <v>30169.9</v>
      </c>
      <c r="Q8" s="684">
        <f>VLOOKUP(年度マスタ!$K$4&amp;"_"&amp;Q$5,データシート1!$A:$BS,MATCH("cb_"&amp;$G8,データシート1!$A$1:$BS$1,0),0)</f>
        <v>30496.3</v>
      </c>
      <c r="R8" s="705">
        <f>VLOOKUP(年度マスタ!$K$4&amp;"_"&amp;R$5,データシート1!$A:$BS,MATCH("cb_"&amp;$G8,データシート1!$A$1:$BS$1,0),0)</f>
        <v>30669.1</v>
      </c>
      <c r="S8" s="627"/>
      <c r="T8" s="226"/>
      <c r="U8" s="640"/>
      <c r="V8" s="231"/>
      <c r="W8" s="231"/>
      <c r="X8" s="231"/>
      <c r="Y8" s="232" t="s">
        <v>237</v>
      </c>
      <c r="Z8" s="222" t="s">
        <v>1369</v>
      </c>
      <c r="AA8" s="222"/>
      <c r="AB8" s="222"/>
      <c r="AC8" s="671">
        <f>VLOOKUP(年度マスタ!$K$4&amp;"_令和4年度",データシート3!A:AB,MATCH("ea_"&amp;$Y8&amp;"_設備",データシート3!$A$1:$AB$1,0),0)</f>
        <v>281307</v>
      </c>
      <c r="AD8" s="671">
        <f>VLOOKUP(年度マスタ!$K$4&amp;"_令和4年度",データシート3!A:AB,MATCH("ea_"&amp;$Y8&amp;"_年間発電",データシート3!$A$1:$AB$1,0),0)/10^3</f>
        <v>310666.48700000002</v>
      </c>
      <c r="AE8" s="606">
        <f t="shared" si="0"/>
        <v>11.183993532000001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120</v>
      </c>
      <c r="O9" s="684">
        <f>VLOOKUP(年度マスタ!$K$4&amp;"_"&amp;O$5,データシート1!$A:$BS,MATCH("cb_"&amp;$G9,データシート1!$A$1:$BS$1,0),0)</f>
        <v>120</v>
      </c>
      <c r="P9" s="684">
        <f>VLOOKUP(年度マスタ!$K$4&amp;"_"&amp;P$5,データシート1!$A:$BS,MATCH("cb_"&amp;$G9,データシート1!$A$1:$BS$1,0),0)</f>
        <v>120</v>
      </c>
      <c r="Q9" s="684">
        <f>VLOOKUP(年度マスタ!$K$4&amp;"_"&amp;Q$5,データシート1!$A:$BS,MATCH("cb_"&amp;$G9,データシート1!$A$1:$BS$1,0),0)</f>
        <v>120</v>
      </c>
      <c r="R9" s="705">
        <f>VLOOKUP(年度マスタ!$K$4&amp;"_"&amp;R$5,データシート1!$A:$BS,MATCH("cb_"&amp;$G9,データシート1!$A$1:$BS$1,0),0)</f>
        <v>120</v>
      </c>
      <c r="S9" s="627"/>
      <c r="T9" s="226"/>
      <c r="U9" s="640"/>
      <c r="V9" s="231"/>
      <c r="W9" s="231"/>
      <c r="X9" s="231"/>
      <c r="Y9" s="232" t="s">
        <v>238</v>
      </c>
      <c r="Z9" s="244" t="s">
        <v>222</v>
      </c>
      <c r="AA9" s="244"/>
      <c r="AB9" s="244"/>
      <c r="AC9" s="737">
        <f>VLOOKUP(年度マスタ!$K$4&amp;"_令和4年度",データシート3!A:AB,MATCH("ea_"&amp;$Y9&amp;"_設備",データシート3!$A$1:$AB$1,0),0)</f>
        <v>2274900</v>
      </c>
      <c r="AD9" s="737">
        <f>VLOOKUP(年度マスタ!$K$4&amp;"_令和4年度",データシート3!A:AB,MATCH("ea_"&amp;$Y9&amp;"_年間発電",データシート3!$A$1:$AB$1,0),0)/10^3</f>
        <v>7024251.9270000001</v>
      </c>
      <c r="AE9" s="738">
        <f t="shared" si="0"/>
        <v>252.873069372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21216</v>
      </c>
      <c r="AD10" s="737">
        <f>SUM(AD11:AD12)</f>
        <v>130912.95699999999</v>
      </c>
      <c r="AE10" s="738">
        <f t="shared" si="0"/>
        <v>4.7128664520000001</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21216</v>
      </c>
      <c r="AD11" s="671">
        <f>VLOOKUP(年度マスタ!$K$4&amp;"_令和4年度",データシート3!A:AB,MATCH("ea_"&amp;$Y11&amp;"_年間発電",データシート3!$A$1:$AB$1,0),0)/10^3</f>
        <v>130912.95699999999</v>
      </c>
      <c r="AE11" s="606">
        <f t="shared" si="0"/>
        <v>4.7128664520000001</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28827.3</v>
      </c>
      <c r="K12" s="722">
        <f t="shared" ref="K12:Q12" si="1">SUM(K6:K11)</f>
        <v>29094.3</v>
      </c>
      <c r="L12" s="722">
        <f t="shared" si="1"/>
        <v>29097.599999999999</v>
      </c>
      <c r="M12" s="722">
        <f t="shared" si="1"/>
        <v>28317.399999999998</v>
      </c>
      <c r="N12" s="722">
        <f t="shared" si="1"/>
        <v>28655.5</v>
      </c>
      <c r="O12" s="722">
        <f t="shared" si="1"/>
        <v>29899.7</v>
      </c>
      <c r="P12" s="722">
        <f t="shared" si="1"/>
        <v>30749.300000000003</v>
      </c>
      <c r="Q12" s="722">
        <f t="shared" si="1"/>
        <v>31279.599999999999</v>
      </c>
      <c r="R12" s="723">
        <f t="shared" ref="R12" si="2">SUM(R6:R11)</f>
        <v>31452.399999999998</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0.18589505000000001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2.60157332</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15.601559999999999</v>
      </c>
      <c r="K19" s="682">
        <f>K6*別紙!$C5/100*別紙!$E5/10^3</f>
        <v>36.003600000000006</v>
      </c>
      <c r="L19" s="682">
        <f>L6*別紙!$C5/100*別紙!$E5/10^3</f>
        <v>39.963995999999995</v>
      </c>
      <c r="M19" s="682">
        <f>M6*別紙!$C5/100*別紙!$E5/10^3</f>
        <v>39.963995999999995</v>
      </c>
      <c r="N19" s="682">
        <f>N6*別紙!$C5/100*別紙!$E5/10^3</f>
        <v>43.804379999999995</v>
      </c>
      <c r="O19" s="682">
        <f>O6*別紙!$C5/100*別紙!$E5/10^3</f>
        <v>43.204319999999996</v>
      </c>
      <c r="P19" s="682">
        <f>P6*別紙!$C5/100*別紙!$E5/10^3</f>
        <v>43.204319999999996</v>
      </c>
      <c r="Q19" s="682">
        <f>Q6*別紙!$C5/100*別紙!$E5/10^3</f>
        <v>50.285027999999997</v>
      </c>
      <c r="R19" s="710">
        <f>R6*別紙!$C5/100*別紙!$E5/10^3</f>
        <v>50.285027999999997</v>
      </c>
      <c r="S19" s="631"/>
      <c r="T19" s="227"/>
      <c r="U19" s="647"/>
      <c r="W19" s="237"/>
      <c r="X19" s="237"/>
      <c r="Y19" s="209"/>
      <c r="Z19" s="699" t="s">
        <v>229</v>
      </c>
      <c r="AA19" s="748"/>
      <c r="AB19" s="749"/>
      <c r="AC19" s="750">
        <f>SUM($AC$6,$AC$9,$AC$10,$AC$13)</f>
        <v>2614694</v>
      </c>
      <c r="AD19" s="750">
        <f>SUM($AD$6,$AD$9,$AD$10,$AD$13)</f>
        <v>7507013.7400000002</v>
      </c>
      <c r="AE19" s="751">
        <f>SUM($AE$6,$AE$9,$AE$10,$AE$13,$AE$17,$AE$18)</f>
        <v>273.03996301000001</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18.915468000000001</v>
      </c>
      <c r="K20" s="684">
        <f>K7*別紙!$C6/100*別紙!$E6/10^3</f>
        <v>349.60546799999997</v>
      </c>
      <c r="L20" s="684">
        <f>L7*別紙!$C6/100*別紙!$E6/10^3</f>
        <v>349.60546799999997</v>
      </c>
      <c r="M20" s="684">
        <f>M7*別紙!$C6/100*別紙!$E6/10^3</f>
        <v>349.60546799999997</v>
      </c>
      <c r="N20" s="684">
        <f>N7*別紙!$C6/100*別紙!$E6/10^3</f>
        <v>349.20864</v>
      </c>
      <c r="O20" s="684">
        <f>O7*別紙!$C6/100*別紙!$E6/10^3</f>
        <v>363.62672399999991</v>
      </c>
      <c r="P20" s="684">
        <f>P7*別紙!$C6/100*別紙!$E6/10^3</f>
        <v>560.05658399999993</v>
      </c>
      <c r="Q20" s="684">
        <f>Q7*別紙!$C6/100*別紙!$E6/10^3</f>
        <v>821.96306400000014</v>
      </c>
      <c r="R20" s="705">
        <f>R7*別紙!$C6/100*別紙!$E6/10^3</f>
        <v>821.96306400000014</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62567.423999999999</v>
      </c>
      <c r="K21" s="684">
        <f>K8*別紙!$C7/100*別紙!$E7/10^3</f>
        <v>62567.423999999999</v>
      </c>
      <c r="L21" s="684">
        <f>L8*別紙!$C7/100*別紙!$E7/10^3</f>
        <v>62567.423999999999</v>
      </c>
      <c r="M21" s="684">
        <f>M8*別紙!$C7/100*別紙!$E7/10^3</f>
        <v>60872.455104000001</v>
      </c>
      <c r="N21" s="684">
        <f>N8*別紙!$C7/100*別紙!$E7/10^3</f>
        <v>61339.972799999996</v>
      </c>
      <c r="O21" s="684">
        <f>O8*別紙!$C7/100*別紙!$E7/10^3</f>
        <v>64020.378623999997</v>
      </c>
      <c r="P21" s="684">
        <f>P8*別紙!$C7/100*別紙!$E7/10^3</f>
        <v>65543.504352000004</v>
      </c>
      <c r="Q21" s="684">
        <f>Q8*別紙!$C7/100*別紙!$E7/10^3</f>
        <v>66252.601823999998</v>
      </c>
      <c r="R21" s="705">
        <f>R8*別紙!$C7/100*別紙!$E7/10^3</f>
        <v>66628.006367999988</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630.72</v>
      </c>
      <c r="O22" s="684">
        <f>O9*別紙!$C8/100*別紙!$E8/10^3</f>
        <v>630.72</v>
      </c>
      <c r="P22" s="684">
        <f>P9*別紙!$C8/100*別紙!$E8/10^3</f>
        <v>630.72</v>
      </c>
      <c r="Q22" s="684">
        <f>Q9*別紙!$C8/100*別紙!$E8/10^3</f>
        <v>630.72</v>
      </c>
      <c r="R22" s="705">
        <f>R9*別紙!$C8/100*別紙!$E8/10^3</f>
        <v>630.72</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62601.941028000001</v>
      </c>
      <c r="K25" s="728">
        <f t="shared" si="3"/>
        <v>62953.033067999997</v>
      </c>
      <c r="L25" s="728">
        <f t="shared" si="3"/>
        <v>62956.993463999999</v>
      </c>
      <c r="M25" s="728">
        <f t="shared" si="3"/>
        <v>61262.024568000001</v>
      </c>
      <c r="N25" s="728">
        <f t="shared" si="3"/>
        <v>62363.705819999996</v>
      </c>
      <c r="O25" s="728">
        <f t="shared" si="3"/>
        <v>65057.929667999997</v>
      </c>
      <c r="P25" s="728">
        <f t="shared" si="3"/>
        <v>66777.485256</v>
      </c>
      <c r="Q25" s="728">
        <f t="shared" si="3"/>
        <v>67755.569915999993</v>
      </c>
      <c r="R25" s="729">
        <f t="shared" ref="R25" si="4">SUM(R19:R24)</f>
        <v>68130.974459999983</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21390.710529858592</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20481.242092049204</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20811.961891453626</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19589.234282594487</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18537.675989075684</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18298.560038082956</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18461.644289899457</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18103.87154054414</v>
      </c>
      <c r="R26" s="726">
        <f>Q26</f>
        <v>18103.87154054414</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2.9265947449766103</v>
      </c>
      <c r="K27" s="951">
        <f t="shared" ref="K27:P27" si="5">K25/K26</f>
        <v>3.0736921513387263</v>
      </c>
      <c r="L27" s="951">
        <f t="shared" si="5"/>
        <v>3.0250388594961399</v>
      </c>
      <c r="M27" s="951">
        <f t="shared" si="5"/>
        <v>3.1273312516575906</v>
      </c>
      <c r="N27" s="951">
        <f t="shared" si="5"/>
        <v>3.3641598794126697</v>
      </c>
      <c r="O27" s="951">
        <f t="shared" si="5"/>
        <v>3.5553578824017551</v>
      </c>
      <c r="P27" s="951">
        <f t="shared" si="5"/>
        <v>3.6170930501859253</v>
      </c>
      <c r="Q27" s="951">
        <f>Q25/Q26</f>
        <v>3.7426011206641325</v>
      </c>
      <c r="R27" s="952">
        <f>R25/R26</f>
        <v>3.7633372678003547</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3.7633372678003547</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414.66344495362927</v>
      </c>
      <c r="AA52" s="209"/>
      <c r="AB52" s="755" t="s">
        <v>232</v>
      </c>
      <c r="AC52" s="756">
        <f>$AD6</f>
        <v>351848.85600000003</v>
      </c>
      <c r="AD52" s="757">
        <f>R19+R20</f>
        <v>872.24809200000016</v>
      </c>
      <c r="AE52" s="758">
        <f t="shared" ref="AE52:AE54" si="6">IFERROR(AD52/AC52,"-")</f>
        <v>2.4790420009209867E-3</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7488909.8684594557</v>
      </c>
      <c r="Z53" s="1142"/>
      <c r="AA53" s="209"/>
      <c r="AB53" s="755" t="s">
        <v>222</v>
      </c>
      <c r="AC53" s="756">
        <f>$AD9</f>
        <v>7024251.9270000001</v>
      </c>
      <c r="AD53" s="757">
        <f>R21</f>
        <v>66628.006367999988</v>
      </c>
      <c r="AE53" s="758">
        <f t="shared" si="6"/>
        <v>9.4854237946525727E-3</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130912.95699999999</v>
      </c>
      <c r="AD54" s="756">
        <f>R22</f>
        <v>630.72</v>
      </c>
      <c r="AE54" s="758">
        <f t="shared" si="6"/>
        <v>4.8178577159478575E-3</v>
      </c>
      <c r="AF54" s="523"/>
      <c r="AG54" s="47"/>
      <c r="AH54" s="468"/>
      <c r="AI54" s="490" t="s">
        <v>1284</v>
      </c>
      <c r="AJ54" s="491">
        <f>VLOOKUP(年度マスタ!$K$4&amp;"_"&amp;AJ$53,データシート1!$A$1:$BS$996,MATCH("ca_太陽光発電（10kW未満）",データシート1!$A$1:$BS$1,0),0)</f>
        <v>3</v>
      </c>
      <c r="AK54" s="491">
        <f>VLOOKUP(年度マスタ!$K$4&amp;"_"&amp;AK$53,データシート1!$A$1:$BS$996,MATCH("ca_太陽光発電（10kW未満）",データシート1!$A$1:$BS$1,0),0)</f>
        <v>6</v>
      </c>
      <c r="AL54" s="491">
        <f>VLOOKUP(年度マスタ!$K$4&amp;"_"&amp;AL$53,データシート1!$A$1:$BS$996,MATCH("ca_太陽光発電（10kW未満）",データシート1!$A$1:$BS$1,0),0)</f>
        <v>7</v>
      </c>
      <c r="AM54" s="491">
        <f>VLOOKUP(年度マスタ!$K$4&amp;"_"&amp;AM$53,データシート1!$A$1:$BS$996,MATCH("ca_太陽光発電（10kW未満）",データシート1!$A$1:$BS$1,0),0)</f>
        <v>7</v>
      </c>
      <c r="AN54" s="491">
        <f>VLOOKUP(年度マスタ!$K$4&amp;"_"&amp;AN$53,データシート1!$A$1:$BS$996,MATCH("ca_太陽光発電（10kW未満）",データシート1!$A$1:$BS$1,0),0)</f>
        <v>8</v>
      </c>
      <c r="AO54" s="201">
        <f>VLOOKUP(年度マスタ!$K$4&amp;"_"&amp;AO$53,データシート1!$A$1:$BS$996,MATCH("ca_太陽光発電（10kW未満）",データシート1!$A$1:$BS$1,0),0)</f>
        <v>8</v>
      </c>
      <c r="AP54" s="201">
        <f>VLOOKUP(年度マスタ!$K$4&amp;"_"&amp;AP$53,データシート1!$A$1:$BS$996,MATCH("ca_太陽光発電（10kW未満）",データシート1!$A$1:$BS$1,0),0)</f>
        <v>8</v>
      </c>
      <c r="AQ54" s="201">
        <f>VLOOKUP(年度マスタ!$K$4&amp;"_"&amp;AQ$53,データシート1!$A$1:$BS$996,MATCH("ca_太陽光発電（10kW未満）",データシート1!$A$1:$BS$1,0),0)</f>
        <v>9</v>
      </c>
      <c r="AR54" s="201">
        <f>VLOOKUP(年度マスタ!$K$4&amp;"_"&amp;AR$53,データシート1!$A$1:$BS$996,MATCH("ca_太陽光発電（10kW未満）",データシート1!$A$1:$BS$1,0),0)</f>
        <v>9</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上ノ国町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北海道</v>
      </c>
      <c r="AY12" s="25" t="str">
        <f>年度マスタ!$J4</f>
        <v>上ノ国町</v>
      </c>
      <c r="AZ12" s="25" t="str">
        <f>年度マスタ!$K4</f>
        <v>01362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32386</v>
      </c>
      <c r="AY21" s="20" t="str">
        <f>IF(IFERROR(比較地域マスタ!$Z6,"")=0,"",IFERROR(比較地域マスタ!$Z6,""))</f>
        <v>飯南町</v>
      </c>
      <c r="BB21" s="122" t="str">
        <f t="shared" ref="BB21:BC68" si="0">AX21</f>
        <v>32386</v>
      </c>
      <c r="BC21" s="123" t="str">
        <f t="shared" si="0"/>
        <v>飯南町</v>
      </c>
      <c r="BD21" s="40">
        <f>SUM(BE21,BI21:BK21,BQ21)</f>
        <v>46.785893837421519</v>
      </c>
      <c r="BE21" s="40">
        <f>SUM(BF21:BH21)</f>
        <v>20.375390549671167</v>
      </c>
      <c r="BF21" s="40">
        <f>VLOOKUP($AX21&amp;"_"&amp;$BC$14,データシート1!$A:$BS,MATCH($BC$12&amp;"_"&amp;BF$20,データシート1!$A$1:$BS$1,0),0)</f>
        <v>8.3461037106628897</v>
      </c>
      <c r="BG21" s="40">
        <f>VLOOKUP($AX21&amp;"_"&amp;$BC$14,データシート1!$A:$BS,MATCH($BC$12&amp;"_"&amp;BG$20,データシート1!$A$1:$BS$1,0),0)</f>
        <v>0.55303696604248553</v>
      </c>
      <c r="BH21" s="40">
        <f>VLOOKUP($AX21&amp;"_"&amp;$BC$14,データシート1!$A:$BS,MATCH($BC$12&amp;"_"&amp;BH$20,データシート1!$A$1:$BS$1,0),0)</f>
        <v>11.47624987296579</v>
      </c>
      <c r="BI21" s="40">
        <f>VLOOKUP($AX21&amp;"_"&amp;$BC$14,データシート1!$A:$BS,MATCH($BC$12&amp;"_"&amp;BI$20,データシート1!$A$1:$BS$1,0),0)</f>
        <v>7.5875277380325619</v>
      </c>
      <c r="BJ21" s="40">
        <f>VLOOKUP($AX21&amp;"_"&amp;$BC$14,データシート1!$A:$BS,MATCH($BC$12&amp;"_"&amp;BJ$20,データシート1!$A$1:$BS$1,0),0)</f>
        <v>7.5769953128119099</v>
      </c>
      <c r="BK21" s="40">
        <f t="shared" ref="BK21:BK68" si="1">SUM(BL21,BO21:BP21)</f>
        <v>11.245980236905881</v>
      </c>
      <c r="BL21" s="40">
        <f t="shared" ref="BL21:BL67" si="2">SUM(BM21:BN21)</f>
        <v>10.967379253684244</v>
      </c>
      <c r="BM21" s="40">
        <f>VLOOKUP($AX21&amp;"_"&amp;$BC$14,データシート1!$A:$BS,MATCH($BC$12&amp;"_"&amp;BM$20,データシート1!$A$1:$BS$1,0),0)</f>
        <v>3.9771910886990658</v>
      </c>
      <c r="BN21" s="40">
        <f>VLOOKUP($AX21&amp;"_"&amp;$BC$14,データシート1!$A:$BS,MATCH($BC$12&amp;"_"&amp;BN$20,データシート1!$A$1:$BS$1,0),0)</f>
        <v>6.9901881649851783</v>
      </c>
      <c r="BO21" s="40">
        <f>VLOOKUP($AX21&amp;"_"&amp;$BC$14,データシート1!$A:$BS,MATCH($BC$12&amp;"_"&amp;BO$20,データシート1!$A$1:$BS$1,0),0)</f>
        <v>0.27860098322163579</v>
      </c>
      <c r="BP21" s="40">
        <f>VLOOKUP($AX21&amp;"_"&amp;$BC$14,データシート1!$A:$BS,MATCH($BC$12&amp;"_"&amp;BP$20,データシート1!$A$1:$BS$1,0),0)</f>
        <v>0</v>
      </c>
      <c r="BQ21" s="40">
        <f>VLOOKUP($AX21&amp;"_"&amp;$BC$14,データシート1!$A:$BS,MATCH($BC$12&amp;"_"&amp;BQ$20,データシート1!$A$1:$BS$1,0),0)</f>
        <v>0</v>
      </c>
      <c r="BR21" s="41">
        <f t="shared" ref="BR21:BR68" si="3">BD21</f>
        <v>46.785893837421519</v>
      </c>
      <c r="BT21" s="124" t="str">
        <f t="shared" ref="BT21:BT68" si="4">AY21</f>
        <v>飯南町</v>
      </c>
      <c r="BU21" s="40">
        <f>BD21</f>
        <v>46.785893837421519</v>
      </c>
      <c r="BV21" s="70">
        <f>BE21/$BR21</f>
        <v>0.43550285948312883</v>
      </c>
      <c r="BW21" s="70">
        <f t="shared" ref="BW21:CH42" si="5">BF21/$BR21</f>
        <v>0.17838931836303382</v>
      </c>
      <c r="BX21" s="70">
        <f t="shared" si="5"/>
        <v>1.1820592077694602E-2</v>
      </c>
      <c r="BY21" s="70">
        <f t="shared" si="5"/>
        <v>0.24529294904240037</v>
      </c>
      <c r="BZ21" s="70">
        <f t="shared" si="5"/>
        <v>0.16217554300445378</v>
      </c>
      <c r="CA21" s="70">
        <f t="shared" si="5"/>
        <v>0.16195042332933862</v>
      </c>
      <c r="CB21" s="70">
        <f t="shared" si="5"/>
        <v>0.2403711741830788</v>
      </c>
      <c r="CC21" s="70">
        <f t="shared" si="5"/>
        <v>0.23441636686038961</v>
      </c>
      <c r="CD21" s="70">
        <f t="shared" si="5"/>
        <v>8.5008338250832455E-2</v>
      </c>
      <c r="CE21" s="70">
        <f t="shared" si="5"/>
        <v>0.14940802860955715</v>
      </c>
      <c r="CF21" s="70">
        <f t="shared" si="5"/>
        <v>5.95480732268917E-3</v>
      </c>
      <c r="CG21" s="70">
        <f t="shared" si="5"/>
        <v>0</v>
      </c>
      <c r="CH21" s="70">
        <f>BQ21/$BR21</f>
        <v>0</v>
      </c>
      <c r="CI21" s="125">
        <f t="shared" ref="CI21:CI68" si="6">BR21/$BR21</f>
        <v>1</v>
      </c>
      <c r="CK21" s="126" t="str">
        <f t="shared" ref="CK21:CK68" si="7">AY21</f>
        <v>飯南町</v>
      </c>
      <c r="CL21" s="127">
        <f>CN21+CP21+CR21</f>
        <v>20.375390549671167</v>
      </c>
      <c r="CM21" s="71">
        <f>IF(IF(CL21=0,0,CW21/CL21)&gt;1,1,IF(CL21=0,0,CW21/CL21))</f>
        <v>0.38566131926864183</v>
      </c>
      <c r="CN21" s="72">
        <f>BF21</f>
        <v>8.3461037106628897</v>
      </c>
      <c r="CO21" s="71">
        <f>IF(IF(CN21=0,0,CX21/CN21)&gt;1,1,IF(CN21=0,0,CX21/CN21))</f>
        <v>0.94151717644734101</v>
      </c>
      <c r="CP21" s="72">
        <f t="shared" ref="CP21:CP68" si="8">BG21</f>
        <v>0.55303696604248553</v>
      </c>
      <c r="CQ21" s="71">
        <f>IF(IF(CP21=0,0,CY21/CP21)&gt;1,1,IF(CP21=0,0,CY21/CP21))</f>
        <v>0</v>
      </c>
      <c r="CR21" s="72">
        <f t="shared" ref="CR21:CR68" si="9">BH21</f>
        <v>11.47624987296579</v>
      </c>
      <c r="CS21" s="71">
        <f>IF(IF(CR21=0,0,CZ21/CR21)&gt;1,1,IF(CR21=0,0,CZ21/CR21))</f>
        <v>0</v>
      </c>
      <c r="CT21" s="72">
        <f t="shared" ref="CT21:CT68" si="10">BI21</f>
        <v>7.5875277380325619</v>
      </c>
      <c r="CU21" s="73">
        <f>IF(IF(CT21=0,0,DA21/CT21)&gt;1,1,IF(CT21=0,0,DA21/CT21))</f>
        <v>0</v>
      </c>
      <c r="CV21" s="18"/>
      <c r="CW21" s="1075">
        <f>SUM(CX21:CZ21)</f>
        <v>7.8579999999999997</v>
      </c>
      <c r="CX21" s="1076">
        <f>VLOOKUP($AX21&amp;"_"&amp;$CW$14,データシート1!$A:$BS,MATCH($CW$12&amp;"_"&amp;CX$20,データシート1!$A$1:$BS$1,0),0)</f>
        <v>7.8579999999999997</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7.8579999999999997</v>
      </c>
      <c r="DE21" s="18"/>
      <c r="DF21" s="128">
        <f>VLOOKUP($AX21&amp;"_"&amp;$DF$14,データシート1!$A:$BS,MATCH($DF$12&amp;"_"&amp;DF$20,データシート1!$A$1:$BS$1,0),0)</f>
        <v>1</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v>
      </c>
      <c r="DM21" s="18"/>
      <c r="DN21" s="131">
        <f>IF($DD21=0,0,ROUND(CX21/$DD21,2))</f>
        <v>1</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47301</v>
      </c>
      <c r="AY22" s="20" t="str">
        <f>IF(IFERROR(比較地域マスタ!$Z7,"")=0,"",IFERROR(比較地域マスタ!$Z7,""))</f>
        <v>国頭村</v>
      </c>
      <c r="BB22" s="122" t="str">
        <f t="shared" si="0"/>
        <v>47301</v>
      </c>
      <c r="BC22" s="123" t="str">
        <f t="shared" si="0"/>
        <v>国頭村</v>
      </c>
      <c r="BD22" s="40">
        <f t="shared" ref="BD22:BD68" si="14">SUM(BE22,BI22:BK22,BQ22)</f>
        <v>33.580922912641213</v>
      </c>
      <c r="BE22" s="40">
        <f t="shared" ref="BE22:BE67" si="15">SUM(BF22:BH22)</f>
        <v>7.5887281273611737</v>
      </c>
      <c r="BF22" s="40">
        <f>VLOOKUP($AX22&amp;"_"&amp;$BC$14,データシート1!$A:$BS,MATCH($BC$12&amp;"_"&amp;BF$20,データシート1!$A$1:$BS$1,0),0)</f>
        <v>0.63710192946107469</v>
      </c>
      <c r="BG22" s="40">
        <f>VLOOKUP($AX22&amp;"_"&amp;$BC$14,データシート1!$A:$BS,MATCH($BC$12&amp;"_"&amp;BG$20,データシート1!$A$1:$BS$1,0),0)</f>
        <v>0.52163622677344856</v>
      </c>
      <c r="BH22" s="40">
        <f>VLOOKUP($AX22&amp;"_"&amp;$BC$14,データシート1!$A:$BS,MATCH($BC$12&amp;"_"&amp;BH$20,データシート1!$A$1:$BS$1,0),0)</f>
        <v>6.429989971126651</v>
      </c>
      <c r="BI22" s="40">
        <f>VLOOKUP($AX22&amp;"_"&amp;$BC$14,データシート1!$A:$BS,MATCH($BC$12&amp;"_"&amp;BI$20,データシート1!$A$1:$BS$1,0),0)</f>
        <v>6.7356303795694394</v>
      </c>
      <c r="BJ22" s="40">
        <f>VLOOKUP($AX22&amp;"_"&amp;$BC$14,データシート1!$A:$BS,MATCH($BC$12&amp;"_"&amp;BJ$20,データシート1!$A$1:$BS$1,0),0)</f>
        <v>7.2303497273662067</v>
      </c>
      <c r="BK22" s="40">
        <f t="shared" si="1"/>
        <v>11.313139263104455</v>
      </c>
      <c r="BL22" s="40">
        <f t="shared" si="2"/>
        <v>11.041024228698561</v>
      </c>
      <c r="BM22" s="40">
        <f>VLOOKUP($AX22&amp;"_"&amp;$BC$14,データシート1!$A:$BS,MATCH($BC$12&amp;"_"&amp;BM$20,データシート1!$A$1:$BS$1,0),0)</f>
        <v>4.2990608812398072</v>
      </c>
      <c r="BN22" s="40">
        <f>VLOOKUP($AX22&amp;"_"&amp;$BC$14,データシート1!$A:$BS,MATCH($BC$12&amp;"_"&amp;BN$20,データシート1!$A$1:$BS$1,0),0)</f>
        <v>6.7419633474587544</v>
      </c>
      <c r="BO22" s="40">
        <f>VLOOKUP($AX22&amp;"_"&amp;$BC$14,データシート1!$A:$BS,MATCH($BC$12&amp;"_"&amp;BO$20,データシート1!$A$1:$BS$1,0),0)</f>
        <v>0.27211503440589396</v>
      </c>
      <c r="BP22" s="40">
        <f>VLOOKUP($AX22&amp;"_"&amp;$BC$14,データシート1!$A:$BS,MATCH($BC$12&amp;"_"&amp;BP$20,データシート1!$A$1:$BS$1,0),0)</f>
        <v>0</v>
      </c>
      <c r="BQ22" s="40">
        <f>VLOOKUP($AX22&amp;"_"&amp;$BC$14,データシート1!$A:$BS,MATCH($BC$12&amp;"_"&amp;BQ$20,データシート1!$A$1:$BS$1,0),0)</f>
        <v>0.71307541523994267</v>
      </c>
      <c r="BR22" s="41">
        <f t="shared" si="3"/>
        <v>33.580922912641213</v>
      </c>
      <c r="BT22" s="134" t="str">
        <f t="shared" si="4"/>
        <v>国頭村</v>
      </c>
      <c r="BU22" s="38">
        <f>BD22</f>
        <v>33.580922912641213</v>
      </c>
      <c r="BV22" s="69">
        <f t="shared" ref="BV22:BZ68" si="16">BE22/$BR22</f>
        <v>0.22598331043797698</v>
      </c>
      <c r="BW22" s="69">
        <f t="shared" si="5"/>
        <v>1.8972138768146955E-2</v>
      </c>
      <c r="BX22" s="69">
        <f t="shared" si="5"/>
        <v>1.553370728167461E-2</v>
      </c>
      <c r="BY22" s="69">
        <f t="shared" si="5"/>
        <v>0.19147746438815544</v>
      </c>
      <c r="BZ22" s="69">
        <f t="shared" si="5"/>
        <v>0.20057907273995368</v>
      </c>
      <c r="CA22" s="69">
        <f t="shared" si="5"/>
        <v>0.21531122733510136</v>
      </c>
      <c r="CB22" s="69">
        <f t="shared" si="5"/>
        <v>0.33689185054666065</v>
      </c>
      <c r="CC22" s="69">
        <f t="shared" si="5"/>
        <v>0.32878858801531846</v>
      </c>
      <c r="CD22" s="69">
        <f t="shared" si="5"/>
        <v>0.12802092701333909</v>
      </c>
      <c r="CE22" s="69">
        <f t="shared" si="5"/>
        <v>0.2007676610019794</v>
      </c>
      <c r="CF22" s="69">
        <f t="shared" si="5"/>
        <v>8.10326253134213E-3</v>
      </c>
      <c r="CG22" s="69">
        <f t="shared" si="5"/>
        <v>0</v>
      </c>
      <c r="CH22" s="69">
        <f t="shared" si="5"/>
        <v>2.1234538940307454E-2</v>
      </c>
      <c r="CI22" s="135">
        <f t="shared" si="6"/>
        <v>1</v>
      </c>
      <c r="CK22" s="136" t="str">
        <f t="shared" si="7"/>
        <v>国頭村</v>
      </c>
      <c r="CL22" s="137">
        <f t="shared" ref="CL22:CL68" si="17">CN22+CP22+CR22</f>
        <v>7.5887281273611737</v>
      </c>
      <c r="CM22" s="75">
        <f t="shared" ref="CM22:CM68" si="18">IF(IF(CL22=0,0,CW22/CL22)&gt;1,1,IF(CL22=0,0,CW22/CL22))</f>
        <v>0</v>
      </c>
      <c r="CN22" s="76">
        <f t="shared" ref="CN22:CN68" si="19">BF22</f>
        <v>0.63710192946107469</v>
      </c>
      <c r="CO22" s="75">
        <f t="shared" ref="CO22:CO68" si="20">IF(IF(CN22=0,0,CX22/CN22)&gt;1,1,IF(CN22=0,0,CX22/CN22))</f>
        <v>0</v>
      </c>
      <c r="CP22" s="76">
        <f t="shared" si="8"/>
        <v>0.52163622677344856</v>
      </c>
      <c r="CQ22" s="75">
        <f t="shared" ref="CQ22:CQ68" si="21">IF(IF(CP22=0,0,CY22/CP22)&gt;1,1,IF(CP22=0,0,CY22/CP22))</f>
        <v>0</v>
      </c>
      <c r="CR22" s="76">
        <f t="shared" si="9"/>
        <v>6.429989971126651</v>
      </c>
      <c r="CS22" s="75">
        <f t="shared" ref="CS22:CS68" si="22">IF(IF(CR22=0,0,CZ22/CR22)&gt;1,1,IF(CR22=0,0,CZ22/CR22))</f>
        <v>0</v>
      </c>
      <c r="CT22" s="76">
        <f t="shared" si="10"/>
        <v>6.7356303795694394</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01547</v>
      </c>
      <c r="AY23" s="20" t="str">
        <f>IF(IFERROR(比較地域マスタ!$Z8,"")=0,"",IFERROR(比較地域マスタ!$Z8,""))</f>
        <v>小清水町</v>
      </c>
      <c r="BB23" s="122" t="str">
        <f t="shared" si="0"/>
        <v>01547</v>
      </c>
      <c r="BC23" s="123" t="str">
        <f t="shared" si="0"/>
        <v>小清水町</v>
      </c>
      <c r="BD23" s="40">
        <f t="shared" si="14"/>
        <v>56.439840604300258</v>
      </c>
      <c r="BE23" s="40">
        <f t="shared" si="15"/>
        <v>25.8141775878793</v>
      </c>
      <c r="BF23" s="40">
        <f>VLOOKUP($AX23&amp;"_"&amp;$BC$14,データシート1!$A:$BS,MATCH($BC$12&amp;"_"&amp;BF$20,データシート1!$A$1:$BS$1,0),0)</f>
        <v>6.7138839527133953</v>
      </c>
      <c r="BG23" s="40">
        <f>VLOOKUP($AX23&amp;"_"&amp;$BC$14,データシート1!$A:$BS,MATCH($BC$12&amp;"_"&amp;BG$20,データシート1!$A$1:$BS$1,0),0)</f>
        <v>0.29681065153557806</v>
      </c>
      <c r="BH23" s="40">
        <f>VLOOKUP($AX23&amp;"_"&amp;$BC$14,データシート1!$A:$BS,MATCH($BC$12&amp;"_"&amp;BH$20,データシート1!$A$1:$BS$1,0),0)</f>
        <v>18.803482983630328</v>
      </c>
      <c r="BI23" s="40">
        <f>VLOOKUP($AX23&amp;"_"&amp;$BC$14,データシート1!$A:$BS,MATCH($BC$12&amp;"_"&amp;BI$20,データシート1!$A$1:$BS$1,0),0)</f>
        <v>5.8193795163084339</v>
      </c>
      <c r="BJ23" s="40">
        <f>VLOOKUP($AX23&amp;"_"&amp;$BC$14,データシート1!$A:$BS,MATCH($BC$12&amp;"_"&amp;BJ$20,データシート1!$A$1:$BS$1,0),0)</f>
        <v>9.1664707595959314</v>
      </c>
      <c r="BK23" s="40">
        <f t="shared" si="1"/>
        <v>15.639812740516591</v>
      </c>
      <c r="BL23" s="40">
        <f t="shared" si="2"/>
        <v>15.364100952676512</v>
      </c>
      <c r="BM23" s="40">
        <f>VLOOKUP($AX23&amp;"_"&amp;$BC$14,データシート1!$A:$BS,MATCH($BC$12&amp;"_"&amp;BM$20,データシート1!$A$1:$BS$1,0),0)</f>
        <v>4.6992989710948141</v>
      </c>
      <c r="BN23" s="40">
        <f>VLOOKUP($AX23&amp;"_"&amp;$BC$14,データシート1!$A:$BS,MATCH($BC$12&amp;"_"&amp;BN$20,データシート1!$A$1:$BS$1,0),0)</f>
        <v>10.664801981581698</v>
      </c>
      <c r="BO23" s="40">
        <f>VLOOKUP($AX23&amp;"_"&amp;$BC$14,データシート1!$A:$BS,MATCH($BC$12&amp;"_"&amp;BO$20,データシート1!$A$1:$BS$1,0),0)</f>
        <v>0.27571178784007805</v>
      </c>
      <c r="BP23" s="40">
        <f>VLOOKUP($AX23&amp;"_"&amp;$BC$14,データシート1!$A:$BS,MATCH($BC$12&amp;"_"&amp;BP$20,データシート1!$A$1:$BS$1,0),0)</f>
        <v>0</v>
      </c>
      <c r="BQ23" s="40">
        <f>VLOOKUP($AX23&amp;"_"&amp;$BC$14,データシート1!$A:$BS,MATCH($BC$12&amp;"_"&amp;BQ$20,データシート1!$A$1:$BS$1,0),0)</f>
        <v>0</v>
      </c>
      <c r="BR23" s="41">
        <f t="shared" si="3"/>
        <v>56.439840604300258</v>
      </c>
      <c r="BT23" s="134" t="str">
        <f t="shared" si="4"/>
        <v>小清水町</v>
      </c>
      <c r="BU23" s="38">
        <f t="shared" ref="BU23:BU68" si="25">BD23</f>
        <v>56.439840604300258</v>
      </c>
      <c r="BV23" s="69">
        <f t="shared" si="16"/>
        <v>0.45737509729806836</v>
      </c>
      <c r="BW23" s="69">
        <f t="shared" si="5"/>
        <v>0.11895646551847015</v>
      </c>
      <c r="BX23" s="69">
        <f t="shared" si="5"/>
        <v>5.2588853610788461E-3</v>
      </c>
      <c r="BY23" s="69">
        <f t="shared" si="5"/>
        <v>0.33315974641851936</v>
      </c>
      <c r="BZ23" s="69">
        <f t="shared" si="5"/>
        <v>0.10310765328180328</v>
      </c>
      <c r="CA23" s="69">
        <f t="shared" si="5"/>
        <v>0.16241135094377854</v>
      </c>
      <c r="CB23" s="69">
        <f t="shared" si="5"/>
        <v>0.27710589847634975</v>
      </c>
      <c r="CC23" s="69">
        <f t="shared" si="5"/>
        <v>0.2722208423725756</v>
      </c>
      <c r="CD23" s="69">
        <f t="shared" si="5"/>
        <v>8.3262087929014558E-2</v>
      </c>
      <c r="CE23" s="69">
        <f t="shared" si="5"/>
        <v>0.18895875444356106</v>
      </c>
      <c r="CF23" s="69">
        <f t="shared" si="5"/>
        <v>4.8850561037741668E-3</v>
      </c>
      <c r="CG23" s="69">
        <f t="shared" si="5"/>
        <v>0</v>
      </c>
      <c r="CH23" s="69">
        <f t="shared" si="5"/>
        <v>0</v>
      </c>
      <c r="CI23" s="135">
        <f t="shared" si="6"/>
        <v>1</v>
      </c>
      <c r="CK23" s="136" t="str">
        <f t="shared" si="7"/>
        <v>小清水町</v>
      </c>
      <c r="CL23" s="137">
        <f t="shared" si="17"/>
        <v>25.8141775878793</v>
      </c>
      <c r="CM23" s="75">
        <f t="shared" si="18"/>
        <v>0.17428407256764378</v>
      </c>
      <c r="CN23" s="76">
        <f t="shared" si="19"/>
        <v>6.7138839527133953</v>
      </c>
      <c r="CO23" s="75">
        <f t="shared" si="20"/>
        <v>0.67010392668192353</v>
      </c>
      <c r="CP23" s="76">
        <f t="shared" si="8"/>
        <v>0.29681065153557806</v>
      </c>
      <c r="CQ23" s="75">
        <f t="shared" si="21"/>
        <v>0</v>
      </c>
      <c r="CR23" s="76">
        <f t="shared" si="9"/>
        <v>18.803482983630328</v>
      </c>
      <c r="CS23" s="75">
        <f t="shared" si="22"/>
        <v>0</v>
      </c>
      <c r="CT23" s="76">
        <f t="shared" si="10"/>
        <v>5.8193795163084339</v>
      </c>
      <c r="CU23" s="77">
        <f t="shared" si="23"/>
        <v>0</v>
      </c>
      <c r="CV23" s="18"/>
      <c r="CW23" s="1078">
        <f t="shared" si="24"/>
        <v>4.4989999999999997</v>
      </c>
      <c r="CX23" s="1081">
        <f>VLOOKUP($AX23&amp;"_"&amp;$CW$14,データシート1!$A:$BS,MATCH($CW$12&amp;"_"&amp;CX$20,データシート1!$A$1:$BS$1,0),0)</f>
        <v>4.4989999999999997</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4.4989999999999997</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1</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33663</v>
      </c>
      <c r="AY24" s="20" t="str">
        <f>IF(IFERROR(比較地域マスタ!$Z9,"")=0,"",IFERROR(比較地域マスタ!$Z9,""))</f>
        <v>久米南町</v>
      </c>
      <c r="BB24" s="122" t="str">
        <f t="shared" si="0"/>
        <v>33663</v>
      </c>
      <c r="BC24" s="123" t="str">
        <f t="shared" si="0"/>
        <v>久米南町</v>
      </c>
      <c r="BD24" s="40">
        <f t="shared" si="14"/>
        <v>59.821815740848727</v>
      </c>
      <c r="BE24" s="40">
        <f t="shared" si="15"/>
        <v>38.289642920274247</v>
      </c>
      <c r="BF24" s="40">
        <f>VLOOKUP($AX24&amp;"_"&amp;$BC$14,データシート1!$A:$BS,MATCH($BC$12&amp;"_"&amp;BF$20,データシート1!$A$1:$BS$1,0),0)</f>
        <v>35.927179165808838</v>
      </c>
      <c r="BG24" s="40">
        <f>VLOOKUP($AX24&amp;"_"&amp;$BC$14,データシート1!$A:$BS,MATCH($BC$12&amp;"_"&amp;BG$20,データシート1!$A$1:$BS$1,0),0)</f>
        <v>0.15909738940758833</v>
      </c>
      <c r="BH24" s="40">
        <f>VLOOKUP($AX24&amp;"_"&amp;$BC$14,データシート1!$A:$BS,MATCH($BC$12&amp;"_"&amp;BH$20,データシート1!$A$1:$BS$1,0),0)</f>
        <v>2.2033663650578141</v>
      </c>
      <c r="BI24" s="40">
        <f>VLOOKUP($AX24&amp;"_"&amp;$BC$14,データシート1!$A:$BS,MATCH($BC$12&amp;"_"&amp;BI$20,データシート1!$A$1:$BS$1,0),0)</f>
        <v>3.6595018153240226</v>
      </c>
      <c r="BJ24" s="40">
        <f>VLOOKUP($AX24&amp;"_"&amp;$BC$14,データシート1!$A:$BS,MATCH($BC$12&amp;"_"&amp;BJ$20,データシート1!$A$1:$BS$1,0),0)</f>
        <v>6.9456065791970083</v>
      </c>
      <c r="BK24" s="40">
        <f t="shared" si="1"/>
        <v>10.500354532095839</v>
      </c>
      <c r="BL24" s="40">
        <f t="shared" si="2"/>
        <v>10.223876223032082</v>
      </c>
      <c r="BM24" s="40">
        <f>VLOOKUP($AX24&amp;"_"&amp;$BC$14,データシート1!$A:$BS,MATCH($BC$12&amp;"_"&amp;BM$20,データシート1!$A$1:$BS$1,0),0)</f>
        <v>3.9561995804898871</v>
      </c>
      <c r="BN24" s="40">
        <f>VLOOKUP($AX24&amp;"_"&amp;$BC$14,データシート1!$A:$BS,MATCH($BC$12&amp;"_"&amp;BN$20,データシート1!$A$1:$BS$1,0),0)</f>
        <v>6.2676766425421961</v>
      </c>
      <c r="BO24" s="40">
        <f>VLOOKUP($AX24&amp;"_"&amp;$BC$14,データシート1!$A:$BS,MATCH($BC$12&amp;"_"&amp;BO$20,データシート1!$A$1:$BS$1,0),0)</f>
        <v>0.27647830906375664</v>
      </c>
      <c r="BP24" s="40">
        <f>VLOOKUP($AX24&amp;"_"&amp;$BC$14,データシート1!$A:$BS,MATCH($BC$12&amp;"_"&amp;BP$20,データシート1!$A$1:$BS$1,0),0)</f>
        <v>0</v>
      </c>
      <c r="BQ24" s="40">
        <f>VLOOKUP($AX24&amp;"_"&amp;$BC$14,データシート1!$A:$BS,MATCH($BC$12&amp;"_"&amp;BQ$20,データシート1!$A$1:$BS$1,0),0)</f>
        <v>0.42670989395761111</v>
      </c>
      <c r="BR24" s="41">
        <f t="shared" si="3"/>
        <v>59.821815740848727</v>
      </c>
      <c r="BT24" s="134" t="str">
        <f t="shared" si="4"/>
        <v>久米南町</v>
      </c>
      <c r="BU24" s="38">
        <f t="shared" si="25"/>
        <v>59.821815740848727</v>
      </c>
      <c r="BV24" s="69">
        <f t="shared" si="16"/>
        <v>0.64006153016396239</v>
      </c>
      <c r="BW24" s="69">
        <f t="shared" si="5"/>
        <v>0.60056985433954868</v>
      </c>
      <c r="BX24" s="69">
        <f t="shared" si="5"/>
        <v>2.6595212371487795E-3</v>
      </c>
      <c r="BY24" s="69">
        <f t="shared" si="5"/>
        <v>3.6832154587264854E-2</v>
      </c>
      <c r="BZ24" s="69">
        <f t="shared" si="5"/>
        <v>6.1173365769724847E-2</v>
      </c>
      <c r="CA24" s="69">
        <f t="shared" si="5"/>
        <v>0.1161049107784649</v>
      </c>
      <c r="CB24" s="69">
        <f t="shared" si="5"/>
        <v>0.1755271785394133</v>
      </c>
      <c r="CC24" s="69">
        <f t="shared" si="5"/>
        <v>0.17090548149394955</v>
      </c>
      <c r="CD24" s="69">
        <f t="shared" si="5"/>
        <v>6.613305750578273E-2</v>
      </c>
      <c r="CE24" s="69">
        <f t="shared" si="5"/>
        <v>0.10477242398816684</v>
      </c>
      <c r="CF24" s="69">
        <f t="shared" si="5"/>
        <v>4.6216970454637371E-3</v>
      </c>
      <c r="CG24" s="69">
        <f t="shared" si="5"/>
        <v>0</v>
      </c>
      <c r="CH24" s="69">
        <f t="shared" si="5"/>
        <v>7.1330147484346008E-3</v>
      </c>
      <c r="CI24" s="135">
        <f t="shared" si="6"/>
        <v>1</v>
      </c>
      <c r="CK24" s="136" t="str">
        <f t="shared" si="7"/>
        <v>久米南町</v>
      </c>
      <c r="CL24" s="137">
        <f t="shared" si="17"/>
        <v>38.289642920274247</v>
      </c>
      <c r="CM24" s="75">
        <f t="shared" si="18"/>
        <v>0.16597177501060079</v>
      </c>
      <c r="CN24" s="76">
        <f t="shared" si="19"/>
        <v>35.927179165808838</v>
      </c>
      <c r="CO24" s="75">
        <f t="shared" si="20"/>
        <v>0.17688558210125008</v>
      </c>
      <c r="CP24" s="76">
        <f t="shared" si="8"/>
        <v>0.15909738940758833</v>
      </c>
      <c r="CQ24" s="75">
        <f t="shared" si="21"/>
        <v>0</v>
      </c>
      <c r="CR24" s="76">
        <f t="shared" si="9"/>
        <v>2.2033663650578141</v>
      </c>
      <c r="CS24" s="75">
        <f t="shared" si="22"/>
        <v>0</v>
      </c>
      <c r="CT24" s="76">
        <f t="shared" si="10"/>
        <v>3.6595018153240226</v>
      </c>
      <c r="CU24" s="77">
        <f t="shared" si="23"/>
        <v>0</v>
      </c>
      <c r="CV24" s="18"/>
      <c r="CW24" s="1078">
        <f t="shared" si="24"/>
        <v>6.3550000000000004</v>
      </c>
      <c r="CX24" s="1081">
        <f>VLOOKUP($AX24&amp;"_"&amp;$CW$14,データシート1!$A:$BS,MATCH($CW$12&amp;"_"&amp;CX$20,データシート1!$A$1:$BS$1,0),0)</f>
        <v>6.3550000000000004</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6.3550000000000004</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01394</v>
      </c>
      <c r="AY25" s="20" t="str">
        <f>IF(IFERROR(比較地域マスタ!$Z10,"")=0,"",IFERROR(比較地域マスタ!$Z10,""))</f>
        <v>蘭越町</v>
      </c>
      <c r="BB25" s="122" t="str">
        <f t="shared" si="0"/>
        <v>01394</v>
      </c>
      <c r="BC25" s="123" t="str">
        <f t="shared" si="0"/>
        <v>蘭越町</v>
      </c>
      <c r="BD25" s="40">
        <f t="shared" si="14"/>
        <v>35.540219954172457</v>
      </c>
      <c r="BE25" s="40">
        <f t="shared" si="15"/>
        <v>7.5100139285008654</v>
      </c>
      <c r="BF25" s="40">
        <f>VLOOKUP($AX25&amp;"_"&amp;$BC$14,データシート1!$A:$BS,MATCH($BC$12&amp;"_"&amp;BF$20,データシート1!$A$1:$BS$1,0),0)</f>
        <v>0</v>
      </c>
      <c r="BG25" s="40">
        <f>VLOOKUP($AX25&amp;"_"&amp;$BC$14,データシート1!$A:$BS,MATCH($BC$12&amp;"_"&amp;BG$20,データシート1!$A$1:$BS$1,0),0)</f>
        <v>0.90207158800028631</v>
      </c>
      <c r="BH25" s="40">
        <f>VLOOKUP($AX25&amp;"_"&amp;$BC$14,データシート1!$A:$BS,MATCH($BC$12&amp;"_"&amp;BH$20,データシート1!$A$1:$BS$1,0),0)</f>
        <v>6.6079423405005793</v>
      </c>
      <c r="BI25" s="40">
        <f>VLOOKUP($AX25&amp;"_"&amp;$BC$14,データシート1!$A:$BS,MATCH($BC$12&amp;"_"&amp;BI$20,データシート1!$A$1:$BS$1,0),0)</f>
        <v>5.46682508242165</v>
      </c>
      <c r="BJ25" s="40">
        <f>VLOOKUP($AX25&amp;"_"&amp;$BC$14,データシート1!$A:$BS,MATCH($BC$12&amp;"_"&amp;BJ$20,データシート1!$A$1:$BS$1,0),0)</f>
        <v>10.468980911177701</v>
      </c>
      <c r="BK25" s="40">
        <f t="shared" si="1"/>
        <v>12.094400032072246</v>
      </c>
      <c r="BL25" s="40">
        <f t="shared" si="2"/>
        <v>11.822874629376873</v>
      </c>
      <c r="BM25" s="40">
        <f>VLOOKUP($AX25&amp;"_"&amp;$BC$14,データシート1!$A:$BS,MATCH($BC$12&amp;"_"&amp;BM$20,データシート1!$A$1:$BS$1,0),0)</f>
        <v>3.9506018449674394</v>
      </c>
      <c r="BN25" s="40">
        <f>VLOOKUP($AX25&amp;"_"&amp;$BC$14,データシート1!$A:$BS,MATCH($BC$12&amp;"_"&amp;BN$20,データシート1!$A$1:$BS$1,0),0)</f>
        <v>7.8722727844094331</v>
      </c>
      <c r="BO25" s="40">
        <f>VLOOKUP($AX25&amp;"_"&amp;$BC$14,データシート1!$A:$BS,MATCH($BC$12&amp;"_"&amp;BO$20,データシート1!$A$1:$BS$1,0),0)</f>
        <v>0.27152540269537201</v>
      </c>
      <c r="BP25" s="40">
        <f>VLOOKUP($AX25&amp;"_"&amp;$BC$14,データシート1!$A:$BS,MATCH($BC$12&amp;"_"&amp;BP$20,データシート1!$A$1:$BS$1,0),0)</f>
        <v>0</v>
      </c>
      <c r="BQ25" s="40">
        <f>VLOOKUP($AX25&amp;"_"&amp;$BC$14,データシート1!$A:$BS,MATCH($BC$12&amp;"_"&amp;BQ$20,データシート1!$A$1:$BS$1,0),0)</f>
        <v>0</v>
      </c>
      <c r="BR25" s="41">
        <f t="shared" si="3"/>
        <v>35.540219954172457</v>
      </c>
      <c r="BT25" s="134" t="str">
        <f t="shared" si="4"/>
        <v>蘭越町</v>
      </c>
      <c r="BU25" s="38">
        <f t="shared" si="25"/>
        <v>35.540219954172457</v>
      </c>
      <c r="BV25" s="69">
        <f t="shared" si="16"/>
        <v>0.21131028277778519</v>
      </c>
      <c r="BW25" s="69">
        <f t="shared" si="5"/>
        <v>0</v>
      </c>
      <c r="BX25" s="69">
        <f t="shared" si="5"/>
        <v>2.5381710894402672E-2</v>
      </c>
      <c r="BY25" s="69">
        <f t="shared" si="5"/>
        <v>0.18592857188338252</v>
      </c>
      <c r="BZ25" s="69">
        <f t="shared" si="5"/>
        <v>0.15382080047537353</v>
      </c>
      <c r="CA25" s="69">
        <f t="shared" si="5"/>
        <v>0.29456713899567838</v>
      </c>
      <c r="CB25" s="69">
        <f t="shared" si="5"/>
        <v>0.34030177775116305</v>
      </c>
      <c r="CC25" s="69">
        <f t="shared" si="5"/>
        <v>0.33266183058579679</v>
      </c>
      <c r="CD25" s="69">
        <f t="shared" si="5"/>
        <v>0.11115862113576015</v>
      </c>
      <c r="CE25" s="69">
        <f t="shared" si="5"/>
        <v>0.22150320945003663</v>
      </c>
      <c r="CF25" s="69">
        <f t="shared" si="5"/>
        <v>7.6399471653662253E-3</v>
      </c>
      <c r="CG25" s="69">
        <f t="shared" si="5"/>
        <v>0</v>
      </c>
      <c r="CH25" s="69">
        <f t="shared" si="5"/>
        <v>0</v>
      </c>
      <c r="CI25" s="135">
        <f t="shared" si="6"/>
        <v>1</v>
      </c>
      <c r="CK25" s="136" t="str">
        <f t="shared" si="7"/>
        <v>蘭越町</v>
      </c>
      <c r="CL25" s="137">
        <f t="shared" si="17"/>
        <v>7.5100139285008654</v>
      </c>
      <c r="CM25" s="75">
        <f t="shared" si="18"/>
        <v>0</v>
      </c>
      <c r="CN25" s="76">
        <f t="shared" si="19"/>
        <v>0</v>
      </c>
      <c r="CO25" s="75">
        <f t="shared" si="20"/>
        <v>0</v>
      </c>
      <c r="CP25" s="76">
        <f t="shared" si="8"/>
        <v>0.90207158800028631</v>
      </c>
      <c r="CQ25" s="75">
        <f t="shared" si="21"/>
        <v>0</v>
      </c>
      <c r="CR25" s="76">
        <f t="shared" si="9"/>
        <v>6.6079423405005793</v>
      </c>
      <c r="CS25" s="75">
        <f t="shared" si="22"/>
        <v>0</v>
      </c>
      <c r="CT25" s="76">
        <f t="shared" si="10"/>
        <v>5.46682508242165</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01694</v>
      </c>
      <c r="AY26" s="20" t="str">
        <f>IF(IFERROR(比較地域マスタ!$Z11,"")=0,"",IFERROR(比較地域マスタ!$Z11,""))</f>
        <v>羅臼町</v>
      </c>
      <c r="BB26" s="122" t="str">
        <f t="shared" si="0"/>
        <v>01694</v>
      </c>
      <c r="BC26" s="123" t="str">
        <f t="shared" si="0"/>
        <v>羅臼町</v>
      </c>
      <c r="BD26" s="40">
        <f t="shared" si="14"/>
        <v>90.367392042727417</v>
      </c>
      <c r="BE26" s="40">
        <f t="shared" si="15"/>
        <v>62.763078652302369</v>
      </c>
      <c r="BF26" s="40">
        <f>VLOOKUP($AX26&amp;"_"&amp;$BC$14,データシート1!$A:$BS,MATCH($BC$12&amp;"_"&amp;BF$20,データシート1!$A$1:$BS$1,0),0)</f>
        <v>31.874554961872349</v>
      </c>
      <c r="BG26" s="40">
        <f>VLOOKUP($AX26&amp;"_"&amp;$BC$14,データシート1!$A:$BS,MATCH($BC$12&amp;"_"&amp;BG$20,データシート1!$A$1:$BS$1,0),0)</f>
        <v>0.37537817694205461</v>
      </c>
      <c r="BH26" s="40">
        <f>VLOOKUP($AX26&amp;"_"&amp;$BC$14,データシート1!$A:$BS,MATCH($BC$12&amp;"_"&amp;BH$20,データシート1!$A$1:$BS$1,0),0)</f>
        <v>30.513145513487967</v>
      </c>
      <c r="BI26" s="40">
        <f>VLOOKUP($AX26&amp;"_"&amp;$BC$14,データシート1!$A:$BS,MATCH($BC$12&amp;"_"&amp;BI$20,データシート1!$A$1:$BS$1,0),0)</f>
        <v>5.3909589384206962</v>
      </c>
      <c r="BJ26" s="40">
        <f>VLOOKUP($AX26&amp;"_"&amp;$BC$14,データシート1!$A:$BS,MATCH($BC$12&amp;"_"&amp;BJ$20,データシート1!$A$1:$BS$1,0),0)</f>
        <v>9.255379302366018</v>
      </c>
      <c r="BK26" s="40">
        <f t="shared" si="1"/>
        <v>12.23604238163473</v>
      </c>
      <c r="BL26" s="40">
        <f t="shared" si="2"/>
        <v>11.955023908399955</v>
      </c>
      <c r="BM26" s="40">
        <f>VLOOKUP($AX26&amp;"_"&amp;$BC$14,データシート1!$A:$BS,MATCH($BC$12&amp;"_"&amp;BM$20,データシート1!$A$1:$BS$1,0),0)</f>
        <v>4.4949816245254741</v>
      </c>
      <c r="BN26" s="40">
        <f>VLOOKUP($AX26&amp;"_"&amp;$BC$14,データシート1!$A:$BS,MATCH($BC$12&amp;"_"&amp;BN$20,データシート1!$A$1:$BS$1,0),0)</f>
        <v>7.46004228387448</v>
      </c>
      <c r="BO26" s="40">
        <f>VLOOKUP($AX26&amp;"_"&amp;$BC$14,データシート1!$A:$BS,MATCH($BC$12&amp;"_"&amp;BO$20,データシート1!$A$1:$BS$1,0),0)</f>
        <v>0.28101847323477591</v>
      </c>
      <c r="BP26" s="40">
        <f>VLOOKUP($AX26&amp;"_"&amp;$BC$14,データシート1!$A:$BS,MATCH($BC$12&amp;"_"&amp;BP$20,データシート1!$A$1:$BS$1,0),0)</f>
        <v>0</v>
      </c>
      <c r="BQ26" s="40">
        <f>VLOOKUP($AX26&amp;"_"&amp;$BC$14,データシート1!$A:$BS,MATCH($BC$12&amp;"_"&amp;BQ$20,データシート1!$A$1:$BS$1,0),0)</f>
        <v>0.72193276800359718</v>
      </c>
      <c r="BR26" s="41">
        <f t="shared" si="3"/>
        <v>90.367392042727417</v>
      </c>
      <c r="BT26" s="134" t="str">
        <f t="shared" si="4"/>
        <v>羅臼町</v>
      </c>
      <c r="BU26" s="38">
        <f t="shared" si="25"/>
        <v>90.367392042727417</v>
      </c>
      <c r="BV26" s="69">
        <f t="shared" si="16"/>
        <v>0.6945323665269304</v>
      </c>
      <c r="BW26" s="69">
        <f t="shared" si="5"/>
        <v>0.35272186395288974</v>
      </c>
      <c r="BX26" s="69">
        <f t="shared" si="5"/>
        <v>4.1539118088587609E-3</v>
      </c>
      <c r="BY26" s="69">
        <f t="shared" si="5"/>
        <v>0.3376565907651819</v>
      </c>
      <c r="BZ26" s="69">
        <f t="shared" si="5"/>
        <v>5.9656019904522073E-2</v>
      </c>
      <c r="CA26" s="69">
        <f t="shared" si="5"/>
        <v>0.10241945787248015</v>
      </c>
      <c r="CB26" s="69">
        <f t="shared" si="5"/>
        <v>0.13540329210617583</v>
      </c>
      <c r="CC26" s="69">
        <f t="shared" si="5"/>
        <v>0.13229355897254833</v>
      </c>
      <c r="CD26" s="69">
        <f t="shared" si="5"/>
        <v>4.9741190078830225E-2</v>
      </c>
      <c r="CE26" s="69">
        <f t="shared" si="5"/>
        <v>8.25523688937181E-2</v>
      </c>
      <c r="CF26" s="69">
        <f t="shared" si="5"/>
        <v>3.109733133627504E-3</v>
      </c>
      <c r="CG26" s="69">
        <f t="shared" si="5"/>
        <v>0</v>
      </c>
      <c r="CH26" s="69">
        <f t="shared" si="5"/>
        <v>7.9888635898915147E-3</v>
      </c>
      <c r="CI26" s="135">
        <f t="shared" si="6"/>
        <v>1</v>
      </c>
      <c r="CK26" s="136" t="str">
        <f t="shared" si="7"/>
        <v>羅臼町</v>
      </c>
      <c r="CL26" s="137">
        <f t="shared" si="17"/>
        <v>62.763078652302369</v>
      </c>
      <c r="CM26" s="75">
        <f t="shared" si="18"/>
        <v>0</v>
      </c>
      <c r="CN26" s="76">
        <f t="shared" si="19"/>
        <v>31.874554961872349</v>
      </c>
      <c r="CO26" s="75">
        <f t="shared" si="20"/>
        <v>0</v>
      </c>
      <c r="CP26" s="76">
        <f t="shared" si="8"/>
        <v>0.37537817694205461</v>
      </c>
      <c r="CQ26" s="75">
        <f t="shared" si="21"/>
        <v>0</v>
      </c>
      <c r="CR26" s="76">
        <f t="shared" si="9"/>
        <v>30.513145513487967</v>
      </c>
      <c r="CS26" s="75">
        <f t="shared" si="22"/>
        <v>0</v>
      </c>
      <c r="CT26" s="76">
        <f t="shared" si="10"/>
        <v>5.3909589384206962</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20562</v>
      </c>
      <c r="AY27" s="20" t="str">
        <f>IF(IFERROR(比較地域マスタ!$Z12,"")=0,"",IFERROR(比較地域マスタ!$Z12,""))</f>
        <v>木島平村</v>
      </c>
      <c r="BB27" s="122" t="str">
        <f t="shared" si="0"/>
        <v>20562</v>
      </c>
      <c r="BC27" s="123" t="str">
        <f t="shared" si="0"/>
        <v>木島平村</v>
      </c>
      <c r="BD27" s="40">
        <f t="shared" si="14"/>
        <v>24.887909134646566</v>
      </c>
      <c r="BE27" s="40">
        <f t="shared" si="15"/>
        <v>3.4118382135354404</v>
      </c>
      <c r="BF27" s="40">
        <f>VLOOKUP($AX27&amp;"_"&amp;$BC$14,データシート1!$A:$BS,MATCH($BC$12&amp;"_"&amp;BF$20,データシート1!$A$1:$BS$1,0),0)</f>
        <v>1.124028063088135</v>
      </c>
      <c r="BG27" s="40">
        <f>VLOOKUP($AX27&amp;"_"&amp;$BC$14,データシート1!$A:$BS,MATCH($BC$12&amp;"_"&amp;BG$20,データシート1!$A$1:$BS$1,0),0)</f>
        <v>0.26395349856042433</v>
      </c>
      <c r="BH27" s="40">
        <f>VLOOKUP($AX27&amp;"_"&amp;$BC$14,データシート1!$A:$BS,MATCH($BC$12&amp;"_"&amp;BH$20,データシート1!$A$1:$BS$1,0),0)</f>
        <v>2.0238566518868812</v>
      </c>
      <c r="BI27" s="40">
        <f>VLOOKUP($AX27&amp;"_"&amp;$BC$14,データシート1!$A:$BS,MATCH($BC$12&amp;"_"&amp;BI$20,データシート1!$A$1:$BS$1,0),0)</f>
        <v>3.0918725336003092</v>
      </c>
      <c r="BJ27" s="40">
        <f>VLOOKUP($AX27&amp;"_"&amp;$BC$14,データシート1!$A:$BS,MATCH($BC$12&amp;"_"&amp;BJ$20,データシート1!$A$1:$BS$1,0),0)</f>
        <v>6.3772972661493013</v>
      </c>
      <c r="BK27" s="40">
        <f t="shared" si="1"/>
        <v>11.681029788677751</v>
      </c>
      <c r="BL27" s="40">
        <f t="shared" si="2"/>
        <v>11.411037428429736</v>
      </c>
      <c r="BM27" s="40">
        <f>VLOOKUP($AX27&amp;"_"&amp;$BC$14,データシート1!$A:$BS,MATCH($BC$12&amp;"_"&amp;BM$20,データシート1!$A$1:$BS$1,0),0)</f>
        <v>4.2612761664632846</v>
      </c>
      <c r="BN27" s="40">
        <f>VLOOKUP($AX27&amp;"_"&amp;$BC$14,データシート1!$A:$BS,MATCH($BC$12&amp;"_"&amp;BN$20,データシート1!$A$1:$BS$1,0),0)</f>
        <v>7.149761261966451</v>
      </c>
      <c r="BO27" s="40">
        <f>VLOOKUP($AX27&amp;"_"&amp;$BC$14,データシート1!$A:$BS,MATCH($BC$12&amp;"_"&amp;BO$20,データシート1!$A$1:$BS$1,0),0)</f>
        <v>0.26999236024801487</v>
      </c>
      <c r="BP27" s="40">
        <f>VLOOKUP($AX27&amp;"_"&amp;$BC$14,データシート1!$A:$BS,MATCH($BC$12&amp;"_"&amp;BP$20,データシート1!$A$1:$BS$1,0),0)</f>
        <v>0</v>
      </c>
      <c r="BQ27" s="40">
        <f>VLOOKUP($AX27&amp;"_"&amp;$BC$14,データシート1!$A:$BS,MATCH($BC$12&amp;"_"&amp;BQ$20,データシート1!$A$1:$BS$1,0),0)</f>
        <v>0.32587133268376289</v>
      </c>
      <c r="BR27" s="41">
        <f t="shared" si="3"/>
        <v>24.887909134646566</v>
      </c>
      <c r="BT27" s="134" t="str">
        <f t="shared" si="4"/>
        <v>木島平村</v>
      </c>
      <c r="BU27" s="38">
        <f t="shared" si="25"/>
        <v>24.887909134646566</v>
      </c>
      <c r="BV27" s="69">
        <f t="shared" si="16"/>
        <v>0.13708818185878885</v>
      </c>
      <c r="BW27" s="69">
        <f t="shared" si="5"/>
        <v>4.516361969207653E-2</v>
      </c>
      <c r="BX27" s="69">
        <f t="shared" si="5"/>
        <v>1.0605691990130802E-2</v>
      </c>
      <c r="BY27" s="69">
        <f t="shared" si="5"/>
        <v>8.1318870176581515E-2</v>
      </c>
      <c r="BZ27" s="69">
        <f t="shared" si="5"/>
        <v>0.12423191184413721</v>
      </c>
      <c r="CA27" s="69">
        <f t="shared" si="5"/>
        <v>0.25624078067978151</v>
      </c>
      <c r="CB27" s="69">
        <f t="shared" si="5"/>
        <v>0.46934556557089557</v>
      </c>
      <c r="CC27" s="69">
        <f t="shared" si="5"/>
        <v>0.45849723119345459</v>
      </c>
      <c r="CD27" s="69">
        <f t="shared" si="5"/>
        <v>0.171218728877917</v>
      </c>
      <c r="CE27" s="69">
        <f t="shared" si="5"/>
        <v>0.28727850231553753</v>
      </c>
      <c r="CF27" s="69">
        <f t="shared" si="5"/>
        <v>1.0848334377441026E-2</v>
      </c>
      <c r="CG27" s="69">
        <f t="shared" si="5"/>
        <v>0</v>
      </c>
      <c r="CH27" s="69">
        <f t="shared" si="5"/>
        <v>1.3093560046396826E-2</v>
      </c>
      <c r="CI27" s="135">
        <f t="shared" si="6"/>
        <v>1</v>
      </c>
      <c r="CK27" s="136" t="str">
        <f t="shared" si="7"/>
        <v>木島平村</v>
      </c>
      <c r="CL27" s="137">
        <f t="shared" si="17"/>
        <v>3.4118382135354404</v>
      </c>
      <c r="CM27" s="75">
        <f t="shared" si="18"/>
        <v>0</v>
      </c>
      <c r="CN27" s="76">
        <f t="shared" si="19"/>
        <v>1.124028063088135</v>
      </c>
      <c r="CO27" s="75">
        <f t="shared" si="20"/>
        <v>0</v>
      </c>
      <c r="CP27" s="76">
        <f t="shared" si="8"/>
        <v>0.26395349856042433</v>
      </c>
      <c r="CQ27" s="75">
        <f t="shared" si="21"/>
        <v>0</v>
      </c>
      <c r="CR27" s="76">
        <f t="shared" si="9"/>
        <v>2.0238566518868812</v>
      </c>
      <c r="CS27" s="75">
        <f t="shared" si="22"/>
        <v>0</v>
      </c>
      <c r="CT27" s="76">
        <f t="shared" si="10"/>
        <v>3.0918725336003092</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05366</v>
      </c>
      <c r="AY28" s="20" t="str">
        <f>IF(IFERROR(比較地域マスタ!$Z13,"")=0,"",IFERROR(比較地域マスタ!$Z13,""))</f>
        <v>井川町</v>
      </c>
      <c r="BB28" s="122" t="str">
        <f t="shared" si="0"/>
        <v>05366</v>
      </c>
      <c r="BC28" s="123" t="str">
        <f t="shared" si="0"/>
        <v>井川町</v>
      </c>
      <c r="BD28" s="40">
        <f t="shared" si="14"/>
        <v>37.081137543677421</v>
      </c>
      <c r="BE28" s="40">
        <f t="shared" si="15"/>
        <v>16.670388934047487</v>
      </c>
      <c r="BF28" s="40">
        <f>VLOOKUP($AX28&amp;"_"&amp;$BC$14,データシート1!$A:$BS,MATCH($BC$12&amp;"_"&amp;BF$20,データシート1!$A$1:$BS$1,0),0)</f>
        <v>11.509833388258119</v>
      </c>
      <c r="BG28" s="40">
        <f>VLOOKUP($AX28&amp;"_"&amp;$BC$14,データシート1!$A:$BS,MATCH($BC$12&amp;"_"&amp;BG$20,データシート1!$A$1:$BS$1,0),0)</f>
        <v>0.54455663548459621</v>
      </c>
      <c r="BH28" s="40">
        <f>VLOOKUP($AX28&amp;"_"&amp;$BC$14,データシート1!$A:$BS,MATCH($BC$12&amp;"_"&amp;BH$20,データシート1!$A$1:$BS$1,0),0)</f>
        <v>4.6159989103047705</v>
      </c>
      <c r="BI28" s="40">
        <f>VLOOKUP($AX28&amp;"_"&amp;$BC$14,データシート1!$A:$BS,MATCH($BC$12&amp;"_"&amp;BI$20,データシート1!$A$1:$BS$1,0),0)</f>
        <v>3.7088944544361189</v>
      </c>
      <c r="BJ28" s="40">
        <f>VLOOKUP($AX28&amp;"_"&amp;$BC$14,データシート1!$A:$BS,MATCH($BC$12&amp;"_"&amp;BJ$20,データシート1!$A$1:$BS$1,0),0)</f>
        <v>7.1176262507918544</v>
      </c>
      <c r="BK28" s="40">
        <f t="shared" si="1"/>
        <v>9.1080809218844099</v>
      </c>
      <c r="BL28" s="40">
        <f t="shared" si="2"/>
        <v>8.837616856267978</v>
      </c>
      <c r="BM28" s="40">
        <f>VLOOKUP($AX28&amp;"_"&amp;$BC$14,データシート1!$A:$BS,MATCH($BC$12&amp;"_"&amp;BM$20,データシート1!$A$1:$BS$1,0),0)</f>
        <v>4.06815429093884</v>
      </c>
      <c r="BN28" s="40">
        <f>VLOOKUP($AX28&amp;"_"&amp;$BC$14,データシート1!$A:$BS,MATCH($BC$12&amp;"_"&amp;BN$20,データシート1!$A$1:$BS$1,0),0)</f>
        <v>4.7694625653291389</v>
      </c>
      <c r="BO28" s="40">
        <f>VLOOKUP($AX28&amp;"_"&amp;$BC$14,データシート1!$A:$BS,MATCH($BC$12&amp;"_"&amp;BO$20,データシート1!$A$1:$BS$1,0),0)</f>
        <v>0.27046406561643244</v>
      </c>
      <c r="BP28" s="40">
        <f>VLOOKUP($AX28&amp;"_"&amp;$BC$14,データシート1!$A:$BS,MATCH($BC$12&amp;"_"&amp;BP$20,データシート1!$A$1:$BS$1,0),0)</f>
        <v>0</v>
      </c>
      <c r="BQ28" s="40">
        <f>VLOOKUP($AX28&amp;"_"&amp;$BC$14,データシート1!$A:$BS,MATCH($BC$12&amp;"_"&amp;BQ$20,データシート1!$A$1:$BS$1,0),0)</f>
        <v>0.47614698251755122</v>
      </c>
      <c r="BR28" s="41">
        <f t="shared" si="3"/>
        <v>37.081137543677421</v>
      </c>
      <c r="BT28" s="134" t="str">
        <f t="shared" si="4"/>
        <v>井川町</v>
      </c>
      <c r="BU28" s="38">
        <f t="shared" si="25"/>
        <v>37.081137543677421</v>
      </c>
      <c r="BV28" s="69">
        <f t="shared" si="16"/>
        <v>0.44956519778854248</v>
      </c>
      <c r="BW28" s="69">
        <f t="shared" si="5"/>
        <v>0.31039590882833157</v>
      </c>
      <c r="BX28" s="69">
        <f t="shared" si="5"/>
        <v>1.4685542881287542E-2</v>
      </c>
      <c r="BY28" s="69">
        <f t="shared" si="5"/>
        <v>0.12448374607892332</v>
      </c>
      <c r="BZ28" s="69">
        <f t="shared" si="5"/>
        <v>0.1000210538327595</v>
      </c>
      <c r="CA28" s="69">
        <f t="shared" si="5"/>
        <v>0.19194735443075578</v>
      </c>
      <c r="CB28" s="69">
        <f t="shared" si="5"/>
        <v>0.24562571499205255</v>
      </c>
      <c r="CC28" s="69">
        <f t="shared" si="5"/>
        <v>0.23833187010129495</v>
      </c>
      <c r="CD28" s="69">
        <f t="shared" si="5"/>
        <v>0.10970953321340292</v>
      </c>
      <c r="CE28" s="69">
        <f t="shared" si="5"/>
        <v>0.12862233688789204</v>
      </c>
      <c r="CF28" s="69">
        <f t="shared" si="5"/>
        <v>7.2938448907576281E-3</v>
      </c>
      <c r="CG28" s="69">
        <f t="shared" si="5"/>
        <v>0</v>
      </c>
      <c r="CH28" s="69">
        <f t="shared" si="5"/>
        <v>1.284067895588973E-2</v>
      </c>
      <c r="CI28" s="135">
        <f t="shared" si="6"/>
        <v>1</v>
      </c>
      <c r="CK28" s="136" t="str">
        <f t="shared" si="7"/>
        <v>井川町</v>
      </c>
      <c r="CL28" s="137">
        <f t="shared" si="17"/>
        <v>16.670388934047487</v>
      </c>
      <c r="CM28" s="75">
        <f t="shared" si="18"/>
        <v>1</v>
      </c>
      <c r="CN28" s="76">
        <f t="shared" si="19"/>
        <v>11.509833388258119</v>
      </c>
      <c r="CO28" s="75">
        <f t="shared" si="20"/>
        <v>1</v>
      </c>
      <c r="CP28" s="76">
        <f t="shared" si="8"/>
        <v>0.54455663548459621</v>
      </c>
      <c r="CQ28" s="75">
        <f t="shared" si="21"/>
        <v>0</v>
      </c>
      <c r="CR28" s="76">
        <f t="shared" si="9"/>
        <v>4.6159989103047705</v>
      </c>
      <c r="CS28" s="75">
        <f t="shared" si="22"/>
        <v>0</v>
      </c>
      <c r="CT28" s="76">
        <f t="shared" si="10"/>
        <v>3.7088944544361189</v>
      </c>
      <c r="CU28" s="77">
        <f t="shared" si="23"/>
        <v>0</v>
      </c>
      <c r="CV28" s="18"/>
      <c r="CW28" s="1078">
        <f t="shared" si="24"/>
        <v>17.152000000000001</v>
      </c>
      <c r="CX28" s="1081">
        <f>VLOOKUP($AX28&amp;"_"&amp;$CW$14,データシート1!$A:$BS,MATCH($CW$12&amp;"_"&amp;CX$20,データシート1!$A$1:$BS$1,0),0)</f>
        <v>17.152000000000001</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17.152000000000001</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1</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01581</v>
      </c>
      <c r="AY29" s="20" t="str">
        <f>IF(IFERROR(比較地域マスタ!$Z14,"")=0,"",IFERROR(比較地域マスタ!$Z14,""))</f>
        <v>厚真町</v>
      </c>
      <c r="BB29" s="122" t="str">
        <f t="shared" si="0"/>
        <v>01581</v>
      </c>
      <c r="BC29" s="123" t="str">
        <f t="shared" si="0"/>
        <v>厚真町</v>
      </c>
      <c r="BD29" s="40">
        <f t="shared" si="14"/>
        <v>273.58613827195558</v>
      </c>
      <c r="BE29" s="40">
        <f t="shared" si="15"/>
        <v>42.656564619106668</v>
      </c>
      <c r="BF29" s="40">
        <f>VLOOKUP($AX29&amp;"_"&amp;$BC$14,データシート1!$A:$BS,MATCH($BC$12&amp;"_"&amp;BF$20,データシート1!$A$1:$BS$1,0),0)</f>
        <v>29.25605390318205</v>
      </c>
      <c r="BG29" s="40">
        <f>VLOOKUP($AX29&amp;"_"&amp;$BC$14,データシート1!$A:$BS,MATCH($BC$12&amp;"_"&amp;BG$20,データシート1!$A$1:$BS$1,0),0)</f>
        <v>1.0592066388132395</v>
      </c>
      <c r="BH29" s="40">
        <f>VLOOKUP($AX29&amp;"_"&amp;$BC$14,データシート1!$A:$BS,MATCH($BC$12&amp;"_"&amp;BH$20,データシート1!$A$1:$BS$1,0),0)</f>
        <v>12.341304077111376</v>
      </c>
      <c r="BI29" s="40">
        <f>VLOOKUP($AX29&amp;"_"&amp;$BC$14,データシート1!$A:$BS,MATCH($BC$12&amp;"_"&amp;BI$20,データシート1!$A$1:$BS$1,0),0)</f>
        <v>7.2385226805615641</v>
      </c>
      <c r="BJ29" s="40">
        <f>VLOOKUP($AX29&amp;"_"&amp;$BC$14,データシート1!$A:$BS,MATCH($BC$12&amp;"_"&amp;BJ$20,データシート1!$A$1:$BS$1,0),0)</f>
        <v>9.290942719474053</v>
      </c>
      <c r="BK29" s="40">
        <f t="shared" si="1"/>
        <v>214.40010825281328</v>
      </c>
      <c r="BL29" s="40">
        <f t="shared" si="2"/>
        <v>14.912983312189038</v>
      </c>
      <c r="BM29" s="40">
        <f>VLOOKUP($AX29&amp;"_"&amp;$BC$14,データシート1!$A:$BS,MATCH($BC$12&amp;"_"&amp;BM$20,データシート1!$A$1:$BS$1,0),0)</f>
        <v>4.3900240834795818</v>
      </c>
      <c r="BN29" s="40">
        <f>VLOOKUP($AX29&amp;"_"&amp;$BC$14,データシート1!$A:$BS,MATCH($BC$12&amp;"_"&amp;BN$20,データシート1!$A$1:$BS$1,0),0)</f>
        <v>10.522959228709457</v>
      </c>
      <c r="BO29" s="40">
        <f>VLOOKUP($AX29&amp;"_"&amp;$BC$14,データシート1!$A:$BS,MATCH($BC$12&amp;"_"&amp;BO$20,データシート1!$A$1:$BS$1,0),0)</f>
        <v>0.26061721605071536</v>
      </c>
      <c r="BP29" s="40">
        <f>VLOOKUP($AX29&amp;"_"&amp;$BC$14,データシート1!$A:$BS,MATCH($BC$12&amp;"_"&amp;BP$20,データシート1!$A$1:$BS$1,0),0)</f>
        <v>199.22650772457354</v>
      </c>
      <c r="BQ29" s="40">
        <f>VLOOKUP($AX29&amp;"_"&amp;$BC$14,データシート1!$A:$BS,MATCH($BC$12&amp;"_"&amp;BQ$20,データシート1!$A$1:$BS$1,0),0)</f>
        <v>0</v>
      </c>
      <c r="BR29" s="41">
        <f t="shared" si="3"/>
        <v>273.58613827195558</v>
      </c>
      <c r="BT29" s="134" t="str">
        <f t="shared" si="4"/>
        <v>厚真町</v>
      </c>
      <c r="BU29" s="38">
        <f t="shared" si="25"/>
        <v>273.58613827195558</v>
      </c>
      <c r="BV29" s="69">
        <f t="shared" si="16"/>
        <v>0.15591639579598998</v>
      </c>
      <c r="BW29" s="69">
        <f t="shared" si="5"/>
        <v>0.1069354393755884</v>
      </c>
      <c r="BX29" s="69">
        <f t="shared" si="5"/>
        <v>3.8715654437153748E-3</v>
      </c>
      <c r="BY29" s="69">
        <f t="shared" si="5"/>
        <v>4.5109390976686203E-2</v>
      </c>
      <c r="BZ29" s="69">
        <f t="shared" si="5"/>
        <v>2.6457929214842687E-2</v>
      </c>
      <c r="CA29" s="69">
        <f t="shared" si="5"/>
        <v>3.3959844523403754E-2</v>
      </c>
      <c r="CB29" s="69">
        <f t="shared" si="5"/>
        <v>0.78366583046576355</v>
      </c>
      <c r="CC29" s="69">
        <f t="shared" si="5"/>
        <v>5.4509279623534634E-2</v>
      </c>
      <c r="CD29" s="69">
        <f t="shared" si="5"/>
        <v>1.6046222631044715E-2</v>
      </c>
      <c r="CE29" s="69">
        <f t="shared" si="5"/>
        <v>3.8463056992489926E-2</v>
      </c>
      <c r="CF29" s="69">
        <f t="shared" si="5"/>
        <v>9.5259656683209374E-4</v>
      </c>
      <c r="CG29" s="69">
        <f t="shared" si="5"/>
        <v>0.72820395427539686</v>
      </c>
      <c r="CH29" s="69">
        <f t="shared" si="5"/>
        <v>0</v>
      </c>
      <c r="CI29" s="135">
        <f t="shared" si="6"/>
        <v>1</v>
      </c>
      <c r="CK29" s="136" t="str">
        <f t="shared" si="7"/>
        <v>厚真町</v>
      </c>
      <c r="CL29" s="137">
        <f t="shared" si="17"/>
        <v>42.656564619106668</v>
      </c>
      <c r="CM29" s="75">
        <f t="shared" si="18"/>
        <v>0.10162562406767921</v>
      </c>
      <c r="CN29" s="76">
        <f t="shared" si="19"/>
        <v>29.25605390318205</v>
      </c>
      <c r="CO29" s="75">
        <f t="shared" si="20"/>
        <v>0.14817446038163409</v>
      </c>
      <c r="CP29" s="76">
        <f t="shared" si="8"/>
        <v>1.0592066388132395</v>
      </c>
      <c r="CQ29" s="75">
        <f t="shared" si="21"/>
        <v>0</v>
      </c>
      <c r="CR29" s="76">
        <f t="shared" si="9"/>
        <v>12.341304077111376</v>
      </c>
      <c r="CS29" s="75">
        <f t="shared" si="22"/>
        <v>0</v>
      </c>
      <c r="CT29" s="76">
        <f t="shared" si="10"/>
        <v>7.2385226805615641</v>
      </c>
      <c r="CU29" s="77">
        <f t="shared" si="23"/>
        <v>0</v>
      </c>
      <c r="CV29" s="18"/>
      <c r="CW29" s="1078">
        <f t="shared" si="24"/>
        <v>4.335</v>
      </c>
      <c r="CX29" s="1081">
        <f>VLOOKUP($AX29&amp;"_"&amp;$CW$14,データシート1!$A:$BS,MATCH($CW$12&amp;"_"&amp;CX$20,データシート1!$A$1:$BS$1,0),0)</f>
        <v>4.335</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532.62800000000004</v>
      </c>
      <c r="DC29" s="1081">
        <f>VLOOKUP($AX29&amp;"_"&amp;$CW$14,データシート1!$A:$BS,MATCH($CW$12&amp;"_"&amp;DC$20,データシート1!$A$1:$BS$1,0),0)</f>
        <v>0</v>
      </c>
      <c r="DD29" s="1080">
        <f t="shared" si="11"/>
        <v>536.96300000000008</v>
      </c>
      <c r="DE29" s="18"/>
      <c r="DF29" s="138">
        <f>VLOOKUP($AX29&amp;"_"&amp;$DF$14,データシート1!$A:$BS,MATCH($DF$12&amp;"_"&amp;DF$20,データシート1!$A$1:$BS$1,0),0)</f>
        <v>1</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1</v>
      </c>
      <c r="DK29" s="74">
        <f>VLOOKUP($AX29&amp;"_"&amp;$DF$14,データシート1!$A:$BS,MATCH($DF$12&amp;"_"&amp;DK$20,データシート1!$A$1:$BS$1,0),0)</f>
        <v>0</v>
      </c>
      <c r="DL29" s="78">
        <f t="shared" si="12"/>
        <v>2</v>
      </c>
      <c r="DM29" s="18"/>
      <c r="DN29" s="139">
        <f t="shared" si="26"/>
        <v>0.01</v>
      </c>
      <c r="DO29" s="140">
        <f t="shared" si="27"/>
        <v>0</v>
      </c>
      <c r="DP29" s="140">
        <f t="shared" si="13"/>
        <v>0</v>
      </c>
      <c r="DQ29" s="140">
        <f t="shared" si="13"/>
        <v>0</v>
      </c>
      <c r="DR29" s="140">
        <f t="shared" si="13"/>
        <v>0.99</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47315</v>
      </c>
      <c r="AY30" s="20" t="str">
        <f>IF(IFERROR(比較地域マスタ!$Z15,"")=0,"",IFERROR(比較地域マスタ!$Z15,""))</f>
        <v>伊江村</v>
      </c>
      <c r="BB30" s="122" t="str">
        <f t="shared" si="0"/>
        <v>47315</v>
      </c>
      <c r="BC30" s="123" t="str">
        <f t="shared" si="0"/>
        <v>伊江村</v>
      </c>
      <c r="BD30" s="40">
        <f t="shared" si="14"/>
        <v>41.592493127394519</v>
      </c>
      <c r="BE30" s="40">
        <f t="shared" si="15"/>
        <v>4.7523595528182874</v>
      </c>
      <c r="BF30" s="40">
        <f>VLOOKUP($AX30&amp;"_"&amp;$BC$14,データシート1!$A:$BS,MATCH($BC$12&amp;"_"&amp;BF$20,データシート1!$A$1:$BS$1,0),0)</f>
        <v>1.6278475693507291</v>
      </c>
      <c r="BG30" s="40">
        <f>VLOOKUP($AX30&amp;"_"&amp;$BC$14,データシート1!$A:$BS,MATCH($BC$12&amp;"_"&amp;BG$20,データシート1!$A$1:$BS$1,0),0)</f>
        <v>0.50488643967521862</v>
      </c>
      <c r="BH30" s="40">
        <f>VLOOKUP($AX30&amp;"_"&amp;$BC$14,データシート1!$A:$BS,MATCH($BC$12&amp;"_"&amp;BH$20,データシート1!$A$1:$BS$1,0),0)</f>
        <v>2.6196255437923393</v>
      </c>
      <c r="BI30" s="40">
        <f>VLOOKUP($AX30&amp;"_"&amp;$BC$14,データシート1!$A:$BS,MATCH($BC$12&amp;"_"&amp;BI$20,データシート1!$A$1:$BS$1,0),0)</f>
        <v>5.5481940208611498</v>
      </c>
      <c r="BJ30" s="40">
        <f>VLOOKUP($AX30&amp;"_"&amp;$BC$14,データシート1!$A:$BS,MATCH($BC$12&amp;"_"&amp;BJ$20,データシート1!$A$1:$BS$1,0),0)</f>
        <v>7.1172773597792469</v>
      </c>
      <c r="BK30" s="40">
        <f t="shared" si="1"/>
        <v>23.61937650593584</v>
      </c>
      <c r="BL30" s="40">
        <f t="shared" si="2"/>
        <v>15.223548797937841</v>
      </c>
      <c r="BM30" s="40">
        <f>VLOOKUP($AX30&amp;"_"&amp;$BC$14,データシート1!$A:$BS,MATCH($BC$12&amp;"_"&amp;BM$20,データシート1!$A$1:$BS$1,0),0)</f>
        <v>4.173111831984734</v>
      </c>
      <c r="BN30" s="40">
        <f>VLOOKUP($AX30&amp;"_"&amp;$BC$14,データシート1!$A:$BS,MATCH($BC$12&amp;"_"&amp;BN$20,データシート1!$A$1:$BS$1,0),0)</f>
        <v>11.050436965953107</v>
      </c>
      <c r="BO30" s="40">
        <f>VLOOKUP($AX30&amp;"_"&amp;$BC$14,データシート1!$A:$BS,MATCH($BC$12&amp;"_"&amp;BO$20,データシート1!$A$1:$BS$1,0),0)</f>
        <v>0.26386019045858627</v>
      </c>
      <c r="BP30" s="40">
        <f>VLOOKUP($AX30&amp;"_"&amp;$BC$14,データシート1!$A:$BS,MATCH($BC$12&amp;"_"&amp;BP$20,データシート1!$A$1:$BS$1,0),0)</f>
        <v>8.1319675175394135</v>
      </c>
      <c r="BQ30" s="40">
        <f>VLOOKUP($AX30&amp;"_"&amp;$BC$14,データシート1!$A:$BS,MATCH($BC$12&amp;"_"&amp;BQ$20,データシート1!$A$1:$BS$1,0),0)</f>
        <v>0.555285688</v>
      </c>
      <c r="BR30" s="41">
        <f t="shared" si="3"/>
        <v>41.592493127394519</v>
      </c>
      <c r="BT30" s="134" t="str">
        <f t="shared" si="4"/>
        <v>伊江村</v>
      </c>
      <c r="BU30" s="38">
        <f t="shared" si="25"/>
        <v>41.592493127394519</v>
      </c>
      <c r="BV30" s="69">
        <f t="shared" si="16"/>
        <v>0.11426003096910266</v>
      </c>
      <c r="BW30" s="69">
        <f t="shared" si="5"/>
        <v>3.9138013784476941E-2</v>
      </c>
      <c r="BX30" s="69">
        <f t="shared" si="5"/>
        <v>1.2138883767529668E-2</v>
      </c>
      <c r="BY30" s="69">
        <f t="shared" si="5"/>
        <v>6.2983133417096049E-2</v>
      </c>
      <c r="BZ30" s="69">
        <f t="shared" si="5"/>
        <v>0.13339412003669676</v>
      </c>
      <c r="CA30" s="69">
        <f t="shared" si="5"/>
        <v>0.1711192771729165</v>
      </c>
      <c r="CB30" s="69">
        <f t="shared" si="5"/>
        <v>0.5678759489985743</v>
      </c>
      <c r="CC30" s="69">
        <f t="shared" si="5"/>
        <v>0.36601674132178885</v>
      </c>
      <c r="CD30" s="69">
        <f t="shared" si="5"/>
        <v>0.10033329377978911</v>
      </c>
      <c r="CE30" s="69">
        <f t="shared" si="5"/>
        <v>0.26568344754199974</v>
      </c>
      <c r="CF30" s="69">
        <f t="shared" si="5"/>
        <v>6.3439378267228022E-3</v>
      </c>
      <c r="CG30" s="69">
        <f t="shared" si="5"/>
        <v>0.1955152698500626</v>
      </c>
      <c r="CH30" s="69">
        <f t="shared" si="5"/>
        <v>1.335062282270995E-2</v>
      </c>
      <c r="CI30" s="135">
        <f t="shared" si="6"/>
        <v>1</v>
      </c>
      <c r="CK30" s="136" t="str">
        <f t="shared" si="7"/>
        <v>伊江村</v>
      </c>
      <c r="CL30" s="137">
        <f t="shared" si="17"/>
        <v>4.7523595528182874</v>
      </c>
      <c r="CM30" s="75">
        <f t="shared" si="18"/>
        <v>0</v>
      </c>
      <c r="CN30" s="76">
        <f t="shared" si="19"/>
        <v>1.6278475693507291</v>
      </c>
      <c r="CO30" s="75">
        <f t="shared" si="20"/>
        <v>0</v>
      </c>
      <c r="CP30" s="76">
        <f t="shared" si="8"/>
        <v>0.50488643967521862</v>
      </c>
      <c r="CQ30" s="75">
        <f t="shared" si="21"/>
        <v>0</v>
      </c>
      <c r="CR30" s="76">
        <f t="shared" si="9"/>
        <v>2.6196255437923393</v>
      </c>
      <c r="CS30" s="75">
        <f t="shared" si="22"/>
        <v>0</v>
      </c>
      <c r="CT30" s="76">
        <f t="shared" si="10"/>
        <v>5.5481940208611498</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01362</v>
      </c>
      <c r="AY31" s="20" t="str">
        <f>IF(IFERROR(比較地域マスタ!$Z16,"")=0,"",IFERROR(比較地域マスタ!$Z16,""))</f>
        <v>上ノ国町</v>
      </c>
      <c r="BB31" s="122" t="str">
        <f t="shared" si="0"/>
        <v>01362</v>
      </c>
      <c r="BC31" s="123" t="str">
        <f t="shared" si="0"/>
        <v>上ノ国町</v>
      </c>
      <c r="BD31" s="40">
        <f t="shared" si="14"/>
        <v>37.250145392820734</v>
      </c>
      <c r="BE31" s="40">
        <f t="shared" si="15"/>
        <v>13.73094565229526</v>
      </c>
      <c r="BF31" s="40">
        <f>VLOOKUP($AX31&amp;"_"&amp;$BC$14,データシート1!$A:$BS,MATCH($BC$12&amp;"_"&amp;BF$20,データシート1!$A$1:$BS$1,0),0)</f>
        <v>6.1531232011860828</v>
      </c>
      <c r="BG31" s="40">
        <f>VLOOKUP($AX31&amp;"_"&amp;$BC$14,データシート1!$A:$BS,MATCH($BC$12&amp;"_"&amp;BG$20,データシート1!$A$1:$BS$1,0),0)</f>
        <v>1.0184679219358073</v>
      </c>
      <c r="BH31" s="40">
        <f>VLOOKUP($AX31&amp;"_"&amp;$BC$14,データシート1!$A:$BS,MATCH($BC$12&amp;"_"&amp;BH$20,データシート1!$A$1:$BS$1,0),0)</f>
        <v>6.5593545291733699</v>
      </c>
      <c r="BI31" s="40">
        <f>VLOOKUP($AX31&amp;"_"&amp;$BC$14,データシート1!$A:$BS,MATCH($BC$12&amp;"_"&amp;BI$20,データシート1!$A$1:$BS$1,0),0)</f>
        <v>3.663888483810755</v>
      </c>
      <c r="BJ31" s="40">
        <f>VLOOKUP($AX31&amp;"_"&amp;$BC$14,データシート1!$A:$BS,MATCH($BC$12&amp;"_"&amp;BJ$20,データシート1!$A$1:$BS$1,0),0)</f>
        <v>10.904632770751125</v>
      </c>
      <c r="BK31" s="40">
        <f t="shared" si="1"/>
        <v>8.6464879140317343</v>
      </c>
      <c r="BL31" s="40">
        <f t="shared" si="2"/>
        <v>8.3743728796258399</v>
      </c>
      <c r="BM31" s="40">
        <f>VLOOKUP($AX31&amp;"_"&amp;$BC$14,データシート1!$A:$BS,MATCH($BC$12&amp;"_"&amp;BM$20,データシート1!$A$1:$BS$1,0),0)</f>
        <v>3.7378878951144281</v>
      </c>
      <c r="BN31" s="40">
        <f>VLOOKUP($AX31&amp;"_"&amp;$BC$14,データシート1!$A:$BS,MATCH($BC$12&amp;"_"&amp;BN$20,データシート1!$A$1:$BS$1,0),0)</f>
        <v>4.6364849845114122</v>
      </c>
      <c r="BO31" s="40">
        <f>VLOOKUP($AX31&amp;"_"&amp;$BC$14,データシート1!$A:$BS,MATCH($BC$12&amp;"_"&amp;BO$20,データシート1!$A$1:$BS$1,0),0)</f>
        <v>0.27211503440589396</v>
      </c>
      <c r="BP31" s="40">
        <f>VLOOKUP($AX31&amp;"_"&amp;$BC$14,データシート1!$A:$BS,MATCH($BC$12&amp;"_"&amp;BP$20,データシート1!$A$1:$BS$1,0),0)</f>
        <v>0</v>
      </c>
      <c r="BQ31" s="40">
        <f>VLOOKUP($AX31&amp;"_"&amp;$BC$14,データシート1!$A:$BS,MATCH($BC$12&amp;"_"&amp;BQ$20,データシート1!$A$1:$BS$1,0),0)</f>
        <v>0.30419057193186427</v>
      </c>
      <c r="BR31" s="41">
        <f t="shared" si="3"/>
        <v>37.250145392820734</v>
      </c>
      <c r="BT31" s="134" t="str">
        <f t="shared" si="4"/>
        <v>上ノ国町</v>
      </c>
      <c r="BU31" s="38">
        <f t="shared" si="25"/>
        <v>37.250145392820734</v>
      </c>
      <c r="BV31" s="69">
        <f t="shared" si="16"/>
        <v>0.36861455190297437</v>
      </c>
      <c r="BW31" s="69">
        <f t="shared" si="5"/>
        <v>0.16518387072851484</v>
      </c>
      <c r="BX31" s="69">
        <f t="shared" si="5"/>
        <v>2.7341314005504467E-2</v>
      </c>
      <c r="BY31" s="69">
        <f t="shared" si="5"/>
        <v>0.17608936716895507</v>
      </c>
      <c r="BZ31" s="69">
        <f t="shared" si="5"/>
        <v>9.8359038472824345E-2</v>
      </c>
      <c r="CA31" s="69">
        <f t="shared" si="5"/>
        <v>0.29274067673445342</v>
      </c>
      <c r="CB31" s="69">
        <f t="shared" si="5"/>
        <v>0.23211957491307356</v>
      </c>
      <c r="CC31" s="69">
        <f t="shared" si="5"/>
        <v>0.22481450183117521</v>
      </c>
      <c r="CD31" s="69">
        <f t="shared" si="5"/>
        <v>0.10034559209626161</v>
      </c>
      <c r="CE31" s="69">
        <f t="shared" si="5"/>
        <v>0.12446890973491362</v>
      </c>
      <c r="CF31" s="69">
        <f t="shared" si="5"/>
        <v>7.3050730818983332E-3</v>
      </c>
      <c r="CG31" s="69">
        <f t="shared" si="5"/>
        <v>0</v>
      </c>
      <c r="CH31" s="69">
        <f t="shared" si="5"/>
        <v>8.1661579766744031E-3</v>
      </c>
      <c r="CI31" s="135">
        <f t="shared" si="6"/>
        <v>1</v>
      </c>
      <c r="CK31" s="136" t="str">
        <f t="shared" si="7"/>
        <v>上ノ国町</v>
      </c>
      <c r="CL31" s="137">
        <f t="shared" si="17"/>
        <v>13.73094565229526</v>
      </c>
      <c r="CM31" s="75">
        <f t="shared" si="18"/>
        <v>0</v>
      </c>
      <c r="CN31" s="76">
        <f t="shared" si="19"/>
        <v>6.1531232011860828</v>
      </c>
      <c r="CO31" s="75">
        <f t="shared" si="20"/>
        <v>0</v>
      </c>
      <c r="CP31" s="76">
        <f t="shared" si="8"/>
        <v>1.0184679219358073</v>
      </c>
      <c r="CQ31" s="75">
        <f t="shared" si="21"/>
        <v>0</v>
      </c>
      <c r="CR31" s="76">
        <f t="shared" si="9"/>
        <v>6.5593545291733699</v>
      </c>
      <c r="CS31" s="75">
        <f t="shared" si="22"/>
        <v>0</v>
      </c>
      <c r="CT31" s="76">
        <f t="shared" si="10"/>
        <v>3.663888483810755</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20451</v>
      </c>
      <c r="AY32" s="20" t="str">
        <f>IF(IFERROR(比較地域マスタ!$Z17,"")=0,"",IFERROR(比較地域マスタ!$Z17,""))</f>
        <v>朝日村</v>
      </c>
      <c r="AZ32" s="18"/>
      <c r="BA32" s="18"/>
      <c r="BB32" s="122" t="str">
        <f t="shared" si="0"/>
        <v>20451</v>
      </c>
      <c r="BC32" s="123" t="str">
        <f t="shared" si="0"/>
        <v>朝日村</v>
      </c>
      <c r="BD32" s="40">
        <f t="shared" si="14"/>
        <v>25.332862056841567</v>
      </c>
      <c r="BE32" s="40">
        <f t="shared" si="15"/>
        <v>4.3740549378742468</v>
      </c>
      <c r="BF32" s="40">
        <f>VLOOKUP($AX32&amp;"_"&amp;$BC$14,データシート1!$A:$BS,MATCH($BC$12&amp;"_"&amp;BF$20,データシート1!$A$1:$BS$1,0),0)</f>
        <v>3.5018468767891608</v>
      </c>
      <c r="BG32" s="40">
        <f>VLOOKUP($AX32&amp;"_"&amp;$BC$14,データシート1!$A:$BS,MATCH($BC$12&amp;"_"&amp;BG$20,データシート1!$A$1:$BS$1,0),0)</f>
        <v>9.3801656513208626E-2</v>
      </c>
      <c r="BH32" s="40">
        <f>VLOOKUP($AX32&amp;"_"&amp;$BC$14,データシート1!$A:$BS,MATCH($BC$12&amp;"_"&amp;BH$20,データシート1!$A$1:$BS$1,0),0)</f>
        <v>0.77840640457187749</v>
      </c>
      <c r="BI32" s="40">
        <f>VLOOKUP($AX32&amp;"_"&amp;$BC$14,データシート1!$A:$BS,MATCH($BC$12&amp;"_"&amp;BI$20,データシート1!$A$1:$BS$1,0),0)</f>
        <v>2.8411801660110947</v>
      </c>
      <c r="BJ32" s="40">
        <f>VLOOKUP($AX32&amp;"_"&amp;$BC$14,データシート1!$A:$BS,MATCH($BC$12&amp;"_"&amp;BJ$20,データシート1!$A$1:$BS$1,0),0)</f>
        <v>5.3611345149496872</v>
      </c>
      <c r="BK32" s="40">
        <f t="shared" si="1"/>
        <v>11.866518758636456</v>
      </c>
      <c r="BL32" s="40">
        <f t="shared" si="2"/>
        <v>11.602481678664713</v>
      </c>
      <c r="BM32" s="40">
        <f>VLOOKUP($AX32&amp;"_"&amp;$BC$14,データシート1!$A:$BS,MATCH($BC$12&amp;"_"&amp;BM$20,データシート1!$A$1:$BS$1,0),0)</f>
        <v>4.6433216158703381</v>
      </c>
      <c r="BN32" s="40">
        <f>VLOOKUP($AX32&amp;"_"&amp;$BC$14,データシート1!$A:$BS,MATCH($BC$12&amp;"_"&amp;BN$20,データシート1!$A$1:$BS$1,0),0)</f>
        <v>6.9591600627943757</v>
      </c>
      <c r="BO32" s="40">
        <f>VLOOKUP($AX32&amp;"_"&amp;$BC$14,データシート1!$A:$BS,MATCH($BC$12&amp;"_"&amp;BO$20,データシート1!$A$1:$BS$1,0),0)</f>
        <v>0.26403707997174286</v>
      </c>
      <c r="BP32" s="40">
        <f>VLOOKUP($AX32&amp;"_"&amp;$BC$14,データシート1!$A:$BS,MATCH($BC$12&amp;"_"&amp;BP$20,データシート1!$A$1:$BS$1,0),0)</f>
        <v>0</v>
      </c>
      <c r="BQ32" s="40">
        <f>VLOOKUP($AX32&amp;"_"&amp;$BC$14,データシート1!$A:$BS,MATCH($BC$12&amp;"_"&amp;BQ$20,データシート1!$A$1:$BS$1,0),0)</f>
        <v>0.88997367937008243</v>
      </c>
      <c r="BR32" s="41">
        <f t="shared" si="3"/>
        <v>25.332862056841567</v>
      </c>
      <c r="BS32" s="23"/>
      <c r="BT32" s="134" t="str">
        <f t="shared" si="4"/>
        <v>朝日村</v>
      </c>
      <c r="BU32" s="38">
        <f t="shared" si="25"/>
        <v>25.332862056841567</v>
      </c>
      <c r="BV32" s="69">
        <f t="shared" si="16"/>
        <v>0.17266327539540521</v>
      </c>
      <c r="BW32" s="69">
        <f t="shared" si="5"/>
        <v>0.13823336932604613</v>
      </c>
      <c r="BX32" s="69">
        <f t="shared" si="5"/>
        <v>3.7027658502516462E-3</v>
      </c>
      <c r="BY32" s="69">
        <f t="shared" si="5"/>
        <v>3.0727140219107447E-2</v>
      </c>
      <c r="BZ32" s="69">
        <f t="shared" si="5"/>
        <v>0.11215393506016372</v>
      </c>
      <c r="CA32" s="69">
        <f t="shared" si="5"/>
        <v>0.21162766776688868</v>
      </c>
      <c r="CB32" s="69">
        <f t="shared" si="5"/>
        <v>0.46842392825613255</v>
      </c>
      <c r="CC32" s="69">
        <f t="shared" si="5"/>
        <v>0.45800121804757815</v>
      </c>
      <c r="CD32" s="69">
        <f t="shared" si="5"/>
        <v>0.1832924209452414</v>
      </c>
      <c r="CE32" s="69">
        <f t="shared" si="5"/>
        <v>0.27470879710233675</v>
      </c>
      <c r="CF32" s="69">
        <f t="shared" si="5"/>
        <v>1.0422710208554394E-2</v>
      </c>
      <c r="CG32" s="69">
        <f t="shared" si="5"/>
        <v>0</v>
      </c>
      <c r="CH32" s="69">
        <f t="shared" si="5"/>
        <v>3.5131193521409872E-2</v>
      </c>
      <c r="CI32" s="135">
        <f t="shared" si="6"/>
        <v>1</v>
      </c>
      <c r="CJ32" s="18"/>
      <c r="CK32" s="136" t="str">
        <f t="shared" si="7"/>
        <v>朝日村</v>
      </c>
      <c r="CL32" s="137">
        <f t="shared" si="17"/>
        <v>4.3740549378742468</v>
      </c>
      <c r="CM32" s="75">
        <f t="shared" si="18"/>
        <v>0.89665083216948771</v>
      </c>
      <c r="CN32" s="76">
        <f t="shared" si="19"/>
        <v>3.5018468767891608</v>
      </c>
      <c r="CO32" s="75">
        <f t="shared" si="20"/>
        <v>1</v>
      </c>
      <c r="CP32" s="76">
        <f t="shared" si="8"/>
        <v>9.3801656513208626E-2</v>
      </c>
      <c r="CQ32" s="75">
        <f t="shared" si="21"/>
        <v>0</v>
      </c>
      <c r="CR32" s="76">
        <f t="shared" si="9"/>
        <v>0.77840640457187749</v>
      </c>
      <c r="CS32" s="75">
        <f t="shared" si="22"/>
        <v>0</v>
      </c>
      <c r="CT32" s="76">
        <f t="shared" si="10"/>
        <v>2.8411801660110947</v>
      </c>
      <c r="CU32" s="77">
        <f t="shared" si="23"/>
        <v>0</v>
      </c>
      <c r="CV32" s="18"/>
      <c r="CW32" s="1078">
        <f t="shared" si="24"/>
        <v>3.9220000000000002</v>
      </c>
      <c r="CX32" s="1081">
        <f>VLOOKUP($AX32&amp;"_"&amp;$CW$14,データシート1!$A:$BS,MATCH($CW$12&amp;"_"&amp;CX$20,データシート1!$A$1:$BS$1,0),0)</f>
        <v>3.9220000000000002</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3.9220000000000002</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15504</v>
      </c>
      <c r="AY33" s="20" t="str">
        <f>IF(IFERROR(比較地域マスタ!$Z18,"")=0,"",IFERROR(比較地域マスタ!$Z18,""))</f>
        <v>刈羽村</v>
      </c>
      <c r="BB33" s="122" t="str">
        <f t="shared" si="0"/>
        <v>15504</v>
      </c>
      <c r="BC33" s="123" t="str">
        <f t="shared" si="0"/>
        <v>刈羽村</v>
      </c>
      <c r="BD33" s="40">
        <f t="shared" si="14"/>
        <v>28.662710772051629</v>
      </c>
      <c r="BE33" s="40">
        <f t="shared" si="15"/>
        <v>8.4622555117473119</v>
      </c>
      <c r="BF33" s="40">
        <f>VLOOKUP($AX33&amp;"_"&amp;$BC$14,データシート1!$A:$BS,MATCH($BC$12&amp;"_"&amp;BF$20,データシート1!$A$1:$BS$1,0),0)</f>
        <v>4.4138542043572491</v>
      </c>
      <c r="BG33" s="40">
        <f>VLOOKUP($AX33&amp;"_"&amp;$BC$14,データシート1!$A:$BS,MATCH($BC$12&amp;"_"&amp;BG$20,データシート1!$A$1:$BS$1,0),0)</f>
        <v>1.8841759594948644</v>
      </c>
      <c r="BH33" s="40">
        <f>VLOOKUP($AX33&amp;"_"&amp;$BC$14,データシート1!$A:$BS,MATCH($BC$12&amp;"_"&amp;BH$20,データシート1!$A$1:$BS$1,0),0)</f>
        <v>2.1642253478951989</v>
      </c>
      <c r="BI33" s="40">
        <f>VLOOKUP($AX33&amp;"_"&amp;$BC$14,データシート1!$A:$BS,MATCH($BC$12&amp;"_"&amp;BI$20,データシート1!$A$1:$BS$1,0),0)</f>
        <v>4.1767951568458841</v>
      </c>
      <c r="BJ33" s="40">
        <f>VLOOKUP($AX33&amp;"_"&amp;$BC$14,データシート1!$A:$BS,MATCH($BC$12&amp;"_"&amp;BJ$20,データシート1!$A$1:$BS$1,0),0)</f>
        <v>5.8923571690315626</v>
      </c>
      <c r="BK33" s="40">
        <f t="shared" si="1"/>
        <v>10.13130293442687</v>
      </c>
      <c r="BL33" s="40">
        <f t="shared" si="2"/>
        <v>9.8690937127577456</v>
      </c>
      <c r="BM33" s="40">
        <f>VLOOKUP($AX33&amp;"_"&amp;$BC$14,データシート1!$A:$BS,MATCH($BC$12&amp;"_"&amp;BM$20,データシート1!$A$1:$BS$1,0),0)</f>
        <v>4.7006984049754266</v>
      </c>
      <c r="BN33" s="40">
        <f>VLOOKUP($AX33&amp;"_"&amp;$BC$14,データシート1!$A:$BS,MATCH($BC$12&amp;"_"&amp;BN$20,データシート1!$A$1:$BS$1,0),0)</f>
        <v>5.1683953077823199</v>
      </c>
      <c r="BO33" s="40">
        <f>VLOOKUP($AX33&amp;"_"&amp;$BC$14,データシート1!$A:$BS,MATCH($BC$12&amp;"_"&amp;BO$20,データシート1!$A$1:$BS$1,0),0)</f>
        <v>0.26220922166912469</v>
      </c>
      <c r="BP33" s="40">
        <f>VLOOKUP($AX33&amp;"_"&amp;$BC$14,データシート1!$A:$BS,MATCH($BC$12&amp;"_"&amp;BP$20,データシート1!$A$1:$BS$1,0),0)</f>
        <v>0</v>
      </c>
      <c r="BQ33" s="40">
        <f>VLOOKUP($AX33&amp;"_"&amp;$BC$14,データシート1!$A:$BS,MATCH($BC$12&amp;"_"&amp;BQ$20,データシート1!$A$1:$BS$1,0),0)</f>
        <v>0</v>
      </c>
      <c r="BR33" s="41">
        <f t="shared" si="3"/>
        <v>28.662710772051629</v>
      </c>
      <c r="BT33" s="134" t="str">
        <f t="shared" si="4"/>
        <v>刈羽村</v>
      </c>
      <c r="BU33" s="38">
        <f t="shared" si="25"/>
        <v>28.662710772051629</v>
      </c>
      <c r="BV33" s="69">
        <f t="shared" si="16"/>
        <v>0.29523570115352343</v>
      </c>
      <c r="BW33" s="69">
        <f t="shared" si="5"/>
        <v>0.15399290874682725</v>
      </c>
      <c r="BX33" s="69">
        <f t="shared" si="5"/>
        <v>6.5736139700090138E-2</v>
      </c>
      <c r="BY33" s="69">
        <f t="shared" si="5"/>
        <v>7.5506652706606073E-2</v>
      </c>
      <c r="BZ33" s="69">
        <f t="shared" si="5"/>
        <v>0.14572226577112812</v>
      </c>
      <c r="CA33" s="69">
        <f t="shared" si="5"/>
        <v>0.20557571179823889</v>
      </c>
      <c r="CB33" s="69">
        <f t="shared" si="5"/>
        <v>0.35346632127710959</v>
      </c>
      <c r="CC33" s="69">
        <f t="shared" si="5"/>
        <v>0.34431822555949171</v>
      </c>
      <c r="CD33" s="69">
        <f t="shared" si="5"/>
        <v>0.1640004828000767</v>
      </c>
      <c r="CE33" s="69">
        <f t="shared" si="5"/>
        <v>0.18031774275941503</v>
      </c>
      <c r="CF33" s="69">
        <f t="shared" si="5"/>
        <v>9.1480957176178559E-3</v>
      </c>
      <c r="CG33" s="69">
        <f t="shared" si="5"/>
        <v>0</v>
      </c>
      <c r="CH33" s="69">
        <f t="shared" si="5"/>
        <v>0</v>
      </c>
      <c r="CI33" s="135">
        <f t="shared" si="6"/>
        <v>1</v>
      </c>
      <c r="CK33" s="136" t="str">
        <f t="shared" si="7"/>
        <v>刈羽村</v>
      </c>
      <c r="CL33" s="137">
        <f t="shared" si="17"/>
        <v>8.4622555117473119</v>
      </c>
      <c r="CM33" s="75">
        <f t="shared" si="18"/>
        <v>0</v>
      </c>
      <c r="CN33" s="76">
        <f t="shared" si="19"/>
        <v>4.4138542043572491</v>
      </c>
      <c r="CO33" s="75">
        <f t="shared" si="20"/>
        <v>0</v>
      </c>
      <c r="CP33" s="76">
        <f t="shared" si="8"/>
        <v>1.8841759594948644</v>
      </c>
      <c r="CQ33" s="75">
        <f t="shared" si="21"/>
        <v>0</v>
      </c>
      <c r="CR33" s="76">
        <f t="shared" si="9"/>
        <v>2.1642253478951989</v>
      </c>
      <c r="CS33" s="75">
        <f t="shared" si="22"/>
        <v>0</v>
      </c>
      <c r="CT33" s="76">
        <f t="shared" si="10"/>
        <v>4.1767951568458841</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23561</v>
      </c>
      <c r="AY34" s="20" t="str">
        <f>IF(IFERROR(比較地域マスタ!$Z19,"")=0,"",IFERROR(比較地域マスタ!$Z19,""))</f>
        <v>設楽町</v>
      </c>
      <c r="BB34" s="122" t="str">
        <f t="shared" si="0"/>
        <v>23561</v>
      </c>
      <c r="BC34" s="123" t="str">
        <f t="shared" si="0"/>
        <v>設楽町</v>
      </c>
      <c r="BD34" s="40">
        <f t="shared" si="14"/>
        <v>35.218681278944338</v>
      </c>
      <c r="BE34" s="40">
        <f t="shared" si="15"/>
        <v>10.391625131947785</v>
      </c>
      <c r="BF34" s="40">
        <f>VLOOKUP($AX34&amp;"_"&amp;$BC$14,データシート1!$A:$BS,MATCH($BC$12&amp;"_"&amp;BF$20,データシート1!$A$1:$BS$1,0),0)</f>
        <v>2.2824541805380449</v>
      </c>
      <c r="BG34" s="40">
        <f>VLOOKUP($AX34&amp;"_"&amp;$BC$14,データシート1!$A:$BS,MATCH($BC$12&amp;"_"&amp;BG$20,データシート1!$A$1:$BS$1,0),0)</f>
        <v>0.49943927020061391</v>
      </c>
      <c r="BH34" s="40">
        <f>VLOOKUP($AX34&amp;"_"&amp;$BC$14,データシート1!$A:$BS,MATCH($BC$12&amp;"_"&amp;BH$20,データシート1!$A$1:$BS$1,0),0)</f>
        <v>7.6097316812091265</v>
      </c>
      <c r="BI34" s="40">
        <f>VLOOKUP($AX34&amp;"_"&amp;$BC$14,データシート1!$A:$BS,MATCH($BC$12&amp;"_"&amp;BI$20,データシート1!$A$1:$BS$1,0),0)</f>
        <v>5.3455587241608811</v>
      </c>
      <c r="BJ34" s="40">
        <f>VLOOKUP($AX34&amp;"_"&amp;$BC$14,データシート1!$A:$BS,MATCH($BC$12&amp;"_"&amp;BJ$20,データシート1!$A$1:$BS$1,0),0)</f>
        <v>5.4317696512650242</v>
      </c>
      <c r="BK34" s="40">
        <f t="shared" si="1"/>
        <v>13.356516571661766</v>
      </c>
      <c r="BL34" s="40">
        <f t="shared" si="2"/>
        <v>13.084224647742715</v>
      </c>
      <c r="BM34" s="40">
        <f>VLOOKUP($AX34&amp;"_"&amp;$BC$14,データシート1!$A:$BS,MATCH($BC$12&amp;"_"&amp;BM$20,データシート1!$A$1:$BS$1,0),0)</f>
        <v>4.2500806954183892</v>
      </c>
      <c r="BN34" s="40">
        <f>VLOOKUP($AX34&amp;"_"&amp;$BC$14,データシート1!$A:$BS,MATCH($BC$12&amp;"_"&amp;BN$20,データシート1!$A$1:$BS$1,0),0)</f>
        <v>8.8341439523243253</v>
      </c>
      <c r="BO34" s="40">
        <f>VLOOKUP($AX34&amp;"_"&amp;$BC$14,データシート1!$A:$BS,MATCH($BC$12&amp;"_"&amp;BO$20,データシート1!$A$1:$BS$1,0),0)</f>
        <v>0.2722919239190506</v>
      </c>
      <c r="BP34" s="40">
        <f>VLOOKUP($AX34&amp;"_"&amp;$BC$14,データシート1!$A:$BS,MATCH($BC$12&amp;"_"&amp;BP$20,データシート1!$A$1:$BS$1,0),0)</f>
        <v>0</v>
      </c>
      <c r="BQ34" s="40">
        <f>VLOOKUP($AX34&amp;"_"&amp;$BC$14,データシート1!$A:$BS,MATCH($BC$12&amp;"_"&amp;BQ$20,データシート1!$A$1:$BS$1,0),0)</f>
        <v>0.69321119990888358</v>
      </c>
      <c r="BR34" s="41">
        <f t="shared" si="3"/>
        <v>35.218681278944338</v>
      </c>
      <c r="BT34" s="134" t="str">
        <f t="shared" si="4"/>
        <v>設楽町</v>
      </c>
      <c r="BU34" s="38">
        <f t="shared" si="25"/>
        <v>35.218681278944338</v>
      </c>
      <c r="BV34" s="69">
        <f t="shared" si="16"/>
        <v>0.29506002935324183</v>
      </c>
      <c r="BW34" s="69">
        <f t="shared" si="5"/>
        <v>6.4808053500362645E-2</v>
      </c>
      <c r="BX34" s="69">
        <f t="shared" si="5"/>
        <v>1.4181089469105311E-2</v>
      </c>
      <c r="BY34" s="69">
        <f t="shared" si="5"/>
        <v>0.21607088638377389</v>
      </c>
      <c r="BZ34" s="69">
        <f t="shared" si="5"/>
        <v>0.15178191033963415</v>
      </c>
      <c r="CA34" s="69">
        <f t="shared" si="5"/>
        <v>0.15422978527343198</v>
      </c>
      <c r="CB34" s="69">
        <f t="shared" si="5"/>
        <v>0.37924522119023873</v>
      </c>
      <c r="CC34" s="69">
        <f t="shared" si="5"/>
        <v>0.37151375839745548</v>
      </c>
      <c r="CD34" s="69">
        <f t="shared" si="5"/>
        <v>0.1206768834345686</v>
      </c>
      <c r="CE34" s="69">
        <f t="shared" si="5"/>
        <v>0.25083687496288687</v>
      </c>
      <c r="CF34" s="69">
        <f t="shared" si="5"/>
        <v>7.7314627927832624E-3</v>
      </c>
      <c r="CG34" s="69">
        <f t="shared" si="5"/>
        <v>0</v>
      </c>
      <c r="CH34" s="69">
        <f t="shared" si="5"/>
        <v>1.9683053843453341E-2</v>
      </c>
      <c r="CI34" s="135">
        <f t="shared" si="6"/>
        <v>1</v>
      </c>
      <c r="CK34" s="136" t="str">
        <f t="shared" si="7"/>
        <v>設楽町</v>
      </c>
      <c r="CL34" s="137">
        <f t="shared" si="17"/>
        <v>10.391625131947785</v>
      </c>
      <c r="CM34" s="75">
        <f t="shared" si="18"/>
        <v>0</v>
      </c>
      <c r="CN34" s="76">
        <f t="shared" si="19"/>
        <v>2.2824541805380449</v>
      </c>
      <c r="CO34" s="75">
        <f t="shared" si="20"/>
        <v>0</v>
      </c>
      <c r="CP34" s="76">
        <f t="shared" si="8"/>
        <v>0.49943927020061391</v>
      </c>
      <c r="CQ34" s="75">
        <f t="shared" si="21"/>
        <v>0</v>
      </c>
      <c r="CR34" s="76">
        <f t="shared" si="9"/>
        <v>7.6097316812091265</v>
      </c>
      <c r="CS34" s="75">
        <f t="shared" si="22"/>
        <v>0</v>
      </c>
      <c r="CT34" s="76">
        <f t="shared" si="10"/>
        <v>5.3455587241608811</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20303</v>
      </c>
      <c r="AY35" s="20" t="str">
        <f>IF(IFERROR(比較地域マスタ!$Z20,"")=0,"",IFERROR(比較地域マスタ!$Z20,""))</f>
        <v>小海町</v>
      </c>
      <c r="BB35" s="122" t="str">
        <f t="shared" si="0"/>
        <v>20303</v>
      </c>
      <c r="BC35" s="123" t="str">
        <f t="shared" si="0"/>
        <v>小海町</v>
      </c>
      <c r="BD35" s="40">
        <f t="shared" si="14"/>
        <v>30.379277579994294</v>
      </c>
      <c r="BE35" s="40">
        <f t="shared" si="15"/>
        <v>3.1412428492833873</v>
      </c>
      <c r="BF35" s="40">
        <f>VLOOKUP($AX35&amp;"_"&amp;$BC$14,データシート1!$A:$BS,MATCH($BC$12&amp;"_"&amp;BF$20,データシート1!$A$1:$BS$1,0),0)</f>
        <v>0.62167043899075347</v>
      </c>
      <c r="BG35" s="40">
        <f>VLOOKUP($AX35&amp;"_"&amp;$BC$14,データシート1!$A:$BS,MATCH($BC$12&amp;"_"&amp;BG$20,データシート1!$A$1:$BS$1,0),0)</f>
        <v>0.69587740529566411</v>
      </c>
      <c r="BH35" s="40">
        <f>VLOOKUP($AX35&amp;"_"&amp;$BC$14,データシート1!$A:$BS,MATCH($BC$12&amp;"_"&amp;BH$20,データシート1!$A$1:$BS$1,0),0)</f>
        <v>1.8236950049969698</v>
      </c>
      <c r="BI35" s="40">
        <f>VLOOKUP($AX35&amp;"_"&amp;$BC$14,データシート1!$A:$BS,MATCH($BC$12&amp;"_"&amp;BI$20,データシート1!$A$1:$BS$1,0),0)</f>
        <v>5.4884915677531971</v>
      </c>
      <c r="BJ35" s="40">
        <f>VLOOKUP($AX35&amp;"_"&amp;$BC$14,データシート1!$A:$BS,MATCH($BC$12&amp;"_"&amp;BJ$20,データシート1!$A$1:$BS$1,0),0)</f>
        <v>6.8012824140636239</v>
      </c>
      <c r="BK35" s="40">
        <f t="shared" si="1"/>
        <v>14.541107858894089</v>
      </c>
      <c r="BL35" s="40">
        <f t="shared" si="2"/>
        <v>14.275596699646041</v>
      </c>
      <c r="BM35" s="40">
        <f>VLOOKUP($AX35&amp;"_"&amp;$BC$14,データシート1!$A:$BS,MATCH($BC$12&amp;"_"&amp;BM$20,データシート1!$A$1:$BS$1,0),0)</f>
        <v>4.5061770955703695</v>
      </c>
      <c r="BN35" s="40">
        <f>VLOOKUP($AX35&amp;"_"&amp;$BC$14,データシート1!$A:$BS,MATCH($BC$12&amp;"_"&amp;BN$20,データシート1!$A$1:$BS$1,0),0)</f>
        <v>9.7694196040756722</v>
      </c>
      <c r="BO35" s="40">
        <f>VLOOKUP($AX35&amp;"_"&amp;$BC$14,データシート1!$A:$BS,MATCH($BC$12&amp;"_"&amp;BO$20,データシート1!$A$1:$BS$1,0),0)</f>
        <v>0.2655111592480478</v>
      </c>
      <c r="BP35" s="40">
        <f>VLOOKUP($AX35&amp;"_"&amp;$BC$14,データシート1!$A:$BS,MATCH($BC$12&amp;"_"&amp;BP$20,データシート1!$A$1:$BS$1,0),0)</f>
        <v>0</v>
      </c>
      <c r="BQ35" s="40">
        <f>VLOOKUP($AX35&amp;"_"&amp;$BC$14,データシート1!$A:$BS,MATCH($BC$12&amp;"_"&amp;BQ$20,データシート1!$A$1:$BS$1,0),0)</f>
        <v>0.40715288999999988</v>
      </c>
      <c r="BR35" s="41">
        <f t="shared" si="3"/>
        <v>30.379277579994294</v>
      </c>
      <c r="BT35" s="134" t="str">
        <f t="shared" si="4"/>
        <v>小海町</v>
      </c>
      <c r="BU35" s="38">
        <f t="shared" si="25"/>
        <v>30.379277579994294</v>
      </c>
      <c r="BV35" s="69">
        <f t="shared" si="16"/>
        <v>0.10340084095192553</v>
      </c>
      <c r="BW35" s="69">
        <f t="shared" si="5"/>
        <v>2.0463634704735143E-2</v>
      </c>
      <c r="BX35" s="69">
        <f t="shared" si="5"/>
        <v>2.2906318409425284E-2</v>
      </c>
      <c r="BY35" s="69">
        <f t="shared" si="5"/>
        <v>6.0030887837765112E-2</v>
      </c>
      <c r="BZ35" s="69">
        <f t="shared" si="5"/>
        <v>0.18066563805873845</v>
      </c>
      <c r="CA35" s="69">
        <f t="shared" si="5"/>
        <v>0.22387900423749646</v>
      </c>
      <c r="CB35" s="69">
        <f t="shared" si="5"/>
        <v>0.47865219377270063</v>
      </c>
      <c r="CC35" s="69">
        <f t="shared" si="5"/>
        <v>0.46991231644846515</v>
      </c>
      <c r="CD35" s="69">
        <f t="shared" si="5"/>
        <v>0.14833062055885846</v>
      </c>
      <c r="CE35" s="69">
        <f t="shared" si="5"/>
        <v>0.32158169588960672</v>
      </c>
      <c r="CF35" s="69">
        <f t="shared" si="5"/>
        <v>8.7398773242354909E-3</v>
      </c>
      <c r="CG35" s="69">
        <f t="shared" si="5"/>
        <v>0</v>
      </c>
      <c r="CH35" s="69">
        <f t="shared" si="5"/>
        <v>1.3402322979139004E-2</v>
      </c>
      <c r="CI35" s="135">
        <f t="shared" si="6"/>
        <v>1</v>
      </c>
      <c r="CK35" s="136" t="str">
        <f t="shared" si="7"/>
        <v>小海町</v>
      </c>
      <c r="CL35" s="137">
        <f t="shared" si="17"/>
        <v>3.1412428492833873</v>
      </c>
      <c r="CM35" s="75">
        <f t="shared" si="18"/>
        <v>0</v>
      </c>
      <c r="CN35" s="76">
        <f t="shared" si="19"/>
        <v>0.62167043899075347</v>
      </c>
      <c r="CO35" s="75">
        <f t="shared" si="20"/>
        <v>0</v>
      </c>
      <c r="CP35" s="76">
        <f t="shared" si="8"/>
        <v>0.69587740529566411</v>
      </c>
      <c r="CQ35" s="75">
        <f t="shared" si="21"/>
        <v>0</v>
      </c>
      <c r="CR35" s="76">
        <f t="shared" si="9"/>
        <v>1.8236950049969698</v>
      </c>
      <c r="CS35" s="75">
        <f t="shared" si="22"/>
        <v>0</v>
      </c>
      <c r="CT35" s="76">
        <f t="shared" si="10"/>
        <v>5.4884915677531971</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43484</v>
      </c>
      <c r="AY36" s="20" t="str">
        <f>IF(IFERROR(比較地域マスタ!$Z21,"")=0,"",IFERROR(比較地域マスタ!$Z21,""))</f>
        <v>津奈木町</v>
      </c>
      <c r="BB36" s="122" t="str">
        <f t="shared" si="0"/>
        <v>43484</v>
      </c>
      <c r="BC36" s="123" t="str">
        <f t="shared" si="0"/>
        <v>津奈木町</v>
      </c>
      <c r="BD36" s="40">
        <f t="shared" si="14"/>
        <v>20.773184261422216</v>
      </c>
      <c r="BE36" s="40">
        <f t="shared" si="15"/>
        <v>3.3413872248429461</v>
      </c>
      <c r="BF36" s="40">
        <f>VLOOKUP($AX36&amp;"_"&amp;$BC$14,データシート1!$A:$BS,MATCH($BC$12&amp;"_"&amp;BF$20,データシート1!$A$1:$BS$1,0),0)</f>
        <v>2.07134255287255</v>
      </c>
      <c r="BG36" s="40">
        <f>VLOOKUP($AX36&amp;"_"&amp;$BC$14,データシート1!$A:$BS,MATCH($BC$12&amp;"_"&amp;BG$20,データシート1!$A$1:$BS$1,0),0)</f>
        <v>0.27689889967041736</v>
      </c>
      <c r="BH36" s="40">
        <f>VLOOKUP($AX36&amp;"_"&amp;$BC$14,データシート1!$A:$BS,MATCH($BC$12&amp;"_"&amp;BH$20,データシート1!$A$1:$BS$1,0),0)</f>
        <v>0.9931457722999788</v>
      </c>
      <c r="BI36" s="40">
        <f>VLOOKUP($AX36&amp;"_"&amp;$BC$14,データシート1!$A:$BS,MATCH($BC$12&amp;"_"&amp;BI$20,データシート1!$A$1:$BS$1,0),0)</f>
        <v>2.8145119179850671</v>
      </c>
      <c r="BJ36" s="40">
        <f>VLOOKUP($AX36&amp;"_"&amp;$BC$14,データシート1!$A:$BS,MATCH($BC$12&amp;"_"&amp;BJ$20,データシート1!$A$1:$BS$1,0),0)</f>
        <v>4.3092542640035987</v>
      </c>
      <c r="BK36" s="40">
        <f t="shared" si="1"/>
        <v>10.036305457523378</v>
      </c>
      <c r="BL36" s="40">
        <f t="shared" si="2"/>
        <v>9.7733297146305738</v>
      </c>
      <c r="BM36" s="40">
        <f>VLOOKUP($AX36&amp;"_"&amp;$BC$14,データシート1!$A:$BS,MATCH($BC$12&amp;"_"&amp;BM$20,データシート1!$A$1:$BS$1,0),0)</f>
        <v>4.1927039063133007</v>
      </c>
      <c r="BN36" s="40">
        <f>VLOOKUP($AX36&amp;"_"&amp;$BC$14,データシート1!$A:$BS,MATCH($BC$12&amp;"_"&amp;BN$20,データシート1!$A$1:$BS$1,0),0)</f>
        <v>5.5806258083172731</v>
      </c>
      <c r="BO36" s="40">
        <f>VLOOKUP($AX36&amp;"_"&amp;$BC$14,データシート1!$A:$BS,MATCH($BC$12&amp;"_"&amp;BO$20,データシート1!$A$1:$BS$1,0),0)</f>
        <v>0.26297574289280329</v>
      </c>
      <c r="BP36" s="40">
        <f>VLOOKUP($AX36&amp;"_"&amp;$BC$14,データシート1!$A:$BS,MATCH($BC$12&amp;"_"&amp;BP$20,データシート1!$A$1:$BS$1,0),0)</f>
        <v>0</v>
      </c>
      <c r="BQ36" s="40">
        <f>VLOOKUP($AX36&amp;"_"&amp;$BC$14,データシート1!$A:$BS,MATCH($BC$12&amp;"_"&amp;BQ$20,データシート1!$A$1:$BS$1,0),0)</f>
        <v>0.27172539706722948</v>
      </c>
      <c r="BR36" s="41">
        <f t="shared" si="3"/>
        <v>20.773184261422216</v>
      </c>
      <c r="BT36" s="134" t="str">
        <f t="shared" si="4"/>
        <v>津奈木町</v>
      </c>
      <c r="BU36" s="38">
        <f t="shared" si="25"/>
        <v>20.773184261422216</v>
      </c>
      <c r="BV36" s="69">
        <f t="shared" si="16"/>
        <v>0.16085098860111788</v>
      </c>
      <c r="BW36" s="69">
        <f t="shared" si="5"/>
        <v>9.971232752790965E-2</v>
      </c>
      <c r="BX36" s="69">
        <f t="shared" si="5"/>
        <v>1.3329631903600115E-2</v>
      </c>
      <c r="BY36" s="69">
        <f t="shared" si="5"/>
        <v>4.7809029169608108E-2</v>
      </c>
      <c r="BZ36" s="69">
        <f t="shared" si="5"/>
        <v>0.13548774624850771</v>
      </c>
      <c r="CA36" s="69">
        <f t="shared" si="5"/>
        <v>0.20744312522208233</v>
      </c>
      <c r="CB36" s="69">
        <f t="shared" si="5"/>
        <v>0.48313755518751905</v>
      </c>
      <c r="CC36" s="69">
        <f t="shared" si="5"/>
        <v>0.4704781699154606</v>
      </c>
      <c r="CD36" s="69">
        <f t="shared" si="5"/>
        <v>0.20183250933269539</v>
      </c>
      <c r="CE36" s="69">
        <f t="shared" si="5"/>
        <v>0.26864566058276523</v>
      </c>
      <c r="CF36" s="69">
        <f t="shared" si="5"/>
        <v>1.2659385272058378E-2</v>
      </c>
      <c r="CG36" s="69">
        <f t="shared" si="5"/>
        <v>0</v>
      </c>
      <c r="CH36" s="69">
        <f t="shared" si="5"/>
        <v>1.3080584740773202E-2</v>
      </c>
      <c r="CI36" s="135">
        <f t="shared" si="6"/>
        <v>1</v>
      </c>
      <c r="CK36" s="136" t="str">
        <f t="shared" si="7"/>
        <v>津奈木町</v>
      </c>
      <c r="CL36" s="137">
        <f t="shared" si="17"/>
        <v>3.3413872248429461</v>
      </c>
      <c r="CM36" s="75">
        <f t="shared" si="18"/>
        <v>0</v>
      </c>
      <c r="CN36" s="76">
        <f t="shared" si="19"/>
        <v>2.07134255287255</v>
      </c>
      <c r="CO36" s="75">
        <f t="shared" si="20"/>
        <v>0</v>
      </c>
      <c r="CP36" s="76">
        <f t="shared" si="8"/>
        <v>0.27689889967041736</v>
      </c>
      <c r="CQ36" s="75">
        <f t="shared" si="21"/>
        <v>0</v>
      </c>
      <c r="CR36" s="76">
        <f t="shared" si="9"/>
        <v>0.9931457722999788</v>
      </c>
      <c r="CS36" s="75">
        <f t="shared" si="22"/>
        <v>0</v>
      </c>
      <c r="CT36" s="76">
        <f t="shared" si="10"/>
        <v>2.8145119179850671</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01609</v>
      </c>
      <c r="AY37" s="20" t="str">
        <f>IF(IFERROR(比較地域マスタ!$Z22,"")=0,"",IFERROR(比較地域マスタ!$Z22,""))</f>
        <v>えりも町</v>
      </c>
      <c r="BB37" s="122" t="str">
        <f t="shared" si="0"/>
        <v>01609</v>
      </c>
      <c r="BC37" s="123" t="str">
        <f t="shared" si="0"/>
        <v>えりも町</v>
      </c>
      <c r="BD37" s="40">
        <f t="shared" si="14"/>
        <v>49.045090981480648</v>
      </c>
      <c r="BE37" s="40">
        <f t="shared" si="15"/>
        <v>21.309137706201597</v>
      </c>
      <c r="BF37" s="40">
        <f>VLOOKUP($AX37&amp;"_"&amp;$BC$14,データシート1!$A:$BS,MATCH($BC$12&amp;"_"&amp;BF$20,データシート1!$A$1:$BS$1,0),0)</f>
        <v>3.2719561035375411</v>
      </c>
      <c r="BG37" s="40">
        <f>VLOOKUP($AX37&amp;"_"&amp;$BC$14,データシート1!$A:$BS,MATCH($BC$12&amp;"_"&amp;BG$20,データシート1!$A$1:$BS$1,0),0)</f>
        <v>0.30263046823235412</v>
      </c>
      <c r="BH37" s="40">
        <f>VLOOKUP($AX37&amp;"_"&amp;$BC$14,データシート1!$A:$BS,MATCH($BC$12&amp;"_"&amp;BH$20,データシート1!$A$1:$BS$1,0),0)</f>
        <v>17.734551134431701</v>
      </c>
      <c r="BI37" s="40">
        <f>VLOOKUP($AX37&amp;"_"&amp;$BC$14,データシート1!$A:$BS,MATCH($BC$12&amp;"_"&amp;BI$20,データシート1!$A$1:$BS$1,0),0)</f>
        <v>5.1276587915938574</v>
      </c>
      <c r="BJ37" s="40">
        <f>VLOOKUP($AX37&amp;"_"&amp;$BC$14,データシート1!$A:$BS,MATCH($BC$12&amp;"_"&amp;BJ$20,データシート1!$A$1:$BS$1,0),0)</f>
        <v>9.3754058351056351</v>
      </c>
      <c r="BK37" s="40">
        <f t="shared" si="1"/>
        <v>12.791481535019555</v>
      </c>
      <c r="BL37" s="40">
        <f t="shared" si="2"/>
        <v>11.970340207499239</v>
      </c>
      <c r="BM37" s="40">
        <f>VLOOKUP($AX37&amp;"_"&amp;$BC$14,データシート1!$A:$BS,MATCH($BC$12&amp;"_"&amp;BM$20,データシート1!$A$1:$BS$1,0),0)</f>
        <v>3.849842605563381</v>
      </c>
      <c r="BN37" s="40">
        <f>VLOOKUP($AX37&amp;"_"&amp;$BC$14,データシート1!$A:$BS,MATCH($BC$12&amp;"_"&amp;BN$20,データシート1!$A$1:$BS$1,0),0)</f>
        <v>8.1204976019358579</v>
      </c>
      <c r="BO37" s="40">
        <f>VLOOKUP($AX37&amp;"_"&amp;$BC$14,データシート1!$A:$BS,MATCH($BC$12&amp;"_"&amp;BO$20,データシート1!$A$1:$BS$1,0),0)</f>
        <v>0.2662776804717264</v>
      </c>
      <c r="BP37" s="40">
        <f>VLOOKUP($AX37&amp;"_"&amp;$BC$14,データシート1!$A:$BS,MATCH($BC$12&amp;"_"&amp;BP$20,データシート1!$A$1:$BS$1,0),0)</f>
        <v>0.55486364704858948</v>
      </c>
      <c r="BQ37" s="40">
        <f>VLOOKUP($AX37&amp;"_"&amp;$BC$14,データシート1!$A:$BS,MATCH($BC$12&amp;"_"&amp;BQ$20,データシート1!$A$1:$BS$1,0),0)</f>
        <v>0.44140711356000001</v>
      </c>
      <c r="BR37" s="41">
        <f t="shared" si="3"/>
        <v>49.045090981480648</v>
      </c>
      <c r="BT37" s="134" t="str">
        <f t="shared" si="4"/>
        <v>えりも町</v>
      </c>
      <c r="BU37" s="38">
        <f t="shared" si="25"/>
        <v>49.045090981480648</v>
      </c>
      <c r="BV37" s="69">
        <f t="shared" si="16"/>
        <v>0.43448054188028512</v>
      </c>
      <c r="BW37" s="69">
        <f t="shared" si="5"/>
        <v>6.6713223241303118E-2</v>
      </c>
      <c r="BX37" s="69">
        <f t="shared" si="5"/>
        <v>6.1704538043700829E-3</v>
      </c>
      <c r="BY37" s="69">
        <f t="shared" si="5"/>
        <v>0.3615968648346119</v>
      </c>
      <c r="BZ37" s="69">
        <f t="shared" si="5"/>
        <v>0.1045498884593782</v>
      </c>
      <c r="CA37" s="69">
        <f t="shared" si="5"/>
        <v>0.19115890392874946</v>
      </c>
      <c r="CB37" s="69">
        <f t="shared" si="5"/>
        <v>0.26081063933288651</v>
      </c>
      <c r="CC37" s="69">
        <f t="shared" si="5"/>
        <v>0.24406805998217482</v>
      </c>
      <c r="CD37" s="69">
        <f t="shared" si="5"/>
        <v>7.849598254424843E-2</v>
      </c>
      <c r="CE37" s="69">
        <f t="shared" si="5"/>
        <v>0.16557207743792637</v>
      </c>
      <c r="CF37" s="69">
        <f t="shared" si="5"/>
        <v>5.4292422573397293E-3</v>
      </c>
      <c r="CG37" s="69">
        <f t="shared" si="5"/>
        <v>1.1313337093371999E-2</v>
      </c>
      <c r="CH37" s="69">
        <f t="shared" si="5"/>
        <v>9.0000263987006293E-3</v>
      </c>
      <c r="CI37" s="135">
        <f t="shared" si="6"/>
        <v>1</v>
      </c>
      <c r="CK37" s="136" t="str">
        <f t="shared" si="7"/>
        <v>えりも町</v>
      </c>
      <c r="CL37" s="137">
        <f t="shared" si="17"/>
        <v>21.309137706201597</v>
      </c>
      <c r="CM37" s="75">
        <f t="shared" si="18"/>
        <v>0</v>
      </c>
      <c r="CN37" s="76">
        <f t="shared" si="19"/>
        <v>3.2719561035375411</v>
      </c>
      <c r="CO37" s="75">
        <f t="shared" si="20"/>
        <v>0</v>
      </c>
      <c r="CP37" s="76">
        <f t="shared" si="8"/>
        <v>0.30263046823235412</v>
      </c>
      <c r="CQ37" s="75">
        <f t="shared" si="21"/>
        <v>0</v>
      </c>
      <c r="CR37" s="76">
        <f t="shared" si="9"/>
        <v>17.734551134431701</v>
      </c>
      <c r="CS37" s="75">
        <f t="shared" si="22"/>
        <v>0</v>
      </c>
      <c r="CT37" s="76">
        <f t="shared" si="10"/>
        <v>5.1276587915938574</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01649</v>
      </c>
      <c r="AY38" s="20" t="str">
        <f>IF(IFERROR(比較地域マスタ!$Z23,"")=0,"",IFERROR(比較地域マスタ!$Z23,""))</f>
        <v>浦幌町</v>
      </c>
      <c r="BB38" s="122" t="str">
        <f t="shared" si="0"/>
        <v>01649</v>
      </c>
      <c r="BC38" s="123" t="str">
        <f t="shared" si="0"/>
        <v>浦幌町</v>
      </c>
      <c r="BD38" s="40">
        <f t="shared" si="14"/>
        <v>86.627972729241606</v>
      </c>
      <c r="BE38" s="40">
        <f t="shared" si="15"/>
        <v>56.425705111020477</v>
      </c>
      <c r="BF38" s="40">
        <f>VLOOKUP($AX38&amp;"_"&amp;$BC$14,データシート1!$A:$BS,MATCH($BC$12&amp;"_"&amp;BF$20,データシート1!$A$1:$BS$1,0),0)</f>
        <v>34.754584047580671</v>
      </c>
      <c r="BG38" s="40">
        <f>VLOOKUP($AX38&amp;"_"&amp;$BC$14,データシート1!$A:$BS,MATCH($BC$12&amp;"_"&amp;BG$20,データシート1!$A$1:$BS$1,0),0)</f>
        <v>0.53542313610339565</v>
      </c>
      <c r="BH38" s="40">
        <f>VLOOKUP($AX38&amp;"_"&amp;$BC$14,データシート1!$A:$BS,MATCH($BC$12&amp;"_"&amp;BH$20,データシート1!$A$1:$BS$1,0),0)</f>
        <v>21.135697927336413</v>
      </c>
      <c r="BI38" s="40">
        <f>VLOOKUP($AX38&amp;"_"&amp;$BC$14,データシート1!$A:$BS,MATCH($BC$12&amp;"_"&amp;BI$20,データシート1!$A$1:$BS$1,0),0)</f>
        <v>5.6631845139535288</v>
      </c>
      <c r="BJ38" s="40">
        <f>VLOOKUP($AX38&amp;"_"&amp;$BC$14,データシート1!$A:$BS,MATCH($BC$12&amp;"_"&amp;BJ$20,データシート1!$A$1:$BS$1,0),0)</f>
        <v>9.9666476445267111</v>
      </c>
      <c r="BK38" s="40">
        <f t="shared" si="1"/>
        <v>14.410231942089135</v>
      </c>
      <c r="BL38" s="40">
        <f t="shared" si="2"/>
        <v>14.142303292827947</v>
      </c>
      <c r="BM38" s="40">
        <f>VLOOKUP($AX38&amp;"_"&amp;$BC$14,データシート1!$A:$BS,MATCH($BC$12&amp;"_"&amp;BM$20,データシート1!$A$1:$BS$1,0),0)</f>
        <v>4.8560355657233494</v>
      </c>
      <c r="BN38" s="40">
        <f>VLOOKUP($AX38&amp;"_"&amp;$BC$14,データシート1!$A:$BS,MATCH($BC$12&amp;"_"&amp;BN$20,データシート1!$A$1:$BS$1,0),0)</f>
        <v>9.2862677271045975</v>
      </c>
      <c r="BO38" s="40">
        <f>VLOOKUP($AX38&amp;"_"&amp;$BC$14,データシート1!$A:$BS,MATCH($BC$12&amp;"_"&amp;BO$20,データシート1!$A$1:$BS$1,0),0)</f>
        <v>0.26792864926118792</v>
      </c>
      <c r="BP38" s="40">
        <f>VLOOKUP($AX38&amp;"_"&amp;$BC$14,データシート1!$A:$BS,MATCH($BC$12&amp;"_"&amp;BP$20,データシート1!$A$1:$BS$1,0),0)</f>
        <v>0</v>
      </c>
      <c r="BQ38" s="40">
        <f>VLOOKUP($AX38&amp;"_"&amp;$BC$14,データシート1!$A:$BS,MATCH($BC$12&amp;"_"&amp;BQ$20,データシート1!$A$1:$BS$1,0),0)</f>
        <v>0.16220351765175131</v>
      </c>
      <c r="BR38" s="41">
        <f t="shared" si="3"/>
        <v>86.627972729241606</v>
      </c>
      <c r="BT38" s="134" t="str">
        <f t="shared" si="4"/>
        <v>浦幌町</v>
      </c>
      <c r="BU38" s="38">
        <f t="shared" si="25"/>
        <v>86.627972729241606</v>
      </c>
      <c r="BV38" s="69">
        <f t="shared" si="16"/>
        <v>0.65135663843110758</v>
      </c>
      <c r="BW38" s="69">
        <f t="shared" si="5"/>
        <v>0.40119355160494397</v>
      </c>
      <c r="BX38" s="69">
        <f t="shared" si="5"/>
        <v>6.1807187590188347E-3</v>
      </c>
      <c r="BY38" s="69">
        <f t="shared" si="5"/>
        <v>0.24398236806714485</v>
      </c>
      <c r="BZ38" s="69">
        <f t="shared" si="5"/>
        <v>6.5373623963866576E-2</v>
      </c>
      <c r="CA38" s="69">
        <f t="shared" si="5"/>
        <v>0.11505114722790265</v>
      </c>
      <c r="CB38" s="69">
        <f t="shared" si="5"/>
        <v>0.16634617535295163</v>
      </c>
      <c r="CC38" s="69">
        <f t="shared" si="5"/>
        <v>0.16325331007144944</v>
      </c>
      <c r="CD38" s="69">
        <f t="shared" si="5"/>
        <v>5.6056206935616949E-2</v>
      </c>
      <c r="CE38" s="69">
        <f t="shared" si="5"/>
        <v>0.1071971031358325</v>
      </c>
      <c r="CF38" s="69">
        <f t="shared" si="5"/>
        <v>3.0928652815021673E-3</v>
      </c>
      <c r="CG38" s="69">
        <f t="shared" si="5"/>
        <v>0</v>
      </c>
      <c r="CH38" s="69">
        <f t="shared" si="5"/>
        <v>1.8724150241715041E-3</v>
      </c>
      <c r="CI38" s="135">
        <f t="shared" si="6"/>
        <v>1</v>
      </c>
      <c r="CK38" s="136" t="str">
        <f t="shared" si="7"/>
        <v>浦幌町</v>
      </c>
      <c r="CL38" s="137">
        <f t="shared" si="17"/>
        <v>56.425705111020477</v>
      </c>
      <c r="CM38" s="75">
        <f t="shared" si="18"/>
        <v>0.34603023500696284</v>
      </c>
      <c r="CN38" s="76">
        <f t="shared" si="19"/>
        <v>34.754584047580671</v>
      </c>
      <c r="CO38" s="75">
        <f t="shared" si="20"/>
        <v>0.56179639420426808</v>
      </c>
      <c r="CP38" s="76">
        <f t="shared" si="8"/>
        <v>0.53542313610339565</v>
      </c>
      <c r="CQ38" s="75">
        <f t="shared" si="21"/>
        <v>0</v>
      </c>
      <c r="CR38" s="76">
        <f t="shared" si="9"/>
        <v>21.135697927336413</v>
      </c>
      <c r="CS38" s="75">
        <f t="shared" si="22"/>
        <v>0</v>
      </c>
      <c r="CT38" s="76">
        <f t="shared" si="10"/>
        <v>5.6631845139535288</v>
      </c>
      <c r="CU38" s="77">
        <f t="shared" si="23"/>
        <v>0</v>
      </c>
      <c r="CV38" s="18"/>
      <c r="CW38" s="1078">
        <f t="shared" si="24"/>
        <v>19.524999999999999</v>
      </c>
      <c r="CX38" s="1081">
        <f>VLOOKUP($AX38&amp;"_"&amp;$CW$14,データシート1!$A:$BS,MATCH($CW$12&amp;"_"&amp;CX$20,データシート1!$A$1:$BS$1,0),0)</f>
        <v>19.524999999999999</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19.524999999999999</v>
      </c>
      <c r="DE38" s="18"/>
      <c r="DF38" s="138">
        <f>VLOOKUP($AX38&amp;"_"&amp;$DF$14,データシート1!$A:$BS,MATCH($DF$12&amp;"_"&amp;DF$20,データシート1!$A$1:$BS$1,0),0)</f>
        <v>2</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2</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47381</v>
      </c>
      <c r="AY39" s="20" t="str">
        <f>IF(IFERROR(比較地域マスタ!$Z24,"")=0,"",IFERROR(比較地域マスタ!$Z24,""))</f>
        <v>竹富町</v>
      </c>
      <c r="BB39" s="122" t="str">
        <f t="shared" si="0"/>
        <v>47381</v>
      </c>
      <c r="BC39" s="123" t="str">
        <f t="shared" si="0"/>
        <v>竹富町</v>
      </c>
      <c r="BD39" s="40">
        <f t="shared" si="14"/>
        <v>39.276618782355321</v>
      </c>
      <c r="BE39" s="40">
        <f t="shared" si="15"/>
        <v>4.7915843837060397</v>
      </c>
      <c r="BF39" s="40">
        <f>VLOOKUP($AX39&amp;"_"&amp;$BC$14,データシート1!$A:$BS,MATCH($BC$12&amp;"_"&amp;BF$20,データシート1!$A$1:$BS$1,0),0)</f>
        <v>1.687917358250224</v>
      </c>
      <c r="BG39" s="40">
        <f>VLOOKUP($AX39&amp;"_"&amp;$BC$14,データシート1!$A:$BS,MATCH($BC$12&amp;"_"&amp;BG$20,データシート1!$A$1:$BS$1,0),0)</f>
        <v>0.12681981660088432</v>
      </c>
      <c r="BH39" s="40">
        <f>VLOOKUP($AX39&amp;"_"&amp;$BC$14,データシート1!$A:$BS,MATCH($BC$12&amp;"_"&amp;BH$20,データシート1!$A$1:$BS$1,0),0)</f>
        <v>2.9768472088549309</v>
      </c>
      <c r="BI39" s="40">
        <f>VLOOKUP($AX39&amp;"_"&amp;$BC$14,データシート1!$A:$BS,MATCH($BC$12&amp;"_"&amp;BI$20,データシート1!$A$1:$BS$1,0),0)</f>
        <v>10.400304659031233</v>
      </c>
      <c r="BJ39" s="40">
        <f>VLOOKUP($AX39&amp;"_"&amp;$BC$14,データシート1!$A:$BS,MATCH($BC$12&amp;"_"&amp;BJ$20,データシート1!$A$1:$BS$1,0),0)</f>
        <v>7.7988524644006496</v>
      </c>
      <c r="BK39" s="40">
        <f t="shared" si="1"/>
        <v>16.285877275217398</v>
      </c>
      <c r="BL39" s="40">
        <f t="shared" si="2"/>
        <v>11.445134112954278</v>
      </c>
      <c r="BM39" s="40">
        <f>VLOOKUP($AX39&amp;"_"&amp;$BC$14,データシート1!$A:$BS,MATCH($BC$12&amp;"_"&amp;BM$20,データシート1!$A$1:$BS$1,0),0)</f>
        <v>3.120737553764573</v>
      </c>
      <c r="BN39" s="40">
        <f>VLOOKUP($AX39&amp;"_"&amp;$BC$14,データシート1!$A:$BS,MATCH($BC$12&amp;"_"&amp;BN$20,データシート1!$A$1:$BS$1,0),0)</f>
        <v>8.3243965591897044</v>
      </c>
      <c r="BO39" s="40">
        <f>VLOOKUP($AX39&amp;"_"&amp;$BC$14,データシート1!$A:$BS,MATCH($BC$12&amp;"_"&amp;BO$20,データシート1!$A$1:$BS$1,0),0)</f>
        <v>0.25354163552445158</v>
      </c>
      <c r="BP39" s="40">
        <f>VLOOKUP($AX39&amp;"_"&amp;$BC$14,データシート1!$A:$BS,MATCH($BC$12&amp;"_"&amp;BP$20,データシート1!$A$1:$BS$1,0),0)</f>
        <v>4.587201526738669</v>
      </c>
      <c r="BQ39" s="40">
        <f>VLOOKUP($AX39&amp;"_"&amp;$BC$14,データシート1!$A:$BS,MATCH($BC$12&amp;"_"&amp;BQ$20,データシート1!$A$1:$BS$1,0),0)</f>
        <v>0</v>
      </c>
      <c r="BR39" s="41">
        <f t="shared" si="3"/>
        <v>39.276618782355321</v>
      </c>
      <c r="BT39" s="134" t="str">
        <f t="shared" si="4"/>
        <v>竹富町</v>
      </c>
      <c r="BU39" s="38">
        <f t="shared" si="25"/>
        <v>39.276618782355321</v>
      </c>
      <c r="BV39" s="69">
        <f t="shared" si="16"/>
        <v>0.12199584720512187</v>
      </c>
      <c r="BW39" s="69">
        <f t="shared" si="5"/>
        <v>4.2975118800412278E-2</v>
      </c>
      <c r="BX39" s="69">
        <f t="shared" si="5"/>
        <v>3.2288883445806445E-3</v>
      </c>
      <c r="BY39" s="69">
        <f t="shared" si="5"/>
        <v>7.5791840060128943E-2</v>
      </c>
      <c r="BZ39" s="69">
        <f t="shared" si="5"/>
        <v>0.26479633383572926</v>
      </c>
      <c r="CA39" s="69">
        <f t="shared" si="5"/>
        <v>0.19856221605063967</v>
      </c>
      <c r="CB39" s="69">
        <f t="shared" si="5"/>
        <v>0.41464560290850921</v>
      </c>
      <c r="CC39" s="69">
        <f t="shared" si="5"/>
        <v>0.29139815156634374</v>
      </c>
      <c r="CD39" s="69">
        <f t="shared" si="5"/>
        <v>7.9455351568260182E-2</v>
      </c>
      <c r="CE39" s="69">
        <f t="shared" si="5"/>
        <v>0.21194279999808352</v>
      </c>
      <c r="CF39" s="69">
        <f t="shared" si="5"/>
        <v>6.4552816251676167E-3</v>
      </c>
      <c r="CG39" s="69">
        <f t="shared" si="5"/>
        <v>0.11679216971699788</v>
      </c>
      <c r="CH39" s="69">
        <f t="shared" si="5"/>
        <v>0</v>
      </c>
      <c r="CI39" s="135">
        <f t="shared" si="6"/>
        <v>1</v>
      </c>
      <c r="CK39" s="136" t="str">
        <f t="shared" si="7"/>
        <v>竹富町</v>
      </c>
      <c r="CL39" s="137">
        <f t="shared" si="17"/>
        <v>4.7915843837060397</v>
      </c>
      <c r="CM39" s="75">
        <f t="shared" si="18"/>
        <v>0</v>
      </c>
      <c r="CN39" s="76">
        <f t="shared" si="19"/>
        <v>1.687917358250224</v>
      </c>
      <c r="CO39" s="75">
        <f t="shared" si="20"/>
        <v>0</v>
      </c>
      <c r="CP39" s="76">
        <f t="shared" si="8"/>
        <v>0.12681981660088432</v>
      </c>
      <c r="CQ39" s="75">
        <f t="shared" si="21"/>
        <v>0</v>
      </c>
      <c r="CR39" s="76">
        <f t="shared" si="9"/>
        <v>2.9768472088549309</v>
      </c>
      <c r="CS39" s="75">
        <f t="shared" si="22"/>
        <v>0</v>
      </c>
      <c r="CT39" s="76">
        <f t="shared" si="10"/>
        <v>10.400304659031233</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02406</v>
      </c>
      <c r="AY40" s="20" t="str">
        <f>IF(IFERROR(比較地域マスタ!$Z25,"")=0,"",IFERROR(比較地域マスタ!$Z25,""))</f>
        <v>横浜町</v>
      </c>
      <c r="BB40" s="122" t="str">
        <f t="shared" si="0"/>
        <v>02406</v>
      </c>
      <c r="BC40" s="123" t="str">
        <f t="shared" si="0"/>
        <v>横浜町</v>
      </c>
      <c r="BD40" s="40">
        <f t="shared" si="14"/>
        <v>68.075207112524822</v>
      </c>
      <c r="BE40" s="40">
        <f t="shared" si="15"/>
        <v>45.187194198392618</v>
      </c>
      <c r="BF40" s="40">
        <f>VLOOKUP($AX40&amp;"_"&amp;$BC$14,データシート1!$A:$BS,MATCH($BC$12&amp;"_"&amp;BF$20,データシート1!$A$1:$BS$1,0),0)</f>
        <v>37.590126208313059</v>
      </c>
      <c r="BG40" s="40">
        <f>VLOOKUP($AX40&amp;"_"&amp;$BC$14,データシート1!$A:$BS,MATCH($BC$12&amp;"_"&amp;BG$20,データシート1!$A$1:$BS$1,0),0)</f>
        <v>0.5879036494568074</v>
      </c>
      <c r="BH40" s="40">
        <f>VLOOKUP($AX40&amp;"_"&amp;$BC$14,データシート1!$A:$BS,MATCH($BC$12&amp;"_"&amp;BH$20,データシート1!$A$1:$BS$1,0),0)</f>
        <v>7.0091643406227506</v>
      </c>
      <c r="BI40" s="40">
        <f>VLOOKUP($AX40&amp;"_"&amp;$BC$14,データシート1!$A:$BS,MATCH($BC$12&amp;"_"&amp;BI$20,データシート1!$A$1:$BS$1,0),0)</f>
        <v>3.3311645676100885</v>
      </c>
      <c r="BJ40" s="40">
        <f>VLOOKUP($AX40&amp;"_"&amp;$BC$14,データシート1!$A:$BS,MATCH($BC$12&amp;"_"&amp;BJ$20,データシート1!$A$1:$BS$1,0),0)</f>
        <v>9.5584613494154009</v>
      </c>
      <c r="BK40" s="40">
        <f t="shared" si="1"/>
        <v>9.4944886892262126</v>
      </c>
      <c r="BL40" s="40">
        <f t="shared" si="2"/>
        <v>9.2364658527017944</v>
      </c>
      <c r="BM40" s="40">
        <f>VLOOKUP($AX40&amp;"_"&amp;$BC$14,データシート1!$A:$BS,MATCH($BC$12&amp;"_"&amp;BM$20,データシート1!$A$1:$BS$1,0),0)</f>
        <v>3.4342107430216422</v>
      </c>
      <c r="BN40" s="40">
        <f>VLOOKUP($AX40&amp;"_"&amp;$BC$14,データシート1!$A:$BS,MATCH($BC$12&amp;"_"&amp;BN$20,データシート1!$A$1:$BS$1,0),0)</f>
        <v>5.8022551096801518</v>
      </c>
      <c r="BO40" s="40">
        <f>VLOOKUP($AX40&amp;"_"&amp;$BC$14,データシート1!$A:$BS,MATCH($BC$12&amp;"_"&amp;BO$20,データシート1!$A$1:$BS$1,0),0)</f>
        <v>0.25802283652441865</v>
      </c>
      <c r="BP40" s="40">
        <f>VLOOKUP($AX40&amp;"_"&amp;$BC$14,データシート1!$A:$BS,MATCH($BC$12&amp;"_"&amp;BP$20,データシート1!$A$1:$BS$1,0),0)</f>
        <v>0</v>
      </c>
      <c r="BQ40" s="40">
        <f>VLOOKUP($AX40&amp;"_"&amp;$BC$14,データシート1!$A:$BS,MATCH($BC$12&amp;"_"&amp;BQ$20,データシート1!$A$1:$BS$1,0),0)</f>
        <v>0.50389830788050949</v>
      </c>
      <c r="BR40" s="41">
        <f t="shared" si="3"/>
        <v>68.075207112524822</v>
      </c>
      <c r="BT40" s="134" t="str">
        <f t="shared" si="4"/>
        <v>横浜町</v>
      </c>
      <c r="BU40" s="38">
        <f t="shared" si="25"/>
        <v>68.075207112524822</v>
      </c>
      <c r="BV40" s="69">
        <f t="shared" si="16"/>
        <v>0.66378342593509121</v>
      </c>
      <c r="BW40" s="69">
        <f t="shared" si="5"/>
        <v>0.55218526395635503</v>
      </c>
      <c r="BX40" s="69">
        <f t="shared" si="5"/>
        <v>8.6360905003936735E-3</v>
      </c>
      <c r="BY40" s="69">
        <f t="shared" si="5"/>
        <v>0.10296207147834251</v>
      </c>
      <c r="BZ40" s="69">
        <f t="shared" si="5"/>
        <v>4.8933594312887574E-2</v>
      </c>
      <c r="CA40" s="69">
        <f t="shared" si="5"/>
        <v>0.14041031610253871</v>
      </c>
      <c r="CB40" s="69">
        <f t="shared" si="5"/>
        <v>0.1394705810227255</v>
      </c>
      <c r="CC40" s="69">
        <f t="shared" si="5"/>
        <v>0.13568031952417553</v>
      </c>
      <c r="CD40" s="69">
        <f t="shared" si="5"/>
        <v>5.0447305101034332E-2</v>
      </c>
      <c r="CE40" s="69">
        <f t="shared" si="5"/>
        <v>8.5233014423141185E-2</v>
      </c>
      <c r="CF40" s="69">
        <f t="shared" si="5"/>
        <v>3.7902614985499809E-3</v>
      </c>
      <c r="CG40" s="69">
        <f t="shared" si="5"/>
        <v>0</v>
      </c>
      <c r="CH40" s="69">
        <f t="shared" si="5"/>
        <v>7.4020826267570724E-3</v>
      </c>
      <c r="CI40" s="135">
        <f t="shared" si="6"/>
        <v>1</v>
      </c>
      <c r="CK40" s="136" t="str">
        <f t="shared" si="7"/>
        <v>横浜町</v>
      </c>
      <c r="CL40" s="137">
        <f t="shared" si="17"/>
        <v>45.187194198392618</v>
      </c>
      <c r="CM40" s="75">
        <f t="shared" si="18"/>
        <v>0.81434575996110348</v>
      </c>
      <c r="CN40" s="76">
        <f t="shared" si="19"/>
        <v>37.590126208313059</v>
      </c>
      <c r="CO40" s="75">
        <f t="shared" si="20"/>
        <v>0.20585192923052067</v>
      </c>
      <c r="CP40" s="76">
        <f t="shared" si="8"/>
        <v>0.5879036494568074</v>
      </c>
      <c r="CQ40" s="75">
        <f t="shared" si="21"/>
        <v>0</v>
      </c>
      <c r="CR40" s="76">
        <f t="shared" si="9"/>
        <v>7.0091643406227506</v>
      </c>
      <c r="CS40" s="75">
        <f t="shared" si="22"/>
        <v>1</v>
      </c>
      <c r="CT40" s="76">
        <f t="shared" si="10"/>
        <v>3.3311645676100885</v>
      </c>
      <c r="CU40" s="77">
        <f t="shared" si="23"/>
        <v>0</v>
      </c>
      <c r="CV40" s="18"/>
      <c r="CW40" s="1078">
        <f t="shared" si="24"/>
        <v>36.798000000000002</v>
      </c>
      <c r="CX40" s="1081">
        <f>VLOOKUP($AX40&amp;"_"&amp;$CW$14,データシート1!$A:$BS,MATCH($CW$12&amp;"_"&amp;CX$20,データシート1!$A$1:$BS$1,0),0)</f>
        <v>7.7380000000000004</v>
      </c>
      <c r="CY40" s="1081">
        <f>VLOOKUP($AX40&amp;"_"&amp;$CW$14,データシート1!$A:$BS,MATCH($CW$12&amp;"_"&amp;CY$20,データシート1!$A$1:$BS$1,0),0)</f>
        <v>0</v>
      </c>
      <c r="CZ40" s="1081">
        <f>VLOOKUP($AX40&amp;"_"&amp;$CW$14,データシート1!$A:$BS,MATCH($CW$12&amp;"_"&amp;CZ$20,データシート1!$A$1:$BS$1,0),0)</f>
        <v>29.06</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36.798000000000002</v>
      </c>
      <c r="DE40" s="18"/>
      <c r="DF40" s="138">
        <f>VLOOKUP($AX40&amp;"_"&amp;$DF$14,データシート1!$A:$BS,MATCH($DF$12&amp;"_"&amp;DF$20,データシート1!$A$1:$BS$1,0),0)</f>
        <v>2</v>
      </c>
      <c r="DG40" s="74">
        <f>VLOOKUP($AX40&amp;"_"&amp;$DF$14,データシート1!$A:$BS,MATCH($DF$12&amp;"_"&amp;DG$20,データシート1!$A$1:$BS$1,0),0)</f>
        <v>0</v>
      </c>
      <c r="DH40" s="74">
        <f>VLOOKUP($AX40&amp;"_"&amp;$DF$14,データシート1!$A:$BS,MATCH($DF$12&amp;"_"&amp;DH$20,データシート1!$A$1:$BS$1,0),0)</f>
        <v>1</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3</v>
      </c>
      <c r="DM40" s="18"/>
      <c r="DN40" s="139">
        <f t="shared" si="26"/>
        <v>0.21</v>
      </c>
      <c r="DO40" s="140">
        <f t="shared" si="27"/>
        <v>0</v>
      </c>
      <c r="DP40" s="140">
        <f t="shared" si="29"/>
        <v>0.79</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20349</v>
      </c>
      <c r="AY41" s="20" t="str">
        <f>IF(IFERROR(比較地域マスタ!$Z26,"")=0,"",IFERROR(比較地域マスタ!$Z26,""))</f>
        <v>青木村</v>
      </c>
      <c r="BB41" s="122" t="str">
        <f t="shared" si="0"/>
        <v>20349</v>
      </c>
      <c r="BC41" s="123" t="str">
        <f t="shared" si="0"/>
        <v>青木村</v>
      </c>
      <c r="BD41" s="40">
        <f t="shared" si="14"/>
        <v>22.943173522656195</v>
      </c>
      <c r="BE41" s="40">
        <f t="shared" si="15"/>
        <v>3.6285784262445984</v>
      </c>
      <c r="BF41" s="40">
        <f>VLOOKUP($AX41&amp;"_"&amp;$BC$14,データシート1!$A:$BS,MATCH($BC$12&amp;"_"&amp;BF$20,データシート1!$A$1:$BS$1,0),0)</f>
        <v>2.5731821324314659</v>
      </c>
      <c r="BG41" s="40">
        <f>VLOOKUP($AX41&amp;"_"&amp;$BC$14,データシート1!$A:$BS,MATCH($BC$12&amp;"_"&amp;BG$20,データシート1!$A$1:$BS$1,0),0)</f>
        <v>0.16578897430241527</v>
      </c>
      <c r="BH41" s="40">
        <f>VLOOKUP($AX41&amp;"_"&amp;$BC$14,データシート1!$A:$BS,MATCH($BC$12&amp;"_"&amp;BH$20,データシート1!$A$1:$BS$1,0),0)</f>
        <v>0.88960731951071714</v>
      </c>
      <c r="BI41" s="40">
        <f>VLOOKUP($AX41&amp;"_"&amp;$BC$14,データシート1!$A:$BS,MATCH($BC$12&amp;"_"&amp;BI$20,データシート1!$A$1:$BS$1,0),0)</f>
        <v>2.4300446831647831</v>
      </c>
      <c r="BJ41" s="40">
        <f>VLOOKUP($AX41&amp;"_"&amp;$BC$14,データシート1!$A:$BS,MATCH($BC$12&amp;"_"&amp;BJ$20,データシート1!$A$1:$BS$1,0),0)</f>
        <v>6.2196168392390163</v>
      </c>
      <c r="BK41" s="40">
        <f t="shared" si="1"/>
        <v>10.552286947763552</v>
      </c>
      <c r="BL41" s="40">
        <f t="shared" si="2"/>
        <v>10.296799527594377</v>
      </c>
      <c r="BM41" s="40">
        <f>VLOOKUP($AX41&amp;"_"&amp;$BC$14,データシート1!$A:$BS,MATCH($BC$12&amp;"_"&amp;BM$20,データシート1!$A$1:$BS$1,0),0)</f>
        <v>4.3704320091510143</v>
      </c>
      <c r="BN41" s="40">
        <f>VLOOKUP($AX41&amp;"_"&amp;$BC$14,データシート1!$A:$BS,MATCH($BC$12&amp;"_"&amp;BN$20,データシート1!$A$1:$BS$1,0),0)</f>
        <v>5.9263675184433628</v>
      </c>
      <c r="BO41" s="40">
        <f>VLOOKUP($AX41&amp;"_"&amp;$BC$14,データシート1!$A:$BS,MATCH($BC$12&amp;"_"&amp;BO$20,データシート1!$A$1:$BS$1,0),0)</f>
        <v>0.25548742016917414</v>
      </c>
      <c r="BP41" s="40">
        <f>VLOOKUP($AX41&amp;"_"&amp;$BC$14,データシート1!$A:$BS,MATCH($BC$12&amp;"_"&amp;BP$20,データシート1!$A$1:$BS$1,0),0)</f>
        <v>0</v>
      </c>
      <c r="BQ41" s="40">
        <f>VLOOKUP($AX41&amp;"_"&amp;$BC$14,データシート1!$A:$BS,MATCH($BC$12&amp;"_"&amp;BQ$20,データシート1!$A$1:$BS$1,0),0)</f>
        <v>0.1126466262442468</v>
      </c>
      <c r="BR41" s="41">
        <f t="shared" si="3"/>
        <v>22.943173522656195</v>
      </c>
      <c r="BT41" s="134" t="str">
        <f t="shared" si="4"/>
        <v>青木村</v>
      </c>
      <c r="BU41" s="38">
        <f t="shared" si="25"/>
        <v>22.943173522656195</v>
      </c>
      <c r="BV41" s="69">
        <f t="shared" si="16"/>
        <v>0.15815503564323422</v>
      </c>
      <c r="BW41" s="69">
        <f t="shared" si="5"/>
        <v>0.11215458619490759</v>
      </c>
      <c r="BX41" s="69">
        <f t="shared" si="5"/>
        <v>7.2260698433327022E-3</v>
      </c>
      <c r="BY41" s="69">
        <f t="shared" si="5"/>
        <v>3.8774379604993928E-2</v>
      </c>
      <c r="BZ41" s="69">
        <f t="shared" si="5"/>
        <v>0.10591580457538421</v>
      </c>
      <c r="CA41" s="69">
        <f t="shared" si="5"/>
        <v>0.27108790477904882</v>
      </c>
      <c r="CB41" s="69">
        <f t="shared" si="5"/>
        <v>0.45993144485191878</v>
      </c>
      <c r="CC41" s="69">
        <f t="shared" si="5"/>
        <v>0.44879578308669338</v>
      </c>
      <c r="CD41" s="69">
        <f t="shared" si="5"/>
        <v>0.19048942836243854</v>
      </c>
      <c r="CE41" s="69">
        <f t="shared" si="5"/>
        <v>0.25830635472425484</v>
      </c>
      <c r="CF41" s="69">
        <f t="shared" si="5"/>
        <v>1.1135661765225392E-2</v>
      </c>
      <c r="CG41" s="69">
        <f t="shared" si="5"/>
        <v>0</v>
      </c>
      <c r="CH41" s="69">
        <f t="shared" si="5"/>
        <v>4.9098101504139865E-3</v>
      </c>
      <c r="CI41" s="135">
        <f t="shared" si="6"/>
        <v>1</v>
      </c>
      <c r="CK41" s="136" t="str">
        <f t="shared" si="7"/>
        <v>青木村</v>
      </c>
      <c r="CL41" s="137">
        <f t="shared" si="17"/>
        <v>3.6285784262445984</v>
      </c>
      <c r="CM41" s="75">
        <f t="shared" si="18"/>
        <v>0</v>
      </c>
      <c r="CN41" s="76">
        <f t="shared" si="19"/>
        <v>2.5731821324314659</v>
      </c>
      <c r="CO41" s="75">
        <f t="shared" si="20"/>
        <v>0</v>
      </c>
      <c r="CP41" s="76">
        <f t="shared" si="8"/>
        <v>0.16578897430241527</v>
      </c>
      <c r="CQ41" s="75">
        <f t="shared" si="21"/>
        <v>0</v>
      </c>
      <c r="CR41" s="76">
        <f t="shared" si="9"/>
        <v>0.88960731951071714</v>
      </c>
      <c r="CS41" s="75">
        <f t="shared" si="22"/>
        <v>0</v>
      </c>
      <c r="CT41" s="76">
        <f t="shared" si="10"/>
        <v>2.4300446831647831</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32448</v>
      </c>
      <c r="AY42" s="20" t="str">
        <f>IF(IFERROR(比較地域マスタ!$Z27,"")=0,"",IFERROR(比較地域マスタ!$Z27,""))</f>
        <v>美郷町</v>
      </c>
      <c r="BB42" s="122" t="str">
        <f t="shared" si="0"/>
        <v>32448</v>
      </c>
      <c r="BC42" s="123" t="str">
        <f t="shared" si="0"/>
        <v>美郷町</v>
      </c>
      <c r="BD42" s="40">
        <f t="shared" si="14"/>
        <v>31.364340953616882</v>
      </c>
      <c r="BE42" s="40">
        <f t="shared" si="15"/>
        <v>7.7045164374978334</v>
      </c>
      <c r="BF42" s="40">
        <f>VLOOKUP($AX42&amp;"_"&amp;$BC$14,データシート1!$A:$BS,MATCH($BC$12&amp;"_"&amp;BF$20,データシート1!$A$1:$BS$1,0),0)</f>
        <v>1.025668342623586</v>
      </c>
      <c r="BG42" s="40">
        <f>VLOOKUP($AX42&amp;"_"&amp;$BC$14,データシート1!$A:$BS,MATCH($BC$12&amp;"_"&amp;BG$20,データシート1!$A$1:$BS$1,0),0)</f>
        <v>0.55818149595915978</v>
      </c>
      <c r="BH42" s="40">
        <f>VLOOKUP($AX42&amp;"_"&amp;$BC$14,データシート1!$A:$BS,MATCH($BC$12&amp;"_"&amp;BH$20,データシート1!$A$1:$BS$1,0),0)</f>
        <v>6.1206665989150881</v>
      </c>
      <c r="BI42" s="40">
        <f>VLOOKUP($AX42&amp;"_"&amp;$BC$14,データシート1!$A:$BS,MATCH($BC$12&amp;"_"&amp;BI$20,データシート1!$A$1:$BS$1,0),0)</f>
        <v>5.362473591542031</v>
      </c>
      <c r="BJ42" s="40">
        <f>VLOOKUP($AX42&amp;"_"&amp;$BC$14,データシート1!$A:$BS,MATCH($BC$12&amp;"_"&amp;BJ$20,データシート1!$A$1:$BS$1,0),0)</f>
        <v>8.0477773112106927</v>
      </c>
      <c r="BK42" s="40">
        <f t="shared" si="1"/>
        <v>9.9539988595206221</v>
      </c>
      <c r="BL42" s="40">
        <f t="shared" si="2"/>
        <v>9.6887235529567839</v>
      </c>
      <c r="BM42" s="40">
        <f>VLOOKUP($AX42&amp;"_"&amp;$BC$14,データシート1!$A:$BS,MATCH($BC$12&amp;"_"&amp;BM$20,データシート1!$A$1:$BS$1,0),0)</f>
        <v>3.8554403410858287</v>
      </c>
      <c r="BN42" s="40">
        <f>VLOOKUP($AX42&amp;"_"&amp;$BC$14,データシート1!$A:$BS,MATCH($BC$12&amp;"_"&amp;BN$20,データシート1!$A$1:$BS$1,0),0)</f>
        <v>5.8332832118709543</v>
      </c>
      <c r="BO42" s="40">
        <f>VLOOKUP($AX42&amp;"_"&amp;$BC$14,データシート1!$A:$BS,MATCH($BC$12&amp;"_"&amp;BO$20,データシート1!$A$1:$BS$1,0),0)</f>
        <v>0.26527530656383902</v>
      </c>
      <c r="BP42" s="40">
        <f>VLOOKUP($AX42&amp;"_"&amp;$BC$14,データシート1!$A:$BS,MATCH($BC$12&amp;"_"&amp;BP$20,データシート1!$A$1:$BS$1,0),0)</f>
        <v>0</v>
      </c>
      <c r="BQ42" s="40">
        <f>VLOOKUP($AX42&amp;"_"&amp;$BC$14,データシート1!$A:$BS,MATCH($BC$12&amp;"_"&amp;BQ$20,データシート1!$A$1:$BS$1,0),0)</f>
        <v>0.29557475384569859</v>
      </c>
      <c r="BR42" s="41">
        <f t="shared" si="3"/>
        <v>31.364340953616882</v>
      </c>
      <c r="BT42" s="134" t="str">
        <f t="shared" si="4"/>
        <v>美郷町</v>
      </c>
      <c r="BU42" s="38">
        <f t="shared" si="25"/>
        <v>31.364340953616882</v>
      </c>
      <c r="BV42" s="69">
        <f t="shared" si="16"/>
        <v>0.24564573025435632</v>
      </c>
      <c r="BW42" s="69">
        <f t="shared" si="5"/>
        <v>3.2701734244644079E-2</v>
      </c>
      <c r="BX42" s="69">
        <f t="shared" si="5"/>
        <v>1.7796691369495882E-2</v>
      </c>
      <c r="BY42" s="69">
        <f t="shared" si="5"/>
        <v>0.19514730464021637</v>
      </c>
      <c r="BZ42" s="69">
        <f t="shared" si="5"/>
        <v>0.1709735779072265</v>
      </c>
      <c r="CA42" s="69">
        <f t="shared" ref="CA42:CH68" si="32">BJ42/$BR42</f>
        <v>0.25659003398515973</v>
      </c>
      <c r="CB42" s="69">
        <f t="shared" si="32"/>
        <v>0.31736674697680023</v>
      </c>
      <c r="CC42" s="69">
        <f t="shared" si="32"/>
        <v>0.30890888373152625</v>
      </c>
      <c r="CD42" s="69">
        <f t="shared" si="32"/>
        <v>0.12292432182099544</v>
      </c>
      <c r="CE42" s="69">
        <f t="shared" si="32"/>
        <v>0.18598456191053075</v>
      </c>
      <c r="CF42" s="69">
        <f t="shared" si="32"/>
        <v>8.4578632452740228E-3</v>
      </c>
      <c r="CG42" s="69">
        <f t="shared" si="32"/>
        <v>0</v>
      </c>
      <c r="CH42" s="69">
        <f t="shared" si="32"/>
        <v>9.4239108764570881E-3</v>
      </c>
      <c r="CI42" s="135">
        <f t="shared" si="6"/>
        <v>1</v>
      </c>
      <c r="CK42" s="136" t="str">
        <f t="shared" si="7"/>
        <v>美郷町</v>
      </c>
      <c r="CL42" s="137">
        <f t="shared" si="17"/>
        <v>7.7045164374978334</v>
      </c>
      <c r="CM42" s="75">
        <f t="shared" si="18"/>
        <v>0</v>
      </c>
      <c r="CN42" s="76">
        <f t="shared" si="19"/>
        <v>1.025668342623586</v>
      </c>
      <c r="CO42" s="75">
        <f t="shared" si="20"/>
        <v>0</v>
      </c>
      <c r="CP42" s="76">
        <f t="shared" si="8"/>
        <v>0.55818149595915978</v>
      </c>
      <c r="CQ42" s="75">
        <f t="shared" si="21"/>
        <v>0</v>
      </c>
      <c r="CR42" s="76">
        <f t="shared" si="9"/>
        <v>6.1206665989150881</v>
      </c>
      <c r="CS42" s="75">
        <f t="shared" si="22"/>
        <v>0</v>
      </c>
      <c r="CT42" s="76">
        <f t="shared" si="10"/>
        <v>5.362473591542031</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01544</v>
      </c>
      <c r="AY43" s="20" t="str">
        <f>IF(IFERROR(比較地域マスタ!$Z28,"")=0,"",IFERROR(比較地域マスタ!$Z28,""))</f>
        <v>津別町</v>
      </c>
      <c r="AZ43" s="26"/>
      <c r="BB43" s="122" t="str">
        <f t="shared" si="0"/>
        <v>01544</v>
      </c>
      <c r="BC43" s="123" t="str">
        <f t="shared" si="0"/>
        <v>津別町</v>
      </c>
      <c r="BD43" s="40">
        <f t="shared" si="14"/>
        <v>90.293824355659211</v>
      </c>
      <c r="BE43" s="40">
        <f t="shared" si="15"/>
        <v>63.626421166464574</v>
      </c>
      <c r="BF43" s="40">
        <f>VLOOKUP($AX43&amp;"_"&amp;$BC$14,データシート1!$A:$BS,MATCH($BC$12&amp;"_"&amp;BF$20,データシート1!$A$1:$BS$1,0),0)</f>
        <v>50.074135764208023</v>
      </c>
      <c r="BG43" s="40">
        <f>VLOOKUP($AX43&amp;"_"&amp;$BC$14,データシート1!$A:$BS,MATCH($BC$12&amp;"_"&amp;BG$20,データシート1!$A$1:$BS$1,0),0)</f>
        <v>0.43357634390981509</v>
      </c>
      <c r="BH43" s="40">
        <f>VLOOKUP($AX43&amp;"_"&amp;$BC$14,データシート1!$A:$BS,MATCH($BC$12&amp;"_"&amp;BH$20,データシート1!$A$1:$BS$1,0),0)</f>
        <v>13.11870905834674</v>
      </c>
      <c r="BI43" s="40">
        <f>VLOOKUP($AX43&amp;"_"&amp;$BC$14,データシート1!$A:$BS,MATCH($BC$12&amp;"_"&amp;BI$20,データシート1!$A$1:$BS$1,0),0)</f>
        <v>5.0607180762988992</v>
      </c>
      <c r="BJ43" s="40">
        <f>VLOOKUP($AX43&amp;"_"&amp;$BC$14,データシート1!$A:$BS,MATCH($BC$12&amp;"_"&amp;BJ$20,データシート1!$A$1:$BS$1,0),0)</f>
        <v>10.14001930292838</v>
      </c>
      <c r="BK43" s="40">
        <f t="shared" si="1"/>
        <v>11.466665809967356</v>
      </c>
      <c r="BL43" s="40">
        <f t="shared" si="2"/>
        <v>11.202274950969301</v>
      </c>
      <c r="BM43" s="40">
        <f>VLOOKUP($AX43&amp;"_"&amp;$BC$14,データシート1!$A:$BS,MATCH($BC$12&amp;"_"&amp;BM$20,データシート1!$A$1:$BS$1,0),0)</f>
        <v>4.1101373073571974</v>
      </c>
      <c r="BN43" s="40">
        <f>VLOOKUP($AX43&amp;"_"&amp;$BC$14,データシート1!$A:$BS,MATCH($BC$12&amp;"_"&amp;BN$20,データシート1!$A$1:$BS$1,0),0)</f>
        <v>7.0921376436121024</v>
      </c>
      <c r="BO43" s="40">
        <f>VLOOKUP($AX43&amp;"_"&amp;$BC$14,データシート1!$A:$BS,MATCH($BC$12&amp;"_"&amp;BO$20,データシート1!$A$1:$BS$1,0),0)</f>
        <v>0.26439085899805609</v>
      </c>
      <c r="BP43" s="40">
        <f>VLOOKUP($AX43&amp;"_"&amp;$BC$14,データシート1!$A:$BS,MATCH($BC$12&amp;"_"&amp;BP$20,データシート1!$A$1:$BS$1,0),0)</f>
        <v>0</v>
      </c>
      <c r="BQ43" s="40">
        <f>VLOOKUP($AX43&amp;"_"&amp;$BC$14,データシート1!$A:$BS,MATCH($BC$12&amp;"_"&amp;BQ$20,データシート1!$A$1:$BS$1,0),0)</f>
        <v>0</v>
      </c>
      <c r="BR43" s="41">
        <f t="shared" si="3"/>
        <v>90.293824355659211</v>
      </c>
      <c r="BT43" s="134" t="str">
        <f t="shared" si="4"/>
        <v>津別町</v>
      </c>
      <c r="BU43" s="38">
        <f t="shared" si="25"/>
        <v>90.293824355659211</v>
      </c>
      <c r="BV43" s="69">
        <f t="shared" si="16"/>
        <v>0.70465972197440496</v>
      </c>
      <c r="BW43" s="69">
        <f t="shared" si="16"/>
        <v>0.55456877722855691</v>
      </c>
      <c r="BX43" s="69">
        <f t="shared" si="16"/>
        <v>4.8018382985086233E-3</v>
      </c>
      <c r="BY43" s="69">
        <f t="shared" si="16"/>
        <v>0.14528910644733942</v>
      </c>
      <c r="BZ43" s="69">
        <f t="shared" si="16"/>
        <v>5.6047222635793877E-2</v>
      </c>
      <c r="CA43" s="69">
        <f t="shared" si="32"/>
        <v>0.1123002528167127</v>
      </c>
      <c r="CB43" s="69">
        <f t="shared" si="32"/>
        <v>0.12699280257308845</v>
      </c>
      <c r="CC43" s="69">
        <f t="shared" si="32"/>
        <v>0.12406468582883977</v>
      </c>
      <c r="CD43" s="69">
        <f t="shared" si="32"/>
        <v>4.5519583832973318E-2</v>
      </c>
      <c r="CE43" s="69">
        <f t="shared" si="32"/>
        <v>7.8545101995866437E-2</v>
      </c>
      <c r="CF43" s="69">
        <f t="shared" si="32"/>
        <v>2.9281167442486919E-3</v>
      </c>
      <c r="CG43" s="69">
        <f t="shared" si="32"/>
        <v>0</v>
      </c>
      <c r="CH43" s="69">
        <f t="shared" si="32"/>
        <v>0</v>
      </c>
      <c r="CI43" s="135">
        <f t="shared" si="6"/>
        <v>1</v>
      </c>
      <c r="CJ43" s="26"/>
      <c r="CK43" s="136" t="str">
        <f t="shared" si="7"/>
        <v>津別町</v>
      </c>
      <c r="CL43" s="137">
        <f t="shared" si="17"/>
        <v>63.626421166464574</v>
      </c>
      <c r="CM43" s="75">
        <f t="shared" si="18"/>
        <v>6.896506073349247E-2</v>
      </c>
      <c r="CN43" s="76">
        <f t="shared" si="19"/>
        <v>50.074135764208023</v>
      </c>
      <c r="CO43" s="75">
        <f t="shared" si="20"/>
        <v>8.7630069556516504E-2</v>
      </c>
      <c r="CP43" s="76">
        <f t="shared" si="8"/>
        <v>0.43357634390981509</v>
      </c>
      <c r="CQ43" s="75">
        <f t="shared" si="21"/>
        <v>0</v>
      </c>
      <c r="CR43" s="76">
        <f t="shared" si="9"/>
        <v>13.11870905834674</v>
      </c>
      <c r="CS43" s="75">
        <f t="shared" si="22"/>
        <v>0</v>
      </c>
      <c r="CT43" s="76">
        <f t="shared" si="10"/>
        <v>5.0607180762988992</v>
      </c>
      <c r="CU43" s="77">
        <f t="shared" si="23"/>
        <v>0</v>
      </c>
      <c r="CV43" s="18"/>
      <c r="CW43" s="1078">
        <f t="shared" si="24"/>
        <v>4.3879999999999999</v>
      </c>
      <c r="CX43" s="1081">
        <f>VLOOKUP($AX43&amp;"_"&amp;$CW$14,データシート1!$A:$BS,MATCH($CW$12&amp;"_"&amp;CX$20,データシート1!$A$1:$BS$1,0),0)</f>
        <v>4.3879999999999999</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4.3879999999999999</v>
      </c>
      <c r="DE43" s="18"/>
      <c r="DF43" s="138">
        <f>VLOOKUP($AX43&amp;"_"&amp;$DF$14,データシート1!$A:$BS,MATCH($DF$12&amp;"_"&amp;DF$20,データシート1!$A$1:$BS$1,0),0)</f>
        <v>1</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1</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20404</v>
      </c>
      <c r="AY44" s="20" t="str">
        <f>IF(IFERROR(比較地域マスタ!$Z29,"")=0,"",IFERROR(比較地域マスタ!$Z29,""))</f>
        <v>阿南町</v>
      </c>
      <c r="BB44" s="122" t="str">
        <f t="shared" si="0"/>
        <v>20404</v>
      </c>
      <c r="BC44" s="123" t="str">
        <f t="shared" si="0"/>
        <v>阿南町</v>
      </c>
      <c r="BD44" s="40">
        <f t="shared" si="14"/>
        <v>25.567251595895637</v>
      </c>
      <c r="BE44" s="40">
        <f t="shared" si="15"/>
        <v>3.5022324795977386</v>
      </c>
      <c r="BF44" s="40">
        <f>VLOOKUP($AX44&amp;"_"&amp;$BC$14,データシート1!$A:$BS,MATCH($BC$12&amp;"_"&amp;BF$20,データシート1!$A$1:$BS$1,0),0)</f>
        <v>2.031138429790841</v>
      </c>
      <c r="BG44" s="40">
        <f>VLOOKUP($AX44&amp;"_"&amp;$BC$14,データシート1!$A:$BS,MATCH($BC$12&amp;"_"&amp;BG$20,データシート1!$A$1:$BS$1,0),0)</f>
        <v>0.40356526639403723</v>
      </c>
      <c r="BH44" s="40">
        <f>VLOOKUP($AX44&amp;"_"&amp;$BC$14,データシート1!$A:$BS,MATCH($BC$12&amp;"_"&amp;BH$20,データシート1!$A$1:$BS$1,0),0)</f>
        <v>1.0675287834128604</v>
      </c>
      <c r="BI44" s="40">
        <f>VLOOKUP($AX44&amp;"_"&amp;$BC$14,データシート1!$A:$BS,MATCH($BC$12&amp;"_"&amp;BI$20,データシート1!$A$1:$BS$1,0),0)</f>
        <v>4.3319641119416223</v>
      </c>
      <c r="BJ44" s="40">
        <f>VLOOKUP($AX44&amp;"_"&amp;$BC$14,データシート1!$A:$BS,MATCH($BC$12&amp;"_"&amp;BJ$20,データシート1!$A$1:$BS$1,0),0)</f>
        <v>7.0290430307118115</v>
      </c>
      <c r="BK44" s="40">
        <f t="shared" si="1"/>
        <v>10.430770794468014</v>
      </c>
      <c r="BL44" s="40">
        <f t="shared" si="2"/>
        <v>10.171450768180447</v>
      </c>
      <c r="BM44" s="40">
        <f>VLOOKUP($AX44&amp;"_"&amp;$BC$14,データシート1!$A:$BS,MATCH($BC$12&amp;"_"&amp;BM$20,データシート1!$A$1:$BS$1,0),0)</f>
        <v>3.677712238248116</v>
      </c>
      <c r="BN44" s="40">
        <f>VLOOKUP($AX44&amp;"_"&amp;$BC$14,データシート1!$A:$BS,MATCH($BC$12&amp;"_"&amp;BN$20,データシート1!$A$1:$BS$1,0),0)</f>
        <v>6.4937385299323314</v>
      </c>
      <c r="BO44" s="40">
        <f>VLOOKUP($AX44&amp;"_"&amp;$BC$14,データシート1!$A:$BS,MATCH($BC$12&amp;"_"&amp;BO$20,データシート1!$A$1:$BS$1,0),0)</f>
        <v>0.25932002628756701</v>
      </c>
      <c r="BP44" s="40">
        <f>VLOOKUP($AX44&amp;"_"&amp;$BC$14,データシート1!$A:$BS,MATCH($BC$12&amp;"_"&amp;BP$20,データシート1!$A$1:$BS$1,0),0)</f>
        <v>0</v>
      </c>
      <c r="BQ44" s="40">
        <f>VLOOKUP($AX44&amp;"_"&amp;$BC$14,データシート1!$A:$BS,MATCH($BC$12&amp;"_"&amp;BQ$20,データシート1!$A$1:$BS$1,0),0)</f>
        <v>0.27324117917645352</v>
      </c>
      <c r="BR44" s="41">
        <f t="shared" si="3"/>
        <v>25.567251595895637</v>
      </c>
      <c r="BT44" s="134" t="str">
        <f t="shared" si="4"/>
        <v>阿南町</v>
      </c>
      <c r="BU44" s="38">
        <f t="shared" si="25"/>
        <v>25.567251595895637</v>
      </c>
      <c r="BV44" s="69">
        <f t="shared" si="16"/>
        <v>0.13698118729977057</v>
      </c>
      <c r="BW44" s="69">
        <f t="shared" si="16"/>
        <v>7.9442971105932389E-2</v>
      </c>
      <c r="BX44" s="69">
        <f t="shared" si="16"/>
        <v>1.578446024518421E-2</v>
      </c>
      <c r="BY44" s="69">
        <f t="shared" si="16"/>
        <v>4.1753755948653978E-2</v>
      </c>
      <c r="BZ44" s="69">
        <f t="shared" si="16"/>
        <v>0.1694340940673123</v>
      </c>
      <c r="CA44" s="69">
        <f t="shared" si="32"/>
        <v>0.27492368525994393</v>
      </c>
      <c r="CB44" s="69">
        <f t="shared" si="32"/>
        <v>0.40797387843371036</v>
      </c>
      <c r="CC44" s="69">
        <f t="shared" si="32"/>
        <v>0.39783121506158647</v>
      </c>
      <c r="CD44" s="69">
        <f t="shared" si="32"/>
        <v>0.14384464534461366</v>
      </c>
      <c r="CE44" s="69">
        <f t="shared" si="32"/>
        <v>0.25398656971697281</v>
      </c>
      <c r="CF44" s="69">
        <f t="shared" si="32"/>
        <v>1.0142663372123899E-2</v>
      </c>
      <c r="CG44" s="69">
        <f t="shared" si="32"/>
        <v>0</v>
      </c>
      <c r="CH44" s="69">
        <f t="shared" si="32"/>
        <v>1.0687154939262908E-2</v>
      </c>
      <c r="CI44" s="135">
        <f t="shared" si="6"/>
        <v>1</v>
      </c>
      <c r="CK44" s="136" t="str">
        <f t="shared" si="7"/>
        <v>阿南町</v>
      </c>
      <c r="CL44" s="137">
        <f t="shared" si="17"/>
        <v>3.5022324795977386</v>
      </c>
      <c r="CM44" s="75">
        <f t="shared" si="18"/>
        <v>0</v>
      </c>
      <c r="CN44" s="76">
        <f t="shared" si="19"/>
        <v>2.031138429790841</v>
      </c>
      <c r="CO44" s="75">
        <f t="shared" si="20"/>
        <v>0</v>
      </c>
      <c r="CP44" s="76">
        <f t="shared" si="8"/>
        <v>0.40356526639403723</v>
      </c>
      <c r="CQ44" s="75">
        <f t="shared" si="21"/>
        <v>0</v>
      </c>
      <c r="CR44" s="76">
        <f t="shared" si="9"/>
        <v>1.0675287834128604</v>
      </c>
      <c r="CS44" s="75">
        <f t="shared" si="22"/>
        <v>0</v>
      </c>
      <c r="CT44" s="76">
        <f t="shared" si="10"/>
        <v>4.3319641119416223</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20452</v>
      </c>
      <c r="AY45" s="20" t="str">
        <f>IF(IFERROR(比較地域マスタ!$Z30,"")=0,"",IFERROR(比較地域マスタ!$Z30,""))</f>
        <v>筑北村</v>
      </c>
      <c r="BB45" s="122" t="str">
        <f t="shared" si="0"/>
        <v>20452</v>
      </c>
      <c r="BC45" s="123" t="str">
        <f t="shared" si="0"/>
        <v>筑北村</v>
      </c>
      <c r="BD45" s="40">
        <f t="shared" si="14"/>
        <v>22.628321124712354</v>
      </c>
      <c r="BE45" s="40">
        <f t="shared" si="15"/>
        <v>2.1749941972807738</v>
      </c>
      <c r="BF45" s="40">
        <f>VLOOKUP($AX45&amp;"_"&amp;$BC$14,データシート1!$A:$BS,MATCH($BC$12&amp;"_"&amp;BF$20,データシート1!$A$1:$BS$1,0),0)</f>
        <v>0.58620714347140679</v>
      </c>
      <c r="BG45" s="40">
        <f>VLOOKUP($AX45&amp;"_"&amp;$BC$14,データシート1!$A:$BS,MATCH($BC$12&amp;"_"&amp;BG$20,データシート1!$A$1:$BS$1,0),0)</f>
        <v>0.29885644051882754</v>
      </c>
      <c r="BH45" s="40">
        <f>VLOOKUP($AX45&amp;"_"&amp;$BC$14,データシート1!$A:$BS,MATCH($BC$12&amp;"_"&amp;BH$20,データシート1!$A$1:$BS$1,0),0)</f>
        <v>1.2899306132905397</v>
      </c>
      <c r="BI45" s="40">
        <f>VLOOKUP($AX45&amp;"_"&amp;$BC$14,データシート1!$A:$BS,MATCH($BC$12&amp;"_"&amp;BI$20,データシート1!$A$1:$BS$1,0),0)</f>
        <v>2.4033041639552675</v>
      </c>
      <c r="BJ45" s="40">
        <f>VLOOKUP($AX45&amp;"_"&amp;$BC$14,データシート1!$A:$BS,MATCH($BC$12&amp;"_"&amp;BJ$20,データシート1!$A$1:$BS$1,0),0)</f>
        <v>6.3212331143589777</v>
      </c>
      <c r="BK45" s="40">
        <f t="shared" si="1"/>
        <v>11.009770094098281</v>
      </c>
      <c r="BL45" s="40">
        <f t="shared" si="2"/>
        <v>10.754577489784367</v>
      </c>
      <c r="BM45" s="40">
        <f>VLOOKUP($AX45&amp;"_"&amp;$BC$14,データシート1!$A:$BS,MATCH($BC$12&amp;"_"&amp;BM$20,データシート1!$A$1:$BS$1,0),0)</f>
        <v>4.1367265510888238</v>
      </c>
      <c r="BN45" s="40">
        <f>VLOOKUP($AX45&amp;"_"&amp;$BC$14,データシート1!$A:$BS,MATCH($BC$12&amp;"_"&amp;BN$20,データシート1!$A$1:$BS$1,0),0)</f>
        <v>6.6178509386955433</v>
      </c>
      <c r="BO45" s="40">
        <f>VLOOKUP($AX45&amp;"_"&amp;$BC$14,データシート1!$A:$BS,MATCH($BC$12&amp;"_"&amp;BO$20,データシート1!$A$1:$BS$1,0),0)</f>
        <v>0.25519260431391316</v>
      </c>
      <c r="BP45" s="40">
        <f>VLOOKUP($AX45&amp;"_"&amp;$BC$14,データシート1!$A:$BS,MATCH($BC$12&amp;"_"&amp;BP$20,データシート1!$A$1:$BS$1,0),0)</f>
        <v>0</v>
      </c>
      <c r="BQ45" s="40">
        <f>VLOOKUP($AX45&amp;"_"&amp;$BC$14,データシート1!$A:$BS,MATCH($BC$12&amp;"_"&amp;BQ$20,データシート1!$A$1:$BS$1,0),0)</f>
        <v>0.71901955501905701</v>
      </c>
      <c r="BR45" s="41">
        <f t="shared" si="3"/>
        <v>22.628321124712354</v>
      </c>
      <c r="BT45" s="134" t="str">
        <f t="shared" si="4"/>
        <v>筑北村</v>
      </c>
      <c r="BU45" s="38">
        <f t="shared" si="25"/>
        <v>22.628321124712354</v>
      </c>
      <c r="BV45" s="69">
        <f t="shared" si="16"/>
        <v>9.6118231012086275E-2</v>
      </c>
      <c r="BW45" s="69">
        <f t="shared" si="16"/>
        <v>2.5905905269799752E-2</v>
      </c>
      <c r="BX45" s="69">
        <f t="shared" si="16"/>
        <v>1.3207185759461709E-2</v>
      </c>
      <c r="BY45" s="69">
        <f t="shared" si="16"/>
        <v>5.7005139982824818E-2</v>
      </c>
      <c r="BZ45" s="69">
        <f t="shared" si="16"/>
        <v>0.10620779821489376</v>
      </c>
      <c r="CA45" s="69">
        <f t="shared" si="32"/>
        <v>0.27935051299301072</v>
      </c>
      <c r="CB45" s="69">
        <f t="shared" si="32"/>
        <v>0.48654825222868736</v>
      </c>
      <c r="CC45" s="69">
        <f t="shared" si="32"/>
        <v>0.47527067653460647</v>
      </c>
      <c r="CD45" s="69">
        <f t="shared" si="32"/>
        <v>0.18281190762186555</v>
      </c>
      <c r="CE45" s="69">
        <f t="shared" si="32"/>
        <v>0.29245876891274086</v>
      </c>
      <c r="CF45" s="69">
        <f t="shared" si="32"/>
        <v>1.1277575694080888E-2</v>
      </c>
      <c r="CG45" s="69">
        <f t="shared" si="32"/>
        <v>0</v>
      </c>
      <c r="CH45" s="69">
        <f t="shared" si="32"/>
        <v>3.1775205551322003E-2</v>
      </c>
      <c r="CI45" s="135">
        <f t="shared" si="6"/>
        <v>1</v>
      </c>
      <c r="CK45" s="136" t="str">
        <f t="shared" si="7"/>
        <v>筑北村</v>
      </c>
      <c r="CL45" s="137">
        <f t="shared" si="17"/>
        <v>2.1749941972807738</v>
      </c>
      <c r="CM45" s="75">
        <f t="shared" si="18"/>
        <v>0</v>
      </c>
      <c r="CN45" s="76">
        <f t="shared" si="19"/>
        <v>0.58620714347140679</v>
      </c>
      <c r="CO45" s="75">
        <f t="shared" si="20"/>
        <v>0</v>
      </c>
      <c r="CP45" s="76">
        <f t="shared" si="8"/>
        <v>0.29885644051882754</v>
      </c>
      <c r="CQ45" s="75">
        <f t="shared" si="21"/>
        <v>0</v>
      </c>
      <c r="CR45" s="76">
        <f t="shared" si="9"/>
        <v>1.2899306132905397</v>
      </c>
      <c r="CS45" s="75">
        <f t="shared" si="22"/>
        <v>0</v>
      </c>
      <c r="CT45" s="76">
        <f t="shared" si="10"/>
        <v>2.4033041639552675</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31401</v>
      </c>
      <c r="AY46" s="20" t="str">
        <f>IF(IFERROR(比較地域マスタ!$Z31,"")=0,"",IFERROR(比較地域マスタ!$Z31,""))</f>
        <v>日南町</v>
      </c>
      <c r="BB46" s="122" t="str">
        <f t="shared" si="0"/>
        <v>31401</v>
      </c>
      <c r="BC46" s="123" t="str">
        <f t="shared" si="0"/>
        <v>日南町</v>
      </c>
      <c r="BD46" s="40">
        <f t="shared" si="14"/>
        <v>40.764470440910962</v>
      </c>
      <c r="BE46" s="40">
        <f t="shared" si="15"/>
        <v>17.431148356117092</v>
      </c>
      <c r="BF46" s="40">
        <f>VLOOKUP($AX46&amp;"_"&amp;$BC$14,データシート1!$A:$BS,MATCH($BC$12&amp;"_"&amp;BF$20,データシート1!$A$1:$BS$1,0),0)</f>
        <v>1.710094932555464</v>
      </c>
      <c r="BG46" s="40">
        <f>VLOOKUP($AX46&amp;"_"&amp;$BC$14,データシート1!$A:$BS,MATCH($BC$12&amp;"_"&amp;BG$20,データシート1!$A$1:$BS$1,0),0)</f>
        <v>0.58505990080567694</v>
      </c>
      <c r="BH46" s="40">
        <f>VLOOKUP($AX46&amp;"_"&amp;$BC$14,データシート1!$A:$BS,MATCH($BC$12&amp;"_"&amp;BH$20,データシート1!$A$1:$BS$1,0),0)</f>
        <v>15.13599352275595</v>
      </c>
      <c r="BI46" s="40">
        <f>VLOOKUP($AX46&amp;"_"&amp;$BC$14,データシート1!$A:$BS,MATCH($BC$12&amp;"_"&amp;BI$20,データシート1!$A$1:$BS$1,0),0)</f>
        <v>4.1600618602185646</v>
      </c>
      <c r="BJ46" s="40">
        <f>VLOOKUP($AX46&amp;"_"&amp;$BC$14,データシート1!$A:$BS,MATCH($BC$12&amp;"_"&amp;BJ$20,データシート1!$A$1:$BS$1,0),0)</f>
        <v>6.3249838754626921</v>
      </c>
      <c r="BK46" s="40">
        <f t="shared" si="1"/>
        <v>12.378490747032615</v>
      </c>
      <c r="BL46" s="40">
        <f t="shared" si="2"/>
        <v>12.119642426113465</v>
      </c>
      <c r="BM46" s="40">
        <f>VLOOKUP($AX46&amp;"_"&amp;$BC$14,データシート1!$A:$BS,MATCH($BC$12&amp;"_"&amp;BM$20,データシート1!$A$1:$BS$1,0),0)</f>
        <v>3.8750324154143958</v>
      </c>
      <c r="BN46" s="40">
        <f>VLOOKUP($AX46&amp;"_"&amp;$BC$14,データシート1!$A:$BS,MATCH($BC$12&amp;"_"&amp;BN$20,データシート1!$A$1:$BS$1,0),0)</f>
        <v>8.2446100106990698</v>
      </c>
      <c r="BO46" s="40">
        <f>VLOOKUP($AX46&amp;"_"&amp;$BC$14,データシート1!$A:$BS,MATCH($BC$12&amp;"_"&amp;BO$20,データシート1!$A$1:$BS$1,0),0)</f>
        <v>0.25884832091914944</v>
      </c>
      <c r="BP46" s="40">
        <f>VLOOKUP($AX46&amp;"_"&amp;$BC$14,データシート1!$A:$BS,MATCH($BC$12&amp;"_"&amp;BP$20,データシート1!$A$1:$BS$1,0),0)</f>
        <v>0</v>
      </c>
      <c r="BQ46" s="40">
        <f>VLOOKUP($AX46&amp;"_"&amp;$BC$14,データシート1!$A:$BS,MATCH($BC$12&amp;"_"&amp;BQ$20,データシート1!$A$1:$BS$1,0),0)</f>
        <v>0.46978560207999998</v>
      </c>
      <c r="BR46" s="41">
        <f t="shared" si="3"/>
        <v>40.764470440910962</v>
      </c>
      <c r="BT46" s="134" t="str">
        <f t="shared" si="4"/>
        <v>日南町</v>
      </c>
      <c r="BU46" s="38">
        <f t="shared" si="25"/>
        <v>40.764470440910962</v>
      </c>
      <c r="BV46" s="69">
        <f t="shared" si="16"/>
        <v>0.42760639761980823</v>
      </c>
      <c r="BW46" s="69">
        <f t="shared" si="16"/>
        <v>4.1950623031747361E-2</v>
      </c>
      <c r="BX46" s="69">
        <f t="shared" si="16"/>
        <v>1.4352201671642827E-2</v>
      </c>
      <c r="BY46" s="69">
        <f t="shared" si="16"/>
        <v>0.37130357291641802</v>
      </c>
      <c r="BZ46" s="69">
        <f t="shared" si="16"/>
        <v>0.10205116895235203</v>
      </c>
      <c r="CA46" s="69">
        <f t="shared" si="32"/>
        <v>0.15515923074803342</v>
      </c>
      <c r="CB46" s="69">
        <f t="shared" si="32"/>
        <v>0.30365881399037237</v>
      </c>
      <c r="CC46" s="69">
        <f t="shared" si="32"/>
        <v>0.29730896280576402</v>
      </c>
      <c r="CD46" s="69">
        <f t="shared" si="32"/>
        <v>9.5059064266058466E-2</v>
      </c>
      <c r="CE46" s="69">
        <f t="shared" si="32"/>
        <v>0.2022498985397056</v>
      </c>
      <c r="CF46" s="69">
        <f t="shared" si="32"/>
        <v>6.3498511846083227E-3</v>
      </c>
      <c r="CG46" s="69">
        <f t="shared" si="32"/>
        <v>0</v>
      </c>
      <c r="CH46" s="69">
        <f t="shared" si="32"/>
        <v>1.1524388689433977E-2</v>
      </c>
      <c r="CI46" s="135">
        <f t="shared" si="6"/>
        <v>1</v>
      </c>
      <c r="CK46" s="136" t="str">
        <f t="shared" si="7"/>
        <v>日南町</v>
      </c>
      <c r="CL46" s="137">
        <f t="shared" si="17"/>
        <v>17.431148356117092</v>
      </c>
      <c r="CM46" s="75">
        <f t="shared" si="18"/>
        <v>0</v>
      </c>
      <c r="CN46" s="76">
        <f t="shared" si="19"/>
        <v>1.710094932555464</v>
      </c>
      <c r="CO46" s="75">
        <f t="shared" si="20"/>
        <v>0</v>
      </c>
      <c r="CP46" s="76">
        <f t="shared" si="8"/>
        <v>0.58505990080567694</v>
      </c>
      <c r="CQ46" s="75">
        <f t="shared" si="21"/>
        <v>0</v>
      </c>
      <c r="CR46" s="76">
        <f t="shared" si="9"/>
        <v>15.13599352275595</v>
      </c>
      <c r="CS46" s="75">
        <f t="shared" si="22"/>
        <v>0</v>
      </c>
      <c r="CT46" s="76">
        <f t="shared" si="10"/>
        <v>4.1600618602185646</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01563</v>
      </c>
      <c r="AY47" s="20" t="str">
        <f>IF(IFERROR(比較地域マスタ!$Z32,"")=0,"",IFERROR(比較地域マスタ!$Z32,""))</f>
        <v>雄武町</v>
      </c>
      <c r="BB47" s="122" t="str">
        <f t="shared" si="0"/>
        <v>01563</v>
      </c>
      <c r="BC47" s="123" t="str">
        <f t="shared" si="0"/>
        <v>雄武町</v>
      </c>
      <c r="BD47" s="40">
        <f t="shared" si="14"/>
        <v>60.030051977913772</v>
      </c>
      <c r="BE47" s="40">
        <f t="shared" si="15"/>
        <v>34.071646458164267</v>
      </c>
      <c r="BF47" s="40">
        <f>VLOOKUP($AX47&amp;"_"&amp;$BC$14,データシート1!$A:$BS,MATCH($BC$12&amp;"_"&amp;BF$20,データシート1!$A$1:$BS$1,0),0)</f>
        <v>25.56288307829702</v>
      </c>
      <c r="BG47" s="40">
        <f>VLOOKUP($AX47&amp;"_"&amp;$BC$14,データシート1!$A:$BS,MATCH($BC$12&amp;"_"&amp;BG$20,データシート1!$A$1:$BS$1,0),0)</f>
        <v>0.49177451087757545</v>
      </c>
      <c r="BH47" s="40">
        <f>VLOOKUP($AX47&amp;"_"&amp;$BC$14,データシート1!$A:$BS,MATCH($BC$12&amp;"_"&amp;BH$20,データシート1!$A$1:$BS$1,0),0)</f>
        <v>8.0169888689896727</v>
      </c>
      <c r="BI47" s="40">
        <f>VLOOKUP($AX47&amp;"_"&amp;$BC$14,データシート1!$A:$BS,MATCH($BC$12&amp;"_"&amp;BI$20,データシート1!$A$1:$BS$1,0),0)</f>
        <v>4.6724619275881363</v>
      </c>
      <c r="BJ47" s="40">
        <f>VLOOKUP($AX47&amp;"_"&amp;$BC$14,データシート1!$A:$BS,MATCH($BC$12&amp;"_"&amp;BJ$20,データシート1!$A$1:$BS$1,0),0)</f>
        <v>10.028883624465772</v>
      </c>
      <c r="BK47" s="40">
        <f t="shared" si="1"/>
        <v>11.257059967695596</v>
      </c>
      <c r="BL47" s="40">
        <f t="shared" si="2"/>
        <v>11.001218768500109</v>
      </c>
      <c r="BM47" s="40">
        <f>VLOOKUP($AX47&amp;"_"&amp;$BC$14,データシート1!$A:$BS,MATCH($BC$12&amp;"_"&amp;BM$20,データシート1!$A$1:$BS$1,0),0)</f>
        <v>3.9268114689970366</v>
      </c>
      <c r="BN47" s="40">
        <f>VLOOKUP($AX47&amp;"_"&amp;$BC$14,データシート1!$A:$BS,MATCH($BC$12&amp;"_"&amp;BN$20,データシート1!$A$1:$BS$1,0),0)</f>
        <v>7.074407299503072</v>
      </c>
      <c r="BO47" s="40">
        <f>VLOOKUP($AX47&amp;"_"&amp;$BC$14,データシート1!$A:$BS,MATCH($BC$12&amp;"_"&amp;BO$20,データシート1!$A$1:$BS$1,0),0)</f>
        <v>0.25584119919548731</v>
      </c>
      <c r="BP47" s="40">
        <f>VLOOKUP($AX47&amp;"_"&amp;$BC$14,データシート1!$A:$BS,MATCH($BC$12&amp;"_"&amp;BP$20,データシート1!$A$1:$BS$1,0),0)</f>
        <v>0</v>
      </c>
      <c r="BQ47" s="40">
        <f>VLOOKUP($AX47&amp;"_"&amp;$BC$14,データシート1!$A:$BS,MATCH($BC$12&amp;"_"&amp;BQ$20,データシート1!$A$1:$BS$1,0),0)</f>
        <v>0</v>
      </c>
      <c r="BR47" s="41">
        <f t="shared" si="3"/>
        <v>60.030051977913772</v>
      </c>
      <c r="BT47" s="134" t="str">
        <f t="shared" si="4"/>
        <v>雄武町</v>
      </c>
      <c r="BU47" s="38">
        <f t="shared" si="25"/>
        <v>60.030051977913772</v>
      </c>
      <c r="BV47" s="69">
        <f t="shared" si="16"/>
        <v>0.56757649436485402</v>
      </c>
      <c r="BW47" s="69">
        <f t="shared" si="16"/>
        <v>0.4258347650223942</v>
      </c>
      <c r="BX47" s="69">
        <f t="shared" si="16"/>
        <v>8.1921386817807341E-3</v>
      </c>
      <c r="BY47" s="69">
        <f t="shared" si="16"/>
        <v>0.13354959066067909</v>
      </c>
      <c r="BZ47" s="69">
        <f t="shared" si="16"/>
        <v>7.7835380340953664E-2</v>
      </c>
      <c r="CA47" s="69">
        <f t="shared" si="32"/>
        <v>0.16706438348838334</v>
      </c>
      <c r="CB47" s="69">
        <f t="shared" si="32"/>
        <v>0.187523741805809</v>
      </c>
      <c r="CC47" s="69">
        <f t="shared" si="32"/>
        <v>0.18326185645395865</v>
      </c>
      <c r="CD47" s="69">
        <f t="shared" si="32"/>
        <v>6.5414094101430856E-2</v>
      </c>
      <c r="CE47" s="69">
        <f t="shared" si="32"/>
        <v>0.11784776235252778</v>
      </c>
      <c r="CF47" s="69">
        <f t="shared" si="32"/>
        <v>4.2618853518503743E-3</v>
      </c>
      <c r="CG47" s="69">
        <f t="shared" si="32"/>
        <v>0</v>
      </c>
      <c r="CH47" s="69">
        <f t="shared" si="32"/>
        <v>0</v>
      </c>
      <c r="CI47" s="135">
        <f t="shared" si="6"/>
        <v>1</v>
      </c>
      <c r="CK47" s="136" t="str">
        <f t="shared" si="7"/>
        <v>雄武町</v>
      </c>
      <c r="CL47" s="137">
        <f t="shared" si="17"/>
        <v>34.071646458164267</v>
      </c>
      <c r="CM47" s="75">
        <f t="shared" si="18"/>
        <v>0</v>
      </c>
      <c r="CN47" s="76">
        <f t="shared" si="19"/>
        <v>25.56288307829702</v>
      </c>
      <c r="CO47" s="75">
        <f t="shared" si="20"/>
        <v>0</v>
      </c>
      <c r="CP47" s="76">
        <f t="shared" si="8"/>
        <v>0.49177451087757545</v>
      </c>
      <c r="CQ47" s="75">
        <f t="shared" si="21"/>
        <v>0</v>
      </c>
      <c r="CR47" s="76">
        <f t="shared" si="9"/>
        <v>8.0169888689896727</v>
      </c>
      <c r="CS47" s="75">
        <f t="shared" si="22"/>
        <v>0</v>
      </c>
      <c r="CT47" s="76">
        <f t="shared" si="10"/>
        <v>4.6724619275881363</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15405</v>
      </c>
      <c r="AY48" s="20" t="str">
        <f>IF(IFERROR(比較地域マスタ!$Z33,"")=0,"",IFERROR(比較地域マスタ!$Z33,""))</f>
        <v>出雲崎町</v>
      </c>
      <c r="BB48" s="122" t="str">
        <f t="shared" si="0"/>
        <v>15405</v>
      </c>
      <c r="BC48" s="123" t="str">
        <f t="shared" si="0"/>
        <v>出雲崎町</v>
      </c>
      <c r="BD48" s="40">
        <f t="shared" si="14"/>
        <v>24.661057072453033</v>
      </c>
      <c r="BE48" s="40">
        <f t="shared" si="15"/>
        <v>7.1653379949104217</v>
      </c>
      <c r="BF48" s="40">
        <f>VLOOKUP($AX48&amp;"_"&amp;$BC$14,データシート1!$A:$BS,MATCH($BC$12&amp;"_"&amp;BF$20,データシート1!$A$1:$BS$1,0),0)</f>
        <v>5.9615252092192614</v>
      </c>
      <c r="BG48" s="40">
        <f>VLOOKUP($AX48&amp;"_"&amp;$BC$14,データシート1!$A:$BS,MATCH($BC$12&amp;"_"&amp;BG$20,データシート1!$A$1:$BS$1,0),0)</f>
        <v>0.51675711969268434</v>
      </c>
      <c r="BH48" s="40">
        <f>VLOOKUP($AX48&amp;"_"&amp;$BC$14,データシート1!$A:$BS,MATCH($BC$12&amp;"_"&amp;BH$20,データシート1!$A$1:$BS$1,0),0)</f>
        <v>0.6870556659984759</v>
      </c>
      <c r="BI48" s="40">
        <f>VLOOKUP($AX48&amp;"_"&amp;$BC$14,データシート1!$A:$BS,MATCH($BC$12&amp;"_"&amp;BI$20,データシート1!$A$1:$BS$1,0),0)</f>
        <v>3.8055244762373612</v>
      </c>
      <c r="BJ48" s="40">
        <f>VLOOKUP($AX48&amp;"_"&amp;$BC$14,データシート1!$A:$BS,MATCH($BC$12&amp;"_"&amp;BJ$20,データシート1!$A$1:$BS$1,0),0)</f>
        <v>6.4222183685426906</v>
      </c>
      <c r="BK48" s="40">
        <f t="shared" si="1"/>
        <v>7.2679762327625586</v>
      </c>
      <c r="BL48" s="40">
        <f t="shared" si="2"/>
        <v>7.0163803818828292</v>
      </c>
      <c r="BM48" s="40">
        <f>VLOOKUP($AX48&amp;"_"&amp;$BC$14,データシート1!$A:$BS,MATCH($BC$12&amp;"_"&amp;BM$20,データシート1!$A$1:$BS$1,0),0)</f>
        <v>3.6875082754123989</v>
      </c>
      <c r="BN48" s="40">
        <f>VLOOKUP($AX48&amp;"_"&amp;$BC$14,データシート1!$A:$BS,MATCH($BC$12&amp;"_"&amp;BN$20,データシート1!$A$1:$BS$1,0),0)</f>
        <v>3.3288721064704307</v>
      </c>
      <c r="BO48" s="40">
        <f>VLOOKUP($AX48&amp;"_"&amp;$BC$14,データシート1!$A:$BS,MATCH($BC$12&amp;"_"&amp;BO$20,データシート1!$A$1:$BS$1,0),0)</f>
        <v>0.25159585087972902</v>
      </c>
      <c r="BP48" s="40">
        <f>VLOOKUP($AX48&amp;"_"&amp;$BC$14,データシート1!$A:$BS,MATCH($BC$12&amp;"_"&amp;BP$20,データシート1!$A$1:$BS$1,0),0)</f>
        <v>0</v>
      </c>
      <c r="BQ48" s="40">
        <f>VLOOKUP($AX48&amp;"_"&amp;$BC$14,データシート1!$A:$BS,MATCH($BC$12&amp;"_"&amp;BQ$20,データシート1!$A$1:$BS$1,0),0)</f>
        <v>0</v>
      </c>
      <c r="BR48" s="41">
        <f t="shared" si="3"/>
        <v>24.661057072453033</v>
      </c>
      <c r="BT48" s="134" t="str">
        <f t="shared" si="4"/>
        <v>出雲崎町</v>
      </c>
      <c r="BU48" s="38">
        <f t="shared" si="25"/>
        <v>24.661057072453033</v>
      </c>
      <c r="BV48" s="69">
        <f t="shared" si="16"/>
        <v>0.29055275180861034</v>
      </c>
      <c r="BW48" s="69">
        <f t="shared" si="16"/>
        <v>0.24173842961007627</v>
      </c>
      <c r="BX48" s="69">
        <f t="shared" si="16"/>
        <v>2.0954378321029633E-2</v>
      </c>
      <c r="BY48" s="69">
        <f t="shared" si="16"/>
        <v>2.7859943877504456E-2</v>
      </c>
      <c r="BZ48" s="69">
        <f t="shared" si="16"/>
        <v>0.15431311257489524</v>
      </c>
      <c r="CA48" s="69">
        <f t="shared" si="32"/>
        <v>0.26041942766988913</v>
      </c>
      <c r="CB48" s="69">
        <f t="shared" si="32"/>
        <v>0.2947147079466052</v>
      </c>
      <c r="CC48" s="69">
        <f t="shared" si="32"/>
        <v>0.28451255602178899</v>
      </c>
      <c r="CD48" s="69">
        <f t="shared" si="32"/>
        <v>0.14952758369516245</v>
      </c>
      <c r="CE48" s="69">
        <f t="shared" si="32"/>
        <v>0.13498497232662654</v>
      </c>
      <c r="CF48" s="69">
        <f t="shared" si="32"/>
        <v>1.0202151924816206E-2</v>
      </c>
      <c r="CG48" s="69">
        <f t="shared" si="32"/>
        <v>0</v>
      </c>
      <c r="CH48" s="69">
        <f t="shared" si="32"/>
        <v>0</v>
      </c>
      <c r="CI48" s="135">
        <f t="shared" si="6"/>
        <v>1</v>
      </c>
      <c r="CK48" s="136" t="str">
        <f t="shared" si="7"/>
        <v>出雲崎町</v>
      </c>
      <c r="CL48" s="137">
        <f t="shared" si="17"/>
        <v>7.1653379949104217</v>
      </c>
      <c r="CM48" s="75">
        <f t="shared" si="18"/>
        <v>0</v>
      </c>
      <c r="CN48" s="76">
        <f t="shared" si="19"/>
        <v>5.9615252092192614</v>
      </c>
      <c r="CO48" s="75">
        <f t="shared" si="20"/>
        <v>0</v>
      </c>
      <c r="CP48" s="76">
        <f t="shared" si="8"/>
        <v>0.51675711969268434</v>
      </c>
      <c r="CQ48" s="75">
        <f t="shared" si="21"/>
        <v>0</v>
      </c>
      <c r="CR48" s="76">
        <f t="shared" si="9"/>
        <v>0.6870556659984759</v>
      </c>
      <c r="CS48" s="75">
        <f t="shared" si="22"/>
        <v>0</v>
      </c>
      <c r="CT48" s="76">
        <f t="shared" si="10"/>
        <v>3.8055244762373612</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43510</v>
      </c>
      <c r="AY49" s="20" t="str">
        <f>IF(IFERROR(比較地域マスタ!$Z34,"")=0,"",IFERROR(比較地域マスタ!$Z34,""))</f>
        <v>相良村</v>
      </c>
      <c r="BB49" s="122" t="str">
        <f t="shared" si="0"/>
        <v>43510</v>
      </c>
      <c r="BC49" s="123" t="str">
        <f t="shared" si="0"/>
        <v>相良村</v>
      </c>
      <c r="BD49" s="40">
        <f t="shared" si="14"/>
        <v>29.676595741769692</v>
      </c>
      <c r="BE49" s="40">
        <f t="shared" si="15"/>
        <v>12.188917552750237</v>
      </c>
      <c r="BF49" s="40">
        <f>VLOOKUP($AX49&amp;"_"&amp;$BC$14,データシート1!$A:$BS,MATCH($BC$12&amp;"_"&amp;BF$20,データシート1!$A$1:$BS$1,0),0)</f>
        <v>7.9090371856681081</v>
      </c>
      <c r="BG49" s="40">
        <f>VLOOKUP($AX49&amp;"_"&amp;$BC$14,データシート1!$A:$BS,MATCH($BC$12&amp;"_"&amp;BG$20,データシート1!$A$1:$BS$1,0),0)</f>
        <v>0.52454791557283287</v>
      </c>
      <c r="BH49" s="40">
        <f>VLOOKUP($AX49&amp;"_"&amp;$BC$14,データシート1!$A:$BS,MATCH($BC$12&amp;"_"&amp;BH$20,データシート1!$A$1:$BS$1,0),0)</f>
        <v>3.755332451509295</v>
      </c>
      <c r="BI49" s="40">
        <f>VLOOKUP($AX49&amp;"_"&amp;$BC$14,データシート1!$A:$BS,MATCH($BC$12&amp;"_"&amp;BI$20,データシート1!$A$1:$BS$1,0),0)</f>
        <v>2.9177967590120417</v>
      </c>
      <c r="BJ49" s="40">
        <f>VLOOKUP($AX49&amp;"_"&amp;$BC$14,データシート1!$A:$BS,MATCH($BC$12&amp;"_"&amp;BJ$20,データシート1!$A$1:$BS$1,0),0)</f>
        <v>3.6153722590129198</v>
      </c>
      <c r="BK49" s="40">
        <f t="shared" si="1"/>
        <v>10.452724841511927</v>
      </c>
      <c r="BL49" s="40">
        <f t="shared" si="2"/>
        <v>10.201541732829563</v>
      </c>
      <c r="BM49" s="40">
        <f>VLOOKUP($AX49&amp;"_"&amp;$BC$14,データシート1!$A:$BS,MATCH($BC$12&amp;"_"&amp;BM$20,データシート1!$A$1:$BS$1,0),0)</f>
        <v>3.6945054448154591</v>
      </c>
      <c r="BN49" s="40">
        <f>VLOOKUP($AX49&amp;"_"&amp;$BC$14,データシート1!$A:$BS,MATCH($BC$12&amp;"_"&amp;BN$20,データシート1!$A$1:$BS$1,0),0)</f>
        <v>6.5070362880141044</v>
      </c>
      <c r="BO49" s="40">
        <f>VLOOKUP($AX49&amp;"_"&amp;$BC$14,データシート1!$A:$BS,MATCH($BC$12&amp;"_"&amp;BO$20,データシート1!$A$1:$BS$1,0),0)</f>
        <v>0.25118310868236365</v>
      </c>
      <c r="BP49" s="40">
        <f>VLOOKUP($AX49&amp;"_"&amp;$BC$14,データシート1!$A:$BS,MATCH($BC$12&amp;"_"&amp;BP$20,データシート1!$A$1:$BS$1,0),0)</f>
        <v>0</v>
      </c>
      <c r="BQ49" s="40">
        <f>VLOOKUP($AX49&amp;"_"&amp;$BC$14,データシート1!$A:$BS,MATCH($BC$12&amp;"_"&amp;BQ$20,データシート1!$A$1:$BS$1,0),0)</f>
        <v>0.5017843294825689</v>
      </c>
      <c r="BR49" s="41">
        <f t="shared" si="3"/>
        <v>29.676595741769692</v>
      </c>
      <c r="BT49" s="134" t="str">
        <f t="shared" si="4"/>
        <v>相良村</v>
      </c>
      <c r="BU49" s="38">
        <f t="shared" si="25"/>
        <v>29.676595741769692</v>
      </c>
      <c r="BV49" s="69">
        <f t="shared" si="16"/>
        <v>0.41072492474581185</v>
      </c>
      <c r="BW49" s="69">
        <f t="shared" si="16"/>
        <v>0.26650756220452099</v>
      </c>
      <c r="BX49" s="69">
        <f t="shared" si="16"/>
        <v>1.767547464463836E-2</v>
      </c>
      <c r="BY49" s="69">
        <f t="shared" si="16"/>
        <v>0.12654188789665249</v>
      </c>
      <c r="BZ49" s="69">
        <f t="shared" si="16"/>
        <v>9.8319793294392402E-2</v>
      </c>
      <c r="CA49" s="69">
        <f t="shared" si="32"/>
        <v>0.12182570704780325</v>
      </c>
      <c r="CB49" s="69">
        <f t="shared" si="32"/>
        <v>0.35222115543393534</v>
      </c>
      <c r="CC49" s="69">
        <f t="shared" si="32"/>
        <v>0.34375714187698869</v>
      </c>
      <c r="CD49" s="69">
        <f t="shared" si="32"/>
        <v>0.1244922253537139</v>
      </c>
      <c r="CE49" s="69">
        <f t="shared" si="32"/>
        <v>0.21926491652327482</v>
      </c>
      <c r="CF49" s="69">
        <f t="shared" si="32"/>
        <v>8.4640135569466427E-3</v>
      </c>
      <c r="CG49" s="69">
        <f t="shared" si="32"/>
        <v>0</v>
      </c>
      <c r="CH49" s="69">
        <f t="shared" si="32"/>
        <v>1.690841947805723E-2</v>
      </c>
      <c r="CI49" s="135">
        <f t="shared" si="6"/>
        <v>1</v>
      </c>
      <c r="CK49" s="136" t="str">
        <f t="shared" si="7"/>
        <v>相良村</v>
      </c>
      <c r="CL49" s="137">
        <f t="shared" si="17"/>
        <v>12.188917552750237</v>
      </c>
      <c r="CM49" s="75">
        <f t="shared" si="18"/>
        <v>0</v>
      </c>
      <c r="CN49" s="76">
        <f t="shared" si="19"/>
        <v>7.9090371856681081</v>
      </c>
      <c r="CO49" s="75">
        <f t="shared" si="20"/>
        <v>0</v>
      </c>
      <c r="CP49" s="76">
        <f t="shared" si="8"/>
        <v>0.52454791557283287</v>
      </c>
      <c r="CQ49" s="75">
        <f t="shared" si="21"/>
        <v>0</v>
      </c>
      <c r="CR49" s="76">
        <f t="shared" si="9"/>
        <v>3.755332451509295</v>
      </c>
      <c r="CS49" s="75">
        <f t="shared" si="22"/>
        <v>0</v>
      </c>
      <c r="CT49" s="76">
        <f t="shared" si="10"/>
        <v>2.9177967590120417</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上ノ国町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北海道</v>
      </c>
      <c r="AY4" s="261" t="str">
        <f>年度マスタ!$J4</f>
        <v>上ノ国町</v>
      </c>
      <c r="AZ4" s="261" t="str">
        <f>年度マスタ!$K4</f>
        <v>01362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32386</v>
      </c>
      <c r="AY13" s="20" t="str">
        <f>IF(IFERROR(比較地域マスタ!$Z6,"")=0,"",IFERROR(比較地域マスタ!$Z6,""))</f>
        <v>飯南町</v>
      </c>
      <c r="BC13" s="960" t="str">
        <f t="shared" ref="BC13:BC59" si="0">AX13</f>
        <v>32386</v>
      </c>
      <c r="BD13" s="123" t="str">
        <f>AY13</f>
        <v>飯南町</v>
      </c>
      <c r="BE13" s="40">
        <f>VLOOKUP($BC13&amp;"_"&amp;$AZ$7,データシート1!$A:$BS,MATCH("cb_"&amp;BE$12,データシート1!$A$1:$BS$1,0),0)</f>
        <v>274.80000000000007</v>
      </c>
      <c r="BF13" s="40">
        <f>VLOOKUP($BC13&amp;"_"&amp;$AZ$7,データシート1!$A:$BS,MATCH("cb_"&amp;BF$12,データシート1!$A$1:$BS$1,0),0)</f>
        <v>2739.3</v>
      </c>
      <c r="BG13" s="40">
        <f>VLOOKUP($BC13&amp;"_"&amp;$AZ$7,データシート1!$A:$BS,MATCH("cb_"&amp;BG$12,データシート1!$A$1:$BS$1,0),0)</f>
        <v>0</v>
      </c>
      <c r="BH13" s="40">
        <f>VLOOKUP($BC13&amp;"_"&amp;$AZ$7,データシート1!$A:$BS,MATCH("cb_"&amp;BH$12,データシート1!$A$1:$BS$1,0),0)</f>
        <v>1700</v>
      </c>
      <c r="BI13" s="40">
        <f>VLOOKUP($BC13&amp;"_"&amp;$AZ$7,データシート1!$A:$BS,MATCH("cb_"&amp;BI$12,データシート1!$A$1:$BS$1,0),0)</f>
        <v>0</v>
      </c>
      <c r="BJ13" s="40">
        <f>VLOOKUP($BC13&amp;"_"&amp;$AZ$7,データシート1!$A:$BS,MATCH("cb_"&amp;BJ$12,データシート1!$A$1:$BS$1,0),0)</f>
        <v>0</v>
      </c>
      <c r="BK13" s="40">
        <f>SUM(BE13:BJ13)</f>
        <v>4714.1000000000004</v>
      </c>
      <c r="BL13" s="42"/>
      <c r="BM13" s="960" t="str">
        <f>AX13</f>
        <v>32386</v>
      </c>
      <c r="BN13" s="123" t="str">
        <f>AY13</f>
        <v>飯南町</v>
      </c>
      <c r="BO13" s="40">
        <f>BE13*VLOOKUP(BO$12,別紙!$B$4:$E$10,MATCH("設備利用率",別紙!$B$4:$E$4,0),0)/100*8760/10^3</f>
        <v>329.79297600000001</v>
      </c>
      <c r="BP13" s="40">
        <f>BF13*VLOOKUP(BP$12,別紙!$B$4:$E$10,MATCH("設備利用率",別紙!$B$4:$E$4,0),0)/100*8760/10^3</f>
        <v>3623.4364679999999</v>
      </c>
      <c r="BQ13" s="40">
        <f>BG13*VLOOKUP(BQ$12,別紙!$B$4:$E$10,MATCH("設備利用率",別紙!$B$4:$E$4,0),0)/100*8760/10^3</f>
        <v>0</v>
      </c>
      <c r="BR13" s="40">
        <f>BH13*VLOOKUP(BR$12,別紙!$B$4:$E$10,MATCH("設備利用率",別紙!$B$4:$E$4,0),0)/100*8760/10^3</f>
        <v>8935.2000000000007</v>
      </c>
      <c r="BS13" s="40">
        <f>BI13*VLOOKUP(BS$12,別紙!$B$4:$E$10,MATCH("設備利用率",別紙!$B$4:$E$4,0),0)/100*8760/10^3</f>
        <v>0</v>
      </c>
      <c r="BT13" s="40">
        <f>BJ13*VLOOKUP(BT$12,別紙!$B$4:$E$10,MATCH("設備利用率",別紙!$B$4:$E$4,0),0)/100*8760/10^3</f>
        <v>0</v>
      </c>
      <c r="BU13" s="40">
        <f>SUM(BO13:BT13)</f>
        <v>12888.429444000001</v>
      </c>
      <c r="BV13" s="42"/>
      <c r="BW13" s="38" t="str">
        <f>AX13</f>
        <v>32386</v>
      </c>
      <c r="BX13" s="38" t="str">
        <f>AY13</f>
        <v>飯南町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36838.812450040481</v>
      </c>
      <c r="BZ13" s="42"/>
      <c r="CA13" s="38" t="str">
        <f>AX13</f>
        <v>32386</v>
      </c>
      <c r="CB13" s="38" t="str">
        <f>AY13</f>
        <v>飯南町</v>
      </c>
      <c r="CC13" s="260">
        <f>BO13/$BY13</f>
        <v>8.9523237603615427E-3</v>
      </c>
      <c r="CD13" s="260">
        <f t="shared" ref="CD13:CH28" si="1">BP13/$BY13</f>
        <v>9.8359209404862841E-2</v>
      </c>
      <c r="CE13" s="260">
        <f t="shared" si="1"/>
        <v>0</v>
      </c>
      <c r="CF13" s="260">
        <f t="shared" si="1"/>
        <v>0.24254853524710138</v>
      </c>
      <c r="CG13" s="260">
        <f t="shared" si="1"/>
        <v>0</v>
      </c>
      <c r="CH13" s="260">
        <f t="shared" si="1"/>
        <v>0</v>
      </c>
      <c r="CI13" s="260">
        <f>BU13/BY13</f>
        <v>0.34986006841232575</v>
      </c>
      <c r="CK13" s="20" t="str">
        <f>AX13</f>
        <v>32386</v>
      </c>
      <c r="CL13" s="20" t="str">
        <f>AY13</f>
        <v>飯南町</v>
      </c>
      <c r="CM13" s="20">
        <f>VLOOKUP($CK13&amp;"_"&amp;$AZ$7,データシート1!$A:$BS,MATCH("ca_太陽光発電（10kW未満）",データシート1!$A$1:$BS$1,0),0)</f>
        <v>44</v>
      </c>
      <c r="CN13" s="20">
        <f>VLOOKUP($CK13&amp;"_"&amp;$AZ$5,データシート1!$A:$BS,MATCH("ab_家庭",データシート1!$A$1:$BS$1,0),0)</f>
        <v>2056</v>
      </c>
      <c r="CO13" s="260">
        <f>CM13/CN13</f>
        <v>2.1400778210116732E-2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47301</v>
      </c>
      <c r="AY14" s="20" t="str">
        <f>IF(IFERROR(比較地域マスタ!$Z7,"")=0,"",IFERROR(比較地域マスタ!$Z7,""))</f>
        <v>国頭村</v>
      </c>
      <c r="BC14" s="960" t="str">
        <f t="shared" si="0"/>
        <v>47301</v>
      </c>
      <c r="BD14" s="123" t="str">
        <f t="shared" ref="BD14:BD60" si="2">AY14</f>
        <v>国頭村</v>
      </c>
      <c r="BE14" s="40">
        <f>VLOOKUP($BC14&amp;"_"&amp;$AZ$7,データシート1!$A:$BS,MATCH("cb_"&amp;BE$12,データシート1!$A$1:$BS$1,0),0)</f>
        <v>250.80000000000004</v>
      </c>
      <c r="BF14" s="40">
        <f>VLOOKUP($BC14&amp;"_"&amp;$AZ$7,データシート1!$A:$BS,MATCH("cb_"&amp;BF$12,データシート1!$A$1:$BS$1,0),0)</f>
        <v>1402.4999999999998</v>
      </c>
      <c r="BG14" s="40">
        <f>VLOOKUP($BC14&amp;"_"&amp;$AZ$7,データシート1!$A:$BS,MATCH("cb_"&amp;BG$12,データシート1!$A$1:$BS$1,0),0)</f>
        <v>3600</v>
      </c>
      <c r="BH14" s="40">
        <f>VLOOKUP($BC14&amp;"_"&amp;$AZ$7,データシート1!$A:$BS,MATCH("cb_"&amp;BH$12,データシート1!$A$1:$BS$1,0),0)</f>
        <v>58.2</v>
      </c>
      <c r="BI14" s="40">
        <f>VLOOKUP($BC14&amp;"_"&amp;$AZ$7,データシート1!$A:$BS,MATCH("cb_"&amp;BI$12,データシート1!$A$1:$BS$1,0),0)</f>
        <v>0</v>
      </c>
      <c r="BJ14" s="40">
        <f>VLOOKUP($BC14&amp;"_"&amp;$AZ$7,データシート1!$A:$BS,MATCH("cb_"&amp;BJ$12,データシート1!$A$1:$BS$1,0),0)</f>
        <v>0</v>
      </c>
      <c r="BK14" s="40">
        <f t="shared" ref="BK14:BK60" si="3">SUM(BE14:BJ14)</f>
        <v>5311.4999999999991</v>
      </c>
      <c r="BL14" s="42"/>
      <c r="BM14" s="960" t="str">
        <f t="shared" ref="BM14:BM60" si="4">AX14</f>
        <v>47301</v>
      </c>
      <c r="BN14" s="123" t="str">
        <f t="shared" ref="BN14:BN60" si="5">AY14</f>
        <v>国頭村</v>
      </c>
      <c r="BO14" s="40">
        <f>BE14*VLOOKUP(BO$12,別紙!$B$4:$E$10,MATCH("設備利用率",別紙!$B$4:$E$4,0),0)/100*8760/10^3</f>
        <v>300.99009600000005</v>
      </c>
      <c r="BP14" s="40">
        <f>BF14*VLOOKUP(BP$12,別紙!$B$4:$E$10,MATCH("設備利用率",別紙!$B$4:$E$4,0),0)/100*8760/10^3</f>
        <v>1855.1708999999996</v>
      </c>
      <c r="BQ14" s="40">
        <f>BG14*VLOOKUP(BQ$12,別紙!$B$4:$E$10,MATCH("設備利用率",別紙!$B$4:$E$4,0),0)/100*8760/10^3</f>
        <v>7820.9279999999999</v>
      </c>
      <c r="BR14" s="40">
        <f>BH14*VLOOKUP(BR$12,別紙!$B$4:$E$10,MATCH("設備利用率",別紙!$B$4:$E$4,0),0)/100*8760/10^3</f>
        <v>305.89920000000001</v>
      </c>
      <c r="BS14" s="40">
        <f>BI14*VLOOKUP(BS$12,別紙!$B$4:$E$10,MATCH("設備利用率",別紙!$B$4:$E$4,0),0)/100*8760/10^3</f>
        <v>0</v>
      </c>
      <c r="BT14" s="40">
        <f>BJ14*VLOOKUP(BT$12,別紙!$B$4:$E$10,MATCH("設備利用率",別紙!$B$4:$E$4,0),0)/100*8760/10^3</f>
        <v>0</v>
      </c>
      <c r="BU14" s="40">
        <f t="shared" ref="BU14:BU60" si="6">SUM(BO14:BT14)</f>
        <v>10282.988195999998</v>
      </c>
      <c r="BV14" s="42"/>
      <c r="BW14" s="38" t="str">
        <f t="shared" ref="BW14:BW60" si="7">AX14</f>
        <v>47301</v>
      </c>
      <c r="BX14" s="38" t="str">
        <f t="shared" ref="BX14:BX60" si="8">AY14</f>
        <v>国頭村</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20418.488608631447</v>
      </c>
      <c r="BZ14" s="42"/>
      <c r="CA14" s="38" t="str">
        <f t="shared" ref="CA14:CA60" si="9">AX14</f>
        <v>47301</v>
      </c>
      <c r="CB14" s="38" t="str">
        <f t="shared" ref="CB14:CB60" si="10">AY14</f>
        <v>国頭村</v>
      </c>
      <c r="CC14" s="260">
        <f t="shared" ref="CC14:CC60" si="11">BO14/$BY14</f>
        <v>1.4741056586958321E-2</v>
      </c>
      <c r="CD14" s="260">
        <f t="shared" si="1"/>
        <v>9.0857405538614086E-2</v>
      </c>
      <c r="CE14" s="260">
        <f t="shared" si="1"/>
        <v>0.38303168025344847</v>
      </c>
      <c r="CF14" s="260">
        <f t="shared" si="1"/>
        <v>1.4981481042171169E-2</v>
      </c>
      <c r="CG14" s="260">
        <f t="shared" si="1"/>
        <v>0</v>
      </c>
      <c r="CH14" s="260">
        <f t="shared" si="1"/>
        <v>0</v>
      </c>
      <c r="CI14" s="260">
        <f t="shared" ref="CI14:CI60" si="12">BU14/BY14</f>
        <v>0.50361162342119192</v>
      </c>
      <c r="CK14" s="20" t="str">
        <f t="shared" ref="CK14:CK60" si="13">AX14</f>
        <v>47301</v>
      </c>
      <c r="CL14" s="20" t="str">
        <f t="shared" ref="CL14:CL60" si="14">AY14</f>
        <v>国頭村</v>
      </c>
      <c r="CM14" s="20">
        <f>VLOOKUP($CK14&amp;"_"&amp;$AZ$7,データシート1!$A:$BS,MATCH("ca_太陽光発電（10kW未満）",データシート1!$A$1:$BS$1,0),0)</f>
        <v>35</v>
      </c>
      <c r="CN14" s="20">
        <f>VLOOKUP($CK14&amp;"_"&amp;$AZ$5,データシート1!$A:$BS,MATCH("ab_家庭",データシート1!$A$1:$BS$1,0),0)</f>
        <v>2328</v>
      </c>
      <c r="CO14" s="260">
        <f t="shared" ref="CO14:CO60" si="15">CM14/CN14</f>
        <v>1.5034364261168385E-2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01547</v>
      </c>
      <c r="AY15" s="20" t="str">
        <f>IF(IFERROR(比較地域マスタ!$Z8,"")=0,"",IFERROR(比較地域マスタ!$Z8,""))</f>
        <v>小清水町</v>
      </c>
      <c r="BC15" s="960" t="str">
        <f t="shared" si="0"/>
        <v>01547</v>
      </c>
      <c r="BD15" s="123" t="str">
        <f t="shared" si="2"/>
        <v>小清水町</v>
      </c>
      <c r="BE15" s="40">
        <f>VLOOKUP($BC15&amp;"_"&amp;$AZ$7,データシート1!$A:$BS,MATCH("cb_"&amp;BE$12,データシート1!$A$1:$BS$1,0),0)</f>
        <v>1369.1070000000009</v>
      </c>
      <c r="BF15" s="40">
        <f>VLOOKUP($BC15&amp;"_"&amp;$AZ$7,データシート1!$A:$BS,MATCH("cb_"&amp;BF$12,データシート1!$A$1:$BS$1,0),0)</f>
        <v>9663.2999999999975</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11032.406999999999</v>
      </c>
      <c r="BL15" s="42"/>
      <c r="BM15" s="960" t="str">
        <f t="shared" si="4"/>
        <v>01547</v>
      </c>
      <c r="BN15" s="123" t="str">
        <f t="shared" si="5"/>
        <v>小清水町</v>
      </c>
      <c r="BO15" s="40">
        <f>BE15*VLOOKUP(BO$12,別紙!$B$4:$E$10,MATCH("設備利用率",別紙!$B$4:$E$4,0),0)/100*8760/10^3</f>
        <v>1643.0926928400008</v>
      </c>
      <c r="BP15" s="40">
        <f>BF15*VLOOKUP(BP$12,別紙!$B$4:$E$10,MATCH("設備利用率",別紙!$B$4:$E$4,0),0)/100*8760/10^3</f>
        <v>12782.226707999997</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14425.319400839997</v>
      </c>
      <c r="BV15" s="42"/>
      <c r="BW15" s="38" t="str">
        <f t="shared" si="7"/>
        <v>01547</v>
      </c>
      <c r="BX15" s="38" t="str">
        <f t="shared" si="8"/>
        <v>小清水町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21703.973908888416</v>
      </c>
      <c r="BZ15" s="42"/>
      <c r="CA15" s="38" t="str">
        <f t="shared" si="9"/>
        <v>01547</v>
      </c>
      <c r="CB15" s="38" t="str">
        <f t="shared" si="10"/>
        <v>小清水町</v>
      </c>
      <c r="CC15" s="260">
        <f t="shared" si="11"/>
        <v>7.5704693515462898E-2</v>
      </c>
      <c r="CD15" s="260">
        <f t="shared" si="1"/>
        <v>0.58893485412665825</v>
      </c>
      <c r="CE15" s="260">
        <f t="shared" si="1"/>
        <v>0</v>
      </c>
      <c r="CF15" s="260">
        <f t="shared" si="1"/>
        <v>0</v>
      </c>
      <c r="CG15" s="260">
        <f t="shared" si="1"/>
        <v>0</v>
      </c>
      <c r="CH15" s="260">
        <f t="shared" si="1"/>
        <v>0</v>
      </c>
      <c r="CI15" s="260">
        <f t="shared" si="12"/>
        <v>0.66463954764212119</v>
      </c>
      <c r="CK15" s="20" t="str">
        <f t="shared" si="13"/>
        <v>01547</v>
      </c>
      <c r="CL15" s="20" t="str">
        <f t="shared" si="14"/>
        <v>小清水町</v>
      </c>
      <c r="CM15" s="20">
        <f>VLOOKUP($CK15&amp;"_"&amp;$AZ$7,データシート1!$A:$BS,MATCH("ca_太陽光発電（10kW未満）",データシート1!$A$1:$BS$1,0),0)</f>
        <v>173</v>
      </c>
      <c r="CN15" s="20">
        <f>VLOOKUP($CK15&amp;"_"&amp;$AZ$5,データシート1!$A:$BS,MATCH("ab_家庭",データシート1!$A$1:$BS$1,0),0)</f>
        <v>2034</v>
      </c>
      <c r="CO15" s="260">
        <f t="shared" si="15"/>
        <v>8.5054080629301865E-2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33663</v>
      </c>
      <c r="AY16" s="20" t="str">
        <f>IF(IFERROR(比較地域マスタ!$Z9,"")=0,"",IFERROR(比較地域マスタ!$Z9,""))</f>
        <v>久米南町</v>
      </c>
      <c r="BC16" s="960" t="str">
        <f t="shared" si="0"/>
        <v>33663</v>
      </c>
      <c r="BD16" s="123" t="str">
        <f t="shared" si="2"/>
        <v>久米南町</v>
      </c>
      <c r="BE16" s="40">
        <f>VLOOKUP($BC16&amp;"_"&amp;$AZ$7,データシート1!$A:$BS,MATCH("cb_"&amp;BE$12,データシート1!$A$1:$BS$1,0),0)</f>
        <v>643.29999999999995</v>
      </c>
      <c r="BF16" s="40">
        <f>VLOOKUP($BC16&amp;"_"&amp;$AZ$7,データシート1!$A:$BS,MATCH("cb_"&amp;BF$12,データシート1!$A$1:$BS$1,0),0)</f>
        <v>36933.700000000033</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37577.000000000036</v>
      </c>
      <c r="BL16" s="42"/>
      <c r="BM16" s="960" t="str">
        <f t="shared" si="4"/>
        <v>33663</v>
      </c>
      <c r="BN16" s="123" t="str">
        <f t="shared" si="5"/>
        <v>久米南町</v>
      </c>
      <c r="BO16" s="40">
        <f>BE16*VLOOKUP(BO$12,別紙!$B$4:$E$10,MATCH("設備利用率",別紙!$B$4:$E$4,0),0)/100*8760/10^3</f>
        <v>772.03719599999999</v>
      </c>
      <c r="BP16" s="40">
        <f>BF16*VLOOKUP(BP$12,別紙!$B$4:$E$10,MATCH("設備利用率",別紙!$B$4:$E$4,0),0)/100*8760/10^3</f>
        <v>48854.421012000043</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49626.45820800004</v>
      </c>
      <c r="BV16" s="42"/>
      <c r="BW16" s="38" t="str">
        <f t="shared" si="7"/>
        <v>33663</v>
      </c>
      <c r="BX16" s="38" t="str">
        <f t="shared" si="8"/>
        <v>久米南町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30848.28115310628</v>
      </c>
      <c r="BZ16" s="42"/>
      <c r="CA16" s="38" t="str">
        <f t="shared" si="9"/>
        <v>33663</v>
      </c>
      <c r="CB16" s="38" t="str">
        <f t="shared" si="10"/>
        <v>久米南町</v>
      </c>
      <c r="CC16" s="260">
        <f t="shared" si="11"/>
        <v>2.5026911294286469E-2</v>
      </c>
      <c r="CD16" s="260">
        <f t="shared" si="1"/>
        <v>1.5836999400234211</v>
      </c>
      <c r="CE16" s="260">
        <f t="shared" si="1"/>
        <v>0</v>
      </c>
      <c r="CF16" s="260">
        <f t="shared" si="1"/>
        <v>0</v>
      </c>
      <c r="CG16" s="260">
        <f t="shared" si="1"/>
        <v>0</v>
      </c>
      <c r="CH16" s="260">
        <f t="shared" si="1"/>
        <v>0</v>
      </c>
      <c r="CI16" s="260">
        <f t="shared" si="12"/>
        <v>1.6087268513177073</v>
      </c>
      <c r="CK16" s="20" t="str">
        <f t="shared" si="13"/>
        <v>33663</v>
      </c>
      <c r="CL16" s="20" t="str">
        <f t="shared" si="14"/>
        <v>久米南町</v>
      </c>
      <c r="CM16" s="20">
        <f>VLOOKUP($CK16&amp;"_"&amp;$AZ$7,データシート1!$A:$BS,MATCH("ca_太陽光発電（10kW未満）",データシート1!$A$1:$BS$1,0),0)</f>
        <v>111</v>
      </c>
      <c r="CN16" s="20">
        <f>VLOOKUP($CK16&amp;"_"&amp;$AZ$5,データシート1!$A:$BS,MATCH("ab_家庭",データシート1!$A$1:$BS$1,0),0)</f>
        <v>2226</v>
      </c>
      <c r="CO16" s="260">
        <f t="shared" si="15"/>
        <v>4.9865229110512131E-2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01394</v>
      </c>
      <c r="AY17" s="20" t="str">
        <f>IF(IFERROR(比較地域マスタ!$Z10,"")=0,"",IFERROR(比較地域マスタ!$Z10,""))</f>
        <v>蘭越町</v>
      </c>
      <c r="BC17" s="960" t="str">
        <f t="shared" si="0"/>
        <v>01394</v>
      </c>
      <c r="BD17" s="123" t="str">
        <f t="shared" si="2"/>
        <v>蘭越町</v>
      </c>
      <c r="BE17" s="40">
        <f>VLOOKUP($BC17&amp;"_"&amp;$AZ$7,データシート1!$A:$BS,MATCH("cb_"&amp;BE$12,データシート1!$A$1:$BS$1,0),0)</f>
        <v>148.70000000000002</v>
      </c>
      <c r="BF17" s="40">
        <f>VLOOKUP($BC17&amp;"_"&amp;$AZ$7,データシート1!$A:$BS,MATCH("cb_"&amp;BF$12,データシート1!$A$1:$BS$1,0),0)</f>
        <v>299.5</v>
      </c>
      <c r="BG17" s="40">
        <f>VLOOKUP($BC17&amp;"_"&amp;$AZ$7,データシート1!$A:$BS,MATCH("cb_"&amp;BG$12,データシート1!$A$1:$BS$1,0),0)</f>
        <v>25587.1</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26035.3</v>
      </c>
      <c r="BL17" s="42"/>
      <c r="BM17" s="960" t="str">
        <f t="shared" si="4"/>
        <v>01394</v>
      </c>
      <c r="BN17" s="123" t="str">
        <f t="shared" si="5"/>
        <v>蘭越町</v>
      </c>
      <c r="BO17" s="40">
        <f>BE17*VLOOKUP(BO$12,別紙!$B$4:$E$10,MATCH("設備利用率",別紙!$B$4:$E$4,0),0)/100*8760/10^3</f>
        <v>178.45784400000002</v>
      </c>
      <c r="BP17" s="40">
        <f>BF17*VLOOKUP(BP$12,別紙!$B$4:$E$10,MATCH("設備利用率",別紙!$B$4:$E$4,0),0)/100*8760/10^3</f>
        <v>396.16662000000002</v>
      </c>
      <c r="BQ17" s="40">
        <f>BG17*VLOOKUP(BQ$12,別紙!$B$4:$E$10,MATCH("設備利用率",別紙!$B$4:$E$4,0),0)/100*8760/10^3</f>
        <v>55587.463007999992</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56162.087471999992</v>
      </c>
      <c r="BV17" s="42"/>
      <c r="BW17" s="38" t="str">
        <f t="shared" si="7"/>
        <v>01394</v>
      </c>
      <c r="BX17" s="38" t="str">
        <f t="shared" si="8"/>
        <v>蘭越町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18364.070913139065</v>
      </c>
      <c r="BZ17" s="42"/>
      <c r="CA17" s="38" t="str">
        <f t="shared" si="9"/>
        <v>01394</v>
      </c>
      <c r="CB17" s="38" t="str">
        <f t="shared" si="10"/>
        <v>蘭越町</v>
      </c>
      <c r="CC17" s="260">
        <f t="shared" si="11"/>
        <v>9.7177714486126054E-3</v>
      </c>
      <c r="CD17" s="260">
        <f t="shared" si="1"/>
        <v>2.1572919309332007E-2</v>
      </c>
      <c r="CE17" s="260">
        <f t="shared" si="1"/>
        <v>3.0269684358618143</v>
      </c>
      <c r="CF17" s="260">
        <f t="shared" si="1"/>
        <v>0</v>
      </c>
      <c r="CG17" s="260">
        <f t="shared" si="1"/>
        <v>0</v>
      </c>
      <c r="CH17" s="260">
        <f t="shared" si="1"/>
        <v>0</v>
      </c>
      <c r="CI17" s="260">
        <f t="shared" si="12"/>
        <v>3.0582591266197587</v>
      </c>
      <c r="CK17" s="20" t="str">
        <f t="shared" si="13"/>
        <v>01394</v>
      </c>
      <c r="CL17" s="20" t="str">
        <f t="shared" si="14"/>
        <v>蘭越町</v>
      </c>
      <c r="CM17" s="20">
        <f>VLOOKUP($CK17&amp;"_"&amp;$AZ$7,データシート1!$A:$BS,MATCH("ca_太陽光発電（10kW未満）",データシート1!$A$1:$BS$1,0),0)</f>
        <v>25</v>
      </c>
      <c r="CN17" s="20">
        <f>VLOOKUP($CK17&amp;"_"&amp;$AZ$5,データシート1!$A:$BS,MATCH("ab_家庭",データシート1!$A$1:$BS$1,0),0)</f>
        <v>2339</v>
      </c>
      <c r="CO17" s="260">
        <f t="shared" si="15"/>
        <v>1.0688328345446772E-2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01694</v>
      </c>
      <c r="AY18" s="20" t="str">
        <f>IF(IFERROR(比較地域マスタ!$Z11,"")=0,"",IFERROR(比較地域マスタ!$Z11,""))</f>
        <v>羅臼町</v>
      </c>
      <c r="BC18" s="960" t="str">
        <f t="shared" si="0"/>
        <v>01694</v>
      </c>
      <c r="BD18" s="123" t="str">
        <f t="shared" si="2"/>
        <v>羅臼町</v>
      </c>
      <c r="BE18" s="40">
        <f>VLOOKUP($BC18&amp;"_"&amp;$AZ$7,データシート1!$A:$BS,MATCH("cb_"&amp;BE$12,データシート1!$A$1:$BS$1,0),0)</f>
        <v>108.38500000000001</v>
      </c>
      <c r="BF18" s="40">
        <f>VLOOKUP($BC18&amp;"_"&amp;$AZ$7,データシート1!$A:$BS,MATCH("cb_"&amp;BF$12,データシート1!$A$1:$BS$1,0),0)</f>
        <v>19.2</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127.58500000000001</v>
      </c>
      <c r="BL18" s="42"/>
      <c r="BM18" s="960" t="str">
        <f t="shared" si="4"/>
        <v>01694</v>
      </c>
      <c r="BN18" s="123" t="str">
        <f t="shared" si="5"/>
        <v>羅臼町</v>
      </c>
      <c r="BO18" s="40">
        <f>BE18*VLOOKUP(BO$12,別紙!$B$4:$E$10,MATCH("設備利用率",別紙!$B$4:$E$4,0),0)/100*8760/10^3</f>
        <v>130.07500619999999</v>
      </c>
      <c r="BP18" s="40">
        <f>BF18*VLOOKUP(BP$12,別紙!$B$4:$E$10,MATCH("設備利用率",別紙!$B$4:$E$4,0),0)/100*8760/10^3</f>
        <v>25.396991999999994</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155.47199819999997</v>
      </c>
      <c r="BV18" s="42"/>
      <c r="BW18" s="38" t="str">
        <f t="shared" si="7"/>
        <v>01694</v>
      </c>
      <c r="BX18" s="38" t="str">
        <f t="shared" si="8"/>
        <v>羅臼町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32116.934278220491</v>
      </c>
      <c r="BZ18" s="42"/>
      <c r="CA18" s="38" t="str">
        <f t="shared" si="9"/>
        <v>01694</v>
      </c>
      <c r="CB18" s="38" t="str">
        <f t="shared" si="10"/>
        <v>羅臼町</v>
      </c>
      <c r="CC18" s="260">
        <f t="shared" si="11"/>
        <v>4.0500442873281327E-3</v>
      </c>
      <c r="CD18" s="260">
        <f t="shared" si="1"/>
        <v>7.9076638448715504E-4</v>
      </c>
      <c r="CE18" s="260">
        <f t="shared" si="1"/>
        <v>0</v>
      </c>
      <c r="CF18" s="260">
        <f t="shared" si="1"/>
        <v>0</v>
      </c>
      <c r="CG18" s="260">
        <f t="shared" si="1"/>
        <v>0</v>
      </c>
      <c r="CH18" s="260">
        <f t="shared" si="1"/>
        <v>0</v>
      </c>
      <c r="CI18" s="260">
        <f t="shared" si="12"/>
        <v>4.8408106718152875E-3</v>
      </c>
      <c r="CK18" s="20" t="str">
        <f t="shared" si="13"/>
        <v>01694</v>
      </c>
      <c r="CL18" s="20" t="str">
        <f t="shared" si="14"/>
        <v>羅臼町</v>
      </c>
      <c r="CM18" s="20">
        <f>VLOOKUP($CK18&amp;"_"&amp;$AZ$7,データシート1!$A:$BS,MATCH("ca_太陽光発電（10kW未満）",データシート1!$A$1:$BS$1,0),0)</f>
        <v>17</v>
      </c>
      <c r="CN18" s="20">
        <f>VLOOKUP($CK18&amp;"_"&amp;$AZ$5,データシート1!$A:$BS,MATCH("ab_家庭",データシート1!$A$1:$BS$1,0),0)</f>
        <v>2034</v>
      </c>
      <c r="CO18" s="260">
        <f t="shared" si="15"/>
        <v>8.3579154375614546E-3</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20562</v>
      </c>
      <c r="AY19" s="20" t="str">
        <f>IF(IFERROR(比較地域マスタ!$Z12,"")=0,"",IFERROR(比較地域マスタ!$Z12,""))</f>
        <v>木島平村</v>
      </c>
      <c r="BC19" s="960" t="str">
        <f t="shared" si="0"/>
        <v>20562</v>
      </c>
      <c r="BD19" s="123" t="str">
        <f t="shared" si="2"/>
        <v>木島平村</v>
      </c>
      <c r="BE19" s="40">
        <f>VLOOKUP($BC19&amp;"_"&amp;$AZ$7,データシート1!$A:$BS,MATCH("cb_"&amp;BE$12,データシート1!$A$1:$BS$1,0),0)</f>
        <v>88.800000000000011</v>
      </c>
      <c r="BF19" s="40">
        <f>VLOOKUP($BC19&amp;"_"&amp;$AZ$7,データシート1!$A:$BS,MATCH("cb_"&amp;BF$12,データシート1!$A$1:$BS$1,0),0)</f>
        <v>443.2</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532</v>
      </c>
      <c r="BL19" s="42"/>
      <c r="BM19" s="960" t="str">
        <f t="shared" si="4"/>
        <v>20562</v>
      </c>
      <c r="BN19" s="123" t="str">
        <f t="shared" si="5"/>
        <v>木島平村</v>
      </c>
      <c r="BO19" s="40">
        <f>BE19*VLOOKUP(BO$12,別紙!$B$4:$E$10,MATCH("設備利用率",別紙!$B$4:$E$4,0),0)/100*8760/10^3</f>
        <v>106.57065600000001</v>
      </c>
      <c r="BP19" s="40">
        <f>BF19*VLOOKUP(BP$12,別紙!$B$4:$E$10,MATCH("設備利用率",別紙!$B$4:$E$4,0),0)/100*8760/10^3</f>
        <v>586.24723199999994</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692.81788799999993</v>
      </c>
      <c r="BV19" s="42"/>
      <c r="BW19" s="38" t="str">
        <f t="shared" si="7"/>
        <v>20562</v>
      </c>
      <c r="BX19" s="38" t="str">
        <f t="shared" si="8"/>
        <v>木島平村</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17609.826084538676</v>
      </c>
      <c r="BZ19" s="42"/>
      <c r="CA19" s="38" t="str">
        <f t="shared" si="9"/>
        <v>20562</v>
      </c>
      <c r="CB19" s="38" t="str">
        <f t="shared" si="10"/>
        <v>木島平村</v>
      </c>
      <c r="CC19" s="260">
        <f t="shared" si="11"/>
        <v>6.0517722031092867E-3</v>
      </c>
      <c r="CD19" s="260">
        <f t="shared" si="1"/>
        <v>3.3290915491477883E-2</v>
      </c>
      <c r="CE19" s="260">
        <f t="shared" si="1"/>
        <v>0</v>
      </c>
      <c r="CF19" s="260">
        <f t="shared" si="1"/>
        <v>0</v>
      </c>
      <c r="CG19" s="260">
        <f t="shared" si="1"/>
        <v>0</v>
      </c>
      <c r="CH19" s="260">
        <f t="shared" si="1"/>
        <v>0</v>
      </c>
      <c r="CI19" s="260">
        <f t="shared" si="12"/>
        <v>3.9342687694587167E-2</v>
      </c>
      <c r="CK19" s="20" t="str">
        <f t="shared" si="13"/>
        <v>20562</v>
      </c>
      <c r="CL19" s="20" t="str">
        <f t="shared" si="14"/>
        <v>木島平村</v>
      </c>
      <c r="CM19" s="20">
        <f>VLOOKUP($CK19&amp;"_"&amp;$AZ$7,データシート1!$A:$BS,MATCH("ca_太陽光発電（10kW未満）",データシート1!$A$1:$BS$1,0),0)</f>
        <v>18</v>
      </c>
      <c r="CN19" s="20">
        <f>VLOOKUP($CK19&amp;"_"&amp;$AZ$5,データシート1!$A:$BS,MATCH("ab_家庭",データシート1!$A$1:$BS$1,0),0)</f>
        <v>1812</v>
      </c>
      <c r="CO19" s="260">
        <f t="shared" si="15"/>
        <v>9.9337748344370865E-3</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05366</v>
      </c>
      <c r="AY20" s="20" t="str">
        <f>IF(IFERROR(比較地域マスタ!$Z13,"")=0,"",IFERROR(比較地域マスタ!$Z13,""))</f>
        <v>井川町</v>
      </c>
      <c r="BC20" s="960" t="str">
        <f t="shared" si="0"/>
        <v>05366</v>
      </c>
      <c r="BD20" s="123" t="str">
        <f t="shared" si="2"/>
        <v>井川町</v>
      </c>
      <c r="BE20" s="40">
        <f>VLOOKUP($BC20&amp;"_"&amp;$AZ$7,データシート1!$A:$BS,MATCH("cb_"&amp;BE$12,データシート1!$A$1:$BS$1,0),0)</f>
        <v>255.6</v>
      </c>
      <c r="BF20" s="40">
        <f>VLOOKUP($BC20&amp;"_"&amp;$AZ$7,データシート1!$A:$BS,MATCH("cb_"&amp;BF$12,データシート1!$A$1:$BS$1,0),0)</f>
        <v>2884.8</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3140.4</v>
      </c>
      <c r="BL20" s="42"/>
      <c r="BM20" s="960" t="str">
        <f t="shared" si="4"/>
        <v>05366</v>
      </c>
      <c r="BN20" s="123" t="str">
        <f t="shared" si="5"/>
        <v>井川町</v>
      </c>
      <c r="BO20" s="40">
        <f>BE20*VLOOKUP(BO$12,別紙!$B$4:$E$10,MATCH("設備利用率",別紙!$B$4:$E$4,0),0)/100*8760/10^3</f>
        <v>306.75067199999995</v>
      </c>
      <c r="BP20" s="40">
        <f>BF20*VLOOKUP(BP$12,別紙!$B$4:$E$10,MATCH("設備利用率",別紙!$B$4:$E$4,0),0)/100*8760/10^3</f>
        <v>3815.898048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4122.6487200000001</v>
      </c>
      <c r="BV20" s="42"/>
      <c r="BW20" s="38" t="str">
        <f t="shared" si="7"/>
        <v>05366</v>
      </c>
      <c r="BX20" s="38" t="str">
        <f t="shared" si="8"/>
        <v>井川町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31809.491050195986</v>
      </c>
      <c r="BZ20" s="42"/>
      <c r="CA20" s="38" t="str">
        <f t="shared" si="9"/>
        <v>05366</v>
      </c>
      <c r="CB20" s="38" t="str">
        <f t="shared" si="10"/>
        <v>井川町</v>
      </c>
      <c r="CC20" s="260">
        <f t="shared" si="11"/>
        <v>9.6433693804135849E-3</v>
      </c>
      <c r="CD20" s="260">
        <f t="shared" si="1"/>
        <v>0.11996099032136164</v>
      </c>
      <c r="CE20" s="260">
        <f t="shared" si="1"/>
        <v>0</v>
      </c>
      <c r="CF20" s="260">
        <f t="shared" si="1"/>
        <v>0</v>
      </c>
      <c r="CG20" s="260">
        <f t="shared" si="1"/>
        <v>0</v>
      </c>
      <c r="CH20" s="260">
        <f t="shared" si="1"/>
        <v>0</v>
      </c>
      <c r="CI20" s="260">
        <f t="shared" si="12"/>
        <v>0.12960435970177522</v>
      </c>
      <c r="CK20" s="20" t="str">
        <f t="shared" si="13"/>
        <v>05366</v>
      </c>
      <c r="CL20" s="20" t="str">
        <f t="shared" si="14"/>
        <v>井川町</v>
      </c>
      <c r="CM20" s="20">
        <f>VLOOKUP($CK20&amp;"_"&amp;$AZ$7,データシート1!$A:$BS,MATCH("ca_太陽光発電（10kW未満）",データシート1!$A$1:$BS$1,0),0)</f>
        <v>52</v>
      </c>
      <c r="CN20" s="20">
        <f>VLOOKUP($CK20&amp;"_"&amp;$AZ$5,データシート1!$A:$BS,MATCH("ab_家庭",データシート1!$A$1:$BS$1,0),0)</f>
        <v>1740</v>
      </c>
      <c r="CO20" s="260">
        <f t="shared" si="15"/>
        <v>2.9885057471264367E-2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01581</v>
      </c>
      <c r="AY21" s="20" t="str">
        <f>IF(IFERROR(比較地域マスタ!$Z14,"")=0,"",IFERROR(比較地域マスタ!$Z14,""))</f>
        <v>厚真町</v>
      </c>
      <c r="BC21" s="960" t="str">
        <f t="shared" si="0"/>
        <v>01581</v>
      </c>
      <c r="BD21" s="123" t="str">
        <f t="shared" si="2"/>
        <v>厚真町</v>
      </c>
      <c r="BE21" s="40">
        <f>VLOOKUP($BC21&amp;"_"&amp;$AZ$7,データシート1!$A:$BS,MATCH("cb_"&amp;BE$12,データシート1!$A$1:$BS$1,0),0)</f>
        <v>689.2109999999999</v>
      </c>
      <c r="BF21" s="40">
        <f>VLOOKUP($BC21&amp;"_"&amp;$AZ$7,データシート1!$A:$BS,MATCH("cb_"&amp;BF$12,データシート1!$A$1:$BS$1,0),0)</f>
        <v>22480.5</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23169.710999999999</v>
      </c>
      <c r="BL21" s="42"/>
      <c r="BM21" s="960" t="str">
        <f t="shared" si="4"/>
        <v>01581</v>
      </c>
      <c r="BN21" s="123" t="str">
        <f t="shared" si="5"/>
        <v>厚真町</v>
      </c>
      <c r="BO21" s="40">
        <f>BE21*VLOOKUP(BO$12,別紙!$B$4:$E$10,MATCH("設備利用率",別紙!$B$4:$E$4,0),0)/100*8760/10^3</f>
        <v>827.13590531999978</v>
      </c>
      <c r="BP21" s="40">
        <f>BF21*VLOOKUP(BP$12,別紙!$B$4:$E$10,MATCH("設備利用率",別紙!$B$4:$E$4,0),0)/100*8760/10^3</f>
        <v>29736.30618</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30563.442085319999</v>
      </c>
      <c r="BV21" s="42"/>
      <c r="BW21" s="38" t="str">
        <f t="shared" si="7"/>
        <v>01581</v>
      </c>
      <c r="BX21" s="38" t="str">
        <f t="shared" si="8"/>
        <v>厚真町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33320.505646738195</v>
      </c>
      <c r="BZ21" s="42"/>
      <c r="CA21" s="38" t="str">
        <f t="shared" si="9"/>
        <v>01581</v>
      </c>
      <c r="CB21" s="38" t="str">
        <f t="shared" si="10"/>
        <v>厚真町</v>
      </c>
      <c r="CC21" s="260">
        <f t="shared" si="11"/>
        <v>2.4823630051993811E-2</v>
      </c>
      <c r="CD21" s="260">
        <f t="shared" si="1"/>
        <v>0.89243262077899888</v>
      </c>
      <c r="CE21" s="260">
        <f t="shared" si="1"/>
        <v>0</v>
      </c>
      <c r="CF21" s="260">
        <f t="shared" si="1"/>
        <v>0</v>
      </c>
      <c r="CG21" s="260">
        <f t="shared" si="1"/>
        <v>0</v>
      </c>
      <c r="CH21" s="260">
        <f t="shared" si="1"/>
        <v>0</v>
      </c>
      <c r="CI21" s="260">
        <f t="shared" si="12"/>
        <v>0.91725625083099271</v>
      </c>
      <c r="CK21" s="20" t="str">
        <f t="shared" si="13"/>
        <v>01581</v>
      </c>
      <c r="CL21" s="20" t="str">
        <f t="shared" si="14"/>
        <v>厚真町</v>
      </c>
      <c r="CM21" s="20">
        <f>VLOOKUP($CK21&amp;"_"&amp;$AZ$7,データシート1!$A:$BS,MATCH("ca_太陽光発電（10kW未満）",データシート1!$A$1:$BS$1,0),0)</f>
        <v>104</v>
      </c>
      <c r="CN21" s="20">
        <f>VLOOKUP($CK21&amp;"_"&amp;$AZ$5,データシート1!$A:$BS,MATCH("ab_家庭",データシート1!$A$1:$BS$1,0),0)</f>
        <v>2114</v>
      </c>
      <c r="CO21" s="260">
        <f t="shared" si="15"/>
        <v>4.9195837275307477E-2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47315</v>
      </c>
      <c r="AY22" s="20" t="str">
        <f>IF(IFERROR(比較地域マスタ!$Z15,"")=0,"",IFERROR(比較地域マスタ!$Z15,""))</f>
        <v>伊江村</v>
      </c>
      <c r="BC22" s="960" t="str">
        <f t="shared" si="0"/>
        <v>47315</v>
      </c>
      <c r="BD22" s="123" t="str">
        <f t="shared" si="2"/>
        <v>伊江村</v>
      </c>
      <c r="BE22" s="40">
        <f>VLOOKUP($BC22&amp;"_"&amp;$AZ$7,データシート1!$A:$BS,MATCH("cb_"&amp;BE$12,データシート1!$A$1:$BS$1,0),0)</f>
        <v>1091.8999999999987</v>
      </c>
      <c r="BF22" s="40">
        <f>VLOOKUP($BC22&amp;"_"&amp;$AZ$7,データシート1!$A:$BS,MATCH("cb_"&amp;BF$12,データシート1!$A$1:$BS$1,0),0)</f>
        <v>4270.4000000000005</v>
      </c>
      <c r="BG22" s="40">
        <f>VLOOKUP($BC22&amp;"_"&amp;$AZ$7,データシート1!$A:$BS,MATCH("cb_"&amp;BG$12,データシート1!$A$1:$BS$1,0),0)</f>
        <v>2690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8052.2999999999993</v>
      </c>
      <c r="BL22" s="42"/>
      <c r="BM22" s="960" t="str">
        <f t="shared" si="4"/>
        <v>47315</v>
      </c>
      <c r="BN22" s="123" t="str">
        <f t="shared" si="5"/>
        <v>伊江村</v>
      </c>
      <c r="BO22" s="40">
        <f>BE22*VLOOKUP(BO$12,別紙!$B$4:$E$10,MATCH("設備利用率",別紙!$B$4:$E$4,0),0)/100*8760/10^3</f>
        <v>1310.4110279999984</v>
      </c>
      <c r="BP22" s="40">
        <f>BF22*VLOOKUP(BP$12,別紙!$B$4:$E$10,MATCH("設備利用率",別紙!$B$4:$E$4,0),0)/100*8760/10^3</f>
        <v>5648.7143040000001</v>
      </c>
      <c r="BQ22" s="40">
        <f>BG22*VLOOKUP(BQ$12,別紙!$B$4:$E$10,MATCH("設備利用率",別紙!$B$4:$E$4,0),0)/100*8760/10^3</f>
        <v>5843.9712</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12803.096532</v>
      </c>
      <c r="BV22" s="42"/>
      <c r="BW22" s="38" t="str">
        <f t="shared" si="7"/>
        <v>47315</v>
      </c>
      <c r="BX22" s="38" t="str">
        <f t="shared" si="8"/>
        <v>伊江村</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18384.176398165051</v>
      </c>
      <c r="BZ22" s="42"/>
      <c r="CA22" s="38" t="str">
        <f t="shared" si="9"/>
        <v>47315</v>
      </c>
      <c r="CB22" s="38" t="str">
        <f t="shared" si="10"/>
        <v>伊江村</v>
      </c>
      <c r="CC22" s="260">
        <f t="shared" si="11"/>
        <v>7.1279289298529155E-2</v>
      </c>
      <c r="CD22" s="260">
        <f t="shared" si="1"/>
        <v>0.30725957919789137</v>
      </c>
      <c r="CE22" s="260">
        <f t="shared" si="1"/>
        <v>0.31788050078671432</v>
      </c>
      <c r="CF22" s="260">
        <f t="shared" si="1"/>
        <v>0</v>
      </c>
      <c r="CG22" s="260">
        <f t="shared" si="1"/>
        <v>0</v>
      </c>
      <c r="CH22" s="260">
        <f t="shared" si="1"/>
        <v>0</v>
      </c>
      <c r="CI22" s="260">
        <f t="shared" si="12"/>
        <v>0.69641936928313486</v>
      </c>
      <c r="CK22" s="20" t="str">
        <f t="shared" si="13"/>
        <v>47315</v>
      </c>
      <c r="CL22" s="20" t="str">
        <f t="shared" si="14"/>
        <v>伊江村</v>
      </c>
      <c r="CM22" s="20">
        <f>VLOOKUP($CK22&amp;"_"&amp;$AZ$7,データシート1!$A:$BS,MATCH("ca_太陽光発電（10kW未満）",データシート1!$A$1:$BS$1,0),0)</f>
        <v>137</v>
      </c>
      <c r="CN22" s="20">
        <f>VLOOKUP($CK22&amp;"_"&amp;$AZ$5,データシート1!$A:$BS,MATCH("ab_家庭",データシート1!$A$1:$BS$1,0),0)</f>
        <v>2282</v>
      </c>
      <c r="CO22" s="260">
        <f t="shared" si="15"/>
        <v>6.0035056967572303E-2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01362</v>
      </c>
      <c r="AY23" s="20" t="str">
        <f>IF(IFERROR(比較地域マスタ!$Z16,"")=0,"",IFERROR(比較地域マスタ!$Z16,""))</f>
        <v>上ノ国町</v>
      </c>
      <c r="BC23" s="960" t="str">
        <f t="shared" si="0"/>
        <v>01362</v>
      </c>
      <c r="BD23" s="123" t="str">
        <f t="shared" si="2"/>
        <v>上ノ国町</v>
      </c>
      <c r="BE23" s="40">
        <f>VLOOKUP($BC23&amp;"_"&amp;$AZ$7,データシート1!$A:$BS,MATCH("cb_"&amp;BE$12,データシート1!$A$1:$BS$1,0),0)</f>
        <v>41.9</v>
      </c>
      <c r="BF23" s="40">
        <f>VLOOKUP($BC23&amp;"_"&amp;$AZ$7,データシート1!$A:$BS,MATCH("cb_"&amp;BF$12,データシート1!$A$1:$BS$1,0),0)</f>
        <v>621.40000000000009</v>
      </c>
      <c r="BG23" s="40">
        <f>VLOOKUP($BC23&amp;"_"&amp;$AZ$7,データシート1!$A:$BS,MATCH("cb_"&amp;BG$12,データシート1!$A$1:$BS$1,0),0)</f>
        <v>30669.1</v>
      </c>
      <c r="BH23" s="40">
        <f>VLOOKUP($BC23&amp;"_"&amp;$AZ$7,データシート1!$A:$BS,MATCH("cb_"&amp;BH$12,データシート1!$A$1:$BS$1,0),0)</f>
        <v>120</v>
      </c>
      <c r="BI23" s="40">
        <f>VLOOKUP($BC23&amp;"_"&amp;$AZ$7,データシート1!$A:$BS,MATCH("cb_"&amp;BI$12,データシート1!$A$1:$BS$1,0),0)</f>
        <v>0</v>
      </c>
      <c r="BJ23" s="40">
        <f>VLOOKUP($BC23&amp;"_"&amp;$AZ$7,データシート1!$A:$BS,MATCH("cb_"&amp;BJ$12,データシート1!$A$1:$BS$1,0),0)</f>
        <v>0</v>
      </c>
      <c r="BK23" s="40">
        <f t="shared" si="3"/>
        <v>31452.399999999998</v>
      </c>
      <c r="BL23" s="42"/>
      <c r="BM23" s="960" t="str">
        <f t="shared" si="4"/>
        <v>01362</v>
      </c>
      <c r="BN23" s="123" t="str">
        <f t="shared" si="5"/>
        <v>上ノ国町</v>
      </c>
      <c r="BO23" s="40">
        <f>BE23*VLOOKUP(BO$12,別紙!$B$4:$E$10,MATCH("設備利用率",別紙!$B$4:$E$4,0),0)/100*8760/10^3</f>
        <v>50.285027999999997</v>
      </c>
      <c r="BP23" s="40">
        <f>BF23*VLOOKUP(BP$12,別紙!$B$4:$E$10,MATCH("設備利用率",別紙!$B$4:$E$4,0),0)/100*8760/10^3</f>
        <v>821.96306400000014</v>
      </c>
      <c r="BQ23" s="40">
        <f>BG23*VLOOKUP(BQ$12,別紙!$B$4:$E$10,MATCH("設備利用率",別紙!$B$4:$E$4,0),0)/100*8760/10^3</f>
        <v>66628.006367999988</v>
      </c>
      <c r="BR23" s="40">
        <f>BH23*VLOOKUP(BR$12,別紙!$B$4:$E$10,MATCH("設備利用率",別紙!$B$4:$E$4,0),0)/100*8760/10^3</f>
        <v>630.72</v>
      </c>
      <c r="BS23" s="40">
        <f>BI23*VLOOKUP(BS$12,別紙!$B$4:$E$10,MATCH("設備利用率",別紙!$B$4:$E$4,0),0)/100*8760/10^3</f>
        <v>0</v>
      </c>
      <c r="BT23" s="40">
        <f>BJ23*VLOOKUP(BT$12,別紙!$B$4:$E$10,MATCH("設備利用率",別紙!$B$4:$E$4,0),0)/100*8760/10^3</f>
        <v>0</v>
      </c>
      <c r="BU23" s="40">
        <f t="shared" si="6"/>
        <v>68130.974459999983</v>
      </c>
      <c r="BV23" s="42"/>
      <c r="BW23" s="38" t="str">
        <f t="shared" si="7"/>
        <v>01362</v>
      </c>
      <c r="BX23" s="38" t="str">
        <f t="shared" si="8"/>
        <v>上ノ国町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18103.87154054414</v>
      </c>
      <c r="BZ23" s="42"/>
      <c r="CA23" s="38" t="str">
        <f t="shared" si="9"/>
        <v>01362</v>
      </c>
      <c r="CB23" s="38" t="str">
        <f t="shared" si="10"/>
        <v>上ノ国町</v>
      </c>
      <c r="CC23" s="260">
        <f t="shared" si="11"/>
        <v>2.7775842248651196E-3</v>
      </c>
      <c r="CD23" s="260">
        <f t="shared" si="1"/>
        <v>4.5402612483147059E-2</v>
      </c>
      <c r="CE23" s="260">
        <f t="shared" si="1"/>
        <v>3.6803181142102481</v>
      </c>
      <c r="CF23" s="260">
        <f t="shared" si="1"/>
        <v>3.4838956882094776E-2</v>
      </c>
      <c r="CG23" s="260">
        <f t="shared" si="1"/>
        <v>0</v>
      </c>
      <c r="CH23" s="260">
        <f t="shared" si="1"/>
        <v>0</v>
      </c>
      <c r="CI23" s="260">
        <f t="shared" si="12"/>
        <v>3.7633372678003547</v>
      </c>
      <c r="CK23" s="20" t="str">
        <f t="shared" si="13"/>
        <v>01362</v>
      </c>
      <c r="CL23" s="20" t="str">
        <f t="shared" si="14"/>
        <v>上ノ国町</v>
      </c>
      <c r="CM23" s="20">
        <f>VLOOKUP($CK23&amp;"_"&amp;$AZ$7,データシート1!$A:$BS,MATCH("ca_太陽光発電（10kW未満）",データシート1!$A$1:$BS$1,0),0)</f>
        <v>9</v>
      </c>
      <c r="CN23" s="20">
        <f>VLOOKUP($CK23&amp;"_"&amp;$AZ$5,データシート1!$A:$BS,MATCH("ab_家庭",データシート1!$A$1:$BS$1,0),0)</f>
        <v>2402</v>
      </c>
      <c r="CO23" s="260">
        <f t="shared" si="15"/>
        <v>3.7468776019983349E-3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20451</v>
      </c>
      <c r="AY24" s="20" t="str">
        <f>IF(IFERROR(比較地域マスタ!$Z17,"")=0,"",IFERROR(比較地域マスタ!$Z17,""))</f>
        <v>朝日村</v>
      </c>
      <c r="BC24" s="960" t="str">
        <f t="shared" si="0"/>
        <v>20451</v>
      </c>
      <c r="BD24" s="123" t="str">
        <f t="shared" si="2"/>
        <v>朝日村</v>
      </c>
      <c r="BE24" s="40">
        <f>VLOOKUP($BC24&amp;"_"&amp;$AZ$7,データシート1!$A:$BS,MATCH("cb_"&amp;BE$12,データシート1!$A$1:$BS$1,0),0)</f>
        <v>1264.9999999999995</v>
      </c>
      <c r="BF24" s="40">
        <f>VLOOKUP($BC24&amp;"_"&amp;$AZ$7,データシート1!$A:$BS,MATCH("cb_"&amp;BF$12,データシート1!$A$1:$BS$1,0),0)</f>
        <v>6659.5000000000009</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7924.5</v>
      </c>
      <c r="BL24" s="42"/>
      <c r="BM24" s="960" t="str">
        <f t="shared" si="4"/>
        <v>20451</v>
      </c>
      <c r="BN24" s="123" t="str">
        <f t="shared" si="5"/>
        <v>朝日村</v>
      </c>
      <c r="BO24" s="40">
        <f>BE24*VLOOKUP(BO$12,別紙!$B$4:$E$10,MATCH("設備利用率",別紙!$B$4:$E$4,0),0)/100*8760/10^3</f>
        <v>1518.1517999999994</v>
      </c>
      <c r="BP24" s="40">
        <f>BF24*VLOOKUP(BP$12,別紙!$B$4:$E$10,MATCH("設備利用率",別紙!$B$4:$E$4,0),0)/100*8760/10^3</f>
        <v>8808.92022</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10327.07202</v>
      </c>
      <c r="BV24" s="42"/>
      <c r="BW24" s="38" t="str">
        <f t="shared" si="7"/>
        <v>20451</v>
      </c>
      <c r="BX24" s="38" t="str">
        <f t="shared" si="8"/>
        <v>朝日村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19857.641827636871</v>
      </c>
      <c r="BZ24" s="42"/>
      <c r="CA24" s="38" t="str">
        <f t="shared" si="9"/>
        <v>20451</v>
      </c>
      <c r="CB24" s="38" t="str">
        <f t="shared" si="10"/>
        <v>朝日村</v>
      </c>
      <c r="CC24" s="260">
        <f t="shared" si="11"/>
        <v>7.6451766688988815E-2</v>
      </c>
      <c r="CD24" s="260">
        <f t="shared" si="1"/>
        <v>0.44360354046371137</v>
      </c>
      <c r="CE24" s="260">
        <f t="shared" si="1"/>
        <v>0</v>
      </c>
      <c r="CF24" s="260">
        <f t="shared" si="1"/>
        <v>0</v>
      </c>
      <c r="CG24" s="260">
        <f t="shared" si="1"/>
        <v>0</v>
      </c>
      <c r="CH24" s="260">
        <f t="shared" si="1"/>
        <v>0</v>
      </c>
      <c r="CI24" s="260">
        <f t="shared" si="12"/>
        <v>0.52005530715270021</v>
      </c>
      <c r="CK24" s="20" t="str">
        <f t="shared" si="13"/>
        <v>20451</v>
      </c>
      <c r="CL24" s="20" t="str">
        <f t="shared" si="14"/>
        <v>朝日村</v>
      </c>
      <c r="CM24" s="20">
        <f>VLOOKUP($CK24&amp;"_"&amp;$AZ$7,データシート1!$A:$BS,MATCH("ca_太陽光発電（10kW未満）",データシート1!$A$1:$BS$1,0),0)</f>
        <v>272</v>
      </c>
      <c r="CN24" s="20">
        <f>VLOOKUP($CK24&amp;"_"&amp;$AZ$5,データシート1!$A:$BS,MATCH("ab_家庭",データシート1!$A$1:$BS$1,0),0)</f>
        <v>1533</v>
      </c>
      <c r="CO24" s="260">
        <f t="shared" si="15"/>
        <v>0.17742987606001304</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15504</v>
      </c>
      <c r="AY25" s="20" t="str">
        <f>IF(IFERROR(比較地域マスタ!$Z18,"")=0,"",IFERROR(比較地域マスタ!$Z18,""))</f>
        <v>刈羽村</v>
      </c>
      <c r="BC25" s="960" t="str">
        <f t="shared" si="0"/>
        <v>15504</v>
      </c>
      <c r="BD25" s="123" t="str">
        <f t="shared" si="2"/>
        <v>刈羽村</v>
      </c>
      <c r="BE25" s="40">
        <f>VLOOKUP($BC25&amp;"_"&amp;$AZ$7,データシート1!$A:$BS,MATCH("cb_"&amp;BE$12,データシート1!$A$1:$BS$1,0),0)</f>
        <v>248.5</v>
      </c>
      <c r="BF25" s="40">
        <f>VLOOKUP($BC25&amp;"_"&amp;$AZ$7,データシート1!$A:$BS,MATCH("cb_"&amp;BF$12,データシート1!$A$1:$BS$1,0),0)</f>
        <v>904.5</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1153</v>
      </c>
      <c r="BL25" s="42"/>
      <c r="BM25" s="960" t="str">
        <f t="shared" si="4"/>
        <v>15504</v>
      </c>
      <c r="BN25" s="123" t="str">
        <f t="shared" si="5"/>
        <v>刈羽村</v>
      </c>
      <c r="BO25" s="40">
        <f>BE25*VLOOKUP(BO$12,別紙!$B$4:$E$10,MATCH("設備利用率",別紙!$B$4:$E$4,0),0)/100*8760/10^3</f>
        <v>298.22982000000002</v>
      </c>
      <c r="BP25" s="40">
        <f>BF25*VLOOKUP(BP$12,別紙!$B$4:$E$10,MATCH("設備利用率",別紙!$B$4:$E$4,0),0)/100*8760/10^3</f>
        <v>1196.43642</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1494.66624</v>
      </c>
      <c r="BV25" s="42"/>
      <c r="BW25" s="38" t="str">
        <f t="shared" si="7"/>
        <v>15504</v>
      </c>
      <c r="BX25" s="38" t="str">
        <f t="shared" si="8"/>
        <v>刈羽村</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19286.97513269792</v>
      </c>
      <c r="BZ25" s="42"/>
      <c r="CA25" s="38" t="str">
        <f t="shared" si="9"/>
        <v>15504</v>
      </c>
      <c r="CB25" s="38" t="str">
        <f t="shared" si="10"/>
        <v>刈羽村</v>
      </c>
      <c r="CC25" s="260">
        <f t="shared" si="11"/>
        <v>1.5462757531864081E-2</v>
      </c>
      <c r="CD25" s="260">
        <f t="shared" si="1"/>
        <v>6.2033388427594184E-2</v>
      </c>
      <c r="CE25" s="260">
        <f t="shared" si="1"/>
        <v>0</v>
      </c>
      <c r="CF25" s="260">
        <f t="shared" si="1"/>
        <v>0</v>
      </c>
      <c r="CG25" s="260">
        <f t="shared" si="1"/>
        <v>0</v>
      </c>
      <c r="CH25" s="260">
        <f t="shared" si="1"/>
        <v>0</v>
      </c>
      <c r="CI25" s="260">
        <f t="shared" si="12"/>
        <v>7.7496145959458265E-2</v>
      </c>
      <c r="CK25" s="20" t="str">
        <f t="shared" si="13"/>
        <v>15504</v>
      </c>
      <c r="CL25" s="20" t="str">
        <f t="shared" si="14"/>
        <v>刈羽村</v>
      </c>
      <c r="CM25" s="20">
        <f>VLOOKUP($CK25&amp;"_"&amp;$AZ$7,データシート1!$A:$BS,MATCH("ca_太陽光発電（10kW未満）",データシート1!$A$1:$BS$1,0),0)</f>
        <v>55</v>
      </c>
      <c r="CN25" s="20">
        <f>VLOOKUP($CK25&amp;"_"&amp;$AZ$5,データシート1!$A:$BS,MATCH("ab_家庭",データシート1!$A$1:$BS$1,0),0)</f>
        <v>1582</v>
      </c>
      <c r="CO25" s="260">
        <f t="shared" si="15"/>
        <v>3.47661188369153E-2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23561</v>
      </c>
      <c r="AY26" s="20" t="str">
        <f>IF(IFERROR(比較地域マスタ!$Z19,"")=0,"",IFERROR(比較地域マスタ!$Z19,""))</f>
        <v>設楽町</v>
      </c>
      <c r="BC26" s="960" t="str">
        <f t="shared" si="0"/>
        <v>23561</v>
      </c>
      <c r="BD26" s="123" t="str">
        <f t="shared" si="2"/>
        <v>設楽町</v>
      </c>
      <c r="BE26" s="40">
        <f>VLOOKUP($BC26&amp;"_"&amp;$AZ$7,データシート1!$A:$BS,MATCH("cb_"&amp;BE$12,データシート1!$A$1:$BS$1,0),0)</f>
        <v>651.4</v>
      </c>
      <c r="BF26" s="40">
        <f>VLOOKUP($BC26&amp;"_"&amp;$AZ$7,データシート1!$A:$BS,MATCH("cb_"&amp;BF$12,データシート1!$A$1:$BS$1,0),0)</f>
        <v>4968.5999999999995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5619.9999999999991</v>
      </c>
      <c r="BL26" s="42"/>
      <c r="BM26" s="960" t="str">
        <f t="shared" si="4"/>
        <v>23561</v>
      </c>
      <c r="BN26" s="123" t="str">
        <f t="shared" si="5"/>
        <v>設楽町</v>
      </c>
      <c r="BO26" s="40">
        <f>BE26*VLOOKUP(BO$12,別紙!$B$4:$E$10,MATCH("設備利用率",別紙!$B$4:$E$4,0),0)/100*8760/10^3</f>
        <v>781.75816799999984</v>
      </c>
      <c r="BP26" s="40">
        <f>BF26*VLOOKUP(BP$12,別紙!$B$4:$E$10,MATCH("設備利用率",別紙!$B$4:$E$4,0),0)/100*8760/10^3</f>
        <v>6572.2653359999995</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7354.0235039999989</v>
      </c>
      <c r="BV26" s="42"/>
      <c r="BW26" s="38" t="str">
        <f t="shared" si="7"/>
        <v>23561</v>
      </c>
      <c r="BX26" s="38" t="str">
        <f t="shared" si="8"/>
        <v>設楽町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22646.515822397407</v>
      </c>
      <c r="BZ26" s="42"/>
      <c r="CA26" s="38" t="str">
        <f t="shared" si="9"/>
        <v>23561</v>
      </c>
      <c r="CB26" s="38" t="str">
        <f t="shared" si="10"/>
        <v>設楽町</v>
      </c>
      <c r="CC26" s="260">
        <f t="shared" si="11"/>
        <v>3.4520019508998419E-2</v>
      </c>
      <c r="CD26" s="260">
        <f t="shared" si="1"/>
        <v>0.29021088221880154</v>
      </c>
      <c r="CE26" s="260">
        <f t="shared" si="1"/>
        <v>0</v>
      </c>
      <c r="CF26" s="260">
        <f t="shared" si="1"/>
        <v>0</v>
      </c>
      <c r="CG26" s="260">
        <f t="shared" si="1"/>
        <v>0</v>
      </c>
      <c r="CH26" s="260">
        <f t="shared" si="1"/>
        <v>0</v>
      </c>
      <c r="CI26" s="260">
        <f t="shared" si="12"/>
        <v>0.32473090172779995</v>
      </c>
      <c r="CK26" s="20" t="str">
        <f t="shared" si="13"/>
        <v>23561</v>
      </c>
      <c r="CL26" s="20" t="str">
        <f t="shared" si="14"/>
        <v>設楽町</v>
      </c>
      <c r="CM26" s="20">
        <f>VLOOKUP($CK26&amp;"_"&amp;$AZ$7,データシート1!$A:$BS,MATCH("ca_太陽光発電（10kW未満）",データシート1!$A$1:$BS$1,0),0)</f>
        <v>125</v>
      </c>
      <c r="CN26" s="20">
        <f>VLOOKUP($CK26&amp;"_"&amp;$AZ$5,データシート1!$A:$BS,MATCH("ab_家庭",データシート1!$A$1:$BS$1,0),0)</f>
        <v>2088</v>
      </c>
      <c r="CO26" s="260">
        <f t="shared" si="15"/>
        <v>5.9865900383141761E-2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20303</v>
      </c>
      <c r="AY27" s="20" t="str">
        <f>IF(IFERROR(比較地域マスタ!$Z20,"")=0,"",IFERROR(比較地域マスタ!$Z20,""))</f>
        <v>小海町</v>
      </c>
      <c r="BC27" s="960" t="str">
        <f t="shared" si="0"/>
        <v>20303</v>
      </c>
      <c r="BD27" s="123" t="str">
        <f t="shared" si="2"/>
        <v>小海町</v>
      </c>
      <c r="BE27" s="40">
        <f>VLOOKUP($BC27&amp;"_"&amp;$AZ$7,データシート1!$A:$BS,MATCH("cb_"&amp;BE$12,データシート1!$A$1:$BS$1,0),0)</f>
        <v>929.8</v>
      </c>
      <c r="BF27" s="40">
        <f>VLOOKUP($BC27&amp;"_"&amp;$AZ$7,データシート1!$A:$BS,MATCH("cb_"&amp;BF$12,データシート1!$A$1:$BS$1,0),0)</f>
        <v>13769.400000000005</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14699.200000000004</v>
      </c>
      <c r="BL27" s="42"/>
      <c r="BM27" s="960" t="str">
        <f t="shared" si="4"/>
        <v>20303</v>
      </c>
      <c r="BN27" s="123" t="str">
        <f t="shared" si="5"/>
        <v>小海町</v>
      </c>
      <c r="BO27" s="40">
        <f>BE27*VLOOKUP(BO$12,別紙!$B$4:$E$10,MATCH("設備利用率",別紙!$B$4:$E$4,0),0)/100*8760/10^3</f>
        <v>1115.8715759999998</v>
      </c>
      <c r="BP27" s="40">
        <f>BF27*VLOOKUP(BP$12,別紙!$B$4:$E$10,MATCH("設備利用率",別紙!$B$4:$E$4,0),0)/100*8760/10^3</f>
        <v>18213.611544000003</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19329.483120000004</v>
      </c>
      <c r="BV27" s="42"/>
      <c r="BW27" s="38" t="str">
        <f t="shared" si="7"/>
        <v>20303</v>
      </c>
      <c r="BX27" s="38" t="str">
        <f t="shared" si="8"/>
        <v>小海町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22766.010871445476</v>
      </c>
      <c r="BZ27" s="42"/>
      <c r="CA27" s="38" t="str">
        <f t="shared" si="9"/>
        <v>20303</v>
      </c>
      <c r="CB27" s="38" t="str">
        <f t="shared" si="10"/>
        <v>小海町</v>
      </c>
      <c r="CC27" s="260">
        <f t="shared" si="11"/>
        <v>4.901480467092257E-2</v>
      </c>
      <c r="CD27" s="260">
        <f t="shared" si="1"/>
        <v>0.80003526515243073</v>
      </c>
      <c r="CE27" s="260">
        <f t="shared" si="1"/>
        <v>0</v>
      </c>
      <c r="CF27" s="260">
        <f t="shared" si="1"/>
        <v>0</v>
      </c>
      <c r="CG27" s="260">
        <f t="shared" si="1"/>
        <v>0</v>
      </c>
      <c r="CH27" s="260">
        <f t="shared" si="1"/>
        <v>0</v>
      </c>
      <c r="CI27" s="260">
        <f t="shared" si="12"/>
        <v>0.8490500698233534</v>
      </c>
      <c r="CK27" s="20" t="str">
        <f t="shared" si="13"/>
        <v>20303</v>
      </c>
      <c r="CL27" s="20" t="str">
        <f t="shared" si="14"/>
        <v>小海町</v>
      </c>
      <c r="CM27" s="20">
        <f>VLOOKUP($CK27&amp;"_"&amp;$AZ$7,データシート1!$A:$BS,MATCH("ca_太陽光発電（10kW未満）",データシート1!$A$1:$BS$1,0),0)</f>
        <v>189</v>
      </c>
      <c r="CN27" s="20">
        <f>VLOOKUP($CK27&amp;"_"&amp;$AZ$5,データシート1!$A:$BS,MATCH("ab_家庭",データシート1!$A$1:$BS$1,0),0)</f>
        <v>1949</v>
      </c>
      <c r="CO27" s="260">
        <f t="shared" si="15"/>
        <v>9.6972806567470496E-2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43484</v>
      </c>
      <c r="AY28" s="20" t="str">
        <f>IF(IFERROR(比較地域マスタ!$Z21,"")=0,"",IFERROR(比較地域マスタ!$Z21,""))</f>
        <v>津奈木町</v>
      </c>
      <c r="BC28" s="960" t="str">
        <f t="shared" si="0"/>
        <v>43484</v>
      </c>
      <c r="BD28" s="123" t="str">
        <f t="shared" si="2"/>
        <v>津奈木町</v>
      </c>
      <c r="BE28" s="40">
        <f>VLOOKUP($BC28&amp;"_"&amp;$AZ$7,データシート1!$A:$BS,MATCH("cb_"&amp;BE$12,データシート1!$A$1:$BS$1,0),0)</f>
        <v>770.93999999999994</v>
      </c>
      <c r="BF28" s="40">
        <f>VLOOKUP($BC28&amp;"_"&amp;$AZ$7,データシート1!$A:$BS,MATCH("cb_"&amp;BF$12,データシート1!$A$1:$BS$1,0),0)</f>
        <v>3515.52</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4286.46</v>
      </c>
      <c r="BL28" s="42"/>
      <c r="BM28" s="960" t="str">
        <f t="shared" si="4"/>
        <v>43484</v>
      </c>
      <c r="BN28" s="123" t="str">
        <f t="shared" si="5"/>
        <v>津奈木町</v>
      </c>
      <c r="BO28" s="40">
        <f>BE28*VLOOKUP(BO$12,別紙!$B$4:$E$10,MATCH("設備利用率",別紙!$B$4:$E$4,0),0)/100*8760/10^3</f>
        <v>925.22051279999994</v>
      </c>
      <c r="BP28" s="40">
        <f>BF28*VLOOKUP(BP$12,別紙!$B$4:$E$10,MATCH("設備利用率",別紙!$B$4:$E$4,0),0)/100*8760/10^3</f>
        <v>4650.1892352000004</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5575.409748</v>
      </c>
      <c r="BV28" s="42"/>
      <c r="BW28" s="38" t="str">
        <f t="shared" si="7"/>
        <v>43484</v>
      </c>
      <c r="BX28" s="38" t="str">
        <f t="shared" si="8"/>
        <v>津奈木町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16610.364802589025</v>
      </c>
      <c r="BZ28" s="42"/>
      <c r="CA28" s="38" t="str">
        <f t="shared" si="9"/>
        <v>43484</v>
      </c>
      <c r="CB28" s="38" t="str">
        <f t="shared" si="10"/>
        <v>津奈木町</v>
      </c>
      <c r="CC28" s="260">
        <f t="shared" si="11"/>
        <v>5.5701396314654546E-2</v>
      </c>
      <c r="CD28" s="260">
        <f t="shared" si="1"/>
        <v>0.27995708044143525</v>
      </c>
      <c r="CE28" s="260">
        <f t="shared" si="1"/>
        <v>0</v>
      </c>
      <c r="CF28" s="260">
        <f t="shared" si="1"/>
        <v>0</v>
      </c>
      <c r="CG28" s="260">
        <f t="shared" si="1"/>
        <v>0</v>
      </c>
      <c r="CH28" s="260">
        <f t="shared" si="1"/>
        <v>0</v>
      </c>
      <c r="CI28" s="260">
        <f t="shared" si="12"/>
        <v>0.33565847675608979</v>
      </c>
      <c r="CK28" s="20" t="str">
        <f t="shared" si="13"/>
        <v>43484</v>
      </c>
      <c r="CL28" s="20" t="str">
        <f t="shared" si="14"/>
        <v>津奈木町</v>
      </c>
      <c r="CM28" s="20">
        <f>VLOOKUP($CK28&amp;"_"&amp;$AZ$7,データシート1!$A:$BS,MATCH("ca_太陽光発電（10kW未満）",データシート1!$A$1:$BS$1,0),0)</f>
        <v>166</v>
      </c>
      <c r="CN28" s="20">
        <f>VLOOKUP($CK28&amp;"_"&amp;$AZ$5,データシート1!$A:$BS,MATCH("ab_家庭",データシート1!$A$1:$BS$1,0),0)</f>
        <v>1902</v>
      </c>
      <c r="CO28" s="260">
        <f t="shared" si="15"/>
        <v>8.7276550998948474E-2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01609</v>
      </c>
      <c r="AY29" s="20" t="str">
        <f>IF(IFERROR(比較地域マスタ!$Z22,"")=0,"",IFERROR(比較地域マスタ!$Z22,""))</f>
        <v>えりも町</v>
      </c>
      <c r="BC29" s="960" t="str">
        <f t="shared" si="0"/>
        <v>01609</v>
      </c>
      <c r="BD29" s="123" t="str">
        <f t="shared" si="2"/>
        <v>えりも町</v>
      </c>
      <c r="BE29" s="40">
        <f>VLOOKUP($BC29&amp;"_"&amp;$AZ$7,データシート1!$A:$BS,MATCH("cb_"&amp;BE$12,データシート1!$A$1:$BS$1,0),0)</f>
        <v>144.82999999999998</v>
      </c>
      <c r="BF29" s="40">
        <f>VLOOKUP($BC29&amp;"_"&amp;$AZ$7,データシート1!$A:$BS,MATCH("cb_"&amp;BF$12,データシート1!$A$1:$BS$1,0),0)</f>
        <v>2070.7000000000003</v>
      </c>
      <c r="BG29" s="40">
        <f>VLOOKUP($BC29&amp;"_"&amp;$AZ$7,データシート1!$A:$BS,MATCH("cb_"&amp;BG$12,データシート1!$A$1:$BS$1,0),0)</f>
        <v>1071.1999999999996</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3286.7299999999996</v>
      </c>
      <c r="BL29" s="42"/>
      <c r="BM29" s="960" t="str">
        <f t="shared" si="4"/>
        <v>01609</v>
      </c>
      <c r="BN29" s="123" t="str">
        <f t="shared" si="5"/>
        <v>えりも町</v>
      </c>
      <c r="BO29" s="40">
        <f>BE29*VLOOKUP(BO$12,別紙!$B$4:$E$10,MATCH("設備利用率",別紙!$B$4:$E$4,0),0)/100*8760/10^3</f>
        <v>173.81337959999996</v>
      </c>
      <c r="BP29" s="40">
        <f>BF29*VLOOKUP(BP$12,別紙!$B$4:$E$10,MATCH("設備利用率",別紙!$B$4:$E$4,0),0)/100*8760/10^3</f>
        <v>2739.0391320000003</v>
      </c>
      <c r="BQ29" s="40">
        <f>BG29*VLOOKUP(BQ$12,別紙!$B$4:$E$10,MATCH("設備利用率",別紙!$B$4:$E$4,0),0)/100*8760/10^3</f>
        <v>2327.1605759999989</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5240.0130875999985</v>
      </c>
      <c r="BV29" s="42"/>
      <c r="BW29" s="38" t="str">
        <f t="shared" si="7"/>
        <v>01609</v>
      </c>
      <c r="BX29" s="38" t="str">
        <f t="shared" si="8"/>
        <v>えりも町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20391.896085094337</v>
      </c>
      <c r="BZ29" s="42"/>
      <c r="CA29" s="38" t="str">
        <f t="shared" si="9"/>
        <v>01609</v>
      </c>
      <c r="CB29" s="38" t="str">
        <f t="shared" si="10"/>
        <v>えりも町</v>
      </c>
      <c r="CC29" s="260">
        <f t="shared" si="11"/>
        <v>8.5236497319663481E-3</v>
      </c>
      <c r="CD29" s="260">
        <f t="shared" ref="CD29:CD60" si="16">BP29/$BY29</f>
        <v>0.13431998282896943</v>
      </c>
      <c r="CE29" s="260">
        <f t="shared" ref="CE29:CE60" si="17">BQ29/$BY29</f>
        <v>0.11412183380539392</v>
      </c>
      <c r="CF29" s="260">
        <f t="shared" ref="CF29:CF60" si="18">BR29/$BY29</f>
        <v>0</v>
      </c>
      <c r="CG29" s="260">
        <f t="shared" ref="CG29:CG60" si="19">BS29/$BY29</f>
        <v>0</v>
      </c>
      <c r="CH29" s="260">
        <f t="shared" ref="CH29:CH60" si="20">BT29/$BY29</f>
        <v>0</v>
      </c>
      <c r="CI29" s="260">
        <f t="shared" si="12"/>
        <v>0.25696546636632966</v>
      </c>
      <c r="CK29" s="20" t="str">
        <f t="shared" si="13"/>
        <v>01609</v>
      </c>
      <c r="CL29" s="20" t="str">
        <f t="shared" si="14"/>
        <v>えりも町</v>
      </c>
      <c r="CM29" s="20">
        <f>VLOOKUP($CK29&amp;"_"&amp;$AZ$7,データシート1!$A:$BS,MATCH("ca_太陽光発電（10kW未満）",データシート1!$A$1:$BS$1,0),0)</f>
        <v>26</v>
      </c>
      <c r="CN29" s="20">
        <f>VLOOKUP($CK29&amp;"_"&amp;$AZ$5,データシート1!$A:$BS,MATCH("ab_家庭",データシート1!$A$1:$BS$1,0),0)</f>
        <v>2102</v>
      </c>
      <c r="CO29" s="260">
        <f t="shared" si="15"/>
        <v>1.2369172216936251E-2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01649</v>
      </c>
      <c r="AY30" s="20" t="str">
        <f>IF(IFERROR(比較地域マスタ!$Z23,"")=0,"",IFERROR(比較地域マスタ!$Z23,""))</f>
        <v>浦幌町</v>
      </c>
      <c r="BC30" s="960" t="str">
        <f t="shared" si="0"/>
        <v>01649</v>
      </c>
      <c r="BD30" s="123" t="str">
        <f t="shared" si="2"/>
        <v>浦幌町</v>
      </c>
      <c r="BE30" s="40">
        <f>VLOOKUP($BC30&amp;"_"&amp;$AZ$7,データシート1!$A:$BS,MATCH("cb_"&amp;BE$12,データシート1!$A$1:$BS$1,0),0)</f>
        <v>688.74999999999977</v>
      </c>
      <c r="BF30" s="40">
        <f>VLOOKUP($BC30&amp;"_"&amp;$AZ$7,データシート1!$A:$BS,MATCH("cb_"&amp;BF$12,データシート1!$A$1:$BS$1,0),0)</f>
        <v>9662.2980000000007</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10351.048000000001</v>
      </c>
      <c r="BL30" s="42"/>
      <c r="BM30" s="960" t="str">
        <f t="shared" si="4"/>
        <v>01649</v>
      </c>
      <c r="BN30" s="123" t="str">
        <f t="shared" si="5"/>
        <v>浦幌町</v>
      </c>
      <c r="BO30" s="40">
        <f>BE30*VLOOKUP(BO$12,別紙!$B$4:$E$10,MATCH("設備利用率",別紙!$B$4:$E$4,0),0)/100*8760/10^3</f>
        <v>826.58264999999972</v>
      </c>
      <c r="BP30" s="40">
        <f>BF30*VLOOKUP(BP$12,別紙!$B$4:$E$10,MATCH("設備利用率",別紙!$B$4:$E$4,0),0)/100*8760/10^3</f>
        <v>12780.901302480001</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13607.483952480001</v>
      </c>
      <c r="BV30" s="42"/>
      <c r="BW30" s="38" t="str">
        <f t="shared" si="7"/>
        <v>01649</v>
      </c>
      <c r="BX30" s="38" t="str">
        <f t="shared" si="8"/>
        <v>浦幌町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33187.00418424885</v>
      </c>
      <c r="BZ30" s="42"/>
      <c r="CA30" s="38" t="str">
        <f t="shared" si="9"/>
        <v>01649</v>
      </c>
      <c r="CB30" s="38" t="str">
        <f t="shared" si="10"/>
        <v>浦幌町</v>
      </c>
      <c r="CC30" s="260">
        <f t="shared" si="11"/>
        <v>2.4906817301463768E-2</v>
      </c>
      <c r="CD30" s="260">
        <f t="shared" si="16"/>
        <v>0.38511765724687036</v>
      </c>
      <c r="CE30" s="260">
        <f t="shared" si="17"/>
        <v>0</v>
      </c>
      <c r="CF30" s="260">
        <f t="shared" si="18"/>
        <v>0</v>
      </c>
      <c r="CG30" s="260">
        <f t="shared" si="19"/>
        <v>0</v>
      </c>
      <c r="CH30" s="260">
        <f t="shared" si="20"/>
        <v>0</v>
      </c>
      <c r="CI30" s="260">
        <f t="shared" si="12"/>
        <v>0.41002447454833413</v>
      </c>
      <c r="CK30" s="20" t="str">
        <f t="shared" si="13"/>
        <v>01649</v>
      </c>
      <c r="CL30" s="20" t="str">
        <f t="shared" si="14"/>
        <v>浦幌町</v>
      </c>
      <c r="CM30" s="20">
        <f>VLOOKUP($CK30&amp;"_"&amp;$AZ$7,データシート1!$A:$BS,MATCH("ca_太陽光発電（10kW未満）",データシート1!$A$1:$BS$1,0),0)</f>
        <v>89</v>
      </c>
      <c r="CN30" s="20">
        <f>VLOOKUP($CK30&amp;"_"&amp;$AZ$5,データシート1!$A:$BS,MATCH("ab_家庭",データシート1!$A$1:$BS$1,0),0)</f>
        <v>2214</v>
      </c>
      <c r="CO30" s="260">
        <f t="shared" si="15"/>
        <v>4.0198735320686539E-2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47381</v>
      </c>
      <c r="AY31" s="20" t="str">
        <f>IF(IFERROR(比較地域マスタ!$Z24,"")=0,"",IFERROR(比較地域マスタ!$Z24,""))</f>
        <v>竹富町</v>
      </c>
      <c r="BC31" s="960" t="str">
        <f t="shared" si="0"/>
        <v>47381</v>
      </c>
      <c r="BD31" s="123" t="str">
        <f t="shared" si="2"/>
        <v>竹富町</v>
      </c>
      <c r="BE31" s="40">
        <f>VLOOKUP($BC31&amp;"_"&amp;$AZ$7,データシート1!$A:$BS,MATCH("cb_"&amp;BE$12,データシート1!$A$1:$BS$1,0),0)</f>
        <v>120.5</v>
      </c>
      <c r="BF31" s="40">
        <f>VLOOKUP($BC31&amp;"_"&amp;$AZ$7,データシート1!$A:$BS,MATCH("cb_"&amp;BF$12,データシート1!$A$1:$BS$1,0),0)</f>
        <v>87</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207.5</v>
      </c>
      <c r="BL31" s="42"/>
      <c r="BM31" s="960" t="str">
        <f t="shared" si="4"/>
        <v>47381</v>
      </c>
      <c r="BN31" s="123" t="str">
        <f t="shared" si="5"/>
        <v>竹富町</v>
      </c>
      <c r="BO31" s="40">
        <f>BE31*VLOOKUP(BO$12,別紙!$B$4:$E$10,MATCH("設備利用率",別紙!$B$4:$E$4,0),0)/100*8760/10^3</f>
        <v>144.61445999999998</v>
      </c>
      <c r="BP31" s="40">
        <f>BF31*VLOOKUP(BP$12,別紙!$B$4:$E$10,MATCH("設備利用率",別紙!$B$4:$E$4,0),0)/100*8760/10^3</f>
        <v>115.08012000000001</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259.69457999999997</v>
      </c>
      <c r="BV31" s="42"/>
      <c r="BW31" s="38" t="str">
        <f t="shared" si="7"/>
        <v>47381</v>
      </c>
      <c r="BX31" s="38" t="str">
        <f t="shared" si="8"/>
        <v>竹富町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25023.361553720188</v>
      </c>
      <c r="BZ31" s="42"/>
      <c r="CA31" s="38" t="str">
        <f t="shared" si="9"/>
        <v>47381</v>
      </c>
      <c r="CB31" s="38" t="str">
        <f t="shared" si="10"/>
        <v>竹富町</v>
      </c>
      <c r="CC31" s="260">
        <f t="shared" si="11"/>
        <v>5.7791779769293368E-3</v>
      </c>
      <c r="CD31" s="260">
        <f t="shared" si="16"/>
        <v>4.598907295206755E-3</v>
      </c>
      <c r="CE31" s="260">
        <f t="shared" si="17"/>
        <v>0</v>
      </c>
      <c r="CF31" s="260">
        <f t="shared" si="18"/>
        <v>0</v>
      </c>
      <c r="CG31" s="260">
        <f t="shared" si="19"/>
        <v>0</v>
      </c>
      <c r="CH31" s="260">
        <f t="shared" si="20"/>
        <v>0</v>
      </c>
      <c r="CI31" s="260">
        <f t="shared" si="12"/>
        <v>1.0378085272136092E-2</v>
      </c>
      <c r="CK31" s="20" t="str">
        <f t="shared" si="13"/>
        <v>47381</v>
      </c>
      <c r="CL31" s="20" t="str">
        <f t="shared" si="14"/>
        <v>竹富町</v>
      </c>
      <c r="CM31" s="20">
        <f>VLOOKUP($CK31&amp;"_"&amp;$AZ$7,データシート1!$A:$BS,MATCH("ca_太陽光発電（10kW未満）",データシート1!$A$1:$BS$1,0),0)</f>
        <v>16</v>
      </c>
      <c r="CN31" s="20">
        <f>VLOOKUP($CK31&amp;"_"&amp;$AZ$5,データシート1!$A:$BS,MATCH("ab_家庭",データシート1!$A$1:$BS$1,0),0)</f>
        <v>2486</v>
      </c>
      <c r="CO31" s="260">
        <f t="shared" si="15"/>
        <v>6.4360418342719224E-3</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02406</v>
      </c>
      <c r="AY32" s="20" t="str">
        <f>IF(IFERROR(比較地域マスタ!$Z25,"")=0,"",IFERROR(比較地域マスタ!$Z25,""))</f>
        <v>横浜町</v>
      </c>
      <c r="AZ32" s="24"/>
      <c r="BA32" s="24"/>
      <c r="BB32" s="24"/>
      <c r="BC32" s="960" t="str">
        <f t="shared" si="0"/>
        <v>02406</v>
      </c>
      <c r="BD32" s="123" t="str">
        <f t="shared" si="2"/>
        <v>横浜町</v>
      </c>
      <c r="BE32" s="40">
        <f>VLOOKUP($BC32&amp;"_"&amp;$AZ$7,データシート1!$A:$BS,MATCH("cb_"&amp;BE$12,データシート1!$A$1:$BS$1,0),0)</f>
        <v>212.70000000000005</v>
      </c>
      <c r="BF32" s="40">
        <f>VLOOKUP($BC32&amp;"_"&amp;$AZ$7,データシート1!$A:$BS,MATCH("cb_"&amp;BF$12,データシート1!$A$1:$BS$1,0),0)</f>
        <v>4980.6000000000004</v>
      </c>
      <c r="BG32" s="40">
        <f>VLOOKUP($BC32&amp;"_"&amp;$AZ$7,データシート1!$A:$BS,MATCH("cb_"&amp;BG$12,データシート1!$A$1:$BS$1,0),0)</f>
        <v>47650.7</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52844</v>
      </c>
      <c r="BL32" s="42"/>
      <c r="BM32" s="960" t="str">
        <f t="shared" si="4"/>
        <v>02406</v>
      </c>
      <c r="BN32" s="123" t="str">
        <f t="shared" si="5"/>
        <v>横浜町</v>
      </c>
      <c r="BO32" s="40">
        <f>BE32*VLOOKUP(BO$12,別紙!$B$4:$E$10,MATCH("設備利用率",別紙!$B$4:$E$4,0),0)/100*8760/10^3</f>
        <v>255.26552400000006</v>
      </c>
      <c r="BP32" s="40">
        <f>BF32*VLOOKUP(BP$12,別紙!$B$4:$E$10,MATCH("設備利用率",別紙!$B$4:$E$4,0),0)/100*8760/10^3</f>
        <v>6588.1384560000006</v>
      </c>
      <c r="BQ32" s="40">
        <f>BG32*VLOOKUP(BQ$12,別紙!$B$4:$E$10,MATCH("設備利用率",別紙!$B$4:$E$4,0),0)/100*8760/10^3</f>
        <v>103520.19273599998</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110363.59671599999</v>
      </c>
      <c r="BV32" s="42"/>
      <c r="BW32" s="38" t="str">
        <f t="shared" si="7"/>
        <v>02406</v>
      </c>
      <c r="BX32" s="38" t="str">
        <f t="shared" si="8"/>
        <v>横浜町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46353.316198203087</v>
      </c>
      <c r="BZ32" s="42"/>
      <c r="CA32" s="38" t="str">
        <f t="shared" si="9"/>
        <v>02406</v>
      </c>
      <c r="CB32" s="38" t="str">
        <f t="shared" si="10"/>
        <v>横浜町</v>
      </c>
      <c r="CC32" s="260">
        <f t="shared" si="11"/>
        <v>5.506952790788582E-3</v>
      </c>
      <c r="CD32" s="260">
        <f t="shared" si="16"/>
        <v>0.1421287406456454</v>
      </c>
      <c r="CE32" s="260">
        <f t="shared" si="17"/>
        <v>2.2332855818417801</v>
      </c>
      <c r="CF32" s="260">
        <f t="shared" si="18"/>
        <v>0</v>
      </c>
      <c r="CG32" s="260">
        <f t="shared" si="19"/>
        <v>0</v>
      </c>
      <c r="CH32" s="260">
        <f t="shared" si="20"/>
        <v>0</v>
      </c>
      <c r="CI32" s="260">
        <f t="shared" si="12"/>
        <v>2.3809212752782138</v>
      </c>
      <c r="CJ32" s="24"/>
      <c r="CK32" s="20" t="str">
        <f t="shared" si="13"/>
        <v>02406</v>
      </c>
      <c r="CL32" s="20" t="str">
        <f t="shared" si="14"/>
        <v>横浜町</v>
      </c>
      <c r="CM32" s="20">
        <f>VLOOKUP($CK32&amp;"_"&amp;$AZ$7,データシート1!$A:$BS,MATCH("ca_太陽光発電（10kW未満）",データシート1!$A$1:$BS$1,0),0)</f>
        <v>39</v>
      </c>
      <c r="CN32" s="20">
        <f>VLOOKUP($CK32&amp;"_"&amp;$AZ$5,データシート1!$A:$BS,MATCH("ab_家庭",データシート1!$A$1:$BS$1,0),0)</f>
        <v>2104</v>
      </c>
      <c r="CO32" s="260">
        <f t="shared" si="15"/>
        <v>1.8536121673003801E-2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20349</v>
      </c>
      <c r="AY33" s="20" t="str">
        <f>IF(IFERROR(比較地域マスタ!$Z26,"")=0,"",IFERROR(比較地域マスタ!$Z26,""))</f>
        <v>青木村</v>
      </c>
      <c r="BC33" s="960" t="str">
        <f t="shared" si="0"/>
        <v>20349</v>
      </c>
      <c r="BD33" s="123" t="str">
        <f t="shared" si="2"/>
        <v>青木村</v>
      </c>
      <c r="BE33" s="40">
        <f>VLOOKUP($BC33&amp;"_"&amp;$AZ$7,データシート1!$A:$BS,MATCH("cb_"&amp;BE$12,データシート1!$A$1:$BS$1,0),0)</f>
        <v>1096.8000000000002</v>
      </c>
      <c r="BF33" s="40">
        <f>VLOOKUP($BC33&amp;"_"&amp;$AZ$7,データシート1!$A:$BS,MATCH("cb_"&amp;BF$12,データシート1!$A$1:$BS$1,0),0)</f>
        <v>7042.3</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8139.1</v>
      </c>
      <c r="BL33" s="42"/>
      <c r="BM33" s="960" t="str">
        <f t="shared" si="4"/>
        <v>20349</v>
      </c>
      <c r="BN33" s="123" t="str">
        <f t="shared" si="5"/>
        <v>青木村</v>
      </c>
      <c r="BO33" s="40">
        <f>BE33*VLOOKUP(BO$12,別紙!$B$4:$E$10,MATCH("設備利用率",別紙!$B$4:$E$4,0),0)/100*8760/10^3</f>
        <v>1316.2916160000002</v>
      </c>
      <c r="BP33" s="40">
        <f>BF33*VLOOKUP(BP$12,別紙!$B$4:$E$10,MATCH("設備利用率",別紙!$B$4:$E$4,0),0)/100*8760/10^3</f>
        <v>9315.2727479999994</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10631.564364</v>
      </c>
      <c r="BV33" s="42"/>
      <c r="BW33" s="38" t="str">
        <f t="shared" si="7"/>
        <v>20349</v>
      </c>
      <c r="BX33" s="38" t="str">
        <f t="shared" si="8"/>
        <v>青木村</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18850.248772937426</v>
      </c>
      <c r="BZ33" s="42"/>
      <c r="CA33" s="38" t="str">
        <f t="shared" si="9"/>
        <v>20349</v>
      </c>
      <c r="CB33" s="38" t="str">
        <f t="shared" si="10"/>
        <v>青木村</v>
      </c>
      <c r="CC33" s="260">
        <f t="shared" si="11"/>
        <v>6.9828872385480092E-2</v>
      </c>
      <c r="CD33" s="260">
        <f t="shared" si="16"/>
        <v>0.4941724037814067</v>
      </c>
      <c r="CE33" s="260">
        <f t="shared" si="17"/>
        <v>0</v>
      </c>
      <c r="CF33" s="260">
        <f t="shared" si="18"/>
        <v>0</v>
      </c>
      <c r="CG33" s="260">
        <f t="shared" si="19"/>
        <v>0</v>
      </c>
      <c r="CH33" s="260">
        <f t="shared" si="20"/>
        <v>0</v>
      </c>
      <c r="CI33" s="260">
        <f t="shared" si="12"/>
        <v>0.56400127616688678</v>
      </c>
      <c r="CK33" s="20" t="str">
        <f t="shared" si="13"/>
        <v>20349</v>
      </c>
      <c r="CL33" s="20" t="str">
        <f t="shared" si="14"/>
        <v>青木村</v>
      </c>
      <c r="CM33" s="20">
        <f>VLOOKUP($CK33&amp;"_"&amp;$AZ$7,データシート1!$A:$BS,MATCH("ca_太陽光発電（10kW未満）",データシート1!$A$1:$BS$1,0),0)</f>
        <v>235</v>
      </c>
      <c r="CN33" s="20">
        <f>VLOOKUP($CK33&amp;"_"&amp;$AZ$5,データシート1!$A:$BS,MATCH("ab_家庭",データシート1!$A$1:$BS$1,0),0)</f>
        <v>1739</v>
      </c>
      <c r="CO33" s="260">
        <f t="shared" si="15"/>
        <v>0.13513513513513514</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32448</v>
      </c>
      <c r="AY34" s="20" t="str">
        <f>IF(IFERROR(比較地域マスタ!$Z27,"")=0,"",IFERROR(比較地域マスタ!$Z27,""))</f>
        <v>美郷町</v>
      </c>
      <c r="BC34" s="960" t="str">
        <f t="shared" si="0"/>
        <v>32448</v>
      </c>
      <c r="BD34" s="123" t="str">
        <f t="shared" si="2"/>
        <v>美郷町</v>
      </c>
      <c r="BE34" s="40">
        <f>VLOOKUP($BC34&amp;"_"&amp;$AZ$7,データシート1!$A:$BS,MATCH("cb_"&amp;BE$12,データシート1!$A$1:$BS$1,0),0)</f>
        <v>406.4</v>
      </c>
      <c r="BF34" s="40">
        <f>VLOOKUP($BC34&amp;"_"&amp;$AZ$7,データシート1!$A:$BS,MATCH("cb_"&amp;BF$12,データシート1!$A$1:$BS$1,0),0)</f>
        <v>1990.2</v>
      </c>
      <c r="BG34" s="40">
        <f>VLOOKUP($BC34&amp;"_"&amp;$AZ$7,データシート1!$A:$BS,MATCH("cb_"&amp;BG$12,データシート1!$A$1:$BS$1,0),0)</f>
        <v>0</v>
      </c>
      <c r="BH34" s="40">
        <f>VLOOKUP($BC34&amp;"_"&amp;$AZ$7,データシート1!$A:$BS,MATCH("cb_"&amp;BH$12,データシート1!$A$1:$BS$1,0),0)</f>
        <v>600</v>
      </c>
      <c r="BI34" s="40">
        <f>VLOOKUP($BC34&amp;"_"&amp;$AZ$7,データシート1!$A:$BS,MATCH("cb_"&amp;BI$12,データシート1!$A$1:$BS$1,0),0)</f>
        <v>0</v>
      </c>
      <c r="BJ34" s="40">
        <f>VLOOKUP($BC34&amp;"_"&amp;$AZ$7,データシート1!$A:$BS,MATCH("cb_"&amp;BJ$12,データシート1!$A$1:$BS$1,0),0)</f>
        <v>0</v>
      </c>
      <c r="BK34" s="40">
        <f t="shared" si="3"/>
        <v>2996.6</v>
      </c>
      <c r="BL34" s="42"/>
      <c r="BM34" s="960" t="str">
        <f t="shared" si="4"/>
        <v>32448</v>
      </c>
      <c r="BN34" s="123" t="str">
        <f t="shared" si="5"/>
        <v>美郷町</v>
      </c>
      <c r="BO34" s="40">
        <f>BE34*VLOOKUP(BO$12,別紙!$B$4:$E$10,MATCH("設備利用率",別紙!$B$4:$E$4,0),0)/100*8760/10^3</f>
        <v>487.72876799999995</v>
      </c>
      <c r="BP34" s="40">
        <f>BF34*VLOOKUP(BP$12,別紙!$B$4:$E$10,MATCH("設備利用率",別紙!$B$4:$E$4,0),0)/100*8760/10^3</f>
        <v>2632.5569519999999</v>
      </c>
      <c r="BQ34" s="40">
        <f>BG34*VLOOKUP(BQ$12,別紙!$B$4:$E$10,MATCH("設備利用率",別紙!$B$4:$E$4,0),0)/100*8760/10^3</f>
        <v>0</v>
      </c>
      <c r="BR34" s="40">
        <f>BH34*VLOOKUP(BR$12,別紙!$B$4:$E$10,MATCH("設備利用率",別紙!$B$4:$E$4,0),0)/100*8760/10^3</f>
        <v>3153.6</v>
      </c>
      <c r="BS34" s="40">
        <f>BI34*VLOOKUP(BS$12,別紙!$B$4:$E$10,MATCH("設備利用率",別紙!$B$4:$E$4,0),0)/100*8760/10^3</f>
        <v>0</v>
      </c>
      <c r="BT34" s="40">
        <f>BJ34*VLOOKUP(BT$12,別紙!$B$4:$E$10,MATCH("設備利用率",別紙!$B$4:$E$4,0),0)/100*8760/10^3</f>
        <v>0</v>
      </c>
      <c r="BU34" s="40">
        <f t="shared" si="6"/>
        <v>6273.8857200000002</v>
      </c>
      <c r="BV34" s="42"/>
      <c r="BW34" s="38" t="str">
        <f t="shared" si="7"/>
        <v>32448</v>
      </c>
      <c r="BX34" s="38" t="str">
        <f t="shared" si="8"/>
        <v>美郷町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22137.955966141639</v>
      </c>
      <c r="BZ34" s="42"/>
      <c r="CA34" s="38" t="str">
        <f t="shared" si="9"/>
        <v>32448</v>
      </c>
      <c r="CB34" s="38" t="str">
        <f t="shared" si="10"/>
        <v>美郷町</v>
      </c>
      <c r="CC34" s="260">
        <f t="shared" si="11"/>
        <v>2.2031336982779481E-2</v>
      </c>
      <c r="CD34" s="260">
        <f t="shared" si="16"/>
        <v>0.11891599007723661</v>
      </c>
      <c r="CE34" s="260">
        <f t="shared" si="17"/>
        <v>0</v>
      </c>
      <c r="CF34" s="260">
        <f t="shared" si="18"/>
        <v>0.14245217601946616</v>
      </c>
      <c r="CG34" s="260">
        <f t="shared" si="19"/>
        <v>0</v>
      </c>
      <c r="CH34" s="260">
        <f t="shared" si="20"/>
        <v>0</v>
      </c>
      <c r="CI34" s="260">
        <f t="shared" si="12"/>
        <v>0.28339950307948225</v>
      </c>
      <c r="CK34" s="20" t="str">
        <f t="shared" si="13"/>
        <v>32448</v>
      </c>
      <c r="CL34" s="20" t="str">
        <f t="shared" si="14"/>
        <v>美郷町</v>
      </c>
      <c r="CM34" s="20">
        <f>VLOOKUP($CK34&amp;"_"&amp;$AZ$7,データシート1!$A:$BS,MATCH("ca_太陽光発電（10kW未満）",データシート1!$A$1:$BS$1,0),0)</f>
        <v>74</v>
      </c>
      <c r="CN34" s="20">
        <f>VLOOKUP($CK34&amp;"_"&amp;$AZ$5,データシート1!$A:$BS,MATCH("ab_家庭",データシート1!$A$1:$BS$1,0),0)</f>
        <v>2123</v>
      </c>
      <c r="CO34" s="260">
        <f t="shared" si="15"/>
        <v>3.4856335374470089E-2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01544</v>
      </c>
      <c r="AY35" s="20" t="str">
        <f>IF(IFERROR(比較地域マスタ!$Z28,"")=0,"",IFERROR(比較地域マスタ!$Z28,""))</f>
        <v>津別町</v>
      </c>
      <c r="BC35" s="960" t="str">
        <f t="shared" si="0"/>
        <v>01544</v>
      </c>
      <c r="BD35" s="123" t="str">
        <f t="shared" si="2"/>
        <v>津別町</v>
      </c>
      <c r="BE35" s="40">
        <f>VLOOKUP($BC35&amp;"_"&amp;$AZ$7,データシート1!$A:$BS,MATCH("cb_"&amp;BE$12,データシート1!$A$1:$BS$1,0),0)</f>
        <v>558.95799999999974</v>
      </c>
      <c r="BF35" s="40">
        <f>VLOOKUP($BC35&amp;"_"&amp;$AZ$7,データシート1!$A:$BS,MATCH("cb_"&amp;BF$12,データシート1!$A$1:$BS$1,0),0)</f>
        <v>4602.8999999999987</v>
      </c>
      <c r="BG35" s="40">
        <f>VLOOKUP($BC35&amp;"_"&amp;$AZ$7,データシート1!$A:$BS,MATCH("cb_"&amp;BG$12,データシート1!$A$1:$BS$1,0),0)</f>
        <v>0</v>
      </c>
      <c r="BH35" s="40">
        <f>VLOOKUP($BC35&amp;"_"&amp;$AZ$7,データシート1!$A:$BS,MATCH("cb_"&amp;BH$12,データシート1!$A$1:$BS$1,0),0)</f>
        <v>1019.8</v>
      </c>
      <c r="BI35" s="40">
        <f>VLOOKUP($BC35&amp;"_"&amp;$AZ$7,データシート1!$A:$BS,MATCH("cb_"&amp;BI$12,データシート1!$A$1:$BS$1,0),0)</f>
        <v>0</v>
      </c>
      <c r="BJ35" s="40">
        <f>VLOOKUP($BC35&amp;"_"&amp;$AZ$7,データシート1!$A:$BS,MATCH("cb_"&amp;BJ$12,データシート1!$A$1:$BS$1,0),0)</f>
        <v>4700</v>
      </c>
      <c r="BK35" s="40">
        <f t="shared" si="3"/>
        <v>10881.657999999999</v>
      </c>
      <c r="BL35" s="42"/>
      <c r="BM35" s="960" t="str">
        <f t="shared" si="4"/>
        <v>01544</v>
      </c>
      <c r="BN35" s="123" t="str">
        <f t="shared" si="5"/>
        <v>津別町</v>
      </c>
      <c r="BO35" s="40">
        <f>BE35*VLOOKUP(BO$12,別紙!$B$4:$E$10,MATCH("設備利用率",別紙!$B$4:$E$4,0),0)/100*8760/10^3</f>
        <v>670.81667495999966</v>
      </c>
      <c r="BP35" s="40">
        <f>BF35*VLOOKUP(BP$12,別紙!$B$4:$E$10,MATCH("設備利用率",別紙!$B$4:$E$4,0),0)/100*8760/10^3</f>
        <v>6088.5320039999979</v>
      </c>
      <c r="BQ35" s="40">
        <f>BG35*VLOOKUP(BQ$12,別紙!$B$4:$E$10,MATCH("設備利用率",別紙!$B$4:$E$4,0),0)/100*8760/10^3</f>
        <v>0</v>
      </c>
      <c r="BR35" s="40">
        <f>BH35*VLOOKUP(BR$12,別紙!$B$4:$E$10,MATCH("設備利用率",別紙!$B$4:$E$4,0),0)/100*8760/10^3</f>
        <v>5360.0688</v>
      </c>
      <c r="BS35" s="40">
        <f>BI35*VLOOKUP(BS$12,別紙!$B$4:$E$10,MATCH("設備利用率",別紙!$B$4:$E$4,0),0)/100*8760/10^3</f>
        <v>0</v>
      </c>
      <c r="BT35" s="40">
        <f>BJ35*VLOOKUP(BT$12,別紙!$B$4:$E$10,MATCH("設備利用率",別紙!$B$4:$E$4,0),0)/100*8760/10^3</f>
        <v>32937.599999999999</v>
      </c>
      <c r="BU35" s="40">
        <f t="shared" si="6"/>
        <v>45057.017478959999</v>
      </c>
      <c r="BV35" s="42"/>
      <c r="BW35" s="38" t="str">
        <f t="shared" si="7"/>
        <v>01544</v>
      </c>
      <c r="BX35" s="38" t="str">
        <f t="shared" si="8"/>
        <v>津別町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35035.773969896014</v>
      </c>
      <c r="BZ35" s="42"/>
      <c r="CA35" s="38" t="str">
        <f t="shared" si="9"/>
        <v>01544</v>
      </c>
      <c r="CB35" s="38" t="str">
        <f t="shared" si="10"/>
        <v>津別町</v>
      </c>
      <c r="CC35" s="260">
        <f t="shared" si="11"/>
        <v>1.9146620695075531E-2</v>
      </c>
      <c r="CD35" s="260">
        <f t="shared" si="16"/>
        <v>0.1737804339425035</v>
      </c>
      <c r="CE35" s="260">
        <f t="shared" si="17"/>
        <v>0</v>
      </c>
      <c r="CF35" s="260">
        <f t="shared" si="18"/>
        <v>0.15298845130710007</v>
      </c>
      <c r="CG35" s="260">
        <f t="shared" si="19"/>
        <v>0</v>
      </c>
      <c r="CH35" s="260">
        <f t="shared" si="20"/>
        <v>0.9401133832037265</v>
      </c>
      <c r="CI35" s="260">
        <f t="shared" si="12"/>
        <v>1.2860288891484057</v>
      </c>
      <c r="CK35" s="20" t="str">
        <f t="shared" si="13"/>
        <v>01544</v>
      </c>
      <c r="CL35" s="20" t="str">
        <f t="shared" si="14"/>
        <v>津別町</v>
      </c>
      <c r="CM35" s="20">
        <f>VLOOKUP($CK35&amp;"_"&amp;$AZ$7,データシート1!$A:$BS,MATCH("ca_太陽光発電（10kW未満）",データシート1!$A$1:$BS$1,0),0)</f>
        <v>72</v>
      </c>
      <c r="CN35" s="20">
        <f>VLOOKUP($CK35&amp;"_"&amp;$AZ$5,データシート1!$A:$BS,MATCH("ab_家庭",データシート1!$A$1:$BS$1,0),0)</f>
        <v>2227</v>
      </c>
      <c r="CO35" s="260">
        <f t="shared" si="15"/>
        <v>3.2330489447687474E-2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20404</v>
      </c>
      <c r="AY36" s="20" t="str">
        <f>IF(IFERROR(比較地域マスタ!$Z29,"")=0,"",IFERROR(比較地域マスタ!$Z29,""))</f>
        <v>阿南町</v>
      </c>
      <c r="BC36" s="960" t="str">
        <f t="shared" si="0"/>
        <v>20404</v>
      </c>
      <c r="BD36" s="123" t="str">
        <f t="shared" si="2"/>
        <v>阿南町</v>
      </c>
      <c r="BE36" s="40">
        <f>VLOOKUP($BC36&amp;"_"&amp;$AZ$7,データシート1!$A:$BS,MATCH("cb_"&amp;BE$12,データシート1!$A$1:$BS$1,0),0)</f>
        <v>1133.8999999999999</v>
      </c>
      <c r="BF36" s="40">
        <f>VLOOKUP($BC36&amp;"_"&amp;$AZ$7,データシート1!$A:$BS,MATCH("cb_"&amp;BF$12,データシート1!$A$1:$BS$1,0),0)</f>
        <v>3964.8</v>
      </c>
      <c r="BG36" s="40">
        <f>VLOOKUP($BC36&amp;"_"&amp;$AZ$7,データシート1!$A:$BS,MATCH("cb_"&amp;BG$12,データシート1!$A$1:$BS$1,0),0)</f>
        <v>0</v>
      </c>
      <c r="BH36" s="40">
        <f>VLOOKUP($BC36&amp;"_"&amp;$AZ$7,データシート1!$A:$BS,MATCH("cb_"&amp;BH$12,データシート1!$A$1:$BS$1,0),0)</f>
        <v>3186.2</v>
      </c>
      <c r="BI36" s="40">
        <f>VLOOKUP($BC36&amp;"_"&amp;$AZ$7,データシート1!$A:$BS,MATCH("cb_"&amp;BI$12,データシート1!$A$1:$BS$1,0),0)</f>
        <v>0</v>
      </c>
      <c r="BJ36" s="40">
        <f>VLOOKUP($BC36&amp;"_"&amp;$AZ$7,データシート1!$A:$BS,MATCH("cb_"&amp;BJ$12,データシート1!$A$1:$BS$1,0),0)</f>
        <v>0</v>
      </c>
      <c r="BK36" s="40">
        <f t="shared" si="3"/>
        <v>8284.9</v>
      </c>
      <c r="BL36" s="42"/>
      <c r="BM36" s="960" t="str">
        <f t="shared" si="4"/>
        <v>20404</v>
      </c>
      <c r="BN36" s="123" t="str">
        <f t="shared" si="5"/>
        <v>阿南町</v>
      </c>
      <c r="BO36" s="40">
        <f>BE36*VLOOKUP(BO$12,別紙!$B$4:$E$10,MATCH("設備利用率",別紙!$B$4:$E$4,0),0)/100*8760/10^3</f>
        <v>1360.8160679999996</v>
      </c>
      <c r="BP36" s="40">
        <f>BF36*VLOOKUP(BP$12,別紙!$B$4:$E$10,MATCH("設備利用率",別紙!$B$4:$E$4,0),0)/100*8760/10^3</f>
        <v>5244.4788480000007</v>
      </c>
      <c r="BQ36" s="40">
        <f>BG36*VLOOKUP(BQ$12,別紙!$B$4:$E$10,MATCH("設備利用率",別紙!$B$4:$E$4,0),0)/100*8760/10^3</f>
        <v>0</v>
      </c>
      <c r="BR36" s="40">
        <f>BH36*VLOOKUP(BR$12,別紙!$B$4:$E$10,MATCH("設備利用率",別紙!$B$4:$E$4,0),0)/100*8760/10^3</f>
        <v>16746.6672</v>
      </c>
      <c r="BS36" s="40">
        <f>BI36*VLOOKUP(BS$12,別紙!$B$4:$E$10,MATCH("設備利用率",別紙!$B$4:$E$4,0),0)/100*8760/10^3</f>
        <v>0</v>
      </c>
      <c r="BT36" s="40">
        <f>BJ36*VLOOKUP(BT$12,別紙!$B$4:$E$10,MATCH("設備利用率",別紙!$B$4:$E$4,0),0)/100*8760/10^3</f>
        <v>0</v>
      </c>
      <c r="BU36" s="40">
        <f t="shared" si="6"/>
        <v>23351.962116000002</v>
      </c>
      <c r="BV36" s="42"/>
      <c r="BW36" s="38" t="str">
        <f t="shared" si="7"/>
        <v>20404</v>
      </c>
      <c r="BX36" s="38" t="str">
        <f t="shared" si="8"/>
        <v>阿南町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22730.099750659072</v>
      </c>
      <c r="BZ36" s="42"/>
      <c r="CA36" s="38" t="str">
        <f t="shared" si="9"/>
        <v>20404</v>
      </c>
      <c r="CB36" s="38" t="str">
        <f t="shared" si="10"/>
        <v>阿南町</v>
      </c>
      <c r="CC36" s="260">
        <f t="shared" si="11"/>
        <v>5.9868460012391364E-2</v>
      </c>
      <c r="CD36" s="260">
        <f t="shared" si="16"/>
        <v>0.23072836923418844</v>
      </c>
      <c r="CE36" s="260">
        <f t="shared" si="17"/>
        <v>0</v>
      </c>
      <c r="CF36" s="260">
        <f t="shared" si="18"/>
        <v>0.73676171172607463</v>
      </c>
      <c r="CG36" s="260">
        <f t="shared" si="19"/>
        <v>0</v>
      </c>
      <c r="CH36" s="260">
        <f t="shared" si="20"/>
        <v>0</v>
      </c>
      <c r="CI36" s="260">
        <f t="shared" si="12"/>
        <v>1.0273585409726544</v>
      </c>
      <c r="CK36" s="20" t="str">
        <f t="shared" si="13"/>
        <v>20404</v>
      </c>
      <c r="CL36" s="20" t="str">
        <f t="shared" si="14"/>
        <v>阿南町</v>
      </c>
      <c r="CM36" s="20">
        <f>VLOOKUP($CK36&amp;"_"&amp;$AZ$7,データシート1!$A:$BS,MATCH("ca_太陽光発電（10kW未満）",データシート1!$A$1:$BS$1,0),0)</f>
        <v>241</v>
      </c>
      <c r="CN36" s="20">
        <f>VLOOKUP($CK36&amp;"_"&amp;$AZ$5,データシート1!$A:$BS,MATCH("ab_家庭",データシート1!$A$1:$BS$1,0),0)</f>
        <v>1995</v>
      </c>
      <c r="CO36" s="260">
        <f t="shared" si="15"/>
        <v>0.12080200501253133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20452</v>
      </c>
      <c r="AY37" s="20" t="str">
        <f>IF(IFERROR(比較地域マスタ!$Z30,"")=0,"",IFERROR(比較地域マスタ!$Z30,""))</f>
        <v>筑北村</v>
      </c>
      <c r="BC37" s="960" t="str">
        <f t="shared" si="0"/>
        <v>20452</v>
      </c>
      <c r="BD37" s="123" t="str">
        <f t="shared" si="2"/>
        <v>筑北村</v>
      </c>
      <c r="BE37" s="40">
        <f>VLOOKUP($BC37&amp;"_"&amp;$AZ$7,データシート1!$A:$BS,MATCH("cb_"&amp;BE$12,データシート1!$A$1:$BS$1,0),0)</f>
        <v>728.3</v>
      </c>
      <c r="BF37" s="40">
        <f>VLOOKUP($BC37&amp;"_"&amp;$AZ$7,データシート1!$A:$BS,MATCH("cb_"&amp;BF$12,データシート1!$A$1:$BS$1,0),0)</f>
        <v>6824.5999999999995</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7552.9</v>
      </c>
      <c r="BL37" s="42"/>
      <c r="BM37" s="960" t="str">
        <f t="shared" si="4"/>
        <v>20452</v>
      </c>
      <c r="BN37" s="123" t="str">
        <f t="shared" si="5"/>
        <v>筑北村</v>
      </c>
      <c r="BO37" s="40">
        <f>BE37*VLOOKUP(BO$12,別紙!$B$4:$E$10,MATCH("設備利用率",別紙!$B$4:$E$4,0),0)/100*8760/10^3</f>
        <v>874.04739599999994</v>
      </c>
      <c r="BP37" s="40">
        <f>BF37*VLOOKUP(BP$12,別紙!$B$4:$E$10,MATCH("設備利用率",別紙!$B$4:$E$4,0),0)/100*8760/10^3</f>
        <v>9027.3078960000003</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9901.3552920000002</v>
      </c>
      <c r="BV37" s="42"/>
      <c r="BW37" s="38" t="str">
        <f t="shared" si="7"/>
        <v>20452</v>
      </c>
      <c r="BX37" s="38" t="str">
        <f t="shared" si="8"/>
        <v>筑北村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15460.553837941874</v>
      </c>
      <c r="BZ37" s="42"/>
      <c r="CA37" s="38" t="str">
        <f t="shared" si="9"/>
        <v>20452</v>
      </c>
      <c r="CB37" s="38" t="str">
        <f t="shared" si="10"/>
        <v>筑北村</v>
      </c>
      <c r="CC37" s="260">
        <f t="shared" si="11"/>
        <v>5.6534028804000082E-2</v>
      </c>
      <c r="CD37" s="260">
        <f t="shared" si="16"/>
        <v>0.58389291810788879</v>
      </c>
      <c r="CE37" s="260">
        <f t="shared" si="17"/>
        <v>0</v>
      </c>
      <c r="CF37" s="260">
        <f t="shared" si="18"/>
        <v>0</v>
      </c>
      <c r="CG37" s="260">
        <f t="shared" si="19"/>
        <v>0</v>
      </c>
      <c r="CH37" s="260">
        <f t="shared" si="20"/>
        <v>0</v>
      </c>
      <c r="CI37" s="260">
        <f t="shared" si="12"/>
        <v>0.64042694691188884</v>
      </c>
      <c r="CK37" s="20" t="str">
        <f t="shared" si="13"/>
        <v>20452</v>
      </c>
      <c r="CL37" s="20" t="str">
        <f t="shared" si="14"/>
        <v>筑北村</v>
      </c>
      <c r="CM37" s="20">
        <f>VLOOKUP($CK37&amp;"_"&amp;$AZ$7,データシート1!$A:$BS,MATCH("ca_太陽光発電（10kW未満）",データシート1!$A$1:$BS$1,0),0)</f>
        <v>152</v>
      </c>
      <c r="CN37" s="20">
        <f>VLOOKUP($CK37&amp;"_"&amp;$AZ$5,データシート1!$A:$BS,MATCH("ab_家庭",データシート1!$A$1:$BS$1,0),0)</f>
        <v>1800</v>
      </c>
      <c r="CO37" s="260">
        <f t="shared" si="15"/>
        <v>8.4444444444444447E-2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31401</v>
      </c>
      <c r="AY38" s="20" t="str">
        <f>IF(IFERROR(比較地域マスタ!$Z31,"")=0,"",IFERROR(比較地域マスタ!$Z31,""))</f>
        <v>日南町</v>
      </c>
      <c r="BC38" s="960" t="str">
        <f t="shared" si="0"/>
        <v>31401</v>
      </c>
      <c r="BD38" s="123" t="str">
        <f t="shared" si="2"/>
        <v>日南町</v>
      </c>
      <c r="BE38" s="40">
        <f>VLOOKUP($BC38&amp;"_"&amp;$AZ$7,データシート1!$A:$BS,MATCH("cb_"&amp;BE$12,データシート1!$A$1:$BS$1,0),0)</f>
        <v>172.99999999999997</v>
      </c>
      <c r="BF38" s="40">
        <f>VLOOKUP($BC38&amp;"_"&amp;$AZ$7,データシート1!$A:$BS,MATCH("cb_"&amp;BF$12,データシート1!$A$1:$BS$1,0),0)</f>
        <v>2678.3</v>
      </c>
      <c r="BG38" s="40">
        <f>VLOOKUP($BC38&amp;"_"&amp;$AZ$7,データシート1!$A:$BS,MATCH("cb_"&amp;BG$12,データシート1!$A$1:$BS$1,0),0)</f>
        <v>0</v>
      </c>
      <c r="BH38" s="40">
        <f>VLOOKUP($BC38&amp;"_"&amp;$AZ$7,データシート1!$A:$BS,MATCH("cb_"&amp;BH$12,データシート1!$A$1:$BS$1,0),0)</f>
        <v>900</v>
      </c>
      <c r="BI38" s="40">
        <f>VLOOKUP($BC38&amp;"_"&amp;$AZ$7,データシート1!$A:$BS,MATCH("cb_"&amp;BI$12,データシート1!$A$1:$BS$1,0),0)</f>
        <v>0</v>
      </c>
      <c r="BJ38" s="40">
        <f>VLOOKUP($BC38&amp;"_"&amp;$AZ$7,データシート1!$A:$BS,MATCH("cb_"&amp;BJ$12,データシート1!$A$1:$BS$1,0),0)</f>
        <v>0</v>
      </c>
      <c r="BK38" s="40">
        <f t="shared" si="3"/>
        <v>3751.3</v>
      </c>
      <c r="BL38" s="42"/>
      <c r="BM38" s="960" t="str">
        <f t="shared" si="4"/>
        <v>31401</v>
      </c>
      <c r="BN38" s="123" t="str">
        <f t="shared" si="5"/>
        <v>日南町</v>
      </c>
      <c r="BO38" s="40">
        <f>BE38*VLOOKUP(BO$12,別紙!$B$4:$E$10,MATCH("設備利用率",別紙!$B$4:$E$4,0),0)/100*8760/10^3</f>
        <v>207.62075999999996</v>
      </c>
      <c r="BP38" s="40">
        <f>BF38*VLOOKUP(BP$12,別紙!$B$4:$E$10,MATCH("設備利用率",別紙!$B$4:$E$4,0),0)/100*8760/10^3</f>
        <v>3542.7481080000007</v>
      </c>
      <c r="BQ38" s="40">
        <f>BG38*VLOOKUP(BQ$12,別紙!$B$4:$E$10,MATCH("設備利用率",別紙!$B$4:$E$4,0),0)/100*8760/10^3</f>
        <v>0</v>
      </c>
      <c r="BR38" s="40">
        <f>BH38*VLOOKUP(BR$12,別紙!$B$4:$E$10,MATCH("設備利用率",別紙!$B$4:$E$4,0),0)/100*8760/10^3</f>
        <v>4730.3999999999996</v>
      </c>
      <c r="BS38" s="40">
        <f>BI38*VLOOKUP(BS$12,別紙!$B$4:$E$10,MATCH("設備利用率",別紙!$B$4:$E$4,0),0)/100*8760/10^3</f>
        <v>0</v>
      </c>
      <c r="BT38" s="40">
        <f>BJ38*VLOOKUP(BT$12,別紙!$B$4:$E$10,MATCH("設備利用率",別紙!$B$4:$E$4,0),0)/100*8760/10^3</f>
        <v>0</v>
      </c>
      <c r="BU38" s="40">
        <f t="shared" si="6"/>
        <v>8480.7688679999992</v>
      </c>
      <c r="BV38" s="42"/>
      <c r="BW38" s="38" t="str">
        <f t="shared" si="7"/>
        <v>31401</v>
      </c>
      <c r="BX38" s="38" t="str">
        <f t="shared" si="8"/>
        <v>日南町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21531.0376971281</v>
      </c>
      <c r="BZ38" s="42"/>
      <c r="CA38" s="38" t="str">
        <f t="shared" si="9"/>
        <v>31401</v>
      </c>
      <c r="CB38" s="38" t="str">
        <f t="shared" si="10"/>
        <v>日南町</v>
      </c>
      <c r="CC38" s="260">
        <f t="shared" si="11"/>
        <v>9.6428589704105755E-3</v>
      </c>
      <c r="CD38" s="260">
        <f t="shared" si="16"/>
        <v>0.16454144745994045</v>
      </c>
      <c r="CE38" s="260">
        <f t="shared" si="17"/>
        <v>0</v>
      </c>
      <c r="CF38" s="260">
        <f t="shared" si="18"/>
        <v>0.21970144061523611</v>
      </c>
      <c r="CG38" s="260">
        <f t="shared" si="19"/>
        <v>0</v>
      </c>
      <c r="CH38" s="260">
        <f t="shared" si="20"/>
        <v>0</v>
      </c>
      <c r="CI38" s="260">
        <f t="shared" si="12"/>
        <v>0.3938857470455871</v>
      </c>
      <c r="CK38" s="20" t="str">
        <f t="shared" si="13"/>
        <v>31401</v>
      </c>
      <c r="CL38" s="20" t="str">
        <f t="shared" si="14"/>
        <v>日南町</v>
      </c>
      <c r="CM38" s="20">
        <f>VLOOKUP($CK38&amp;"_"&amp;$AZ$7,データシート1!$A:$BS,MATCH("ca_太陽光発電（10kW未満）",データシート1!$A$1:$BS$1,0),0)</f>
        <v>32</v>
      </c>
      <c r="CN38" s="20">
        <f>VLOOKUP($CK38&amp;"_"&amp;$AZ$5,データシート1!$A:$BS,MATCH("ab_家庭",データシート1!$A$1:$BS$1,0),0)</f>
        <v>1940</v>
      </c>
      <c r="CO38" s="260">
        <f t="shared" si="15"/>
        <v>1.6494845360824743E-2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01563</v>
      </c>
      <c r="AY39" s="20" t="str">
        <f>IF(IFERROR(比較地域マスタ!$Z32,"")=0,"",IFERROR(比較地域マスタ!$Z32,""))</f>
        <v>雄武町</v>
      </c>
      <c r="BC39" s="960" t="str">
        <f t="shared" si="0"/>
        <v>01563</v>
      </c>
      <c r="BD39" s="123" t="str">
        <f t="shared" si="2"/>
        <v>雄武町</v>
      </c>
      <c r="BE39" s="40">
        <f>VLOOKUP($BC39&amp;"_"&amp;$AZ$7,データシート1!$A:$BS,MATCH("cb_"&amp;BE$12,データシート1!$A$1:$BS$1,0),0)</f>
        <v>313.80000000000007</v>
      </c>
      <c r="BF39" s="40">
        <f>VLOOKUP($BC39&amp;"_"&amp;$AZ$7,データシート1!$A:$BS,MATCH("cb_"&amp;BF$12,データシート1!$A$1:$BS$1,0),0)</f>
        <v>3476.3</v>
      </c>
      <c r="BG39" s="40">
        <f>VLOOKUP($BC39&amp;"_"&amp;$AZ$7,データシート1!$A:$BS,MATCH("cb_"&amp;BG$12,データシート1!$A$1:$BS$1,0),0)</f>
        <v>9.5</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150</v>
      </c>
      <c r="BK39" s="40">
        <f t="shared" si="3"/>
        <v>3949.6000000000004</v>
      </c>
      <c r="BL39" s="42"/>
      <c r="BM39" s="960" t="str">
        <f t="shared" si="4"/>
        <v>01563</v>
      </c>
      <c r="BN39" s="123" t="str">
        <f t="shared" si="5"/>
        <v>雄武町</v>
      </c>
      <c r="BO39" s="40">
        <f>BE39*VLOOKUP(BO$12,別紙!$B$4:$E$10,MATCH("設備利用率",別紙!$B$4:$E$4,0),0)/100*8760/10^3</f>
        <v>376.59765600000003</v>
      </c>
      <c r="BP39" s="40">
        <f>BF39*VLOOKUP(BP$12,別紙!$B$4:$E$10,MATCH("設備利用率",別紙!$B$4:$E$4,0),0)/100*8760/10^3</f>
        <v>4598.3105880000003</v>
      </c>
      <c r="BQ39" s="40">
        <f>BG39*VLOOKUP(BQ$12,別紙!$B$4:$E$10,MATCH("設備利用率",別紙!$B$4:$E$4,0),0)/100*8760/10^3</f>
        <v>20.638559999999998</v>
      </c>
      <c r="BR39" s="40">
        <f>BH39*VLOOKUP(BR$12,別紙!$B$4:$E$10,MATCH("設備利用率",別紙!$B$4:$E$4,0),0)/100*8760/10^3</f>
        <v>0</v>
      </c>
      <c r="BS39" s="40">
        <f>BI39*VLOOKUP(BS$12,別紙!$B$4:$E$10,MATCH("設備利用率",別紙!$B$4:$E$4,0),0)/100*8760/10^3</f>
        <v>0</v>
      </c>
      <c r="BT39" s="40">
        <f>BJ39*VLOOKUP(BT$12,別紙!$B$4:$E$10,MATCH("設備利用率",別紙!$B$4:$E$4,0),0)/100*8760/10^3</f>
        <v>1051.2</v>
      </c>
      <c r="BU39" s="40">
        <f t="shared" si="6"/>
        <v>6046.7468040000003</v>
      </c>
      <c r="BV39" s="42"/>
      <c r="BW39" s="38" t="str">
        <f t="shared" si="7"/>
        <v>01563</v>
      </c>
      <c r="BX39" s="38" t="str">
        <f t="shared" si="8"/>
        <v>雄武町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29985.562710030525</v>
      </c>
      <c r="BZ39" s="42"/>
      <c r="CA39" s="38" t="str">
        <f t="shared" si="9"/>
        <v>01563</v>
      </c>
      <c r="CB39" s="38" t="str">
        <f t="shared" si="10"/>
        <v>雄武町</v>
      </c>
      <c r="CC39" s="260">
        <f t="shared" si="11"/>
        <v>1.2559299274848147E-2</v>
      </c>
      <c r="CD39" s="260">
        <f t="shared" si="16"/>
        <v>0.15335081860784328</v>
      </c>
      <c r="CE39" s="260">
        <f t="shared" si="17"/>
        <v>6.882832314864699E-4</v>
      </c>
      <c r="CF39" s="260">
        <f t="shared" si="18"/>
        <v>0</v>
      </c>
      <c r="CG39" s="260">
        <f t="shared" si="19"/>
        <v>0</v>
      </c>
      <c r="CH39" s="260">
        <f t="shared" si="20"/>
        <v>3.5056870873674192E-2</v>
      </c>
      <c r="CI39" s="260">
        <f t="shared" si="12"/>
        <v>0.20165527198785207</v>
      </c>
      <c r="CK39" s="20" t="str">
        <f t="shared" si="13"/>
        <v>01563</v>
      </c>
      <c r="CL39" s="20" t="str">
        <f t="shared" si="14"/>
        <v>雄武町</v>
      </c>
      <c r="CM39" s="20">
        <f>VLOOKUP($CK39&amp;"_"&amp;$AZ$7,データシート1!$A:$BS,MATCH("ca_太陽光発電（10kW未満）",データシート1!$A$1:$BS$1,0),0)</f>
        <v>47</v>
      </c>
      <c r="CN39" s="20">
        <f>VLOOKUP($CK39&amp;"_"&amp;$AZ$5,データシート1!$A:$BS,MATCH("ab_家庭",データシート1!$A$1:$BS$1,0),0)</f>
        <v>2180</v>
      </c>
      <c r="CO39" s="260">
        <f t="shared" si="15"/>
        <v>2.1559633027522937E-2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15405</v>
      </c>
      <c r="AY40" s="20" t="str">
        <f>IF(IFERROR(比較地域マスタ!$Z33,"")=0,"",IFERROR(比較地域マスタ!$Z33,""))</f>
        <v>出雲崎町</v>
      </c>
      <c r="BC40" s="960" t="str">
        <f t="shared" si="0"/>
        <v>15405</v>
      </c>
      <c r="BD40" s="123" t="str">
        <f t="shared" si="2"/>
        <v>出雲崎町</v>
      </c>
      <c r="BE40" s="40">
        <f>VLOOKUP($BC40&amp;"_"&amp;$AZ$7,データシート1!$A:$BS,MATCH("cb_"&amp;BE$12,データシート1!$A$1:$BS$1,0),0)</f>
        <v>183.50000000000003</v>
      </c>
      <c r="BF40" s="40">
        <f>VLOOKUP($BC40&amp;"_"&amp;$AZ$7,データシート1!$A:$BS,MATCH("cb_"&amp;BF$12,データシート1!$A$1:$BS$1,0),0)</f>
        <v>3869.4</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4052.9</v>
      </c>
      <c r="BL40" s="42"/>
      <c r="BM40" s="960" t="str">
        <f t="shared" si="4"/>
        <v>15405</v>
      </c>
      <c r="BN40" s="123" t="str">
        <f t="shared" si="5"/>
        <v>出雲崎町</v>
      </c>
      <c r="BO40" s="40">
        <f>BE40*VLOOKUP(BO$12,別紙!$B$4:$E$10,MATCH("設備利用率",別紙!$B$4:$E$4,0),0)/100*8760/10^3</f>
        <v>220.22202000000001</v>
      </c>
      <c r="BP40" s="40">
        <f>BF40*VLOOKUP(BP$12,別紙!$B$4:$E$10,MATCH("設備利用率",別紙!$B$4:$E$4,0),0)/100*8760/10^3</f>
        <v>5118.2875439999998</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5338.509564</v>
      </c>
      <c r="BV40" s="42"/>
      <c r="BW40" s="38" t="str">
        <f t="shared" si="7"/>
        <v>15405</v>
      </c>
      <c r="BX40" s="38" t="str">
        <f t="shared" si="8"/>
        <v>出雲崎町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20206.531272980192</v>
      </c>
      <c r="BZ40" s="42"/>
      <c r="CA40" s="38" t="str">
        <f t="shared" si="9"/>
        <v>15405</v>
      </c>
      <c r="CB40" s="38" t="str">
        <f t="shared" si="10"/>
        <v>出雲崎町</v>
      </c>
      <c r="CC40" s="260">
        <f t="shared" si="11"/>
        <v>1.0898556364024583E-2</v>
      </c>
      <c r="CD40" s="260">
        <f t="shared" si="16"/>
        <v>0.2532986723378931</v>
      </c>
      <c r="CE40" s="260">
        <f t="shared" si="17"/>
        <v>0</v>
      </c>
      <c r="CF40" s="260">
        <f t="shared" si="18"/>
        <v>0</v>
      </c>
      <c r="CG40" s="260">
        <f t="shared" si="19"/>
        <v>0</v>
      </c>
      <c r="CH40" s="260">
        <f t="shared" si="20"/>
        <v>0</v>
      </c>
      <c r="CI40" s="260">
        <f t="shared" si="12"/>
        <v>0.2641972287019177</v>
      </c>
      <c r="CK40" s="20" t="str">
        <f t="shared" si="13"/>
        <v>15405</v>
      </c>
      <c r="CL40" s="20" t="str">
        <f t="shared" si="14"/>
        <v>出雲崎町</v>
      </c>
      <c r="CM40" s="20">
        <f>VLOOKUP($CK40&amp;"_"&amp;$AZ$7,データシート1!$A:$BS,MATCH("ca_太陽光発電（10kW未満）",データシート1!$A$1:$BS$1,0),0)</f>
        <v>40</v>
      </c>
      <c r="CN40" s="20">
        <f>VLOOKUP($CK40&amp;"_"&amp;$AZ$5,データシート1!$A:$BS,MATCH("ab_家庭",データシート1!$A$1:$BS$1,0),0)</f>
        <v>1715</v>
      </c>
      <c r="CO40" s="260">
        <f t="shared" si="15"/>
        <v>2.3323615160349854E-2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43510</v>
      </c>
      <c r="AY41" s="20" t="str">
        <f>IF(IFERROR(比較地域マスタ!$Z34,"")=0,"",IFERROR(比較地域マスタ!$Z34,""))</f>
        <v>相良村</v>
      </c>
      <c r="BC41" s="960" t="str">
        <f t="shared" si="0"/>
        <v>43510</v>
      </c>
      <c r="BD41" s="123" t="str">
        <f t="shared" si="2"/>
        <v>相良村</v>
      </c>
      <c r="BE41" s="40">
        <f>VLOOKUP($BC41&amp;"_"&amp;$AZ$7,データシート1!$A:$BS,MATCH("cb_"&amp;BE$12,データシート1!$A$1:$BS$1,0),0)</f>
        <v>1126.6099999999997</v>
      </c>
      <c r="BF41" s="40">
        <f>VLOOKUP($BC41&amp;"_"&amp;$AZ$7,データシート1!$A:$BS,MATCH("cb_"&amp;BF$12,データシート1!$A$1:$BS$1,0),0)</f>
        <v>9171.9000000000142</v>
      </c>
      <c r="BG41" s="40">
        <f>VLOOKUP($BC41&amp;"_"&amp;$AZ$7,データシート1!$A:$BS,MATCH("cb_"&amp;BG$12,データシート1!$A$1:$BS$1,0),0)</f>
        <v>0</v>
      </c>
      <c r="BH41" s="40">
        <f>VLOOKUP($BC41&amp;"_"&amp;$AZ$7,データシート1!$A:$BS,MATCH("cb_"&amp;BH$12,データシート1!$A$1:$BS$1,0),0)</f>
        <v>8879.7999999999993</v>
      </c>
      <c r="BI41" s="40">
        <f>VLOOKUP($BC41&amp;"_"&amp;$AZ$7,データシート1!$A:$BS,MATCH("cb_"&amp;BI$12,データシート1!$A$1:$BS$1,0),0)</f>
        <v>0</v>
      </c>
      <c r="BJ41" s="40">
        <f>VLOOKUP($BC41&amp;"_"&amp;$AZ$7,データシート1!$A:$BS,MATCH("cb_"&amp;BJ$12,データシート1!$A$1:$BS$1,0),0)</f>
        <v>0</v>
      </c>
      <c r="BK41" s="40">
        <f t="shared" si="3"/>
        <v>19178.310000000012</v>
      </c>
      <c r="BL41" s="42"/>
      <c r="BM41" s="960" t="str">
        <f t="shared" si="4"/>
        <v>43510</v>
      </c>
      <c r="BN41" s="123" t="str">
        <f t="shared" si="5"/>
        <v>相良村</v>
      </c>
      <c r="BO41" s="40">
        <f>BE41*VLOOKUP(BO$12,別紙!$B$4:$E$10,MATCH("設備利用率",別紙!$B$4:$E$4,0),0)/100*8760/10^3</f>
        <v>1352.0671931999996</v>
      </c>
      <c r="BP41" s="40">
        <f>BF41*VLOOKUP(BP$12,別紙!$B$4:$E$10,MATCH("設備利用率",別紙!$B$4:$E$4,0),0)/100*8760/10^3</f>
        <v>12132.222444000017</v>
      </c>
      <c r="BQ41" s="40">
        <f>BG41*VLOOKUP(BQ$12,別紙!$B$4:$E$10,MATCH("設備利用率",別紙!$B$4:$E$4,0),0)/100*8760/10^3</f>
        <v>0</v>
      </c>
      <c r="BR41" s="40">
        <f>BH41*VLOOKUP(BR$12,別紙!$B$4:$E$10,MATCH("設備利用率",別紙!$B$4:$E$4,0),0)/100*8760/10^3</f>
        <v>46672.228800000004</v>
      </c>
      <c r="BS41" s="40">
        <f>BI41*VLOOKUP(BS$12,別紙!$B$4:$E$10,MATCH("設備利用率",別紙!$B$4:$E$4,0),0)/100*8760/10^3</f>
        <v>0</v>
      </c>
      <c r="BT41" s="40">
        <f>BJ41*VLOOKUP(BT$12,別紙!$B$4:$E$10,MATCH("設備利用率",別紙!$B$4:$E$4,0),0)/100*8760/10^3</f>
        <v>0</v>
      </c>
      <c r="BU41" s="40">
        <f t="shared" si="6"/>
        <v>60156.518437200022</v>
      </c>
      <c r="BV41" s="42"/>
      <c r="BW41" s="38" t="str">
        <f t="shared" si="7"/>
        <v>43510</v>
      </c>
      <c r="BX41" s="38" t="str">
        <f t="shared" si="8"/>
        <v>相良村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23773.453960745344</v>
      </c>
      <c r="BZ41" s="42"/>
      <c r="CA41" s="38" t="str">
        <f t="shared" si="9"/>
        <v>43510</v>
      </c>
      <c r="CB41" s="38" t="str">
        <f t="shared" si="10"/>
        <v>相良村</v>
      </c>
      <c r="CC41" s="260">
        <f t="shared" si="11"/>
        <v>5.6872980906877431E-2</v>
      </c>
      <c r="CD41" s="260">
        <f t="shared" si="16"/>
        <v>0.51032645336402138</v>
      </c>
      <c r="CE41" s="260">
        <f t="shared" si="17"/>
        <v>0</v>
      </c>
      <c r="CF41" s="260">
        <f t="shared" si="18"/>
        <v>1.9632077390632867</v>
      </c>
      <c r="CG41" s="260">
        <f t="shared" si="19"/>
        <v>0</v>
      </c>
      <c r="CH41" s="260">
        <f t="shared" si="20"/>
        <v>0</v>
      </c>
      <c r="CI41" s="260">
        <f t="shared" si="12"/>
        <v>2.5304071733341855</v>
      </c>
      <c r="CK41" s="20" t="str">
        <f t="shared" si="13"/>
        <v>43510</v>
      </c>
      <c r="CL41" s="20" t="str">
        <f t="shared" si="14"/>
        <v>相良村</v>
      </c>
      <c r="CM41" s="20">
        <f>VLOOKUP($CK41&amp;"_"&amp;$AZ$7,データシート1!$A:$BS,MATCH("ca_太陽光発電（10kW未満）",データシート1!$A$1:$BS$1,0),0)</f>
        <v>213</v>
      </c>
      <c r="CN41" s="20">
        <f>VLOOKUP($CK41&amp;"_"&amp;$AZ$5,データシート1!$A:$BS,MATCH("ab_家庭",データシート1!$A$1:$BS$1,0),0)</f>
        <v>1592</v>
      </c>
      <c r="CO41" s="260">
        <f t="shared" si="15"/>
        <v>0.13379396984924624</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01363</v>
      </c>
      <c r="AY72" s="20" t="str">
        <f>IF(IFERROR(比較地域マスタ!$AE7,"")=0,"",IFERROR(比較地域マスタ!$AE7,""))</f>
        <v>厚沢部町</v>
      </c>
      <c r="AZ72" s="18"/>
      <c r="BA72" s="24">
        <v>1</v>
      </c>
      <c r="BB72" s="24">
        <v>1</v>
      </c>
      <c r="BC72" s="20" t="str">
        <f>AX72</f>
        <v>01363</v>
      </c>
      <c r="BD72" s="20" t="str">
        <f>AY72</f>
        <v>厚沢部町</v>
      </c>
      <c r="BE72" s="953">
        <f>VLOOKUP(BC72&amp;"_令和4年度",データシート3!A:AB,MATCH("ea_"&amp;"太陽光（建物系）"&amp;"_年間発電",データシート3!$A$1:$AB$1,0),0)/10^3+VLOOKUP(BC72&amp;"_令和4年度",データシート3!A:AB,MATCH("ea_"&amp;"太陽光（土地系）"&amp;"_年間発電",データシート3!$A$1:$AB$1,0),0)/10^3</f>
        <v>1478078.4810000001</v>
      </c>
      <c r="BF72" s="953">
        <f>VLOOKUP(BC72&amp;"_令和4年度",データシート3!A:AB,MATCH("ea_"&amp;"風力（陸上）"&amp;"_年間発電",データシート3!$A$1:$AB$1,0),0)/10^3</f>
        <v>2787901.0060000001</v>
      </c>
      <c r="BG72" s="953">
        <f>VLOOKUP(BC72&amp;"_令和4年度",データシート3!A:AB,MATCH("ea_"&amp;"中小水（河川）"&amp;"_年間発電",データシート3!$A$1:$AB$1,0),0)/10^3+VLOOKUP(BC72&amp;"_令和4年度",データシート3!A:AB,MATCH("ea_"&amp;"中小水（農業用水路）"&amp;"_年間発電",データシート3!$A$1:$AB$1,0),0)/10^3</f>
        <v>63620.567999999999</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35.075000000000003</v>
      </c>
      <c r="BI72" s="953">
        <f>SUM(BE72:BH72)</f>
        <v>4329635.13</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17155.367283084903</v>
      </c>
      <c r="BK72" s="953">
        <f t="shared" ref="BK72:BK103" si="21">BI72-BJ72</f>
        <v>4312479.7627169145</v>
      </c>
      <c r="BL72" s="953">
        <f t="shared" ref="BL72:BL103" si="22">IF(BK72&gt;0,0,BK72)</f>
        <v>0</v>
      </c>
      <c r="BM72" s="953">
        <f t="shared" ref="BM72:BM103" si="23">IF(BK72&gt;0,BK72,0)</f>
        <v>4312479.7627169145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01581</v>
      </c>
      <c r="AY73" s="20" t="str">
        <f>IF(IFERROR(比較地域マスタ!$AE8,"")=0,"",IFERROR(比較地域マスタ!$AE8,""))</f>
        <v>厚真町</v>
      </c>
      <c r="AZ73" s="18"/>
      <c r="BA73" s="24">
        <v>2</v>
      </c>
      <c r="BB73" s="24">
        <v>1</v>
      </c>
      <c r="BC73" s="20" t="str">
        <f t="shared" ref="BC73:BC136" si="24">AX73</f>
        <v>01581</v>
      </c>
      <c r="BD73" s="20" t="str">
        <f t="shared" ref="BD73:BD136" si="25">AY73</f>
        <v>厚真町</v>
      </c>
      <c r="BE73" s="953">
        <f>VLOOKUP(BC73&amp;"_令和4年度",データシート3!A:AB,MATCH("ea_"&amp;"太陽光（建物系）"&amp;"_年間発電",データシート3!$A$1:$AB$1,0),0)/10^3+VLOOKUP(BC73&amp;"_令和4年度",データシート3!A:AB,MATCH("ea_"&amp;"太陽光（土地系）"&amp;"_年間発電",データシート3!$A$1:$AB$1,0),0)/10^3</f>
        <v>1282660.8360000001</v>
      </c>
      <c r="BF73" s="953">
        <f>VLOOKUP(BC73&amp;"_令和4年度",データシート3!A:AB,MATCH("ea_"&amp;"風力（陸上）"&amp;"_年間発電",データシート3!$A$1:$AB$1,0),0)/10^3</f>
        <v>2960047.0159999998</v>
      </c>
      <c r="BG73" s="953">
        <f>VLOOKUP(BC73&amp;"_令和4年度",データシート3!A:AB,MATCH("ea_"&amp;"中小水（河川）"&amp;"_年間発電",データシート3!$A$1:$AB$1,0),0)/10^3+VLOOKUP(BC73&amp;"_令和4年度",データシート3!A:AB,MATCH("ea_"&amp;"中小水（農業用水路）"&amp;"_年間発電",データシート3!$A$1:$AB$1,0),0)/10^3</f>
        <v>1894.317</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76166.797999999995</v>
      </c>
      <c r="BI73" s="953">
        <f t="shared" ref="BI73:BI136" si="26">SUM(BE73:BH73)</f>
        <v>4320768.9670000002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33320.505646738195</v>
      </c>
      <c r="BK73" s="953">
        <f t="shared" si="21"/>
        <v>4287448.461353262</v>
      </c>
      <c r="BL73" s="953">
        <f t="shared" si="22"/>
        <v>0</v>
      </c>
      <c r="BM73" s="953">
        <f t="shared" si="23"/>
        <v>4287448.461353262</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01585</v>
      </c>
      <c r="AY74" s="20" t="str">
        <f>IF(IFERROR(比較地域マスタ!$AE9,"")=0,"",IFERROR(比較地域マスタ!$AE9,""))</f>
        <v>安平町</v>
      </c>
      <c r="AZ74" s="18"/>
      <c r="BA74" s="24">
        <v>3</v>
      </c>
      <c r="BB74" s="24">
        <v>1</v>
      </c>
      <c r="BC74" s="20" t="str">
        <f t="shared" si="24"/>
        <v>01585</v>
      </c>
      <c r="BD74" s="20" t="str">
        <f t="shared" si="25"/>
        <v>安平町</v>
      </c>
      <c r="BE74" s="953">
        <f>VLOOKUP(BC74&amp;"_令和4年度",データシート3!A:AB,MATCH("ea_"&amp;"太陽光（建物系）"&amp;"_年間発電",データシート3!$A$1:$AB$1,0),0)/10^3+VLOOKUP(BC74&amp;"_令和4年度",データシート3!A:AB,MATCH("ea_"&amp;"太陽光（土地系）"&amp;"_年間発電",データシート3!$A$1:$AB$1,0),0)/10^3</f>
        <v>2802370.13</v>
      </c>
      <c r="BF74" s="953">
        <f>VLOOKUP(BC74&amp;"_令和4年度",データシート3!A:AB,MATCH("ea_"&amp;"風力（陸上）"&amp;"_年間発電",データシート3!$A$1:$AB$1,0),0)/10^3</f>
        <v>1671111.9350000003</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85887.49</v>
      </c>
      <c r="BI74" s="953">
        <f t="shared" si="26"/>
        <v>4559369.5550000006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58589.646118350705</v>
      </c>
      <c r="BK74" s="953">
        <f t="shared" si="21"/>
        <v>4500779.9088816503</v>
      </c>
      <c r="BL74" s="953">
        <f t="shared" si="22"/>
        <v>0</v>
      </c>
      <c r="BM74" s="953">
        <f t="shared" si="23"/>
        <v>4500779.9088816503</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01370</v>
      </c>
      <c r="AY75" s="20" t="str">
        <f>IF(IFERROR(比較地域マスタ!$AE10,"")=0,"",IFERROR(比較地域マスタ!$AE10,""))</f>
        <v>今金町</v>
      </c>
      <c r="AZ75" s="18"/>
      <c r="BA75" s="24">
        <v>4</v>
      </c>
      <c r="BB75" s="24">
        <v>1</v>
      </c>
      <c r="BC75" s="20" t="str">
        <f t="shared" si="24"/>
        <v>01370</v>
      </c>
      <c r="BD75" s="20" t="str">
        <f t="shared" si="25"/>
        <v>今金町</v>
      </c>
      <c r="BE75" s="953">
        <f>VLOOKUP(BC75&amp;"_令和4年度",データシート3!A:AB,MATCH("ea_"&amp;"太陽光（建物系）"&amp;"_年間発電",データシート3!$A$1:$AB$1,0),0)/10^3+VLOOKUP(BC75&amp;"_令和4年度",データシート3!A:AB,MATCH("ea_"&amp;"太陽光（土地系）"&amp;"_年間発電",データシート3!$A$1:$AB$1,0),0)/10^3</f>
        <v>1678973.882</v>
      </c>
      <c r="BF75" s="953">
        <f>VLOOKUP(BC75&amp;"_令和4年度",データシート3!A:AB,MATCH("ea_"&amp;"風力（陸上）"&amp;"_年間発電",データシート3!$A$1:$AB$1,0),0)/10^3</f>
        <v>5740218.3109999998</v>
      </c>
      <c r="BG75" s="953">
        <f>VLOOKUP(BC75&amp;"_令和4年度",データシート3!A:AB,MATCH("ea_"&amp;"中小水（河川）"&amp;"_年間発電",データシート3!$A$1:$AB$1,0),0)/10^3+VLOOKUP(BC75&amp;"_令和4年度",データシート3!A:AB,MATCH("ea_"&amp;"中小水（農業用水路）"&amp;"_年間発電",データシート3!$A$1:$AB$1,0),0)/10^3</f>
        <v>113963.60700000002</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7533155.7999999998</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21349.182341609921</v>
      </c>
      <c r="BK75" s="953">
        <f t="shared" si="21"/>
        <v>7511806.6176583897</v>
      </c>
      <c r="BL75" s="953">
        <f t="shared" si="22"/>
        <v>0</v>
      </c>
      <c r="BM75" s="953">
        <f t="shared" si="23"/>
        <v>7511806.6176583897</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01607</v>
      </c>
      <c r="AY76" s="20" t="str">
        <f>IF(IFERROR(比較地域マスタ!$AE11,"")=0,"",IFERROR(比較地域マスタ!$AE11,""))</f>
        <v>浦河町</v>
      </c>
      <c r="AZ76" s="18"/>
      <c r="BA76" s="24">
        <v>5</v>
      </c>
      <c r="BB76" s="24">
        <v>1</v>
      </c>
      <c r="BC76" s="20" t="str">
        <f t="shared" si="24"/>
        <v>01607</v>
      </c>
      <c r="BD76" s="20" t="str">
        <f t="shared" si="25"/>
        <v>浦河町</v>
      </c>
      <c r="BE76" s="953">
        <f>VLOOKUP(BC76&amp;"_令和4年度",データシート3!A:AB,MATCH("ea_"&amp;"太陽光（建物系）"&amp;"_年間発電",データシート3!$A$1:$AB$1,0),0)/10^3+VLOOKUP(BC76&amp;"_令和4年度",データシート3!A:AB,MATCH("ea_"&amp;"太陽光（土地系）"&amp;"_年間発電",データシート3!$A$1:$AB$1,0),0)/10^3</f>
        <v>2412242.2899999996</v>
      </c>
      <c r="BF76" s="953">
        <f>VLOOKUP(BC76&amp;"_令和4年度",データシート3!A:AB,MATCH("ea_"&amp;"風力（陸上）"&amp;"_年間発電",データシート3!$A$1:$AB$1,0),0)/10^3</f>
        <v>1085143.3500000001</v>
      </c>
      <c r="BG76" s="953">
        <f>VLOOKUP(BC76&amp;"_令和4年度",データシート3!A:AB,MATCH("ea_"&amp;"中小水（河川）"&amp;"_年間発電",データシート3!$A$1:$AB$1,0),0)/10^3+VLOOKUP(BC76&amp;"_令和4年度",データシート3!A:AB,MATCH("ea_"&amp;"中小水（農業用水路）"&amp;"_年間発電",データシート3!$A$1:$AB$1,0),0)/10^3</f>
        <v>31250.269</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339.95800000000008</v>
      </c>
      <c r="BI76" s="953">
        <f t="shared" si="26"/>
        <v>3528975.8669999996</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65762.440771165246</v>
      </c>
      <c r="BK76" s="953">
        <f t="shared" si="21"/>
        <v>3463213.4262288343</v>
      </c>
      <c r="BL76" s="953">
        <f t="shared" si="22"/>
        <v>0</v>
      </c>
      <c r="BM76" s="953">
        <f t="shared" si="23"/>
        <v>3463213.4262288343</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01361</v>
      </c>
      <c r="AY77" s="20" t="str">
        <f>IF(IFERROR(比較地域マスタ!$AE12,"")=0,"",IFERROR(比較地域マスタ!$AE12,""))</f>
        <v>江差町</v>
      </c>
      <c r="AZ77" s="18"/>
      <c r="BA77" s="24">
        <v>6</v>
      </c>
      <c r="BB77" s="24">
        <v>1</v>
      </c>
      <c r="BC77" s="20" t="str">
        <f t="shared" si="24"/>
        <v>01361</v>
      </c>
      <c r="BD77" s="20" t="str">
        <f t="shared" si="25"/>
        <v>江差町</v>
      </c>
      <c r="BE77" s="953">
        <f>VLOOKUP(BC77&amp;"_令和4年度",データシート3!A:AB,MATCH("ea_"&amp;"太陽光（建物系）"&amp;"_年間発電",データシート3!$A$1:$AB$1,0),0)/10^3+VLOOKUP(BC77&amp;"_令和4年度",データシート3!A:AB,MATCH("ea_"&amp;"太陽光（土地系）"&amp;"_年間発電",データシート3!$A$1:$AB$1,0),0)/10^3</f>
        <v>419621.788</v>
      </c>
      <c r="BF77" s="953">
        <f>VLOOKUP(BC77&amp;"_令和4年度",データシート3!A:AB,MATCH("ea_"&amp;"風力（陸上）"&amp;"_年間発電",データシート3!$A$1:$AB$1,0),0)/10^3</f>
        <v>817789.32</v>
      </c>
      <c r="BG77" s="953">
        <f>VLOOKUP(BC77&amp;"_令和4年度",データシート3!A:AB,MATCH("ea_"&amp;"中小水（河川）"&amp;"_年間発電",データシート3!$A$1:$AB$1,0),0)/10^3+VLOOKUP(BC77&amp;"_令和4年度",データシート3!A:AB,MATCH("ea_"&amp;"中小水（農業用水路）"&amp;"_年間発電",データシート3!$A$1:$AB$1,0),0)/10^3</f>
        <v>2239.9430000000007</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308.56200000000001</v>
      </c>
      <c r="BI77" s="953">
        <f t="shared" si="26"/>
        <v>1239959.6129999999</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38154.748765630808</v>
      </c>
      <c r="BK77" s="953">
        <f t="shared" si="21"/>
        <v>1201804.864234369</v>
      </c>
      <c r="BL77" s="953">
        <f t="shared" si="22"/>
        <v>0</v>
      </c>
      <c r="BM77" s="953">
        <f t="shared" si="23"/>
        <v>1201804.864234369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01609</v>
      </c>
      <c r="AY78" s="20" t="str">
        <f>IF(IFERROR(比較地域マスタ!$AE13,"")=0,"",IFERROR(比較地域マスタ!$AE13,""))</f>
        <v>えりも町</v>
      </c>
      <c r="AZ78" s="18"/>
      <c r="BA78" s="24">
        <v>7</v>
      </c>
      <c r="BB78" s="24">
        <v>1</v>
      </c>
      <c r="BC78" s="20" t="str">
        <f t="shared" si="24"/>
        <v>01609</v>
      </c>
      <c r="BD78" s="20" t="str">
        <f t="shared" si="25"/>
        <v>えりも町</v>
      </c>
      <c r="BE78" s="953">
        <f>VLOOKUP(BC78&amp;"_令和4年度",データシート3!A:AB,MATCH("ea_"&amp;"太陽光（建物系）"&amp;"_年間発電",データシート3!$A$1:$AB$1,0),0)/10^3+VLOOKUP(BC78&amp;"_令和4年度",データシート3!A:AB,MATCH("ea_"&amp;"太陽光（土地系）"&amp;"_年間発電",データシート3!$A$1:$AB$1,0),0)/10^3</f>
        <v>907458.15800000017</v>
      </c>
      <c r="BF78" s="953">
        <f>VLOOKUP(BC78&amp;"_令和4年度",データシート3!A:AB,MATCH("ea_"&amp;"風力（陸上）"&amp;"_年間発電",データシート3!$A$1:$AB$1,0),0)/10^3</f>
        <v>2443951.7170000006</v>
      </c>
      <c r="BG78" s="953">
        <f>VLOOKUP(BC78&amp;"_令和4年度",データシート3!A:AB,MATCH("ea_"&amp;"中小水（河川）"&amp;"_年間発電",データシート3!$A$1:$AB$1,0),0)/10^3+VLOOKUP(BC78&amp;"_令和4年度",データシート3!A:AB,MATCH("ea_"&amp;"中小水（農業用水路）"&amp;"_年間発電",データシート3!$A$1:$AB$1,0),0)/10^3</f>
        <v>35630.402000000002</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1413.058</v>
      </c>
      <c r="BI78" s="953">
        <f t="shared" si="26"/>
        <v>3388453.3350000009</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20391.896085094337</v>
      </c>
      <c r="BK78" s="953">
        <f t="shared" si="21"/>
        <v>3368061.4389149067</v>
      </c>
      <c r="BL78" s="953">
        <f t="shared" si="22"/>
        <v>0</v>
      </c>
      <c r="BM78" s="953">
        <f t="shared" si="23"/>
        <v>3368061.4389149067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01367</v>
      </c>
      <c r="AY79" s="20" t="str">
        <f>IF(IFERROR(比較地域マスタ!$AE14,"")=0,"",IFERROR(比較地域マスタ!$AE14,""))</f>
        <v>奥尻町</v>
      </c>
      <c r="AZ79" s="18"/>
      <c r="BA79" s="24">
        <v>8</v>
      </c>
      <c r="BB79" s="24">
        <v>1</v>
      </c>
      <c r="BC79" s="20" t="str">
        <f t="shared" si="24"/>
        <v>01367</v>
      </c>
      <c r="BD79" s="20" t="str">
        <f t="shared" si="25"/>
        <v>奥尻町</v>
      </c>
      <c r="BE79" s="953">
        <f>VLOOKUP(BC79&amp;"_令和4年度",データシート3!A:AB,MATCH("ea_"&amp;"太陽光（建物系）"&amp;"_年間発電",データシート3!$A$1:$AB$1,0),0)/10^3+VLOOKUP(BC79&amp;"_令和4年度",データシート3!A:AB,MATCH("ea_"&amp;"太陽光（土地系）"&amp;"_年間発電",データシート3!$A$1:$AB$1,0),0)/10^3</f>
        <v>236277.53799999997</v>
      </c>
      <c r="BF79" s="953">
        <f>VLOOKUP(BC79&amp;"_令和4年度",データシート3!A:AB,MATCH("ea_"&amp;"風力（陸上）"&amp;"_年間発電",データシート3!$A$1:$AB$1,0),0)/10^3</f>
        <v>2667447.5490000001</v>
      </c>
      <c r="BG79" s="953">
        <f>VLOOKUP(BC79&amp;"_令和4年度",データシート3!A:AB,MATCH("ea_"&amp;"中小水（河川）"&amp;"_年間発電",データシート3!$A$1:$AB$1,0),0)/10^3+VLOOKUP(BC79&amp;"_令和4年度",データシート3!A:AB,MATCH("ea_"&amp;"中小水（農業用水路）"&amp;"_年間発電",データシート3!$A$1:$AB$1,0),0)/10^3</f>
        <v>12511.291999999999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1098.854</v>
      </c>
      <c r="BI79" s="953">
        <f t="shared" si="26"/>
        <v>2917335.233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13143.475312306935</v>
      </c>
      <c r="BK79" s="953">
        <f t="shared" si="21"/>
        <v>2904191.757687693</v>
      </c>
      <c r="BL79" s="953">
        <f>IF(BK79&gt;0,0,BK79)</f>
        <v>0</v>
      </c>
      <c r="BM79" s="953">
        <f>IF(BK79&gt;0,BK79,0)</f>
        <v>2904191.757687693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01347</v>
      </c>
      <c r="AY80" s="20" t="str">
        <f>IF(IFERROR(比較地域マスタ!$AE15,"")=0,"",IFERROR(比較地域マスタ!$AE15,""))</f>
        <v>長万部町</v>
      </c>
      <c r="AZ80" s="18"/>
      <c r="BA80" s="24">
        <v>9</v>
      </c>
      <c r="BB80" s="24">
        <v>1</v>
      </c>
      <c r="BC80" s="20" t="str">
        <f t="shared" si="24"/>
        <v>01347</v>
      </c>
      <c r="BD80" s="20" t="str">
        <f t="shared" si="25"/>
        <v>長万部町</v>
      </c>
      <c r="BE80" s="953">
        <f>VLOOKUP(BC80&amp;"_令和4年度",データシート3!A:AB,MATCH("ea_"&amp;"太陽光（建物系）"&amp;"_年間発電",データシート3!$A$1:$AB$1,0),0)/10^3+VLOOKUP(BC80&amp;"_令和4年度",データシート3!A:AB,MATCH("ea_"&amp;"太陽光（土地系）"&amp;"_年間発電",データシート3!$A$1:$AB$1,0),0)/10^3</f>
        <v>1044996.449</v>
      </c>
      <c r="BF80" s="953">
        <f>VLOOKUP(BC80&amp;"_令和4年度",データシート3!A:AB,MATCH("ea_"&amp;"風力（陸上）"&amp;"_年間発電",データシート3!$A$1:$AB$1,0),0)/10^3</f>
        <v>2854906.679</v>
      </c>
      <c r="BG80" s="953">
        <f>VLOOKUP(BC80&amp;"_令和4年度",データシート3!A:AB,MATCH("ea_"&amp;"中小水（河川）"&amp;"_年間発電",データシート3!$A$1:$AB$1,0),0)/10^3+VLOOKUP(BC80&amp;"_令和4年度",データシート3!A:AB,MATCH("ea_"&amp;"中小水（農業用水路）"&amp;"_年間発電",データシート3!$A$1:$AB$1,0),0)/10^3</f>
        <v>5520.0200000000013</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2999.0390000000002</v>
      </c>
      <c r="BI80" s="953">
        <f t="shared" si="26"/>
        <v>3908422.1869999999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26412.931460699347</v>
      </c>
      <c r="BK80" s="953">
        <f t="shared" si="21"/>
        <v>3882009.2555393004</v>
      </c>
      <c r="BL80" s="953">
        <f t="shared" si="22"/>
        <v>0</v>
      </c>
      <c r="BM80" s="953">
        <f t="shared" si="23"/>
        <v>3882009.2555393004</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01364</v>
      </c>
      <c r="AY81" s="20" t="str">
        <f>IF(IFERROR(比較地域マスタ!$AE16,"")=0,"",IFERROR(比較地域マスタ!$AE16,""))</f>
        <v>乙部町</v>
      </c>
      <c r="AZ81" s="18"/>
      <c r="BA81" s="24">
        <v>10</v>
      </c>
      <c r="BB81" s="24">
        <v>1</v>
      </c>
      <c r="BC81" s="20" t="str">
        <f t="shared" si="24"/>
        <v>01364</v>
      </c>
      <c r="BD81" s="20" t="str">
        <f t="shared" si="25"/>
        <v>乙部町</v>
      </c>
      <c r="BE81" s="953">
        <f>VLOOKUP(BC81&amp;"_令和4年度",データシート3!A:AB,MATCH("ea_"&amp;"太陽光（建物系）"&amp;"_年間発電",データシート3!$A$1:$AB$1,0),0)/10^3+VLOOKUP(BC81&amp;"_令和4年度",データシート3!A:AB,MATCH("ea_"&amp;"太陽光（土地系）"&amp;"_年間発電",データシート3!$A$1:$AB$1,0),0)/10^3</f>
        <v>336144.26799999998</v>
      </c>
      <c r="BF81" s="953">
        <f>VLOOKUP(BC81&amp;"_令和4年度",データシート3!A:AB,MATCH("ea_"&amp;"風力（陸上）"&amp;"_年間発電",データシート3!$A$1:$AB$1,0),0)/10^3</f>
        <v>543010.09199999995</v>
      </c>
      <c r="BG81" s="953">
        <f>VLOOKUP(BC81&amp;"_令和4年度",データシート3!A:AB,MATCH("ea_"&amp;"中小水（河川）"&amp;"_年間発電",データシート3!$A$1:$AB$1,0),0)/10^3+VLOOKUP(BC81&amp;"_令和4年度",データシート3!A:AB,MATCH("ea_"&amp;"中小水（農業用水路）"&amp;"_年間発電",データシート3!$A$1:$AB$1,0),0)/10^3</f>
        <v>27928.907999999999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216.58199999999999</v>
      </c>
      <c r="BI81" s="953">
        <f t="shared" si="26"/>
        <v>907299.85</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14861.468567373882</v>
      </c>
      <c r="BK81" s="953">
        <f t="shared" si="21"/>
        <v>892438.38143262605</v>
      </c>
      <c r="BL81" s="953">
        <f t="shared" si="22"/>
        <v>0</v>
      </c>
      <c r="BM81" s="953">
        <f t="shared" si="23"/>
        <v>892438.38143262605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01362</v>
      </c>
      <c r="AY82" s="20" t="str">
        <f>IF(IFERROR(比較地域マスタ!$AE17,"")=0,"",IFERROR(比較地域マスタ!$AE17,""))</f>
        <v>上ノ国町</v>
      </c>
      <c r="AZ82" s="18"/>
      <c r="BA82" s="24">
        <v>11</v>
      </c>
      <c r="BB82" s="24">
        <v>1</v>
      </c>
      <c r="BC82" s="20" t="str">
        <f t="shared" si="24"/>
        <v>01362</v>
      </c>
      <c r="BD82" s="20" t="str">
        <f t="shared" si="25"/>
        <v>上ノ国町</v>
      </c>
      <c r="BE82" s="953">
        <f>VLOOKUP(BC82&amp;"_令和4年度",データシート3!A:AB,MATCH("ea_"&amp;"太陽光（建物系）"&amp;"_年間発電",データシート3!$A$1:$AB$1,0),0)/10^3+VLOOKUP(BC82&amp;"_令和4年度",データシート3!A:AB,MATCH("ea_"&amp;"太陽光（土地系）"&amp;"_年間発電",データシート3!$A$1:$AB$1,0),0)/10^3</f>
        <v>351848.85600000003</v>
      </c>
      <c r="BF82" s="953">
        <f>VLOOKUP(BC82&amp;"_令和4年度",データシート3!A:AB,MATCH("ea_"&amp;"風力（陸上）"&amp;"_年間発電",データシート3!$A$1:$AB$1,0),0)/10^3</f>
        <v>7024251.9270000001</v>
      </c>
      <c r="BG82" s="953">
        <f>VLOOKUP(BC82&amp;"_令和4年度",データシート3!A:AB,MATCH("ea_"&amp;"中小水（河川）"&amp;"_年間発電",データシート3!$A$1:$AB$1,0),0)/10^3+VLOOKUP(BC82&amp;"_令和4年度",データシート3!A:AB,MATCH("ea_"&amp;"中小水（農業用水路）"&amp;"_年間発電",データシート3!$A$1:$AB$1,0),0)/10^3</f>
        <v>130912.95699999999</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7507013.7400000002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18103.87154054414</v>
      </c>
      <c r="BK82" s="953">
        <f t="shared" si="21"/>
        <v>7488909.8684594557</v>
      </c>
      <c r="BL82" s="953">
        <f t="shared" si="22"/>
        <v>0</v>
      </c>
      <c r="BM82" s="953">
        <f t="shared" si="23"/>
        <v>7488909.8684594557</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01334</v>
      </c>
      <c r="AY83" s="20" t="str">
        <f>IF(IFERROR(比較地域マスタ!$AE18,"")=0,"",IFERROR(比較地域マスタ!$AE18,""))</f>
        <v>木古内町</v>
      </c>
      <c r="AZ83" s="18"/>
      <c r="BA83" s="24">
        <v>12</v>
      </c>
      <c r="BB83" s="24">
        <v>1</v>
      </c>
      <c r="BC83" s="20" t="str">
        <f t="shared" si="24"/>
        <v>01334</v>
      </c>
      <c r="BD83" s="20" t="str">
        <f t="shared" si="25"/>
        <v>木古内町</v>
      </c>
      <c r="BE83" s="953">
        <f>VLOOKUP(BC83&amp;"_令和4年度",データシート3!A:AB,MATCH("ea_"&amp;"太陽光（建物系）"&amp;"_年間発電",データシート3!$A$1:$AB$1,0),0)/10^3+VLOOKUP(BC83&amp;"_令和4年度",データシート3!A:AB,MATCH("ea_"&amp;"太陽光（土地系）"&amp;"_年間発電",データシート3!$A$1:$AB$1,0),0)/10^3</f>
        <v>384183.64499999996</v>
      </c>
      <c r="BF83" s="953">
        <f>VLOOKUP(BC83&amp;"_令和4年度",データシート3!A:AB,MATCH("ea_"&amp;"風力（陸上）"&amp;"_年間発電",データシート3!$A$1:$AB$1,0),0)/10^3</f>
        <v>2156479.253</v>
      </c>
      <c r="BG83" s="953">
        <f>VLOOKUP(BC83&amp;"_令和4年度",データシート3!A:AB,MATCH("ea_"&amp;"中小水（河川）"&amp;"_年間発電",データシート3!$A$1:$AB$1,0),0)/10^3+VLOOKUP(BC83&amp;"_令和4年度",データシート3!A:AB,MATCH("ea_"&amp;"中小水（農業用水路）"&amp;"_年間発電",データシート3!$A$1:$AB$1,0),0)/10^3</f>
        <v>17526.179</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2558189.077</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17901.330845101696</v>
      </c>
      <c r="BK83" s="953">
        <f t="shared" si="21"/>
        <v>2540287.7461548983</v>
      </c>
      <c r="BL83" s="953">
        <f t="shared" si="22"/>
        <v>0</v>
      </c>
      <c r="BM83" s="953">
        <f t="shared" si="23"/>
        <v>2540287.7461548983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01608</v>
      </c>
      <c r="AY84" s="20" t="str">
        <f>IF(IFERROR(比較地域マスタ!$AE19,"")=0,"",IFERROR(比較地域マスタ!$AE19,""))</f>
        <v>様似町</v>
      </c>
      <c r="AZ84" s="18"/>
      <c r="BA84" s="24">
        <v>13</v>
      </c>
      <c r="BB84" s="24">
        <v>1</v>
      </c>
      <c r="BC84" s="20" t="str">
        <f t="shared" si="24"/>
        <v>01608</v>
      </c>
      <c r="BD84" s="20" t="str">
        <f t="shared" si="25"/>
        <v>様似町</v>
      </c>
      <c r="BE84" s="953">
        <f>VLOOKUP(BC84&amp;"_令和4年度",データシート3!A:AB,MATCH("ea_"&amp;"太陽光（建物系）"&amp;"_年間発電",データシート3!$A$1:$AB$1,0),0)/10^3+VLOOKUP(BC84&amp;"_令和4年度",データシート3!A:AB,MATCH("ea_"&amp;"太陽光（土地系）"&amp;"_年間発電",データシート3!$A$1:$AB$1,0),0)/10^3</f>
        <v>486249.97400000005</v>
      </c>
      <c r="BF84" s="953">
        <f>VLOOKUP(BC84&amp;"_令和4年度",データシート3!A:AB,MATCH("ea_"&amp;"風力（陸上）"&amp;"_年間発電",データシート3!$A$1:$AB$1,0),0)/10^3</f>
        <v>1014798.444</v>
      </c>
      <c r="BG84" s="953">
        <f>VLOOKUP(BC84&amp;"_令和4年度",データシート3!A:AB,MATCH("ea_"&amp;"中小水（河川）"&amp;"_年間発電",データシート3!$A$1:$AB$1,0),0)/10^3+VLOOKUP(BC84&amp;"_令和4年度",データシート3!A:AB,MATCH("ea_"&amp;"中小水（農業用水路）"&amp;"_年間発電",データシート3!$A$1:$AB$1,0),0)/10^3</f>
        <v>13263.278</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181.50700000000001</v>
      </c>
      <c r="BI84" s="953">
        <f t="shared" si="26"/>
        <v>1514493.203</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20910.076359535669</v>
      </c>
      <c r="BK84" s="953">
        <f t="shared" si="21"/>
        <v>1493583.1266404644</v>
      </c>
      <c r="BL84" s="953">
        <f t="shared" si="22"/>
        <v>0</v>
      </c>
      <c r="BM84" s="953">
        <f t="shared" si="23"/>
        <v>1493583.1266404644</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01343</v>
      </c>
      <c r="AY85" s="20" t="str">
        <f>IF(IFERROR(比較地域マスタ!$AE20,"")=0,"",IFERROR(比較地域マスタ!$AE20,""))</f>
        <v>鹿部町</v>
      </c>
      <c r="AZ85" s="18"/>
      <c r="BA85" s="24">
        <v>14</v>
      </c>
      <c r="BB85" s="24">
        <v>1</v>
      </c>
      <c r="BC85" s="20" t="str">
        <f t="shared" si="24"/>
        <v>01343</v>
      </c>
      <c r="BD85" s="20" t="str">
        <f t="shared" si="25"/>
        <v>鹿部町</v>
      </c>
      <c r="BE85" s="953">
        <f>VLOOKUP(BC85&amp;"_令和4年度",データシート3!A:AB,MATCH("ea_"&amp;"太陽光（建物系）"&amp;"_年間発電",データシート3!$A$1:$AB$1,0),0)/10^3+VLOOKUP(BC85&amp;"_令和4年度",データシート3!A:AB,MATCH("ea_"&amp;"太陽光（土地系）"&amp;"_年間発電",データシート3!$A$1:$AB$1,0),0)/10^3</f>
        <v>125464.21500000003</v>
      </c>
      <c r="BF85" s="953">
        <f>VLOOKUP(BC85&amp;"_令和4年度",データシート3!A:AB,MATCH("ea_"&amp;"風力（陸上）"&amp;"_年間発電",データシート3!$A$1:$AB$1,0),0)/10^3</f>
        <v>1829952.6680000003</v>
      </c>
      <c r="BG85" s="953">
        <f>VLOOKUP(BC85&amp;"_令和4年度",データシート3!A:AB,MATCH("ea_"&amp;"中小水（河川）"&amp;"_年間発電",データシート3!$A$1:$AB$1,0),0)/10^3+VLOOKUP(BC85&amp;"_令和4年度",データシート3!A:AB,MATCH("ea_"&amp;"中小水（農業用水路）"&amp;"_年間発電",データシート3!$A$1:$AB$1,0),0)/10^3</f>
        <v>53754.743000000009</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1043.912</v>
      </c>
      <c r="BI85" s="953">
        <f t="shared" si="26"/>
        <v>2010215.5380000004</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19912.981618200563</v>
      </c>
      <c r="BK85" s="953">
        <f t="shared" si="21"/>
        <v>1990302.5563817997</v>
      </c>
      <c r="BL85" s="953">
        <f t="shared" si="22"/>
        <v>0</v>
      </c>
      <c r="BM85" s="953">
        <f t="shared" si="23"/>
        <v>1990302.5563817997</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01578</v>
      </c>
      <c r="AY86" s="20" t="str">
        <f>IF(IFERROR(比較地域マスタ!$AE21,"")=0,"",IFERROR(比較地域マスタ!$AE21,""))</f>
        <v>白老町</v>
      </c>
      <c r="AZ86" s="18"/>
      <c r="BA86" s="24">
        <v>15</v>
      </c>
      <c r="BB86" s="24">
        <v>1</v>
      </c>
      <c r="BC86" s="20" t="str">
        <f t="shared" si="24"/>
        <v>01578</v>
      </c>
      <c r="BD86" s="20" t="str">
        <f t="shared" si="25"/>
        <v>白老町</v>
      </c>
      <c r="BE86" s="953">
        <f>VLOOKUP(BC86&amp;"_令和4年度",データシート3!A:AB,MATCH("ea_"&amp;"太陽光（建物系）"&amp;"_年間発電",データシート3!$A$1:$AB$1,0),0)/10^3+VLOOKUP(BC86&amp;"_令和4年度",データシート3!A:AB,MATCH("ea_"&amp;"太陽光（土地系）"&amp;"_年間発電",データシート3!$A$1:$AB$1,0),0)/10^3</f>
        <v>643713.42100000009</v>
      </c>
      <c r="BF86" s="953">
        <f>VLOOKUP(BC86&amp;"_令和4年度",データシート3!A:AB,MATCH("ea_"&amp;"風力（陸上）"&amp;"_年間発電",データシート3!$A$1:$AB$1,0),0)/10^3</f>
        <v>1870341.9140000001</v>
      </c>
      <c r="BG86" s="953">
        <f>VLOOKUP(BC86&amp;"_令和4年度",データシート3!A:AB,MATCH("ea_"&amp;"中小水（河川）"&amp;"_年間発電",データシート3!$A$1:$AB$1,0),0)/10^3+VLOOKUP(BC86&amp;"_令和4年度",データシート3!A:AB,MATCH("ea_"&amp;"中小水（農業用水路）"&amp;"_年間発電",データシート3!$A$1:$AB$1,0),0)/10^3</f>
        <v>25648.931</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42969.186000000002</v>
      </c>
      <c r="BI86" s="953">
        <f t="shared" si="26"/>
        <v>2582673.452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117339.74353403297</v>
      </c>
      <c r="BK86" s="953">
        <f t="shared" si="21"/>
        <v>2465333.7084659669</v>
      </c>
      <c r="BL86" s="953">
        <f t="shared" si="22"/>
        <v>0</v>
      </c>
      <c r="BM86" s="953">
        <f t="shared" si="23"/>
        <v>2465333.7084659669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01333</v>
      </c>
      <c r="AY87" s="20" t="str">
        <f>IF(IFERROR(比較地域マスタ!$AE22,"")=0,"",IFERROR(比較地域マスタ!$AE22,""))</f>
        <v>知内町</v>
      </c>
      <c r="AZ87" s="18"/>
      <c r="BA87" s="24">
        <v>16</v>
      </c>
      <c r="BB87" s="24">
        <v>1</v>
      </c>
      <c r="BC87" s="20" t="str">
        <f t="shared" si="24"/>
        <v>01333</v>
      </c>
      <c r="BD87" s="20" t="str">
        <f t="shared" si="25"/>
        <v>知内町</v>
      </c>
      <c r="BE87" s="953">
        <f>VLOOKUP(BC87&amp;"_令和4年度",データシート3!A:AB,MATCH("ea_"&amp;"太陽光（建物系）"&amp;"_年間発電",データシート3!$A$1:$AB$1,0),0)/10^3+VLOOKUP(BC87&amp;"_令和4年度",データシート3!A:AB,MATCH("ea_"&amp;"太陽光（土地系）"&amp;"_年間発電",データシート3!$A$1:$AB$1,0),0)/10^3</f>
        <v>620600.65599999996</v>
      </c>
      <c r="BF87" s="953">
        <f>VLOOKUP(BC87&amp;"_令和4年度",データシート3!A:AB,MATCH("ea_"&amp;"風力（陸上）"&amp;"_年間発電",データシート3!$A$1:$AB$1,0),0)/10^3</f>
        <v>2068898.6780000001</v>
      </c>
      <c r="BG87" s="953">
        <f>VLOOKUP(BC87&amp;"_令和4年度",データシート3!A:AB,MATCH("ea_"&amp;"中小水（河川）"&amp;"_年間発電",データシート3!$A$1:$AB$1,0),0)/10^3+VLOOKUP(BC87&amp;"_令和4年度",データシート3!A:AB,MATCH("ea_"&amp;"中小水（農業用水路）"&amp;"_年間発電",データシート3!$A$1:$AB$1,0),0)/10^3</f>
        <v>18781.316999999995</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2708280.6509999996</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19067.625295736379</v>
      </c>
      <c r="BK87" s="953">
        <f t="shared" si="21"/>
        <v>2689213.0257042632</v>
      </c>
      <c r="BL87" s="953">
        <f t="shared" si="22"/>
        <v>0</v>
      </c>
      <c r="BM87" s="953">
        <f t="shared" si="23"/>
        <v>2689213.0257042632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01610</v>
      </c>
      <c r="AY88" s="20" t="str">
        <f>IF(IFERROR(比較地域マスタ!$AE23,"")=0,"",IFERROR(比較地域マスタ!$AE23,""))</f>
        <v>新ひだか町</v>
      </c>
      <c r="AZ88" s="18"/>
      <c r="BA88" s="24">
        <v>17</v>
      </c>
      <c r="BB88" s="24">
        <v>1</v>
      </c>
      <c r="BC88" s="20" t="str">
        <f t="shared" si="24"/>
        <v>01610</v>
      </c>
      <c r="BD88" s="20" t="str">
        <f t="shared" si="25"/>
        <v>新ひだか町</v>
      </c>
      <c r="BE88" s="953">
        <f>VLOOKUP(BC88&amp;"_令和4年度",データシート3!A:AB,MATCH("ea_"&amp;"太陽光（建物系）"&amp;"_年間発電",データシート3!$A$1:$AB$1,0),0)/10^3+VLOOKUP(BC88&amp;"_令和4年度",データシート3!A:AB,MATCH("ea_"&amp;"太陽光（土地系）"&amp;"_年間発電",データシート3!$A$1:$AB$1,0),0)/10^3</f>
        <v>3654113.2770000002</v>
      </c>
      <c r="BF88" s="953">
        <f>VLOOKUP(BC88&amp;"_令和4年度",データシート3!A:AB,MATCH("ea_"&amp;"風力（陸上）"&amp;"_年間発電",データシート3!$A$1:$AB$1,0),0)/10^3</f>
        <v>2962386.6120000007</v>
      </c>
      <c r="BG88" s="953">
        <f>VLOOKUP(BC88&amp;"_令和4年度",データシート3!A:AB,MATCH("ea_"&amp;"中小水（河川）"&amp;"_年間発電",データシート3!$A$1:$AB$1,0),0)/10^3+VLOOKUP(BC88&amp;"_令和4年度",データシート3!A:AB,MATCH("ea_"&amp;"中小水（農業用水路）"&amp;"_年間発電",データシート3!$A$1:$AB$1,0),0)/10^3</f>
        <v>432395.554</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396.863</v>
      </c>
      <c r="BI88" s="953">
        <f t="shared" si="26"/>
        <v>7049292.3059999999</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101609.79234771662</v>
      </c>
      <c r="BK88" s="953">
        <f t="shared" si="21"/>
        <v>6947682.5136522837</v>
      </c>
      <c r="BL88" s="953">
        <f t="shared" si="22"/>
        <v>0</v>
      </c>
      <c r="BM88" s="953">
        <f t="shared" si="23"/>
        <v>6947682.5136522837</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01371</v>
      </c>
      <c r="AY89" s="20" t="str">
        <f>IF(IFERROR(比較地域マスタ!$AE24,"")=0,"",IFERROR(比較地域マスタ!$AE24,""))</f>
        <v>せたな町</v>
      </c>
      <c r="AZ89" s="18"/>
      <c r="BA89" s="24">
        <v>18</v>
      </c>
      <c r="BB89" s="24">
        <v>1</v>
      </c>
      <c r="BC89" s="20" t="str">
        <f t="shared" si="24"/>
        <v>01371</v>
      </c>
      <c r="BD89" s="20" t="str">
        <f t="shared" si="25"/>
        <v>せたな町</v>
      </c>
      <c r="BE89" s="953">
        <f>VLOOKUP(BC89&amp;"_令和4年度",データシート3!A:AB,MATCH("ea_"&amp;"太陽光（建物系）"&amp;"_年間発電",データシート3!$A$1:$AB$1,0),0)/10^3+VLOOKUP(BC89&amp;"_令和4年度",データシート3!A:AB,MATCH("ea_"&amp;"太陽光（土地系）"&amp;"_年間発電",データシート3!$A$1:$AB$1,0),0)/10^3</f>
        <v>1985975.0090000001</v>
      </c>
      <c r="BF89" s="953">
        <f>VLOOKUP(BC89&amp;"_令和4年度",データシート3!A:AB,MATCH("ea_"&amp;"風力（陸上）"&amp;"_年間発電",データシート3!$A$1:$AB$1,0),0)/10^3</f>
        <v>4735357.6399999987</v>
      </c>
      <c r="BG89" s="953">
        <f>VLOOKUP(BC89&amp;"_令和4年度",データシート3!A:AB,MATCH("ea_"&amp;"中小水（河川）"&amp;"_年間発電",データシート3!$A$1:$AB$1,0),0)/10^3+VLOOKUP(BC89&amp;"_令和4年度",データシート3!A:AB,MATCH("ea_"&amp;"中小水（農業用水路）"&amp;"_年間発電",データシート3!$A$1:$AB$1,0),0)/10^3</f>
        <v>101357.63400000001</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1224.683</v>
      </c>
      <c r="BI89" s="953">
        <f t="shared" si="26"/>
        <v>6823914.9659999982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34014.471162949696</v>
      </c>
      <c r="BK89" s="953">
        <f t="shared" si="21"/>
        <v>6789900.4948370485</v>
      </c>
      <c r="BL89" s="953">
        <f t="shared" si="22"/>
        <v>0</v>
      </c>
      <c r="BM89" s="953">
        <f t="shared" si="23"/>
        <v>6789900.4948370485</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01575</v>
      </c>
      <c r="AY90" s="20" t="str">
        <f>IF(IFERROR(比較地域マスタ!$AE25,"")=0,"",IFERROR(比較地域マスタ!$AE25,""))</f>
        <v>壮瞥町</v>
      </c>
      <c r="AZ90" s="18"/>
      <c r="BA90" s="24">
        <v>19</v>
      </c>
      <c r="BB90" s="24">
        <v>1</v>
      </c>
      <c r="BC90" s="20" t="str">
        <f t="shared" si="24"/>
        <v>01575</v>
      </c>
      <c r="BD90" s="20" t="str">
        <f t="shared" si="25"/>
        <v>壮瞥町</v>
      </c>
      <c r="BE90" s="953">
        <f>VLOOKUP(BC90&amp;"_令和4年度",データシート3!A:AB,MATCH("ea_"&amp;"太陽光（建物系）"&amp;"_年間発電",データシート3!$A$1:$AB$1,0),0)/10^3+VLOOKUP(BC90&amp;"_令和4年度",データシート3!A:AB,MATCH("ea_"&amp;"太陽光（土地系）"&amp;"_年間発電",データシート3!$A$1:$AB$1,0),0)/10^3</f>
        <v>470920.13099999999</v>
      </c>
      <c r="BF90" s="953">
        <f>VLOOKUP(BC90&amp;"_令和4年度",データシート3!A:AB,MATCH("ea_"&amp;"風力（陸上）"&amp;"_年間発電",データシート3!$A$1:$AB$1,0),0)/10^3</f>
        <v>1052519.781</v>
      </c>
      <c r="BG90" s="953">
        <f>VLOOKUP(BC90&amp;"_令和4年度",データシート3!A:AB,MATCH("ea_"&amp;"中小水（河川）"&amp;"_年間発電",データシート3!$A$1:$AB$1,0),0)/10^3+VLOOKUP(BC90&amp;"_令和4年度",データシート3!A:AB,MATCH("ea_"&amp;"中小水（農業用水路）"&amp;"_年間発電",データシート3!$A$1:$AB$1,0),0)/10^3</f>
        <v>63520.800000000003</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50343.129000000001</v>
      </c>
      <c r="BI90" s="953">
        <f t="shared" si="26"/>
        <v>1637303.841</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14502.072193270858</v>
      </c>
      <c r="BK90" s="953">
        <f t="shared" si="21"/>
        <v>1622801.7688067292</v>
      </c>
      <c r="BL90" s="953">
        <f t="shared" si="22"/>
        <v>0</v>
      </c>
      <c r="BM90" s="953">
        <f t="shared" si="23"/>
        <v>1622801.7688067292</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01233</v>
      </c>
      <c r="AY91" s="20" t="str">
        <f>IF(IFERROR(比較地域マスタ!$AE26,"")=0,"",IFERROR(比較地域マスタ!$AE26,""))</f>
        <v>伊達市</v>
      </c>
      <c r="BA91" s="24">
        <v>20</v>
      </c>
      <c r="BB91" s="24">
        <v>1</v>
      </c>
      <c r="BC91" s="20" t="str">
        <f t="shared" si="24"/>
        <v>01233</v>
      </c>
      <c r="BD91" s="20" t="str">
        <f t="shared" si="25"/>
        <v>伊達市</v>
      </c>
      <c r="BE91" s="953">
        <f>VLOOKUP(BC91&amp;"_令和4年度",データシート3!A:AB,MATCH("ea_"&amp;"太陽光（建物系）"&amp;"_年間発電",データシート3!$A$1:$AB$1,0),0)/10^3+VLOOKUP(BC91&amp;"_令和4年度",データシート3!A:AB,MATCH("ea_"&amp;"太陽光（土地系）"&amp;"_年間発電",データシート3!$A$1:$AB$1,0),0)/10^3</f>
        <v>1986407.0830000001</v>
      </c>
      <c r="BF91" s="953">
        <f>VLOOKUP(BC91&amp;"_令和4年度",データシート3!A:AB,MATCH("ea_"&amp;"風力（陸上）"&amp;"_年間発電",データシート3!$A$1:$AB$1,0),0)/10^3</f>
        <v>3078201.9730000002</v>
      </c>
      <c r="BG91" s="953">
        <f>VLOOKUP(BC91&amp;"_令和4年度",データシート3!A:AB,MATCH("ea_"&amp;"中小水（河川）"&amp;"_年間発電",データシート3!$A$1:$AB$1,0),0)/10^3+VLOOKUP(BC91&amp;"_令和4年度",データシート3!A:AB,MATCH("ea_"&amp;"中小水（農業用水路）"&amp;"_年間発電",データシート3!$A$1:$AB$1,0),0)/10^3</f>
        <v>54720.248</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38833.808000000005</v>
      </c>
      <c r="BI91" s="953">
        <f t="shared" si="26"/>
        <v>5158163.1119999997</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156694.97011714926</v>
      </c>
      <c r="BK91" s="953">
        <f t="shared" si="21"/>
        <v>5001468.1418828508</v>
      </c>
      <c r="BL91" s="953">
        <f t="shared" si="22"/>
        <v>0</v>
      </c>
      <c r="BM91" s="953">
        <f t="shared" si="23"/>
        <v>5001468.1418828508</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01584</v>
      </c>
      <c r="AY92" s="20" t="str">
        <f>IF(IFERROR(比較地域マスタ!$AE27,"")=0,"",IFERROR(比較地域マスタ!$AE27,""))</f>
        <v>洞爺湖町</v>
      </c>
      <c r="AZ92" s="18"/>
      <c r="BA92" s="24">
        <v>21</v>
      </c>
      <c r="BB92" s="24">
        <v>1</v>
      </c>
      <c r="BC92" s="20" t="str">
        <f t="shared" si="24"/>
        <v>01584</v>
      </c>
      <c r="BD92" s="20" t="str">
        <f t="shared" si="25"/>
        <v>洞爺湖町</v>
      </c>
      <c r="BE92" s="953">
        <f>VLOOKUP(BC92&amp;"_令和4年度",データシート3!A:AB,MATCH("ea_"&amp;"太陽光（建物系）"&amp;"_年間発電",データシート3!$A$1:$AB$1,0),0)/10^3+VLOOKUP(BC92&amp;"_令和4年度",データシート3!A:AB,MATCH("ea_"&amp;"太陽光（土地系）"&amp;"_年間発電",データシート3!$A$1:$AB$1,0),0)/10^3</f>
        <v>1075356.183</v>
      </c>
      <c r="BF92" s="953">
        <f>VLOOKUP(BC92&amp;"_令和4年度",データシート3!A:AB,MATCH("ea_"&amp;"風力（陸上）"&amp;"_年間発電",データシート3!$A$1:$AB$1,0),0)/10^3</f>
        <v>375285.26500000007</v>
      </c>
      <c r="BG92" s="953">
        <f>VLOOKUP(BC92&amp;"_令和4年度",データシート3!A:AB,MATCH("ea_"&amp;"中小水（河川）"&amp;"_年間発電",データシート3!$A$1:$AB$1,0),0)/10^3+VLOOKUP(BC92&amp;"_令和4年度",データシート3!A:AB,MATCH("ea_"&amp;"中小水（農業用水路）"&amp;"_年間発電",データシート3!$A$1:$AB$1,0),0)/10^3</f>
        <v>21370.653999999999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3777.0670000000005</v>
      </c>
      <c r="BI92" s="953">
        <f t="shared" si="26"/>
        <v>1475789.1690000002</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48135.596901847442</v>
      </c>
      <c r="BK92" s="953">
        <f>BI92-BJ92</f>
        <v>1427653.5720981527</v>
      </c>
      <c r="BL92" s="953">
        <f t="shared" si="22"/>
        <v>0</v>
      </c>
      <c r="BM92" s="953">
        <f t="shared" si="23"/>
        <v>1427653.5720981527</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01213</v>
      </c>
      <c r="AY93" s="20" t="str">
        <f>IF(IFERROR(比較地域マスタ!$AE28,"")=0,"",IFERROR(比較地域マスタ!$AE28,""))</f>
        <v>苫小牧市</v>
      </c>
      <c r="AZ93" s="18"/>
      <c r="BA93" s="24">
        <v>22</v>
      </c>
      <c r="BB93" s="24">
        <v>1</v>
      </c>
      <c r="BC93" s="20" t="str">
        <f t="shared" si="24"/>
        <v>01213</v>
      </c>
      <c r="BD93" s="20" t="str">
        <f t="shared" si="25"/>
        <v>苫小牧市</v>
      </c>
      <c r="BE93" s="953">
        <f>VLOOKUP(BC93&amp;"_令和4年度",データシート3!A:AB,MATCH("ea_"&amp;"太陽光（建物系）"&amp;"_年間発電",データシート3!$A$1:$AB$1,0),0)/10^3+VLOOKUP(BC93&amp;"_令和4年度",データシート3!A:AB,MATCH("ea_"&amp;"太陽光（土地系）"&amp;"_年間発電",データシート3!$A$1:$AB$1,0),0)/10^3</f>
        <v>1382679.027</v>
      </c>
      <c r="BF93" s="953">
        <f>VLOOKUP(BC93&amp;"_令和4年度",データシート3!A:AB,MATCH("ea_"&amp;"風力（陸上）"&amp;"_年間発電",データシート3!$A$1:$AB$1,0),0)/10^3</f>
        <v>6418562.1270000003</v>
      </c>
      <c r="BG93" s="953">
        <f>VLOOKUP(BC93&amp;"_令和4年度",データシート3!A:AB,MATCH("ea_"&amp;"中小水（河川）"&amp;"_年間発電",データシート3!$A$1:$AB$1,0),0)/10^3+VLOOKUP(BC93&amp;"_令和4年度",データシート3!A:AB,MATCH("ea_"&amp;"中小水（農業用水路）"&amp;"_年間発電",データシート3!$A$1:$AB$1,0),0)/10^3</f>
        <v>827.83699999999988</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1836699.183</v>
      </c>
      <c r="BI93" s="953">
        <f t="shared" si="26"/>
        <v>9638768.1740000006</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1736931.354201948</v>
      </c>
      <c r="BK93" s="953">
        <f t="shared" si="21"/>
        <v>7901836.8197980523</v>
      </c>
      <c r="BL93" s="953">
        <f t="shared" si="22"/>
        <v>0</v>
      </c>
      <c r="BM93" s="953">
        <f t="shared" si="23"/>
        <v>7901836.8197980523</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01571</v>
      </c>
      <c r="AY94" s="20" t="str">
        <f>IF(IFERROR(比較地域マスタ!$AE29,"")=0,"",IFERROR(比較地域マスタ!$AE29,""))</f>
        <v>豊浦町</v>
      </c>
      <c r="AZ94" s="18"/>
      <c r="BA94" s="24">
        <v>23</v>
      </c>
      <c r="BB94" s="24">
        <v>1</v>
      </c>
      <c r="BC94" s="20" t="str">
        <f t="shared" si="24"/>
        <v>01571</v>
      </c>
      <c r="BD94" s="20" t="str">
        <f t="shared" si="25"/>
        <v>豊浦町</v>
      </c>
      <c r="BE94" s="953">
        <f>VLOOKUP(BC94&amp;"_令和4年度",データシート3!A:AB,MATCH("ea_"&amp;"太陽光（建物系）"&amp;"_年間発電",データシート3!$A$1:$AB$1,0),0)/10^3+VLOOKUP(BC94&amp;"_令和4年度",データシート3!A:AB,MATCH("ea_"&amp;"太陽光（土地系）"&amp;"_年間発電",データシート3!$A$1:$AB$1,0),0)/10^3</f>
        <v>750786.28599999996</v>
      </c>
      <c r="BF94" s="953">
        <f>VLOOKUP(BC94&amp;"_令和4年度",データシート3!A:AB,MATCH("ea_"&amp;"風力（陸上）"&amp;"_年間発電",データシート3!$A$1:$AB$1,0),0)/10^3</f>
        <v>782040.27599999995</v>
      </c>
      <c r="BG94" s="953">
        <f>VLOOKUP(BC94&amp;"_令和4年度",データシート3!A:AB,MATCH("ea_"&amp;"中小水（河川）"&amp;"_年間発電",データシート3!$A$1:$AB$1,0),0)/10^3+VLOOKUP(BC94&amp;"_令和4年度",データシート3!A:AB,MATCH("ea_"&amp;"中小水（農業用水路）"&amp;"_年間発電",データシート3!$A$1:$AB$1,0),0)/10^3</f>
        <v>12603.627000000002</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1545430.189</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16671.075032029992</v>
      </c>
      <c r="BK94" s="953">
        <f t="shared" si="21"/>
        <v>1528759.11396797</v>
      </c>
      <c r="BL94" s="953">
        <f t="shared" si="22"/>
        <v>0</v>
      </c>
      <c r="BM94" s="953">
        <f t="shared" si="23"/>
        <v>1528759.11396797</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01337</v>
      </c>
      <c r="AY95" s="20" t="str">
        <f>IF(IFERROR(比較地域マスタ!$AE30,"")=0,"",IFERROR(比較地域マスタ!$AE30,""))</f>
        <v>七飯町</v>
      </c>
      <c r="AZ95" s="18"/>
      <c r="BA95" s="24">
        <v>24</v>
      </c>
      <c r="BB95" s="24">
        <v>1</v>
      </c>
      <c r="BC95" s="20" t="str">
        <f t="shared" si="24"/>
        <v>01337</v>
      </c>
      <c r="BD95" s="20" t="str">
        <f t="shared" si="25"/>
        <v>七飯町</v>
      </c>
      <c r="BE95" s="953">
        <f>VLOOKUP(BC95&amp;"_令和4年度",データシート3!A:AB,MATCH("ea_"&amp;"太陽光（建物系）"&amp;"_年間発電",データシート3!$A$1:$AB$1,0),0)/10^3+VLOOKUP(BC95&amp;"_令和4年度",データシート3!A:AB,MATCH("ea_"&amp;"太陽光（土地系）"&amp;"_年間発電",データシート3!$A$1:$AB$1,0),0)/10^3</f>
        <v>735418.82399999979</v>
      </c>
      <c r="BF95" s="953">
        <f>VLOOKUP(BC95&amp;"_令和4年度",データシート3!A:AB,MATCH("ea_"&amp;"風力（陸上）"&amp;"_年間発電",データシート3!$A$1:$AB$1,0),0)/10^3</f>
        <v>268872.00599999999</v>
      </c>
      <c r="BG95" s="953">
        <f>VLOOKUP(BC95&amp;"_令和4年度",データシート3!A:AB,MATCH("ea_"&amp;"中小水（河川）"&amp;"_年間発電",データシート3!$A$1:$AB$1,0),0)/10^3+VLOOKUP(BC95&amp;"_令和4年度",データシート3!A:AB,MATCH("ea_"&amp;"中小水（農業用水路）"&amp;"_年間発電",データシート3!$A$1:$AB$1,0),0)/10^3</f>
        <v>78505.61</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121.41400000000002</v>
      </c>
      <c r="BI95" s="953">
        <f t="shared" si="26"/>
        <v>1082917.8540000001</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115827.95577178462</v>
      </c>
      <c r="BK95" s="953">
        <f t="shared" si="21"/>
        <v>967089.8982282154</v>
      </c>
      <c r="BL95" s="953">
        <f t="shared" si="22"/>
        <v>0</v>
      </c>
      <c r="BM95" s="953">
        <f t="shared" si="23"/>
        <v>967089.8982282154</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01604</v>
      </c>
      <c r="AY96" s="20" t="str">
        <f>IF(IFERROR(比較地域マスタ!$AE31,"")=0,"",IFERROR(比較地域マスタ!$AE31,""))</f>
        <v>新冠町</v>
      </c>
      <c r="AZ96" s="18"/>
      <c r="BA96" s="24">
        <v>25</v>
      </c>
      <c r="BB96" s="24">
        <v>1</v>
      </c>
      <c r="BC96" s="20" t="str">
        <f t="shared" si="24"/>
        <v>01604</v>
      </c>
      <c r="BD96" s="20" t="str">
        <f t="shared" si="25"/>
        <v>新冠町</v>
      </c>
      <c r="BE96" s="953">
        <f>VLOOKUP(BC96&amp;"_令和4年度",データシート3!A:AB,MATCH("ea_"&amp;"太陽光（建物系）"&amp;"_年間発電",データシート3!$A$1:$AB$1,0),0)/10^3+VLOOKUP(BC96&amp;"_令和4年度",データシート3!A:AB,MATCH("ea_"&amp;"太陽光（土地系）"&amp;"_年間発電",データシート3!$A$1:$AB$1,0),0)/10^3</f>
        <v>2814694.077</v>
      </c>
      <c r="BF96" s="953">
        <f>VLOOKUP(BC96&amp;"_令和4年度",データシート3!A:AB,MATCH("ea_"&amp;"風力（陸上）"&amp;"_年間発電",データシート3!$A$1:$AB$1,0),0)/10^3</f>
        <v>1963254.0279999997</v>
      </c>
      <c r="BG96" s="953">
        <f>VLOOKUP(BC96&amp;"_令和4年度",データシート3!A:AB,MATCH("ea_"&amp;"中小水（河川）"&amp;"_年間発電",データシート3!$A$1:$AB$1,0),0)/10^3+VLOOKUP(BC96&amp;"_令和4年度",データシート3!A:AB,MATCH("ea_"&amp;"中小水（農業用水路）"&amp;"_年間発電",データシート3!$A$1:$AB$1,0),0)/10^3</f>
        <v>70059.14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4848007.2449999992</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25609.400675346977</v>
      </c>
      <c r="BK96" s="953">
        <f t="shared" si="21"/>
        <v>4822397.8443246521</v>
      </c>
      <c r="BL96" s="953">
        <f t="shared" si="22"/>
        <v>0</v>
      </c>
      <c r="BM96" s="953">
        <f t="shared" si="23"/>
        <v>4822397.8443246521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01230</v>
      </c>
      <c r="AY97" s="20" t="str">
        <f>IF(IFERROR(比較地域マスタ!$AE32,"")=0,"",IFERROR(比較地域マスタ!$AE32,""))</f>
        <v>登別市</v>
      </c>
      <c r="AZ97" s="18"/>
      <c r="BA97" s="24">
        <v>26</v>
      </c>
      <c r="BB97" s="24">
        <v>1</v>
      </c>
      <c r="BC97" s="20" t="str">
        <f t="shared" si="24"/>
        <v>01230</v>
      </c>
      <c r="BD97" s="20" t="str">
        <f t="shared" si="25"/>
        <v>登別市</v>
      </c>
      <c r="BE97" s="953">
        <f>VLOOKUP(BC97&amp;"_令和4年度",データシート3!A:AB,MATCH("ea_"&amp;"太陽光（建物系）"&amp;"_年間発電",データシート3!$A$1:$AB$1,0),0)/10^3+VLOOKUP(BC97&amp;"_令和4年度",データシート3!A:AB,MATCH("ea_"&amp;"太陽光（土地系）"&amp;"_年間発電",データシート3!$A$1:$AB$1,0),0)/10^3</f>
        <v>618400.69499999995</v>
      </c>
      <c r="BF97" s="953">
        <f>VLOOKUP(BC97&amp;"_令和4年度",データシート3!A:AB,MATCH("ea_"&amp;"風力（陸上）"&amp;"_年間発電",データシート3!$A$1:$AB$1,0),0)/10^3</f>
        <v>1216765.1910000003</v>
      </c>
      <c r="BG97" s="953">
        <f>VLOOKUP(BC97&amp;"_令和4年度",データシート3!A:AB,MATCH("ea_"&amp;"中小水（河川）"&amp;"_年間発電",データシート3!$A$1:$AB$1,0),0)/10^3+VLOOKUP(BC97&amp;"_令和4年度",データシート3!A:AB,MATCH("ea_"&amp;"中小水（農業用水路）"&amp;"_年間発電",データシート3!$A$1:$AB$1,0),0)/10^3</f>
        <v>7833.1469999999999</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108903.13000000002</v>
      </c>
      <c r="BI97" s="953">
        <f t="shared" si="26"/>
        <v>1951902.1630000006</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190077.62433321643</v>
      </c>
      <c r="BK97" s="953">
        <f t="shared" si="21"/>
        <v>1761824.5386667843</v>
      </c>
      <c r="BL97" s="953">
        <f t="shared" si="22"/>
        <v>0</v>
      </c>
      <c r="BM97" s="953">
        <f t="shared" si="23"/>
        <v>1761824.5386667843</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01202</v>
      </c>
      <c r="AY98" s="20" t="str">
        <f>IF(IFERROR(比較地域マスタ!$AE33,"")=0,"",IFERROR(比較地域マスタ!$AE33,""))</f>
        <v>函館市</v>
      </c>
      <c r="AZ98" s="18"/>
      <c r="BA98" s="24">
        <v>27</v>
      </c>
      <c r="BB98" s="24">
        <v>1</v>
      </c>
      <c r="BC98" s="20" t="str">
        <f t="shared" si="24"/>
        <v>01202</v>
      </c>
      <c r="BD98" s="20" t="str">
        <f t="shared" si="25"/>
        <v>函館市</v>
      </c>
      <c r="BE98" s="953">
        <f>VLOOKUP(BC98&amp;"_令和4年度",データシート3!A:AB,MATCH("ea_"&amp;"太陽光（建物系）"&amp;"_年間発電",データシート3!$A$1:$AB$1,0),0)/10^3+VLOOKUP(BC98&amp;"_令和4年度",データシート3!A:AB,MATCH("ea_"&amp;"太陽光（土地系）"&amp;"_年間発電",データシート3!$A$1:$AB$1,0),0)/10^3</f>
        <v>1933591.452</v>
      </c>
      <c r="BF98" s="953">
        <f>VLOOKUP(BC98&amp;"_令和4年度",データシート3!A:AB,MATCH("ea_"&amp;"風力（陸上）"&amp;"_年間発電",データシート3!$A$1:$AB$1,0),0)/10^3</f>
        <v>5994159.0690000001</v>
      </c>
      <c r="BG98" s="953">
        <f>VLOOKUP(BC98&amp;"_令和4年度",データシート3!A:AB,MATCH("ea_"&amp;"中小水（河川）"&amp;"_年間発電",データシート3!$A$1:$AB$1,0),0)/10^3+VLOOKUP(BC98&amp;"_令和4年度",データシート3!A:AB,MATCH("ea_"&amp;"中小水（農業用水路）"&amp;"_年間発電",データシート3!$A$1:$AB$1,0),0)/10^3</f>
        <v>95243.207999999999</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6631.1030000000001</v>
      </c>
      <c r="BI98" s="953">
        <f t="shared" si="26"/>
        <v>8029624.8319999995</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1329951.185955446</v>
      </c>
      <c r="BK98" s="953">
        <f t="shared" si="21"/>
        <v>6699673.6460445533</v>
      </c>
      <c r="BL98" s="953">
        <f t="shared" si="22"/>
        <v>0</v>
      </c>
      <c r="BM98" s="953">
        <f t="shared" si="23"/>
        <v>6699673.6460445533</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01601</v>
      </c>
      <c r="AY99" s="20" t="str">
        <f>IF(IFERROR(比較地域マスタ!$AE34,"")=0,"",IFERROR(比較地域マスタ!$AE34,""))</f>
        <v>日高町</v>
      </c>
      <c r="AZ99" s="18"/>
      <c r="BA99" s="24">
        <v>28</v>
      </c>
      <c r="BB99" s="24">
        <v>1</v>
      </c>
      <c r="BC99" s="20" t="str">
        <f t="shared" si="24"/>
        <v>01601</v>
      </c>
      <c r="BD99" s="20" t="str">
        <f t="shared" si="25"/>
        <v>日高町</v>
      </c>
      <c r="BE99" s="953">
        <f>VLOOKUP(BC99&amp;"_令和4年度",データシート3!A:AB,MATCH("ea_"&amp;"太陽光（建物系）"&amp;"_年間発電",データシート3!$A$1:$AB$1,0),0)/10^3+VLOOKUP(BC99&amp;"_令和4年度",データシート3!A:AB,MATCH("ea_"&amp;"太陽光（土地系）"&amp;"_年間発電",データシート3!$A$1:$AB$1,0),0)/10^3</f>
        <v>3893833.5509999995</v>
      </c>
      <c r="BF99" s="953">
        <f>VLOOKUP(BC99&amp;"_令和4年度",データシート3!A:AB,MATCH("ea_"&amp;"風力（陸上）"&amp;"_年間発電",データシート3!$A$1:$AB$1,0),0)/10^3</f>
        <v>3594345.91</v>
      </c>
      <c r="BG99" s="953">
        <f>VLOOKUP(BC99&amp;"_令和4年度",データシート3!A:AB,MATCH("ea_"&amp;"中小水（河川）"&amp;"_年間発電",データシート3!$A$1:$AB$1,0),0)/10^3+VLOOKUP(BC99&amp;"_令和4年度",データシート3!A:AB,MATCH("ea_"&amp;"中小水（農業用水路）"&amp;"_年間発電",データシート3!$A$1:$AB$1,0),0)/10^3</f>
        <v>115557.436</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8880.3619999999992</v>
      </c>
      <c r="BI99" s="953">
        <f t="shared" si="26"/>
        <v>7612617.2589999987</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62347.335668867505</v>
      </c>
      <c r="BK99" s="953">
        <f t="shared" si="21"/>
        <v>7550269.9233311312</v>
      </c>
      <c r="BL99" s="953">
        <f t="shared" si="22"/>
        <v>0</v>
      </c>
      <c r="BM99" s="953">
        <f t="shared" si="23"/>
        <v>7550269.9233311312</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01602</v>
      </c>
      <c r="AY100" s="20" t="str">
        <f>IF(IFERROR(比較地域マスタ!$AE35,"")=0,"",IFERROR(比較地域マスタ!$AE35,""))</f>
        <v>平取町</v>
      </c>
      <c r="AZ100" s="18"/>
      <c r="BA100" s="24">
        <v>29</v>
      </c>
      <c r="BB100" s="24">
        <v>1</v>
      </c>
      <c r="BC100" s="20" t="str">
        <f t="shared" si="24"/>
        <v>01602</v>
      </c>
      <c r="BD100" s="20" t="str">
        <f t="shared" si="25"/>
        <v>平取町</v>
      </c>
      <c r="BE100" s="953">
        <f>VLOOKUP(BC100&amp;"_令和4年度",データシート3!A:AB,MATCH("ea_"&amp;"太陽光（建物系）"&amp;"_年間発電",データシート3!$A$1:$AB$1,0),0)/10^3+VLOOKUP(BC100&amp;"_令和4年度",データシート3!A:AB,MATCH("ea_"&amp;"太陽光（土地系）"&amp;"_年間発電",データシート3!$A$1:$AB$1,0),0)/10^3</f>
        <v>1725396.5999999999</v>
      </c>
      <c r="BF100" s="953">
        <f>VLOOKUP(BC100&amp;"_令和4年度",データシート3!A:AB,MATCH("ea_"&amp;"風力（陸上）"&amp;"_年間発電",データシート3!$A$1:$AB$1,0),0)/10^3</f>
        <v>2980159.0639999998</v>
      </c>
      <c r="BG100" s="953">
        <f>VLOOKUP(BC100&amp;"_令和4年度",データシート3!A:AB,MATCH("ea_"&amp;"中小水（河川）"&amp;"_年間発電",データシート3!$A$1:$AB$1,0),0)/10^3+VLOOKUP(BC100&amp;"_令和4年度",データシート3!A:AB,MATCH("ea_"&amp;"中小水（農業用水路）"&amp;"_年間発電",データシート3!$A$1:$AB$1,0),0)/10^3</f>
        <v>51690.088000000003</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14362.616</v>
      </c>
      <c r="BI100" s="953">
        <f t="shared" si="26"/>
        <v>4771608.3680000007</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21171.403601678569</v>
      </c>
      <c r="BK100" s="953">
        <f t="shared" si="21"/>
        <v>4750436.9643983217</v>
      </c>
      <c r="BL100" s="953">
        <f t="shared" si="22"/>
        <v>0</v>
      </c>
      <c r="BM100" s="953">
        <f t="shared" si="23"/>
        <v>4750436.9643983217</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01332</v>
      </c>
      <c r="AY101" s="20" t="str">
        <f>IF(IFERROR(比較地域マスタ!$AE36,"")=0,"",IFERROR(比較地域マスタ!$AE36,""))</f>
        <v>福島町</v>
      </c>
      <c r="AZ101" s="18"/>
      <c r="BA101" s="24">
        <v>30</v>
      </c>
      <c r="BB101" s="24">
        <v>1</v>
      </c>
      <c r="BC101" s="20" t="str">
        <f t="shared" si="24"/>
        <v>01332</v>
      </c>
      <c r="BD101" s="20" t="str">
        <f t="shared" si="25"/>
        <v>福島町</v>
      </c>
      <c r="BE101" s="953">
        <f>VLOOKUP(BC101&amp;"_令和4年度",データシート3!A:AB,MATCH("ea_"&amp;"太陽光（建物系）"&amp;"_年間発電",データシート3!$A$1:$AB$1,0),0)/10^3+VLOOKUP(BC101&amp;"_令和4年度",データシート3!A:AB,MATCH("ea_"&amp;"太陽光（土地系）"&amp;"_年間発電",データシート3!$A$1:$AB$1,0),0)/10^3</f>
        <v>72383.281000000017</v>
      </c>
      <c r="BF101" s="953">
        <f>VLOOKUP(BC101&amp;"_令和4年度",データシート3!A:AB,MATCH("ea_"&amp;"風力（陸上）"&amp;"_年間発電",データシート3!$A$1:$AB$1,0),0)/10^3</f>
        <v>1295619.615</v>
      </c>
      <c r="BG101" s="953">
        <f>VLOOKUP(BC101&amp;"_令和4年度",データシート3!A:AB,MATCH("ea_"&amp;"中小水（河川）"&amp;"_年間発電",データシート3!$A$1:$AB$1,0),0)/10^3+VLOOKUP(BC101&amp;"_令和4年度",データシート3!A:AB,MATCH("ea_"&amp;"中小水（農業用水路）"&amp;"_年間発電",データシート3!$A$1:$AB$1,0),0)/10^3</f>
        <v>42037.610999999997</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1410040.507</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15659.774804852872</v>
      </c>
      <c r="BK101" s="953">
        <f t="shared" si="21"/>
        <v>1394380.7321951471</v>
      </c>
      <c r="BL101" s="953">
        <f t="shared" si="22"/>
        <v>0</v>
      </c>
      <c r="BM101" s="953">
        <f t="shared" si="23"/>
        <v>1394380.7321951471</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01236</v>
      </c>
      <c r="AY102" s="20" t="str">
        <f>IF(IFERROR(比較地域マスタ!$AE37,"")=0,"",IFERROR(比較地域マスタ!$AE37,""))</f>
        <v>北斗市</v>
      </c>
      <c r="AZ102" s="18"/>
      <c r="BA102" s="24">
        <v>31</v>
      </c>
      <c r="BB102" s="24">
        <v>1</v>
      </c>
      <c r="BC102" s="20" t="str">
        <f t="shared" si="24"/>
        <v>01236</v>
      </c>
      <c r="BD102" s="20" t="str">
        <f t="shared" si="25"/>
        <v>北斗市</v>
      </c>
      <c r="BE102" s="953">
        <f>VLOOKUP(BC102&amp;"_令和4年度",データシート3!A:AB,MATCH("ea_"&amp;"太陽光（建物系）"&amp;"_年間発電",データシート3!$A$1:$AB$1,0),0)/10^3+VLOOKUP(BC102&amp;"_令和4年度",データシート3!A:AB,MATCH("ea_"&amp;"太陽光（土地系）"&amp;"_年間発電",データシート3!$A$1:$AB$1,0),0)/10^3</f>
        <v>1525958.1029999997</v>
      </c>
      <c r="BF102" s="953">
        <f>VLOOKUP(BC102&amp;"_令和4年度",データシート3!A:AB,MATCH("ea_"&amp;"風力（陸上）"&amp;"_年間発電",データシート3!$A$1:$AB$1,0),0)/10^3</f>
        <v>3932191.9569999999</v>
      </c>
      <c r="BG102" s="953">
        <f>VLOOKUP(BC102&amp;"_令和4年度",データシート3!A:AB,MATCH("ea_"&amp;"中小水（河川）"&amp;"_年間発電",データシート3!$A$1:$AB$1,0),0)/10^3+VLOOKUP(BC102&amp;"_令和4年度",データシート3!A:AB,MATCH("ea_"&amp;"中小水（農業用水路）"&amp;"_年間発電",データシート3!$A$1:$AB$1,0),0)/10^3</f>
        <v>88075.953999999998</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2117.011</v>
      </c>
      <c r="BI102" s="953">
        <f t="shared" si="26"/>
        <v>5548343.0249999994</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233625.85295171392</v>
      </c>
      <c r="BK102" s="953">
        <f t="shared" si="21"/>
        <v>5314717.1720482856</v>
      </c>
      <c r="BL102" s="953">
        <f t="shared" si="22"/>
        <v>0</v>
      </c>
      <c r="BM102" s="953">
        <f t="shared" si="23"/>
        <v>5314717.1720482856</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01331</v>
      </c>
      <c r="AY103" s="20" t="str">
        <f>IF(IFERROR(比較地域マスタ!$AE38,"")=0,"",IFERROR(比較地域マスタ!$AE38,""))</f>
        <v>松前町</v>
      </c>
      <c r="AZ103" s="18"/>
      <c r="BA103" s="24">
        <v>32</v>
      </c>
      <c r="BB103" s="24">
        <v>1</v>
      </c>
      <c r="BC103" s="20" t="str">
        <f t="shared" si="24"/>
        <v>01331</v>
      </c>
      <c r="BD103" s="20" t="str">
        <f t="shared" si="25"/>
        <v>松前町</v>
      </c>
      <c r="BE103" s="953">
        <f>VLOOKUP(BC103&amp;"_令和4年度",データシート3!A:AB,MATCH("ea_"&amp;"太陽光（建物系）"&amp;"_年間発電",データシート3!$A$1:$AB$1,0),0)/10^3+VLOOKUP(BC103&amp;"_令和4年度",データシート3!A:AB,MATCH("ea_"&amp;"太陽光（土地系）"&amp;"_年間発電",データシート3!$A$1:$AB$1,0),0)/10^3</f>
        <v>218860.05400000003</v>
      </c>
      <c r="BF103" s="953">
        <f>VLOOKUP(BC103&amp;"_令和4年度",データシート3!A:AB,MATCH("ea_"&amp;"風力（陸上）"&amp;"_年間発電",データシート3!$A$1:$AB$1,0),0)/10^3</f>
        <v>1925690.554</v>
      </c>
      <c r="BG103" s="953">
        <f>VLOOKUP(BC103&amp;"_令和4年度",データシート3!A:AB,MATCH("ea_"&amp;"中小水（河川）"&amp;"_年間発電",データシート3!$A$1:$AB$1,0),0)/10^3+VLOOKUP(BC103&amp;"_令和4年度",データシート3!A:AB,MATCH("ea_"&amp;"中小水（農業用水路）"&amp;"_年間発電",データシート3!$A$1:$AB$1,0),0)/10^3</f>
        <v>125342.686</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77.263000000000005</v>
      </c>
      <c r="BI103" s="953">
        <f t="shared" si="26"/>
        <v>2269970.557</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29556.132496744664</v>
      </c>
      <c r="BK103" s="953">
        <f t="shared" si="21"/>
        <v>2240414.4245032552</v>
      </c>
      <c r="BL103" s="953">
        <f t="shared" si="22"/>
        <v>0</v>
      </c>
      <c r="BM103" s="953">
        <f t="shared" si="23"/>
        <v>2240414.4245032552</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01586</v>
      </c>
      <c r="AY104" s="20" t="str">
        <f>IF(IFERROR(比較地域マスタ!$AE39,"")=0,"",IFERROR(比較地域マスタ!$AE39,""))</f>
        <v>むかわ町</v>
      </c>
      <c r="AZ104" s="18"/>
      <c r="BA104" s="24">
        <v>33</v>
      </c>
      <c r="BB104" s="24">
        <v>1</v>
      </c>
      <c r="BC104" s="20" t="str">
        <f t="shared" si="24"/>
        <v>01586</v>
      </c>
      <c r="BD104" s="20" t="str">
        <f t="shared" si="25"/>
        <v>むかわ町</v>
      </c>
      <c r="BE104" s="953">
        <f>VLOOKUP(BC104&amp;"_令和4年度",データシート3!A:AB,MATCH("ea_"&amp;"太陽光（建物系）"&amp;"_年間発電",データシート3!$A$1:$AB$1,0),0)/10^3+VLOOKUP(BC104&amp;"_令和4年度",データシート3!A:AB,MATCH("ea_"&amp;"太陽光（土地系）"&amp;"_年間発電",データシート3!$A$1:$AB$1,0),0)/10^3</f>
        <v>1641393.4739999999</v>
      </c>
      <c r="BF104" s="953">
        <f>VLOOKUP(BC104&amp;"_令和4年度",データシート3!A:AB,MATCH("ea_"&amp;"風力（陸上）"&amp;"_年間発電",データシート3!$A$1:$AB$1,0),0)/10^3</f>
        <v>5162483.3459999999</v>
      </c>
      <c r="BG104" s="953">
        <f>VLOOKUP(BC104&amp;"_令和4年度",データシート3!A:AB,MATCH("ea_"&amp;"中小水（河川）"&amp;"_年間発電",データシート3!$A$1:$AB$1,0),0)/10^3+VLOOKUP(BC104&amp;"_令和4年度",データシート3!A:AB,MATCH("ea_"&amp;"中小水（農業用水路）"&amp;"_年間発電",データシート3!$A$1:$AB$1,0),0)/10^3</f>
        <v>18323.545999999995</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58185.56700000001</v>
      </c>
      <c r="BI104" s="953">
        <f t="shared" si="26"/>
        <v>6880385.9330000002</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37847.57220722051</v>
      </c>
      <c r="BK104" s="953">
        <f t="shared" ref="BK104:BK135" si="27">BI104-BJ104</f>
        <v>6842538.3607927794</v>
      </c>
      <c r="BL104" s="953">
        <f t="shared" ref="BL104:BL135" si="28">IF(BK104&gt;0,0,BK104)</f>
        <v>0</v>
      </c>
      <c r="BM104" s="953">
        <f t="shared" ref="BM104:BM135" si="29">IF(BK104&gt;0,BK104,0)</f>
        <v>6842538.3607927794</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01205</v>
      </c>
      <c r="AY105" s="20" t="str">
        <f>IF(IFERROR(比較地域マスタ!$AE40,"")=0,"",IFERROR(比較地域マスタ!$AE40,""))</f>
        <v>室蘭市</v>
      </c>
      <c r="AZ105" s="18"/>
      <c r="BA105" s="24">
        <v>34</v>
      </c>
      <c r="BB105" s="24">
        <v>1</v>
      </c>
      <c r="BC105" s="20" t="str">
        <f t="shared" si="24"/>
        <v>01205</v>
      </c>
      <c r="BD105" s="20" t="str">
        <f t="shared" si="25"/>
        <v>室蘭市</v>
      </c>
      <c r="BE105" s="953">
        <f>VLOOKUP(BC105&amp;"_令和4年度",データシート3!A:AB,MATCH("ea_"&amp;"太陽光（建物系）"&amp;"_年間発電",データシート3!$A$1:$AB$1,0),0)/10^3+VLOOKUP(BC105&amp;"_令和4年度",データシート3!A:AB,MATCH("ea_"&amp;"太陽光（土地系）"&amp;"_年間発電",データシート3!$A$1:$AB$1,0),0)/10^3</f>
        <v>568153.69299999997</v>
      </c>
      <c r="BF105" s="953">
        <f>VLOOKUP(BC105&amp;"_令和4年度",データシート3!A:AB,MATCH("ea_"&amp;"風力（陸上）"&amp;"_年間発電",データシート3!$A$1:$AB$1,0),0)/10^3</f>
        <v>168740.068</v>
      </c>
      <c r="BG105" s="953">
        <f>VLOOKUP(BC105&amp;"_令和4年度",データシート3!A:AB,MATCH("ea_"&amp;"中小水（河川）"&amp;"_年間発電",データシート3!$A$1:$AB$1,0),0)/10^3+VLOOKUP(BC105&amp;"_令和4年度",データシート3!A:AB,MATCH("ea_"&amp;"中小水（農業用水路）"&amp;"_年間発電",データシート3!$A$1:$AB$1,0),0)/10^3</f>
        <v>2566.6480000000006</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1175.452</v>
      </c>
      <c r="BI105" s="953">
        <f t="shared" si="26"/>
        <v>740635.86100000003</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726134.99397960794</v>
      </c>
      <c r="BK105" s="953">
        <f t="shared" si="27"/>
        <v>14500.867020392092</v>
      </c>
      <c r="BL105" s="953">
        <f t="shared" si="28"/>
        <v>0</v>
      </c>
      <c r="BM105" s="953">
        <f t="shared" si="29"/>
        <v>14500.867020392092</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01345</v>
      </c>
      <c r="AY106" s="20" t="str">
        <f>IF(IFERROR(比較地域マスタ!$AE41,"")=0,"",IFERROR(比較地域マスタ!$AE41,""))</f>
        <v>森町</v>
      </c>
      <c r="AZ106" s="18"/>
      <c r="BA106" s="24">
        <v>35</v>
      </c>
      <c r="BB106" s="24">
        <v>1</v>
      </c>
      <c r="BC106" s="20" t="str">
        <f t="shared" si="24"/>
        <v>01345</v>
      </c>
      <c r="BD106" s="20" t="str">
        <f t="shared" si="25"/>
        <v>森町</v>
      </c>
      <c r="BE106" s="953">
        <f>VLOOKUP(BC106&amp;"_令和4年度",データシート3!A:AB,MATCH("ea_"&amp;"太陽光（建物系）"&amp;"_年間発電",データシート3!$A$1:$AB$1,0),0)/10^3+VLOOKUP(BC106&amp;"_令和4年度",データシート3!A:AB,MATCH("ea_"&amp;"太陽光（土地系）"&amp;"_年間発電",データシート3!$A$1:$AB$1,0),0)/10^3</f>
        <v>1218492.601</v>
      </c>
      <c r="BF106" s="953">
        <f>VLOOKUP(BC106&amp;"_令和4年度",データシート3!A:AB,MATCH("ea_"&amp;"風力（陸上）"&amp;"_年間発電",データシート3!$A$1:$AB$1,0),0)/10^3</f>
        <v>4259237.2750000004</v>
      </c>
      <c r="BG106" s="953">
        <f>VLOOKUP(BC106&amp;"_令和4年度",データシート3!A:AB,MATCH("ea_"&amp;"中小水（河川）"&amp;"_年間発電",データシート3!$A$1:$AB$1,0),0)/10^3+VLOOKUP(BC106&amp;"_令和4年度",データシート3!A:AB,MATCH("ea_"&amp;"中小水（農業用水路）"&amp;"_年間発電",データシート3!$A$1:$AB$1,0),0)/10^3</f>
        <v>70904.235000000001</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126563.37900000002</v>
      </c>
      <c r="BI106" s="953">
        <f t="shared" si="26"/>
        <v>5675197.4900000002</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98510.49410030189</v>
      </c>
      <c r="BK106" s="953">
        <f t="shared" si="27"/>
        <v>5576686.9958996987</v>
      </c>
      <c r="BL106" s="953">
        <f t="shared" si="28"/>
        <v>0</v>
      </c>
      <c r="BM106" s="953">
        <f t="shared" si="29"/>
        <v>5576686.9958996987</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01346</v>
      </c>
      <c r="AY107" s="20" t="str">
        <f>IF(IFERROR(比較地域マスタ!$AE42,"")=0,"",IFERROR(比較地域マスタ!$AE42,""))</f>
        <v>八雲町</v>
      </c>
      <c r="AZ107" s="18"/>
      <c r="BA107" s="24">
        <v>36</v>
      </c>
      <c r="BB107" s="24">
        <v>1</v>
      </c>
      <c r="BC107" s="20" t="str">
        <f t="shared" si="24"/>
        <v>01346</v>
      </c>
      <c r="BD107" s="20" t="str">
        <f t="shared" si="25"/>
        <v>八雲町</v>
      </c>
      <c r="BE107" s="953">
        <f>VLOOKUP(BC107&amp;"_令和4年度",データシート3!A:AB,MATCH("ea_"&amp;"太陽光（建物系）"&amp;"_年間発電",データシート3!$A$1:$AB$1,0),0)/10^3+VLOOKUP(BC107&amp;"_令和4年度",データシート3!A:AB,MATCH("ea_"&amp;"太陽光（土地系）"&amp;"_年間発電",データシート3!$A$1:$AB$1,0),0)/10^3</f>
        <v>2811068.662</v>
      </c>
      <c r="BF107" s="953">
        <f>VLOOKUP(BC107&amp;"_令和4年度",データシート3!A:AB,MATCH("ea_"&amp;"風力（陸上）"&amp;"_年間発電",データシート3!$A$1:$AB$1,0),0)/10^3</f>
        <v>10368648.847999997</v>
      </c>
      <c r="BG107" s="953">
        <f>VLOOKUP(BC107&amp;"_令和4年度",データシート3!A:AB,MATCH("ea_"&amp;"中小水（河川）"&amp;"_年間発電",データシート3!$A$1:$AB$1,0),0)/10^3+VLOOKUP(BC107&amp;"_令和4年度",データシート3!A:AB,MATCH("ea_"&amp;"中小水（農業用水路）"&amp;"_年間発電",データシート3!$A$1:$AB$1,0),0)/10^3</f>
        <v>135965.18299999999</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296593.49399999995</v>
      </c>
      <c r="BI107" s="953">
        <f t="shared" si="26"/>
        <v>13612276.186999999</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91665.999236430827</v>
      </c>
      <c r="BK107" s="953">
        <f t="shared" si="27"/>
        <v>13520610.187763568</v>
      </c>
      <c r="BL107" s="953">
        <f t="shared" si="28"/>
        <v>0</v>
      </c>
      <c r="BM107" s="953">
        <f t="shared" si="29"/>
        <v>13520610.187763568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上ノ国町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01362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2024-03-14T13:00:39Z</dcterms:created>
  <dcterms:modified xsi:type="dcterms:W3CDTF">2024-03-14T13:00:40Z</dcterms:modified>
  <cp:category/>
  <cp:contentStatus/>
</cp:coreProperties>
</file>