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C64832F2-1E14-494A-8C75-C0468BB3B400}"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<sst xmlns="http://schemas.openxmlformats.org/spreadsheetml/2006/main" count="24475" uniqueCount="2416">
  <si>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</si>
  <si>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</si>
  <si>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</si>
  <si>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</si>
  <si>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</si>
  <si>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</si>
  <si>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</si>
  <si>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</si>
  <si>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</si>
  <si>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</si>
  <si>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</si>
  <si>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</si>
  <si>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</si>
  <si>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</si>
  <si>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</si>
  <si>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</si>
  <si>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</si>
  <si>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</si>
  <si>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</si>
  <si>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</si>
  <si>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</si>
  <si>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</si>
  <si>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</si>
  <si>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</si>
  <si>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</si>
  <si>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</si>
  <si>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</si>
  <si>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</si>
  <si>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</si>
  <si>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</si>
  <si>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</si>
  <si>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</si>
  <si>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</si>
  <si>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</si>
  <si>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</si>
  <si>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</si>
  <si>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</si>
  <si>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</si>
  <si>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</si>
  <si>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</si>
  <si>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</si>
  <si>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</si>
  <si>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</si>
  <si>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</si>
  <si>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</si>
  <si>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</si>
  <si>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</si>
  <si>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</si>
  <si>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</si>
  <si>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</si>
  <si>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</si>
  <si>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</si>
  <si>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</si>
  <si>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</si>
  <si>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</si>
  <si>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</si>
  <si>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</si>
  <si>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</si>
  <si>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</si>
  <si>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</si>
  <si>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</si>
  <si>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</si>
  <si>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</si>
  <si>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</si>
  <si>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</si>
  <si>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</si>
  <si>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</si>
  <si>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</si>
  <si>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</si>
  <si>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</si>
  <si>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</si>
  <si>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</si>
  <si>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</si>
  <si>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</si>
  <si>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</si>
  <si>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</si>
  <si>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</si>
  <si>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</si>
  <si>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</si>
  <si>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</si>
  <si>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</si>
  <si>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</si>
  <si>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</si>
  <si>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</si>
  <si>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</si>
  <si>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</si>
  <si>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</si>
  <si>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</si>
  <si>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</si>
  <si>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</si>
  <si>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</si>
  <si>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</si>
  <si>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</si>
  <si>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</si>
  <si>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</si>
  <si>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</si>
  <si>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</si>
  <si>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</si>
  <si>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</si>
  <si>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</si>
  <si>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</si>
  <si>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</si>
  <si>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</si>
  <si>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</si>
  <si>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</si>
  <si>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</si>
  <si>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</si>
  <si>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</si>
  <si>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</si>
  <si>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</si>
  <si>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</si>
  <si>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</si>
  <si>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</si>
  <si>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</si>
  <si>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</si>
  <si>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</si>
  <si>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</si>
  <si>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</si>
  <si>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</si>
  <si>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</si>
  <si>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</si>
  <si>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</si>
  <si>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</si>
  <si>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</si>
  <si>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</si>
  <si>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</si>
  <si>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</si>
  <si>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</si>
  <si>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</si>
  <si>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</si>
  <si>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</si>
  <si>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</si>
  <si>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</si>
  <si>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</si>
  <si>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</si>
  <si>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</si>
  <si>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</si>
  <si>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</si>
  <si>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</si>
  <si>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</si>
  <si>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</si>
  <si>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</si>
  <si>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</si>
  <si>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</si>
  <si>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</si>
  <si>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</si>
  <si>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</si>
  <si>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</si>
  <si>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</si>
  <si>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</si>
  <si>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</si>
  <si>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</si>
  <si>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</si>
  <si>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</si>
  <si>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</si>
  <si>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</si>
  <si>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</si>
  <si>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</si>
  <si>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</si>
  <si>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</si>
  <si>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</si>
  <si>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</si>
  <si>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</si>
  <si>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</si>
  <si>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</si>
  <si>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</si>
  <si>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</si>
  <si>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</si>
  <si>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</si>
  <si>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</si>
  <si>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</si>
  <si>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</si>
  <si>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</si>
  <si>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</si>
  <si>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</si>
  <si>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</si>
  <si>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</si>
  <si>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</si>
  <si>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</si>
  <si>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</si>
  <si>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</si>
  <si>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</si>
  <si>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</si>
  <si>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</si>
  <si>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</si>
  <si>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</si>
  <si>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</si>
  <si>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</si>
  <si>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</si>
  <si>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</si>
  <si>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</si>
  <si>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</si>
  <si>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</si>
  <si>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</si>
  <si>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</si>
  <si>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</si>
  <si>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</si>
  <si>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</si>
  <si>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</si>
  <si>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</si>
  <si>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</si>
  <si>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</si>
  <si>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</si>
  <si>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</si>
  <si>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</si>
  <si>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</si>
  <si>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</si>
  <si>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</si>
  <si>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</si>
  <si>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</si>
  <si>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</si>
  <si>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</si>
  <si>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</si>
  <si>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</si>
  <si>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</si>
  <si>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</si>
  <si>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</si>
  <si>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</si>
  <si>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</si>
  <si>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</si>
  <si>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</si>
  <si>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</si>
  <si>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</si>
  <si>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</si>
  <si>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</si>
  <si>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</si>
  <si>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</si>
  <si>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</si>
  <si>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</si>
  <si>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</si>
  <si>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</si>
  <si>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</si>
  <si>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</si>
  <si>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</si>
  <si>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</si>
  <si>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</si>
  <si>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</si>
  <si>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</si>
  <si>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</si>
  <si>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</si>
  <si>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</si>
  <si>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</si>
  <si>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</si>
  <si>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</si>
  <si>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</si>
  <si>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</si>
  <si>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</si>
  <si>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</si>
  <si>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</si>
  <si>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</si>
  <si>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</si>
  <si>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</si>
  <si>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</si>
  <si>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</si>
  <si>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</si>
  <si>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</si>
  <si>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</si>
  <si>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</si>
  <si>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</si>
  <si>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</si>
  <si>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</si>
  <si>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</si>
  <si>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</si>
  <si>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</si>
  <si>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</si>
  <si>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</si>
  <si>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</si>
  <si>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</si>
  <si>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</si>
  <si>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</si>
  <si>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</si>
  <si>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</si>
  <si>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</si>
  <si>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</si>
  <si>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</si>
  <si>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</si>
  <si>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</si>
  <si>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</si>
  <si>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</si>
  <si>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</si>
  <si>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</si>
  <si>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</si>
  <si>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</si>
  <si>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</si>
  <si>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</si>
  <si>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</si>
  <si>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</si>
  <si>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</si>
  <si>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</si>
  <si>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</si>
  <si>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</si>
  <si>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</si>
  <si>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</si>
  <si>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</si>
  <si>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</si>
  <si>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</si>
  <si>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</si>
  <si>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</si>
  <si>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</si>
  <si>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</si>
  <si>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</si>
  <si>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</si>
  <si>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</si>
  <si>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</si>
  <si>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</si>
  <si>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</si>
  <si>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</si>
  <si>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</si>
  <si>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</si>
  <si>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</si>
  <si>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</si>
  <si>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</si>
  <si>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</si>
  <si>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</si>
  <si>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</si>
  <si>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</si>
  <si>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</si>
  <si>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</si>
  <si>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</si>
  <si>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</si>
  <si>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</si>
  <si>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</si>
  <si>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</si>
  <si>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</si>
  <si>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</si>
  <si>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</si>
  <si>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</si>
  <si>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</si>
  <si>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</si>
  <si>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</si>
  <si>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</si>
  <si>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</si>
  <si>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</si>
  <si>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</si>
  <si>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</si>
  <si>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</si>
  <si>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</si>
  <si>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</si>
  <si>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</si>
  <si>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</si>
  <si>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</si>
  <si>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</si>
  <si>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</si>
  <si>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</si>
  <si>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</si>
  <si>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</si>
  <si>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</si>
  <si>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</si>
  <si>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</si>
  <si>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</si>
  <si>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</si>
  <si>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</si>
  <si>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</si>
  <si>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</si>
  <si>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</si>
  <si>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</si>
  <si>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</si>
  <si>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</si>
  <si>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</si>
  <si>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</si>
  <si>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</si>
  <si>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</si>
  <si>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</si>
  <si>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</si>
  <si>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</si>
  <si>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</si>
  <si>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</si>
  <si>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</si>
  <si>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</si>
  <si>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</si>
  <si>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</si>
  <si>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</si>
  <si>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</si>
  <si>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</si>
  <si>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</si>
  <si>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</si>
  <si>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</si>
  <si>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</si>
  <si>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</si>
  <si>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</si>
  <si>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</si>
  <si>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</si>
  <si>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</si>
  <si>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</si>
  <si>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</si>
  <si>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</si>
  <si>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</si>
  <si>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</si>
  <si>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</si>
  <si>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</si>
  <si>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</si>
  <si>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</si>
  <si>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</si>
  <si>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</si>
  <si>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</si>
  <si>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</si>
  <si>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</si>
  <si>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</si>
  <si>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</si>
  <si>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</si>
  <si>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</si>
  <si>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</si>
  <si>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</si>
  <si>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</si>
  <si>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</si>
  <si>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</si>
  <si>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</si>
  <si>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</si>
  <si>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</si>
  <si>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</si>
  <si>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</si>
  <si>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</si>
  <si>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</si>
  <si>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</si>
  <si>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</si>
  <si>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</si>
  <si>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</si>
  <si>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</si>
  <si>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</si>
  <si>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</si>
  <si>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</si>
  <si>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</si>
  <si>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</si>
  <si>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</si>
  <si>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</si>
  <si>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</si>
  <si>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</si>
  <si>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</si>
  <si>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</si>
  <si>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</si>
  <si>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</si>
  <si>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</si>
  <si>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</si>
  <si>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</si>
  <si>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</si>
  <si>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</si>
  <si>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</si>
  <si>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</si>
  <si>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</si>
  <si>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</si>
  <si>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</si>
  <si>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</si>
  <si>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</si>
  <si>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</si>
  <si>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</si>
  <si>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</si>
  <si>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</si>
  <si>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</si>
  <si>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</si>
  <si>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</si>
  <si>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</si>
  <si>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</si>
  <si>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</si>
  <si>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</si>
  <si>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</si>
  <si>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</si>
  <si>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</si>
  <si>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</si>
  <si>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</si>
  <si>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</si>
  <si>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</si>
  <si>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</si>
  <si>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</si>
  <si>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</si>
  <si>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</si>
  <si>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</si>
  <si>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</si>
  <si>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</si>
  <si>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</si>
  <si>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</si>
  <si>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</si>
  <si>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</si>
  <si>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</si>
  <si>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</si>
  <si>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</si>
  <si>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</si>
  <si>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</si>
  <si>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</si>
  <si>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</si>
  <si>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</si>
  <si>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</si>
  <si>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</si>
  <si>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</si>
  <si>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</si>
  <si>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</si>
  <si>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</si>
  <si>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</si>
  <si>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</si>
  <si>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</si>
  <si>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</si>
  <si>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</si>
  <si>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</si>
  <si>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</si>
  <si>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</si>
  <si>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</si>
  <si>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</si>
  <si>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</si>
  <si>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</si>
  <si>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</si>
  <si>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</si>
  <si>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</si>
  <si>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</si>
  <si>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</si>
  <si>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</si>
  <si>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</si>
  <si>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</si>
  <si>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</si>
  <si>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</si>
  <si>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</si>
  <si>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</si>
  <si>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</si>
  <si>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</si>
  <si>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</si>
  <si>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</si>
  <si>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</si>
  <si>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</si>
  <si>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</si>
  <si>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</si>
  <si>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</si>
  <si>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</si>
  <si>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</si>
  <si>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</si>
  <si>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</si>
  <si>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</si>
  <si>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</si>
  <si>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</si>
  <si>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</si>
  <si>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</si>
  <si>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</si>
  <si>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</si>
  <si>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</si>
  <si>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</si>
  <si>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</si>
  <si>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</si>
  <si>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</si>
  <si>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</si>
  <si>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</si>
  <si>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</si>
  <si>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</si>
  <si>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</si>
  <si>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</si>
  <si>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</si>
  <si>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</si>
  <si>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</si>
  <si>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</si>
  <si>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</si>
  <si>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</si>
  <si>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</si>
  <si>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</si>
  <si>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</si>
  <si>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</si>
  <si>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</si>
  <si>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</si>
  <si>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</si>
  <si>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</si>
  <si>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</si>
  <si>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</si>
  <si>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</si>
  <si>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</si>
  <si>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</si>
  <si>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</si>
  <si>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</si>
  <si>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</si>
  <si>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</si>
  <si>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</si>
  <si>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</si>
  <si>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</si>
  <si>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</si>
  <si>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</si>
  <si>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</si>
  <si>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</si>
  <si>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</si>
  <si>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</si>
  <si>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</si>
  <si>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</si>
  <si>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</si>
  <si>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</si>
  <si>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</si>
  <si>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</si>
  <si>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</si>
  <si>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</si>
  <si>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</si>
  <si>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</si>
  <si>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</si>
  <si>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</si>
  <si>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</si>
  <si>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</si>
  <si>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</si>
  <si>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</si>
  <si>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</si>
  <si>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</si>
  <si>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</si>
  <si>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</si>
  <si>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</si>
  <si>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</si>
  <si>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</si>
  <si>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</si>
  <si>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</si>
  <si>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</si>
  <si>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</si>
  <si>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</si>
  <si>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</si>
  <si>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</si>
  <si>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</si>
  <si>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</si>
  <si>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</si>
  <si>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</si>
  <si>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</si>
  <si>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</si>
  <si>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</si>
  <si>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</si>
  <si>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</si>
  <si>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</si>
  <si>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</si>
  <si>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</si>
  <si>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</si>
  <si>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</si>
  <si>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</si>
  <si>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</si>
  <si>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</si>
  <si>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</si>
  <si>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</si>
  <si>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</si>
  <si>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</si>
  <si>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</si>
  <si>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</si>
  <si>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</si>
  <si>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</si>
  <si>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</si>
  <si>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</si>
  <si>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</si>
  <si>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</si>
  <si>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</si>
  <si>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</si>
  <si>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</si>
  <si>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</si>
  <si>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</si>
  <si>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</si>
  <si>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</si>
  <si>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</si>
  <si>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</si>
  <si>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</si>
  <si>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</si>
  <si>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</si>
  <si>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</si>
  <si>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</si>
  <si>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</si>
  <si>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</si>
  <si>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</si>
  <si>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</si>
  <si>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</si>
  <si>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</si>
  <si>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</si>
  <si>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</si>
  <si>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</si>
  <si>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</si>
  <si>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</si>
  <si>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</si>
  <si>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</si>
  <si>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</si>
  <si>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</si>
  <si>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</si>
  <si>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</si>
  <si>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</si>
  <si>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</si>
  <si>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</si>
  <si>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</si>
  <si>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</si>
  <si>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</si>
  <si>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</si>
  <si>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</si>
  <si>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</si>
  <si>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</si>
  <si>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</si>
  <si>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</si>
  <si>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</si>
  <si>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</si>
  <si>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</si>
  <si>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</si>
  <si>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</si>
  <si>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</si>
  <si>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</si>
  <si>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</si>
  <si>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</si>
  <si>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</si>
  <si>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</si>
  <si>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</si>
  <si>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</si>
  <si>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</si>
  <si>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</si>
  <si>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</si>
  <si>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</si>
  <si>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</si>
  <si>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</si>
  <si>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</si>
  <si>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</si>
  <si>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</si>
  <si>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</si>
  <si>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</si>
  <si>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</si>
  <si>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</si>
  <si>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</si>
  <si>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</si>
  <si>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</si>
  <si>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</si>
  <si>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</si>
  <si>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</si>
  <si>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</si>
  <si>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</si>
  <si>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</si>
  <si>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</si>
  <si>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</si>
  <si>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</si>
  <si>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</si>
  <si>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</si>
  <si>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</si>
  <si>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</si>
  <si>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</si>
  <si>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</si>
  <si>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</si>
  <si>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</si>
  <si>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</si>
  <si>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</si>
  <si>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</si>
  <si>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</si>
  <si>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</si>
  <si>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</si>
  <si>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</si>
  <si>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</si>
  <si>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</si>
  <si>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</si>
  <si>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</si>
  <si>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</si>
  <si>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</si>
  <si>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</si>
  <si>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</si>
  <si>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</si>
  <si>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</si>
  <si>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</si>
  <si>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</si>
  <si>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</si>
  <si>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</si>
  <si>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</si>
  <si>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</si>
  <si>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</si>
  <si>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</si>
  <si>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</si>
  <si>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</si>
  <si>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</si>
  <si>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</si>
  <si>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</si>
  <si>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</si>
  <si>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</si>
  <si>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</si>
  <si>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</si>
  <si>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</si>
  <si>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</si>
  <si>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</si>
  <si>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</si>
  <si>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</si>
  <si>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</si>
  <si>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</si>
  <si>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</si>
  <si>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</si>
  <si>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</si>
  <si>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</si>
  <si>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</si>
  <si>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</si>
  <si>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</si>
  <si>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</si>
  <si>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</si>
  <si>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</si>
  <si>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</si>
  <si>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</si>
  <si>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</si>
  <si>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</si>
  <si>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</si>
  <si>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</si>
  <si>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</si>
  <si>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</si>
  <si>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</si>
  <si>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</si>
  <si>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</si>
  <si>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</si>
  <si>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</si>
  <si>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</si>
  <si>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</si>
  <si>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</si>
  <si>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</si>
  <si>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</si>
  <si>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</si>
  <si>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</si>
  <si>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</si>
  <si>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</si>
  <si>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</si>
  <si>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</si>
  <si>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</si>
  <si>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</si>
  <si>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</si>
  <si>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</si>
  <si>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</si>
  <si>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</si>
  <si>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</si>
  <si>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</si>
  <si>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</si>
  <si>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</si>
  <si>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</si>
  <si>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</si>
  <si>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</si>
  <si>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</si>
  <si>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</si>
  <si>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</si>
  <si>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</si>
  <si>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</si>
  <si>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</si>
  <si>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</si>
  <si>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</si>
  <si>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</si>
  <si>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</si>
  <si>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</si>
  <si>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</si>
  <si>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</si>
  <si>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</si>
  <si>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</si>
  <si>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</si>
  <si>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</si>
  <si>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</si>
  <si>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</si>
  <si>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</si>
  <si>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</si>
  <si>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</si>
  <si>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</si>
  <si>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</si>
  <si>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</si>
  <si>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</si>
  <si>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</si>
  <si>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</si>
  <si>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</si>
  <si>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</si>
  <si>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</si>
  <si>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</si>
  <si>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</si>
  <si>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</si>
  <si>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</si>
  <si>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</si>
  <si>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</si>
  <si>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</si>
  <si>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</si>
  <si>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</si>
  <si>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</si>
  <si>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</si>
  <si>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</si>
  <si>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</si>
  <si>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</si>
  <si>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</si>
  <si>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</si>
  <si>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</si>
  <si>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</si>
  <si>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</si>
  <si>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</si>
  <si>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</si>
  <si>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</si>
  <si>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</si>
  <si>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</si>
  <si>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</si>
  <si>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</si>
  <si>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</si>
  <si>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</si>
  <si>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</si>
  <si>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</si>
  <si>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</si>
  <si>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</si>
  <si>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</si>
  <si>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</si>
  <si>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</si>
  <si>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</si>
  <si>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</si>
  <si>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</si>
  <si>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</si>
  <si>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</si>
  <si>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</si>
  <si>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</si>
  <si>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</si>
  <si>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</si>
  <si>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</si>
  <si>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</si>
  <si>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</si>
  <si>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</si>
  <si>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</si>
  <si>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</si>
  <si>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</si>
  <si>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</si>
  <si>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</si>
  <si>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</si>
  <si>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</si>
  <si>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</si>
  <si>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</si>
  <si>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</si>
  <si>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</si>
  <si>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</si>
  <si>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</si>
  <si>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</si>
  <si>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</si>
  <si>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</si>
  <si>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</si>
  <si>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</si>
  <si>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</si>
  <si>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</si>
  <si>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</si>
  <si>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</si>
  <si>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</si>
  <si>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</si>
  <si>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</si>
  <si>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</si>
  <si>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</si>
  <si>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</si>
  <si>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</si>
  <si>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</si>
  <si>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</si>
  <si>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</si>
  <si>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</si>
  <si>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</si>
  <si>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</si>
  <si>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</si>
  <si>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</si>
  <si>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</si>
  <si>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</si>
  <si>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</si>
  <si>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</si>
  <si>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</si>
  <si>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</si>
  <si>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</si>
  <si>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</si>
  <si>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</si>
  <si>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</si>
  <si>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</si>
  <si>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</si>
  <si>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</si>
  <si>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</si>
  <si>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</si>
  <si>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</si>
  <si>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</si>
  <si>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</si>
  <si>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</si>
  <si>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</si>
  <si>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</si>
  <si>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</si>
  <si>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</si>
  <si>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</si>
  <si>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</si>
  <si>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</si>
  <si>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</si>
  <si>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</si>
  <si>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</si>
  <si>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</si>
  <si>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</si>
  <si>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</si>
  <si>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</si>
  <si>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</si>
  <si>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</si>
  <si>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</si>
  <si>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</si>
  <si>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</si>
  <si>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</si>
  <si>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</si>
  <si>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</si>
  <si>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</si>
  <si>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</si>
  <si>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</si>
  <si>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</si>
  <si>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</si>
  <si>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</si>
  <si>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</si>
  <si>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</si>
  <si>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</si>
  <si>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</si>
  <si>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</si>
  <si>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</si>
  <si>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</si>
  <si>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</si>
  <si>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</si>
  <si>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</si>
  <si>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</si>
  <si>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</si>
  <si>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</si>
  <si>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</si>
  <si>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</si>
  <si>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</si>
  <si>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</si>
  <si>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</si>
  <si>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</si>
  <si>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</si>
  <si>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</si>
  <si>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</si>
  <si>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</si>
  <si>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</si>
  <si>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</si>
  <si>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</si>
  <si>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</si>
  <si>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</si>
  <si>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</si>
  <si>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</si>
  <si>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</si>
  <si>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</si>
  <si>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</si>
  <si>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</si>
  <si>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</si>
  <si>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</si>
  <si>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</si>
  <si>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</si>
  <si>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</si>
  <si>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</si>
  <si>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</si>
  <si>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</si>
  <si>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</si>
  <si>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</si>
  <si>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</si>
  <si>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</si>
  <si>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</si>
  <si>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</si>
  <si>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</si>
  <si>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</si>
  <si>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</si>
  <si>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</si>
  <si>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</si>
  <si>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</si>
  <si>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</si>
  <si>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</si>
  <si>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</si>
  <si>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</si>
  <si>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</si>
  <si>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</si>
  <si>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</si>
  <si>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</si>
  <si>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</si>
  <si>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</si>
  <si>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</si>
  <si>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</si>
  <si>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</si>
  <si>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</si>
  <si>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</si>
  <si>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</si>
  <si>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</si>
  <si>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</si>
  <si>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</si>
  <si>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</si>
  <si>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</si>
  <si>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</si>
  <si>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</si>
  <si>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</si>
  <si>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</si>
  <si>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</si>
  <si>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</si>
  <si>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</si>
  <si>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</si>
  <si>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</si>
  <si>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</si>
  <si>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</si>
  <si>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</si>
  <si>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</si>
  <si>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</si>
  <si>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</si>
  <si>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</si>
  <si>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</si>
  <si>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</si>
  <si>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</si>
  <si>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</si>
  <si>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</si>
  <si>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</si>
  <si>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</si>
  <si>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</si>
  <si>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</si>
  <si>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</si>
  <si>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</si>
  <si>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</si>
  <si>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</si>
  <si>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</si>
  <si>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</si>
  <si>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</si>
  <si>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</si>
  <si>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</si>
  <si>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</si>
  <si>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</si>
  <si>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</si>
  <si>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</si>
  <si>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</si>
  <si>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</si>
  <si>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</si>
  <si>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</si>
  <si>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</si>
  <si>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</si>
  <si>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</si>
  <si>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</si>
  <si>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</si>
  <si>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</si>
  <si>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</si>
  <si>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</si>
  <si>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</si>
  <si>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</si>
  <si>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</si>
  <si>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</si>
  <si>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</si>
  <si>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</si>
  <si>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</si>
  <si>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</si>
  <si>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</si>
  <si>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</si>
  <si>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</si>
  <si>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</si>
  <si>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</si>
  <si>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</si>
  <si>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</si>
  <si>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</si>
  <si>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</si>
  <si>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</si>
  <si>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</si>
  <si>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</si>
  <si>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</si>
  <si>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</si>
  <si>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</si>
  <si>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</si>
  <si>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</si>
  <si>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</si>
  <si>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</si>
  <si>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</si>
  <si>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</si>
  <si>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</si>
  <si>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</si>
  <si>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</si>
  <si>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</si>
  <si>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</si>
  <si>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</si>
  <si>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</si>
  <si>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</si>
  <si>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</si>
  <si>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</si>
  <si>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</si>
  <si>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</si>
  <si>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</si>
  <si>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</si>
  <si>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</si>
  <si>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</si>
  <si>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</si>
  <si>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</si>
  <si>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</si>
  <si>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</si>
  <si>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</si>
  <si>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</si>
  <si>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</si>
  <si>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</si>
  <si>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</si>
  <si>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</si>
  <si>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</si>
  <si>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</si>
  <si>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</si>
  <si>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</si>
  <si>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</si>
  <si>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</si>
  <si>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</si>
  <si>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</si>
  <si>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</si>
  <si>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</si>
  <si>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</si>
  <si>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</si>
  <si>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</si>
  <si>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</si>
  <si>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</si>
  <si>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</si>
  <si>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</si>
  <si>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</si>
  <si>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</si>
  <si>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</si>
  <si>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</si>
  <si>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</si>
  <si>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</si>
  <si>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</si>
  <si>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</si>
  <si>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</si>
  <si>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</si>
  <si>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</si>
  <si>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</si>
  <si>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</si>
  <si>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</si>
  <si>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</si>
  <si>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</si>
  <si>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</si>
  <si>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</si>
  <si>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</si>
  <si>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</si>
  <si>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</si>
  <si>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</si>
  <si>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</si>
  <si>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</si>
  <si>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</si>
  <si>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</si>
  <si>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</si>
  <si>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</si>
  <si>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</si>
  <si>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</si>
  <si>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</si>
  <si>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</si>
  <si>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</si>
  <si>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</si>
  <si>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</si>
  <si>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</si>
  <si>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</si>
  <si>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</si>
  <si>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</si>
  <si>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</si>
  <si>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</si>
  <si>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</si>
  <si>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</si>
  <si>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</si>
  <si>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</si>
  <si>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</si>
  <si>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</si>
  <si>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</si>
  <si>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</si>
  <si>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</si>
  <si>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</si>
  <si>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</si>
  <si>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</si>
  <si>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</si>
  <si>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</si>
  <si>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</si>
  <si>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</si>
  <si>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</si>
  <si>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</si>
  <si>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</si>
  <si>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</si>
  <si>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</si>
  <si>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</si>
  <si>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</si>
  <si>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</si>
  <si>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</si>
  <si>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</si>
  <si>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</si>
  <si>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</si>
  <si>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</si>
  <si>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</si>
  <si>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</si>
  <si>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</si>
  <si>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</si>
  <si>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</si>
  <si>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</si>
  <si>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</si>
  <si>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</si>
  <si>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</si>
  <si>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</si>
  <si>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</si>
  <si>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</si>
  <si>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</si>
  <si>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</si>
  <si>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</si>
  <si>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</si>
  <si>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</si>
  <si>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</si>
  <si>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</si>
  <si>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</si>
  <si>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</si>
  <si>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</si>
  <si>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</si>
  <si>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</si>
  <si>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</si>
  <si>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</si>
  <si>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</si>
  <si>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</si>
  <si>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</si>
  <si>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</si>
  <si>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</si>
  <si>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</si>
  <si>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</si>
  <si>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</si>
  <si>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</si>
  <si>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</si>
  <si>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</si>
  <si>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</si>
  <si>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</si>
  <si>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</si>
  <si>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</si>
  <si>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</si>
  <si>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</si>
  <si>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</si>
  <si>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</si>
  <si>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</si>
  <si>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</si>
  <si>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</si>
  <si>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</si>
  <si>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</si>
  <si>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</si>
  <si>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</si>
  <si>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</si>
  <si>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</si>
  <si>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</si>
  <si>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</si>
  <si>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</si>
  <si>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</si>
  <si>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</si>
  <si>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</si>
  <si>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</si>
  <si>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</si>
  <si>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</si>
  <si>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</si>
  <si>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</si>
  <si>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</si>
  <si>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</si>
  <si>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</si>
  <si>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</si>
  <si>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</si>
  <si>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</si>
  <si>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</si>
  <si>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</si>
  <si>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</si>
  <si>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</si>
  <si>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</si>
  <si>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</si>
  <si>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</si>
  <si>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</si>
  <si>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</si>
  <si>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</si>
  <si>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</si>
  <si>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</si>
  <si>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</si>
  <si>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</si>
  <si>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</si>
  <si>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</si>
  <si>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</si>
  <si>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</si>
  <si>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</si>
  <si>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</si>
  <si>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</si>
  <si>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</si>
  <si>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</si>
  <si>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</si>
  <si>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</si>
  <si>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</si>
  <si>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</si>
  <si>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</si>
  <si>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</si>
  <si>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</si>
  <si>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</si>
  <si>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</si>
  <si>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</si>
  <si>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</si>
  <si>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</si>
  <si>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</si>
  <si>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</si>
  <si>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</si>
  <si>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</si>
  <si>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</si>
  <si>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</si>
  <si>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</si>
  <si>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</si>
  <si>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</si>
  <si>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</si>
  <si>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</si>
  <si>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</si>
  <si>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</si>
  <si>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</si>
  <si>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</si>
  <si>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</si>
  <si>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</si>
  <si>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</si>
  <si>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</si>
  <si>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</si>
  <si>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</si>
  <si>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</si>
  <si>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</si>
  <si>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</si>
  <si>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</si>
  <si>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</si>
  <si>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</si>
  <si>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</si>
  <si>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</si>
  <si>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</si>
  <si>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</si>
  <si>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</si>
  <si>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</si>
  <si>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</si>
  <si>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</si>
  <si>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</si>
  <si>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</si>
  <si>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</si>
  <si>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</si>
  <si>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</si>
  <si>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</si>
  <si>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</si>
  <si>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</si>
  <si>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</si>
  <si>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</si>
  <si>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</si>
  <si>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</si>
  <si>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</si>
  <si>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</si>
  <si>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</si>
  <si>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</si>
  <si>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</si>
  <si>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</si>
  <si>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</si>
  <si>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</si>
  <si>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</si>
  <si>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</si>
  <si>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</si>
  <si>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</si>
  <si>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</si>
  <si>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</si>
  <si>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</si>
  <si>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</si>
  <si>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</si>
  <si>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</si>
  <si>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</si>
  <si>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</si>
  <si>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</si>
  <si>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</si>
  <si>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</si>
  <si>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</si>
  <si>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</si>
  <si>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</si>
  <si>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</si>
  <si>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</si>
  <si>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</si>
  <si>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</si>
  <si>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</si>
  <si>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</si>
  <si>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</si>
  <si>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</si>
  <si>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</si>
  <si>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</si>
  <si>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</si>
  <si>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</si>
  <si>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</si>
  <si>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</si>
  <si>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</si>
  <si>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</si>
  <si>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</si>
  <si>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</si>
  <si>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</si>
  <si>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</si>
  <si>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</si>
  <si>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</si>
  <si>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</si>
  <si>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</si>
  <si>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</si>
  <si>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</si>
  <si>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</si>
  <si>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</si>
  <si>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</si>
  <si>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</si>
  <si>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</si>
  <si>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</si>
  <si>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</si>
  <si>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</si>
  <si>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</si>
  <si>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</si>
  <si>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</si>
  <si>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</si>
  <si>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</si>
  <si>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</si>
  <si>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</si>
  <si>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</si>
  <si>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</si>
  <si>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</si>
  <si>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</si>
  <si>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</si>
  <si>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</si>
  <si>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</si>
  <si>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</si>
  <si>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</si>
  <si>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</si>
  <si>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</si>
  <si>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</si>
  <si>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</si>
  <si>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</si>
  <si>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</si>
  <si>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</si>
  <si>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</si>
  <si>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</si>
  <si>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</si>
  <si>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</si>
  <si>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</si>
  <si>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</si>
  <si>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</si>
  <si>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</si>
  <si>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</si>
  <si>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</si>
  <si>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</si>
  <si>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</si>
  <si>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</si>
  <si>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</si>
  <si>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</si>
  <si>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</si>
  <si>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</si>
  <si>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</si>
  <si>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</si>
  <si>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</si>
  <si>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</si>
  <si>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</si>
  <si>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</si>
  <si>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</si>
  <si>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</si>
  <si>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</si>
  <si>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</si>
  <si>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</si>
  <si>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</si>
  <si>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</si>
  <si>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</si>
  <si>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</si>
  <si>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</si>
  <si>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</si>
  <si>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</si>
  <si>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</si>
  <si>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</si>
  <si>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</si>
  <si>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</si>
  <si>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</si>
  <si>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</si>
  <si>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</si>
  <si>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</si>
  <si>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</si>
  <si>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</si>
  <si>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</si>
  <si>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</si>
  <si>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</si>
  <si>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</si>
  <si>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</si>
  <si>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</si>
  <si>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</si>
  <si>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</si>
  <si>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</si>
  <si>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</si>
  <si>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</si>
  <si>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</si>
  <si>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</si>
  <si>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</si>
  <si>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</si>
  <si>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</si>
  <si>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</si>
  <si>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</si>
  <si>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</si>
  <si>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</si>
  <si>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</si>
  <si>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</si>
  <si>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</si>
  <si>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</si>
  <si>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</si>
  <si>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</si>
  <si>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</si>
  <si>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</si>
  <si>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</si>
  <si>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</si>
  <si>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</si>
  <si>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</si>
  <si>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</si>
  <si>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</si>
  <si>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</si>
  <si>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</si>
  <si>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</si>
  <si>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</si>
  <si>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</si>
  <si>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</si>
  <si>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</si>
  <si>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</si>
  <si>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</si>
  <si>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</si>
  <si>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</si>
  <si>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</si>
  <si>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</si>
  <si>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</si>
  <si>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</si>
  <si>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</si>
  <si>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</si>
  <si>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</si>
  <si>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</si>
  <si>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</si>
  <si>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</si>
  <si>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</si>
  <si>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</si>
  <si>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</si>
  <si>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</si>
  <si>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</si>
  <si>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</si>
  <si>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</si>
  <si>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</si>
  <si>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</si>
  <si>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</si>
  <si>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</si>
  <si>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</si>
  <si>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</si>
  <si>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</si>
  <si>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</si>
  <si>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</si>
  <si>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</si>
  <si>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</si>
  <si>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</si>
  <si>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</si>
  <si>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</si>
  <si>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</si>
  <si>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</si>
  <si>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</si>
  <si>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</si>
  <si>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</si>
  <si>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</si>
  <si>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</si>
  <si>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</si>
  <si>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</si>
  <si>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</si>
  <si>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</si>
  <si>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</si>
  <si>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</si>
  <si>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</si>
  <si>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</si>
  <si>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</si>
  <si>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</si>
  <si>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</si>
  <si>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</si>
  <si>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</si>
  <si>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</si>
  <si>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</si>
  <si>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</si>
  <si>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</si>
  <si>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</si>
  <si>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</si>
  <si>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</si>
  <si>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</si>
  <si>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</si>
  <si>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</si>
  <si>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</si>
  <si>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</si>
  <si>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</si>
  <si>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</si>
  <si>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</si>
  <si>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</si>
  <si>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</si>
  <si>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</si>
  <si>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</si>
  <si>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</si>
  <si>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</si>
  <si>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01202</t>
  </si>
  <si>
    <t>函館市</t>
  </si>
  <si>
    <t>01202_令和3年度</t>
  </si>
  <si>
    <t>01202_令和4年度</t>
  </si>
  <si>
    <t>02423</t>
  </si>
  <si>
    <t>大間町</t>
  </si>
  <si>
    <t>02423_令和3年度</t>
  </si>
  <si>
    <t>02423_令和4年度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</si>
  <si>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</si>
  <si>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</si>
  <si>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</si>
  <si>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</si>
  <si>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</si>
  <si>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</si>
  <si>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</si>
  <si>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</si>
  <si>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</si>
  <si>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</si>
  <si>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</si>
  <si>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</si>
  <si>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</si>
  <si>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</si>
  <si>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</si>
  <si>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</si>
  <si>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</si>
  <si>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</si>
  <si>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</si>
  <si>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</si>
  <si>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</si>
  <si>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</si>
  <si>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</si>
  <si>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</si>
  <si>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</si>
  <si>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</si>
  <si>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</si>
  <si>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</si>
  <si>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</si>
  <si>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</si>
  <si>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</si>
  <si>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</si>
  <si>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</si>
  <si>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</si>
  <si>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</si>
  <si>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</si>
  <si>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</si>
  <si>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</si>
  <si>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01427_令和4年度</t>
  </si>
  <si>
    <t>01427</t>
  </si>
  <si>
    <t>由仁町</t>
  </si>
  <si>
    <t>01427_令和3年度</t>
  </si>
  <si>
    <t>01363_令和4年度</t>
  </si>
  <si>
    <t>01363</t>
  </si>
  <si>
    <t>厚沢部町</t>
  </si>
  <si>
    <t>01581_令和4年度</t>
  </si>
  <si>
    <t>01581</t>
  </si>
  <si>
    <t>厚真町</t>
  </si>
  <si>
    <t>01585_令和4年度</t>
  </si>
  <si>
    <t>01585</t>
  </si>
  <si>
    <t>安平町</t>
  </si>
  <si>
    <t>01370_令和4年度</t>
  </si>
  <si>
    <t>01370</t>
  </si>
  <si>
    <t>今金町</t>
  </si>
  <si>
    <t>01607_令和4年度</t>
  </si>
  <si>
    <t>01607</t>
  </si>
  <si>
    <t>浦河町</t>
  </si>
  <si>
    <t>01361_令和4年度</t>
  </si>
  <si>
    <t>01361</t>
  </si>
  <si>
    <t>江差町</t>
  </si>
  <si>
    <t>01609_令和4年度</t>
  </si>
  <si>
    <t>01609</t>
  </si>
  <si>
    <t>えりも町</t>
  </si>
  <si>
    <t>01367_令和4年度</t>
  </si>
  <si>
    <t>01367</t>
  </si>
  <si>
    <t>奥尻町</t>
  </si>
  <si>
    <t>01347_令和4年度</t>
  </si>
  <si>
    <t>01347</t>
  </si>
  <si>
    <t>長万部町</t>
  </si>
  <si>
    <t>01364_令和4年度</t>
  </si>
  <si>
    <t>01364</t>
  </si>
  <si>
    <t>乙部町</t>
  </si>
  <si>
    <t>01362_令和4年度</t>
  </si>
  <si>
    <t>01362</t>
  </si>
  <si>
    <t>上ノ国町</t>
  </si>
  <si>
    <t>01334_令和4年度</t>
  </si>
  <si>
    <t>01334</t>
  </si>
  <si>
    <t>木古内町</t>
  </si>
  <si>
    <t>01608_令和4年度</t>
  </si>
  <si>
    <t>01608</t>
  </si>
  <si>
    <t>様似町</t>
  </si>
  <si>
    <t>01343_令和4年度</t>
  </si>
  <si>
    <t>01343</t>
  </si>
  <si>
    <t>鹿部町</t>
  </si>
  <si>
    <t>01578_令和4年度</t>
  </si>
  <si>
    <t>01578</t>
  </si>
  <si>
    <t>白老町</t>
  </si>
  <si>
    <t>01333_令和4年度</t>
  </si>
  <si>
    <t>01333</t>
  </si>
  <si>
    <t>知内町</t>
  </si>
  <si>
    <t>01610_令和4年度</t>
  </si>
  <si>
    <t>01610</t>
  </si>
  <si>
    <t>新ひだか町</t>
  </si>
  <si>
    <t>01371_令和4年度</t>
  </si>
  <si>
    <t>01371</t>
  </si>
  <si>
    <t>せたな町</t>
  </si>
  <si>
    <t>01575_令和4年度</t>
  </si>
  <si>
    <t>01575</t>
  </si>
  <si>
    <t>壮瞥町</t>
  </si>
  <si>
    <t>01233_令和4年度</t>
  </si>
  <si>
    <t>01233</t>
  </si>
  <si>
    <t>伊達市</t>
  </si>
  <si>
    <t>01584_令和4年度</t>
  </si>
  <si>
    <t>01584</t>
  </si>
  <si>
    <t>洞爺湖町</t>
  </si>
  <si>
    <t>01213_令和4年度</t>
  </si>
  <si>
    <t>01213</t>
  </si>
  <si>
    <t>苫小牧市</t>
  </si>
  <si>
    <t>01571_令和4年度</t>
  </si>
  <si>
    <t>01571</t>
  </si>
  <si>
    <t>豊浦町</t>
  </si>
  <si>
    <t>01337_令和4年度</t>
  </si>
  <si>
    <t>01337</t>
  </si>
  <si>
    <t>七飯町</t>
  </si>
  <si>
    <t>01604_令和4年度</t>
  </si>
  <si>
    <t>01604</t>
  </si>
  <si>
    <t>新冠町</t>
  </si>
  <si>
    <t>01230_令和4年度</t>
  </si>
  <si>
    <t>01230</t>
  </si>
  <si>
    <t>登別市</t>
  </si>
  <si>
    <t>01601_令和4年度</t>
  </si>
  <si>
    <t>01601</t>
  </si>
  <si>
    <t>日高町</t>
  </si>
  <si>
    <t>01602_令和4年度</t>
  </si>
  <si>
    <t>01602</t>
  </si>
  <si>
    <t>平取町</t>
  </si>
  <si>
    <t>01332_令和4年度</t>
  </si>
  <si>
    <t>01332</t>
  </si>
  <si>
    <t>福島町</t>
  </si>
  <si>
    <t>01236_令和4年度</t>
  </si>
  <si>
    <t>01236</t>
  </si>
  <si>
    <t>北斗市</t>
  </si>
  <si>
    <t>01331_令和4年度</t>
  </si>
  <si>
    <t>01331</t>
  </si>
  <si>
    <t>松前町</t>
  </si>
  <si>
    <t>01586_令和4年度</t>
  </si>
  <si>
    <t>01586</t>
  </si>
  <si>
    <t>むかわ町</t>
  </si>
  <si>
    <t>01205_令和4年度</t>
  </si>
  <si>
    <t>01205</t>
  </si>
  <si>
    <t>室蘭市</t>
  </si>
  <si>
    <t>01345_令和4年度</t>
  </si>
  <si>
    <t>01345</t>
  </si>
  <si>
    <t>森町</t>
  </si>
  <si>
    <t>01346_令和4年度</t>
  </si>
  <si>
    <t>01346</t>
  </si>
  <si>
    <t>八雲町</t>
  </si>
  <si>
    <t>01363_令和3年度</t>
  </si>
  <si>
    <t>01581_令和3年度</t>
  </si>
  <si>
    <t>01585_令和3年度</t>
  </si>
  <si>
    <t>01370_令和3年度</t>
  </si>
  <si>
    <t>01607_令和3年度</t>
  </si>
  <si>
    <t>01361_令和3年度</t>
  </si>
  <si>
    <t>01609_令和3年度</t>
  </si>
  <si>
    <t>01367_令和3年度</t>
  </si>
  <si>
    <t>01347_令和3年度</t>
  </si>
  <si>
    <t>01364_令和3年度</t>
  </si>
  <si>
    <t>01362_令和3年度</t>
  </si>
  <si>
    <t>01334_令和3年度</t>
  </si>
  <si>
    <t>01608_令和3年度</t>
  </si>
  <si>
    <t>01343_令和3年度</t>
  </si>
  <si>
    <t>01578_令和3年度</t>
  </si>
  <si>
    <t>01333_令和3年度</t>
  </si>
  <si>
    <t>01610_令和3年度</t>
  </si>
  <si>
    <t>01371_令和3年度</t>
  </si>
  <si>
    <t>01575_令和3年度</t>
  </si>
  <si>
    <t>01233_令和3年度</t>
  </si>
  <si>
    <t>01584_令和3年度</t>
  </si>
  <si>
    <t>01213_令和3年度</t>
  </si>
  <si>
    <t>01571_令和3年度</t>
  </si>
  <si>
    <t>01337_令和3年度</t>
  </si>
  <si>
    <t>01604_令和3年度</t>
  </si>
  <si>
    <t>01230_令和3年度</t>
  </si>
  <si>
    <t>01601_令和3年度</t>
  </si>
  <si>
    <t>01602_令和3年度</t>
  </si>
  <si>
    <t>01332_令和3年度</t>
  </si>
  <si>
    <t>01236_令和3年度</t>
  </si>
  <si>
    <t>01331_令和3年度</t>
  </si>
  <si>
    <t>01586_令和3年度</t>
  </si>
  <si>
    <t>01205_令和3年度</t>
  </si>
  <si>
    <t>01345_令和3年度</t>
  </si>
  <si>
    <t>01346_令和3年度</t>
  </si>
  <si>
    <t>01461_令和4年度</t>
  </si>
  <si>
    <t>01461</t>
  </si>
  <si>
    <t>中富良野町</t>
  </si>
  <si>
    <t>01461_令和3年度</t>
  </si>
  <si>
    <t>01633_令和4年度</t>
  </si>
  <si>
    <t>01633</t>
  </si>
  <si>
    <t>上士幌町</t>
  </si>
  <si>
    <t>01549_令和4年度</t>
  </si>
  <si>
    <t>01549</t>
  </si>
  <si>
    <t>訓子府町</t>
  </si>
  <si>
    <t>01552_令和4年度</t>
  </si>
  <si>
    <t>01552</t>
  </si>
  <si>
    <t>佐呂間町</t>
  </si>
  <si>
    <t>01633_令和3年度</t>
  </si>
  <si>
    <t>01549_令和3年度</t>
  </si>
  <si>
    <t>01552_令和3年度</t>
  </si>
  <si>
    <t>美郷町</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</si>
  <si>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</si>
  <si>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</si>
  <si>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</si>
  <si>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</si>
  <si>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</si>
  <si>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</si>
  <si>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</si>
  <si>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</si>
  <si>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</si>
  <si>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</si>
  <si>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</si>
  <si>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</si>
  <si>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</si>
  <si>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</si>
  <si>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</si>
  <si>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</si>
  <si>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</si>
  <si>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</si>
  <si>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</si>
  <si>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</si>
  <si>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</si>
  <si>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</si>
  <si>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</si>
  <si>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</si>
  <si>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</si>
  <si>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</si>
  <si>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</si>
  <si>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</si>
  <si>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</si>
  <si>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</si>
  <si>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</si>
  <si>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</si>
  <si>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</si>
  <si>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</si>
  <si>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</si>
  <si>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</si>
  <si>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</si>
  <si>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</si>
  <si>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</si>
  <si>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</si>
  <si>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</si>
  <si>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</si>
  <si>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</si>
  <si>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</si>
  <si>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</si>
  <si>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</si>
  <si>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</si>
  <si>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</si>
  <si>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</si>
  <si>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</si>
  <si>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</si>
  <si>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</si>
  <si>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</si>
  <si>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</si>
  <si>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</si>
  <si>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</si>
  <si>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</si>
  <si>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</si>
  <si>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</si>
  <si>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</si>
  <si>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</si>
  <si>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</si>
  <si>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</si>
  <si>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</si>
  <si>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</si>
  <si>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</si>
  <si>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</si>
  <si>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</si>
  <si>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</si>
  <si>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</si>
  <si>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</si>
  <si>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</si>
  <si>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</si>
  <si>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</si>
  <si>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</si>
  <si>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</si>
  <si>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</si>
  <si>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</si>
  <si>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</si>
  <si>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</si>
  <si>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</si>
  <si>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</si>
  <si>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</si>
  <si>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</si>
  <si>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</si>
  <si>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</si>
  <si>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</si>
  <si>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</si>
  <si>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</si>
  <si>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</si>
  <si>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</si>
  <si>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</si>
  <si>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</si>
  <si>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</si>
  <si>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</si>
  <si>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</si>
  <si>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</si>
  <si>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</si>
  <si>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</si>
  <si>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</si>
  <si>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</si>
  <si>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</si>
  <si>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</si>
  <si>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</si>
  <si>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</si>
  <si>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</si>
  <si>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</si>
  <si>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</si>
  <si>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</si>
  <si>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</si>
  <si>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</si>
  <si>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</si>
  <si>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</si>
  <si>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</si>
  <si>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</si>
  <si>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</si>
  <si>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</si>
  <si>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</si>
  <si>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02423_平成2年度</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</si>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</sst>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0.60813337696892933</c:v>
                </c:pt>
                <c:pt idx="1">
                  <c:v>0.62117251461060652</c:v>
                </c:pt>
                <c:pt idx="2">
                  <c:v>0.58999659041519315</c:v>
                </c:pt>
                <c:pt idx="3">
                  <c:v>0.60111513290909058</c:v>
                </c:pt>
                <c:pt idx="4">
                  <c:v>0.74651599084321574</c:v>
                </c:pt>
                <c:pt idx="5">
                  <c:v>0.74366094589125598</c:v>
                </c:pt>
                <c:pt idx="6">
                  <c:v>0.85142944206242732</c:v>
                </c:pt>
                <c:pt idx="7">
                  <c:v>0.72560968525313696</c:v>
                </c:pt>
                <c:pt idx="8">
                  <c:v>1.0379565570342031</c:v>
                </c:pt>
                <c:pt idx="9">
                  <c:v>0.76476606167501016</c:v>
                </c:pt>
                <c:pt idx="10">
                  <c:v>0.90140222741191667</c:v>
                </c:pt>
                <c:pt idx="11">
                  <c:v>0.73820899874436763</c:v>
                </c:pt>
                <c:pt idx="12">
                  <c:v>0.81818063377559724</c:v>
                </c:pt>
                <c:pt idx="13">
                  <c:v>0.6330756254909784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12.354573859285779</c:v>
                </c:pt>
                <c:pt idx="1">
                  <c:v>12.118419735857673</c:v>
                </c:pt>
                <c:pt idx="2">
                  <c:v>12.124783374982918</c:v>
                </c:pt>
                <c:pt idx="3">
                  <c:v>11.746643446056636</c:v>
                </c:pt>
                <c:pt idx="4">
                  <c:v>11.762383649309642</c:v>
                </c:pt>
                <c:pt idx="5">
                  <c:v>11.53648980106364</c:v>
                </c:pt>
                <c:pt idx="6">
                  <c:v>11.142191681092106</c:v>
                </c:pt>
                <c:pt idx="7">
                  <c:v>11.002618724442726</c:v>
                </c:pt>
                <c:pt idx="8">
                  <c:v>11.298046549786656</c:v>
                </c:pt>
                <c:pt idx="9">
                  <c:v>11.119758348573594</c:v>
                </c:pt>
                <c:pt idx="10">
                  <c:v>10.948215457462968</c:v>
                </c:pt>
                <c:pt idx="11">
                  <c:v>10.206735407123002</c:v>
                </c:pt>
                <c:pt idx="12">
                  <c:v>9.8948600920037677</c:v>
                </c:pt>
                <c:pt idx="13">
                  <c:v>10.003100541201288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15.547843267328171</c:v>
                </c:pt>
                <c:pt idx="1">
                  <c:v>13.090472989053259</c:v>
                </c:pt>
                <c:pt idx="2">
                  <c:v>12.682832895971988</c:v>
                </c:pt>
                <c:pt idx="3">
                  <c:v>15.165257406869303</c:v>
                </c:pt>
                <c:pt idx="4">
                  <c:v>16.814203509852064</c:v>
                </c:pt>
                <c:pt idx="5">
                  <c:v>17.368311254171669</c:v>
                </c:pt>
                <c:pt idx="6">
                  <c:v>18.53851688033458</c:v>
                </c:pt>
                <c:pt idx="7">
                  <c:v>17.261546492055295</c:v>
                </c:pt>
                <c:pt idx="8">
                  <c:v>16.346725871609632</c:v>
                </c:pt>
                <c:pt idx="9">
                  <c:v>15.897344362633651</c:v>
                </c:pt>
                <c:pt idx="10">
                  <c:v>14.708280989507916</c:v>
                </c:pt>
                <c:pt idx="11">
                  <c:v>14.264261749811951</c:v>
                </c:pt>
                <c:pt idx="12">
                  <c:v>12.825057294584997</c:v>
                </c:pt>
                <c:pt idx="13">
                  <c:v>11.815242772107718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10.825998555713326</c:v>
                </c:pt>
                <c:pt idx="1">
                  <c:v>8.1076956273560725</c:v>
                </c:pt>
                <c:pt idx="2">
                  <c:v>7.2575183492917725</c:v>
                </c:pt>
                <c:pt idx="3">
                  <c:v>9.1682860862680666</c:v>
                </c:pt>
                <c:pt idx="4">
                  <c:v>11.386982188410999</c:v>
                </c:pt>
                <c:pt idx="5">
                  <c:v>10.590165677482892</c:v>
                </c:pt>
                <c:pt idx="6">
                  <c:v>9.6811948849681269</c:v>
                </c:pt>
                <c:pt idx="7">
                  <c:v>9.3672612448294714</c:v>
                </c:pt>
                <c:pt idx="8">
                  <c:v>8.0313401614466891</c:v>
                </c:pt>
                <c:pt idx="9">
                  <c:v>8.0529442294452309</c:v>
                </c:pt>
                <c:pt idx="10">
                  <c:v>8.0926619654695635</c:v>
                </c:pt>
                <c:pt idx="11">
                  <c:v>7.2598526206003386</c:v>
                </c:pt>
                <c:pt idx="12">
                  <c:v>7.0064615342057062</c:v>
                </c:pt>
                <c:pt idx="13">
                  <c:v>7.0767489182263619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18.11215582711257</c:v>
                </c:pt>
                <c:pt idx="1">
                  <c:v>23.408222600810277</c:v>
                </c:pt>
                <c:pt idx="2">
                  <c:v>21.573446878955401</c:v>
                </c:pt>
                <c:pt idx="3">
                  <c:v>28.254064417299592</c:v>
                </c:pt>
                <c:pt idx="4">
                  <c:v>25.867407648120857</c:v>
                </c:pt>
                <c:pt idx="5">
                  <c:v>24.962891280435564</c:v>
                </c:pt>
                <c:pt idx="6">
                  <c:v>25.592615589008904</c:v>
                </c:pt>
                <c:pt idx="7">
                  <c:v>26.517016634319024</c:v>
                </c:pt>
                <c:pt idx="8">
                  <c:v>36.451881067749902</c:v>
                </c:pt>
                <c:pt idx="9">
                  <c:v>38.020043580035349</c:v>
                </c:pt>
                <c:pt idx="10">
                  <c:v>26.001334820657146</c:v>
                </c:pt>
                <c:pt idx="11">
                  <c:v>23.798415222801104</c:v>
                </c:pt>
                <c:pt idx="12">
                  <c:v>20.723877314885591</c:v>
                </c:pt>
                <c:pt idx="13">
                  <c:v>20.825228705070767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3097</c:v>
                </c:pt>
                <c:pt idx="1">
                  <c:v>3059</c:v>
                </c:pt>
                <c:pt idx="2">
                  <c:v>3022</c:v>
                </c:pt>
                <c:pt idx="3">
                  <c:v>3015</c:v>
                </c:pt>
                <c:pt idx="4">
                  <c:v>3035</c:v>
                </c:pt>
                <c:pt idx="5">
                  <c:v>3032</c:v>
                </c:pt>
                <c:pt idx="6">
                  <c:v>3010</c:v>
                </c:pt>
                <c:pt idx="7">
                  <c:v>2975</c:v>
                </c:pt>
                <c:pt idx="8">
                  <c:v>2962</c:v>
                </c:pt>
                <c:pt idx="9">
                  <c:v>2939</c:v>
                </c:pt>
                <c:pt idx="10">
                  <c:v>2929</c:v>
                </c:pt>
                <c:pt idx="11">
                  <c:v>2897</c:v>
                </c:pt>
                <c:pt idx="12">
                  <c:v>2877</c:v>
                </c:pt>
                <c:pt idx="13">
                  <c:v>2892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1160</c:v>
                </c:pt>
                <c:pt idx="1">
                  <c:v>1148</c:v>
                </c:pt>
                <c:pt idx="2">
                  <c:v>1139</c:v>
                </c:pt>
                <c:pt idx="3">
                  <c:v>1115</c:v>
                </c:pt>
                <c:pt idx="4">
                  <c:v>1107</c:v>
                </c:pt>
                <c:pt idx="5">
                  <c:v>1105</c:v>
                </c:pt>
                <c:pt idx="6">
                  <c:v>1089</c:v>
                </c:pt>
                <c:pt idx="7">
                  <c:v>1085</c:v>
                </c:pt>
                <c:pt idx="8">
                  <c:v>1207</c:v>
                </c:pt>
                <c:pt idx="9">
                  <c:v>1207</c:v>
                </c:pt>
                <c:pt idx="10">
                  <c:v>1212</c:v>
                </c:pt>
                <c:pt idx="11">
                  <c:v>1091</c:v>
                </c:pt>
                <c:pt idx="12">
                  <c:v>1256</c:v>
                </c:pt>
                <c:pt idx="13">
                  <c:v>1271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3136</c:v>
                </c:pt>
                <c:pt idx="1">
                  <c:v>3074</c:v>
                </c:pt>
                <c:pt idx="2">
                  <c:v>3029</c:v>
                </c:pt>
                <c:pt idx="3">
                  <c:v>3009</c:v>
                </c:pt>
                <c:pt idx="4">
                  <c:v>3037</c:v>
                </c:pt>
                <c:pt idx="5">
                  <c:v>3237</c:v>
                </c:pt>
                <c:pt idx="6">
                  <c:v>3263</c:v>
                </c:pt>
                <c:pt idx="7">
                  <c:v>3301</c:v>
                </c:pt>
                <c:pt idx="8">
                  <c:v>3074</c:v>
                </c:pt>
                <c:pt idx="9">
                  <c:v>3055</c:v>
                </c:pt>
                <c:pt idx="10">
                  <c:v>3070</c:v>
                </c:pt>
                <c:pt idx="11">
                  <c:v>2941</c:v>
                </c:pt>
                <c:pt idx="12">
                  <c:v>2885</c:v>
                </c:pt>
                <c:pt idx="13">
                  <c:v>2798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15</c:v>
                </c:pt>
                <c:pt idx="1">
                  <c:v>85</c:v>
                </c:pt>
                <c:pt idx="2">
                  <c:v>85</c:v>
                </c:pt>
                <c:pt idx="3">
                  <c:v>85</c:v>
                </c:pt>
                <c:pt idx="4">
                  <c:v>85</c:v>
                </c:pt>
                <c:pt idx="5">
                  <c:v>85</c:v>
                </c:pt>
                <c:pt idx="6">
                  <c:v>49</c:v>
                </c:pt>
                <c:pt idx="7">
                  <c:v>49</c:v>
                </c:pt>
                <c:pt idx="8">
                  <c:v>49</c:v>
                </c:pt>
                <c:pt idx="9">
                  <c:v>49</c:v>
                </c:pt>
                <c:pt idx="10">
                  <c:v>49</c:v>
                </c:pt>
                <c:pt idx="11">
                  <c:v>49</c:v>
                </c:pt>
                <c:pt idx="12">
                  <c:v>221</c:v>
                </c:pt>
                <c:pt idx="13">
                  <c:v>221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250</c:v>
                </c:pt>
                <c:pt idx="1">
                  <c:v>191</c:v>
                </c:pt>
                <c:pt idx="2">
                  <c:v>191</c:v>
                </c:pt>
                <c:pt idx="3">
                  <c:v>191</c:v>
                </c:pt>
                <c:pt idx="4">
                  <c:v>191</c:v>
                </c:pt>
                <c:pt idx="5">
                  <c:v>191</c:v>
                </c:pt>
                <c:pt idx="6">
                  <c:v>158</c:v>
                </c:pt>
                <c:pt idx="7">
                  <c:v>158</c:v>
                </c:pt>
                <c:pt idx="8">
                  <c:v>158</c:v>
                </c:pt>
                <c:pt idx="9">
                  <c:v>158</c:v>
                </c:pt>
                <c:pt idx="10">
                  <c:v>158</c:v>
                </c:pt>
                <c:pt idx="11">
                  <c:v>158</c:v>
                </c:pt>
                <c:pt idx="12">
                  <c:v>167</c:v>
                </c:pt>
                <c:pt idx="13">
                  <c:v>167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56.552599999999998</c:v>
                </c:pt>
                <c:pt idx="1">
                  <c:v>61.816899999999997</c:v>
                </c:pt>
                <c:pt idx="2">
                  <c:v>63.810299999999998</c:v>
                </c:pt>
                <c:pt idx="3">
                  <c:v>85.182400000000001</c:v>
                </c:pt>
                <c:pt idx="4">
                  <c:v>72.807100000000005</c:v>
                </c:pt>
                <c:pt idx="5">
                  <c:v>73.199799999999996</c:v>
                </c:pt>
                <c:pt idx="6">
                  <c:v>90.802599999999998</c:v>
                </c:pt>
                <c:pt idx="7">
                  <c:v>94.344399999999993</c:v>
                </c:pt>
                <c:pt idx="8">
                  <c:v>126.97499999999999</c:v>
                </c:pt>
                <c:pt idx="9">
                  <c:v>131.68790000000001</c:v>
                </c:pt>
                <c:pt idx="10">
                  <c:v>91.533100000000005</c:v>
                </c:pt>
                <c:pt idx="11">
                  <c:v>87.334699999999998</c:v>
                </c:pt>
                <c:pt idx="12">
                  <c:v>44.243899999999996</c:v>
                </c:pt>
                <c:pt idx="13">
                  <c:v>50.494599999999998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7.2575183492917725</c:v>
                </c:pt>
                <c:pt idx="1">
                  <c:v>9.1682860862680666</c:v>
                </c:pt>
                <c:pt idx="2">
                  <c:v>11.386982188410999</c:v>
                </c:pt>
                <c:pt idx="3">
                  <c:v>10.590165677482892</c:v>
                </c:pt>
                <c:pt idx="4">
                  <c:v>9.6811948849681269</c:v>
                </c:pt>
                <c:pt idx="5">
                  <c:v>9.3672612448294714</c:v>
                </c:pt>
                <c:pt idx="6">
                  <c:v>8.0313401614466891</c:v>
                </c:pt>
                <c:pt idx="7">
                  <c:v>8.0529442294452309</c:v>
                </c:pt>
                <c:pt idx="8">
                  <c:v>8.0926619654695635</c:v>
                </c:pt>
                <c:pt idx="9">
                  <c:v>7.2598526206003386</c:v>
                </c:pt>
                <c:pt idx="10">
                  <c:v>7.0064615342057062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21.573446878955401</c:v>
                </c:pt>
                <c:pt idx="1">
                  <c:v>28.254064417299592</c:v>
                </c:pt>
                <c:pt idx="2">
                  <c:v>25.867407648120857</c:v>
                </c:pt>
                <c:pt idx="3">
                  <c:v>24.962891280435564</c:v>
                </c:pt>
                <c:pt idx="4">
                  <c:v>25.592615589008904</c:v>
                </c:pt>
                <c:pt idx="5">
                  <c:v>26.517016634319024</c:v>
                </c:pt>
                <c:pt idx="6">
                  <c:v>36.451881067749902</c:v>
                </c:pt>
                <c:pt idx="7">
                  <c:v>38.020043580035349</c:v>
                </c:pt>
                <c:pt idx="8">
                  <c:v>26.001334820657146</c:v>
                </c:pt>
                <c:pt idx="9">
                  <c:v>23.798415222801104</c:v>
                </c:pt>
                <c:pt idx="10">
                  <c:v>20.723877314885591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21.861964685539089</c:v>
                </c:pt>
                <c:pt idx="2">
                  <c:v>1.062166822438988</c:v>
                </c:pt>
                <c:pt idx="3">
                  <c:v>1.6892109666345283</c:v>
                </c:pt>
                <c:pt idx="4">
                  <c:v>10.295749271834312</c:v>
                </c:pt>
                <c:pt idx="5">
                  <c:v>15.479818343769059</c:v>
                </c:pt>
                <c:pt idx="7">
                  <c:v>13.048158611044212</c:v>
                </c:pt>
                <c:pt idx="8">
                  <c:v>0.39979585243573534</c:v>
                </c:pt>
                <c:pt idx="9">
                  <c:v>0</c:v>
                </c:pt>
                <c:pt idx="10">
                  <c:v>0.7586909824987863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24.613342474612608</c:v>
                </c:pt>
                <c:pt idx="4" formatCode="#,##0">
                  <c:v>10.295749271834312</c:v>
                </c:pt>
                <c:pt idx="5" formatCode="#,##0">
                  <c:v>15.479818343769059</c:v>
                </c:pt>
                <c:pt idx="6" formatCode="#,##0">
                  <c:v>13.447954463479947</c:v>
                </c:pt>
                <c:pt idx="10" formatCode="#,##0">
                  <c:v>0.7586909824987863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195.6</c:v>
                </c:pt>
                <c:pt idx="1">
                  <c:v>7243.7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234.74347199999997</c:v>
                </c:pt>
                <c:pt idx="1">
                  <c:v>9581.6766119999993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144</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長万部町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37.619872164</c:v>
                </c:pt>
                <c:pt idx="1">
                  <c:v>102.77664044399999</c:v>
                </c:pt>
                <c:pt idx="2">
                  <c:v>0.19872072000000005</c:v>
                </c:pt>
                <c:pt idx="3">
                  <c:v>0.107965404</c:v>
                </c:pt>
                <c:pt idx="4">
                  <c:v>0.22526167999999999</c:v>
                </c:pt>
                <c:pt idx="5">
                  <c:v>3.05531474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2,033,863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長万部町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926622</c:v>
                </c:pt>
                <c:pt idx="1">
                  <c:v>1105900</c:v>
                </c:pt>
                <c:pt idx="2">
                  <c:v>852</c:v>
                </c:pt>
                <c:pt idx="3">
                  <c:v>489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148.6</c:v>
                </c:pt>
                <c:pt idx="1">
                  <c:v>148.6</c:v>
                </c:pt>
                <c:pt idx="2">
                  <c:v>158.6</c:v>
                </c:pt>
                <c:pt idx="3">
                  <c:v>1221.5999999999999</c:v>
                </c:pt>
                <c:pt idx="4">
                  <c:v>3345</c:v>
                </c:pt>
                <c:pt idx="5">
                  <c:v>4224.2</c:v>
                </c:pt>
                <c:pt idx="6">
                  <c:v>6791.9000000000005</c:v>
                </c:pt>
                <c:pt idx="7">
                  <c:v>7193.8</c:v>
                </c:pt>
                <c:pt idx="8">
                  <c:v>7243.7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58.099999999999994</c:v>
                </c:pt>
                <c:pt idx="1">
                  <c:v>92.8</c:v>
                </c:pt>
                <c:pt idx="2">
                  <c:v>117.1</c:v>
                </c:pt>
                <c:pt idx="3">
                  <c:v>133.30000000000001</c:v>
                </c:pt>
                <c:pt idx="4">
                  <c:v>143.69999999999999</c:v>
                </c:pt>
                <c:pt idx="5">
                  <c:v>158</c:v>
                </c:pt>
                <c:pt idx="6">
                  <c:v>157.6</c:v>
                </c:pt>
                <c:pt idx="7">
                  <c:v>176.7</c:v>
                </c:pt>
                <c:pt idx="8">
                  <c:v>195.6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8.0265461247700492E-3</c:v>
                </c:pt>
                <c:pt idx="1">
                  <c:v>9.562694189665594E-3</c:v>
                </c:pt>
                <c:pt idx="2">
                  <c:v>1.0050087566404816E-2</c:v>
                </c:pt>
                <c:pt idx="3">
                  <c:v>5.3562245619573665E-2</c:v>
                </c:pt>
                <c:pt idx="4">
                  <c:v>0.1543147467557838</c:v>
                </c:pt>
                <c:pt idx="5">
                  <c:v>0.2004826236435929</c:v>
                </c:pt>
                <c:pt idx="6">
                  <c:v>0.35346467468830406</c:v>
                </c:pt>
                <c:pt idx="7">
                  <c:v>0.36829429957345727</c:v>
                </c:pt>
                <c:pt idx="8">
                  <c:v>0.37165204849019384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20.42474970812567</c:v>
                </c:pt>
                <c:pt idx="2">
                  <c:v>0.55971266608778769</c:v>
                </c:pt>
                <c:pt idx="3">
                  <c:v>3.9784289062221045</c:v>
                </c:pt>
                <c:pt idx="4">
                  <c:v>10.590165677482892</c:v>
                </c:pt>
                <c:pt idx="5">
                  <c:v>17.368311254171669</c:v>
                </c:pt>
                <c:pt idx="7">
                  <c:v>11.069180902437783</c:v>
                </c:pt>
                <c:pt idx="8">
                  <c:v>0.46730889862585695</c:v>
                </c:pt>
                <c:pt idx="9">
                  <c:v>0</c:v>
                </c:pt>
                <c:pt idx="10">
                  <c:v>0.74366094589125598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24.962891280435564</c:v>
                </c:pt>
                <c:pt idx="4" formatCode="#,##0">
                  <c:v>10.590165677482892</c:v>
                </c:pt>
                <c:pt idx="5" formatCode="#,##0">
                  <c:v>17.368311254171669</c:v>
                </c:pt>
                <c:pt idx="6" formatCode="#,##0">
                  <c:v>11.53648980106364</c:v>
                </c:pt>
                <c:pt idx="10" formatCode="#,##0">
                  <c:v>0.74366094589125598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13</c:v>
                </c:pt>
                <c:pt idx="1">
                  <c:v>20</c:v>
                </c:pt>
                <c:pt idx="2">
                  <c:v>25</c:v>
                </c:pt>
                <c:pt idx="3">
                  <c:v>28</c:v>
                </c:pt>
                <c:pt idx="4">
                  <c:v>30</c:v>
                </c:pt>
                <c:pt idx="5">
                  <c:v>33</c:v>
                </c:pt>
                <c:pt idx="6">
                  <c:v>33</c:v>
                </c:pt>
                <c:pt idx="7">
                  <c:v>36</c:v>
                </c:pt>
                <c:pt idx="8">
                  <c:v>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26412.931460699347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9816.4200839999994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3908422.1869999999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1044996.449</c:v>
                </c:pt>
                <c:pt idx="1">
                  <c:v>2854906.679</c:v>
                </c:pt>
                <c:pt idx="2">
                  <c:v>5520.0200000000013</c:v>
                </c:pt>
                <c:pt idx="3">
                  <c:v>2999.0390000000002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9816.4200839999994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排出量比較シート!$DN$21:$DN$50</c:f>
              <c:numCache>
                <c:formatCode>0.0%;;</c:formatCode>
                <c:ptCount val="30"/>
                <c:pt idx="0">
                  <c:v>0</c:v>
                </c:pt>
                <c:pt idx="1">
                  <c:v>0</c:v>
                </c:pt>
                <c:pt idx="2">
                  <c:v>0</c:v>
                </c:pt>
                <c:pt idx="3">
                  <c:v>0</c:v>
                </c:pt>
                <c:pt idx="4">
                  <c:v>1</c:v>
                </c:pt>
                <c:pt idx="5">
                  <c:v>0</c:v>
                </c:pt>
                <c:pt idx="6">
                  <c:v>0</c:v>
                </c:pt>
                <c:pt idx="7">
                  <c:v>1</c:v>
                </c:pt>
                <c:pt idx="8">
                  <c:v>1</c:v>
                </c:pt>
                <c:pt idx="9">
                  <c:v>0</c:v>
                </c:pt>
                <c:pt idx="10">
                  <c:v>0</c:v>
                </c:pt>
                <c:pt idx="11">
                  <c:v>1</c:v>
                </c:pt>
                <c:pt idx="12">
                  <c:v>0</c:v>
                </c:pt>
                <c:pt idx="13">
                  <c:v>0</c:v>
                </c:pt>
                <c:pt idx="14">
                  <c:v>0</c:v>
                </c:pt>
                <c:pt idx="15">
                  <c:v>0</c:v>
                </c:pt>
                <c:pt idx="16">
                  <c:v>0</c:v>
                </c:pt>
                <c:pt idx="17">
                  <c:v>0</c:v>
                </c:pt>
                <c:pt idx="18">
                  <c:v>1</c:v>
                </c:pt>
                <c:pt idx="19">
                  <c:v>0</c:v>
                </c:pt>
                <c:pt idx="20">
                  <c:v>0.93</c:v>
                </c:pt>
                <c:pt idx="21">
                  <c:v>0</c:v>
                </c:pt>
                <c:pt idx="22">
                  <c:v>0.59</c:v>
                </c:pt>
                <c:pt idx="23">
                  <c:v>0</c:v>
                </c:pt>
                <c:pt idx="24">
                  <c:v>0.02</c:v>
                </c:pt>
                <c:pt idx="25">
                  <c:v>0.57999999999999996</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7.0000000000000007E-2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排出量比較シート!$DP$21:$DP$50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0.41</c:v>
                </c:pt>
                <c:pt idx="23">
                  <c:v>0</c:v>
                </c:pt>
                <c:pt idx="24">
                  <c:v>0</c:v>
                </c:pt>
                <c:pt idx="25">
                  <c:v>0.04</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c:v>
                </c:pt>
                <c:pt idx="25">
                  <c:v>0.38</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排出量比較シート!$DF$21:$DF$50</c:f>
              <c:numCache>
                <c:formatCode>#,##0;;</c:formatCode>
                <c:ptCount val="30"/>
                <c:pt idx="0">
                  <c:v>0</c:v>
                </c:pt>
                <c:pt idx="1">
                  <c:v>0</c:v>
                </c:pt>
                <c:pt idx="2">
                  <c:v>0</c:v>
                </c:pt>
                <c:pt idx="3">
                  <c:v>0</c:v>
                </c:pt>
                <c:pt idx="4">
                  <c:v>1</c:v>
                </c:pt>
                <c:pt idx="5">
                  <c:v>0</c:v>
                </c:pt>
                <c:pt idx="6">
                  <c:v>0</c:v>
                </c:pt>
                <c:pt idx="7">
                  <c:v>2</c:v>
                </c:pt>
                <c:pt idx="8">
                  <c:v>1</c:v>
                </c:pt>
                <c:pt idx="9">
                  <c:v>0</c:v>
                </c:pt>
                <c:pt idx="10">
                  <c:v>0</c:v>
                </c:pt>
                <c:pt idx="11">
                  <c:v>2</c:v>
                </c:pt>
                <c:pt idx="12">
                  <c:v>0</c:v>
                </c:pt>
                <c:pt idx="13">
                  <c:v>0</c:v>
                </c:pt>
                <c:pt idx="14">
                  <c:v>0</c:v>
                </c:pt>
                <c:pt idx="15">
                  <c:v>0</c:v>
                </c:pt>
                <c:pt idx="16">
                  <c:v>0</c:v>
                </c:pt>
                <c:pt idx="17">
                  <c:v>0</c:v>
                </c:pt>
                <c:pt idx="18">
                  <c:v>1</c:v>
                </c:pt>
                <c:pt idx="19">
                  <c:v>0</c:v>
                </c:pt>
                <c:pt idx="20">
                  <c:v>1</c:v>
                </c:pt>
                <c:pt idx="21">
                  <c:v>0</c:v>
                </c:pt>
                <c:pt idx="22">
                  <c:v>2</c:v>
                </c:pt>
                <c:pt idx="23">
                  <c:v>0</c:v>
                </c:pt>
                <c:pt idx="24">
                  <c:v>4</c:v>
                </c:pt>
                <c:pt idx="25">
                  <c:v>9</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排出量比較シート!$DL$21:$DL$50</c:f>
              <c:numCache>
                <c:formatCode>#,##0;;</c:formatCode>
                <c:ptCount val="30"/>
                <c:pt idx="0">
                  <c:v>0</c:v>
                </c:pt>
                <c:pt idx="1">
                  <c:v>0</c:v>
                </c:pt>
                <c:pt idx="2">
                  <c:v>0</c:v>
                </c:pt>
                <c:pt idx="3">
                  <c:v>1</c:v>
                </c:pt>
                <c:pt idx="4">
                  <c:v>1</c:v>
                </c:pt>
                <c:pt idx="5">
                  <c:v>0</c:v>
                </c:pt>
                <c:pt idx="6">
                  <c:v>0</c:v>
                </c:pt>
                <c:pt idx="7">
                  <c:v>2</c:v>
                </c:pt>
                <c:pt idx="8">
                  <c:v>1</c:v>
                </c:pt>
                <c:pt idx="9">
                  <c:v>0</c:v>
                </c:pt>
                <c:pt idx="10">
                  <c:v>0</c:v>
                </c:pt>
                <c:pt idx="11">
                  <c:v>2</c:v>
                </c:pt>
                <c:pt idx="12">
                  <c:v>1</c:v>
                </c:pt>
                <c:pt idx="13">
                  <c:v>0</c:v>
                </c:pt>
                <c:pt idx="14">
                  <c:v>0</c:v>
                </c:pt>
                <c:pt idx="15">
                  <c:v>0</c:v>
                </c:pt>
                <c:pt idx="16">
                  <c:v>0</c:v>
                </c:pt>
                <c:pt idx="17">
                  <c:v>0</c:v>
                </c:pt>
                <c:pt idx="18">
                  <c:v>1</c:v>
                </c:pt>
                <c:pt idx="19">
                  <c:v>0</c:v>
                </c:pt>
                <c:pt idx="20">
                  <c:v>2</c:v>
                </c:pt>
                <c:pt idx="21">
                  <c:v>0</c:v>
                </c:pt>
                <c:pt idx="22">
                  <c:v>3</c:v>
                </c:pt>
                <c:pt idx="23">
                  <c:v>0</c:v>
                </c:pt>
                <c:pt idx="24">
                  <c:v>6</c:v>
                </c:pt>
                <c:pt idx="25">
                  <c:v>12</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排出量比較シート!$CX$21:$CX$50</c:f>
              <c:numCache>
                <c:formatCode>[=0]#;[&lt;1]0.00;#,##0</c:formatCode>
                <c:ptCount val="30"/>
                <c:pt idx="0">
                  <c:v>0</c:v>
                </c:pt>
                <c:pt idx="1">
                  <c:v>0</c:v>
                </c:pt>
                <c:pt idx="2">
                  <c:v>0</c:v>
                </c:pt>
                <c:pt idx="3">
                  <c:v>0</c:v>
                </c:pt>
                <c:pt idx="4">
                  <c:v>20.039000000000001</c:v>
                </c:pt>
                <c:pt idx="5">
                  <c:v>0</c:v>
                </c:pt>
                <c:pt idx="6">
                  <c:v>0</c:v>
                </c:pt>
                <c:pt idx="7">
                  <c:v>9.2530000000000001</c:v>
                </c:pt>
                <c:pt idx="8">
                  <c:v>3.359</c:v>
                </c:pt>
                <c:pt idx="9">
                  <c:v>0</c:v>
                </c:pt>
                <c:pt idx="10">
                  <c:v>0</c:v>
                </c:pt>
                <c:pt idx="11">
                  <c:v>11.955</c:v>
                </c:pt>
                <c:pt idx="12">
                  <c:v>0</c:v>
                </c:pt>
                <c:pt idx="13">
                  <c:v>0</c:v>
                </c:pt>
                <c:pt idx="14">
                  <c:v>0</c:v>
                </c:pt>
                <c:pt idx="15">
                  <c:v>0</c:v>
                </c:pt>
                <c:pt idx="16">
                  <c:v>0</c:v>
                </c:pt>
                <c:pt idx="17">
                  <c:v>0</c:v>
                </c:pt>
                <c:pt idx="18">
                  <c:v>16.045000000000002</c:v>
                </c:pt>
                <c:pt idx="19">
                  <c:v>0</c:v>
                </c:pt>
                <c:pt idx="20">
                  <c:v>97.983000000000004</c:v>
                </c:pt>
                <c:pt idx="21">
                  <c:v>0</c:v>
                </c:pt>
                <c:pt idx="22">
                  <c:v>146.10400000000001</c:v>
                </c:pt>
                <c:pt idx="23">
                  <c:v>0</c:v>
                </c:pt>
                <c:pt idx="24">
                  <c:v>25.042000000000002</c:v>
                </c:pt>
                <c:pt idx="25">
                  <c:v>141.82499999999999</c:v>
                </c:pt>
                <c:pt idx="26">
                  <c:v>15.426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7.3390000000000004</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排出量比較シート!$CZ$21:$CZ$50</c:f>
              <c:numCache>
                <c:formatCode>[=0]#;[&lt;1]0.00;#,##0</c:formatCode>
                <c:ptCount val="30"/>
                <c:pt idx="0">
                  <c:v>0</c:v>
                </c:pt>
                <c:pt idx="1">
                  <c:v>0</c:v>
                </c:pt>
                <c:pt idx="2">
                  <c:v>0</c:v>
                </c:pt>
                <c:pt idx="3">
                  <c:v>11.27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15.7</c:v>
                </c:pt>
                <c:pt idx="13">
                  <c:v>0</c:v>
                </c:pt>
                <c:pt idx="14">
                  <c:v>0</c:v>
                </c:pt>
                <c:pt idx="15">
                  <c:v>0</c:v>
                </c:pt>
                <c:pt idx="16">
                  <c:v>0</c:v>
                </c:pt>
                <c:pt idx="17">
                  <c:v>0</c:v>
                </c:pt>
                <c:pt idx="18">
                  <c:v>0</c:v>
                </c:pt>
                <c:pt idx="19">
                  <c:v>0</c:v>
                </c:pt>
                <c:pt idx="20">
                  <c:v>0</c:v>
                </c:pt>
                <c:pt idx="21">
                  <c:v>0</c:v>
                </c:pt>
                <c:pt idx="22">
                  <c:v>100.08199999999999</c:v>
                </c:pt>
                <c:pt idx="23">
                  <c:v>0</c:v>
                </c:pt>
                <c:pt idx="24">
                  <c:v>0</c:v>
                </c:pt>
                <c:pt idx="25">
                  <c:v>10.347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1356.2840000000001</c:v>
                </c:pt>
                <c:pt idx="25">
                  <c:v>94.471000000000004</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排出量比較シート!$DD$21:$DD$50</c:f>
              <c:numCache>
                <c:formatCode>[=0]#;[&lt;1]0.00;#,##0</c:formatCode>
                <c:ptCount val="30"/>
                <c:pt idx="0">
                  <c:v>0</c:v>
                </c:pt>
                <c:pt idx="1">
                  <c:v>0</c:v>
                </c:pt>
                <c:pt idx="2">
                  <c:v>0</c:v>
                </c:pt>
                <c:pt idx="3">
                  <c:v>11.27</c:v>
                </c:pt>
                <c:pt idx="4">
                  <c:v>20.039000000000001</c:v>
                </c:pt>
                <c:pt idx="5">
                  <c:v>0</c:v>
                </c:pt>
                <c:pt idx="6">
                  <c:v>0</c:v>
                </c:pt>
                <c:pt idx="7">
                  <c:v>9.2530000000000001</c:v>
                </c:pt>
                <c:pt idx="8">
                  <c:v>3.359</c:v>
                </c:pt>
                <c:pt idx="9">
                  <c:v>0</c:v>
                </c:pt>
                <c:pt idx="10">
                  <c:v>0</c:v>
                </c:pt>
                <c:pt idx="11">
                  <c:v>11.955</c:v>
                </c:pt>
                <c:pt idx="12">
                  <c:v>15.7</c:v>
                </c:pt>
                <c:pt idx="13">
                  <c:v>0</c:v>
                </c:pt>
                <c:pt idx="14">
                  <c:v>0</c:v>
                </c:pt>
                <c:pt idx="15">
                  <c:v>0</c:v>
                </c:pt>
                <c:pt idx="16">
                  <c:v>0</c:v>
                </c:pt>
                <c:pt idx="17">
                  <c:v>0</c:v>
                </c:pt>
                <c:pt idx="18">
                  <c:v>16.045000000000002</c:v>
                </c:pt>
                <c:pt idx="19">
                  <c:v>0</c:v>
                </c:pt>
                <c:pt idx="20">
                  <c:v>105.322</c:v>
                </c:pt>
                <c:pt idx="21">
                  <c:v>0</c:v>
                </c:pt>
                <c:pt idx="22">
                  <c:v>246.18600000000001</c:v>
                </c:pt>
                <c:pt idx="23">
                  <c:v>0</c:v>
                </c:pt>
                <c:pt idx="24">
                  <c:v>1381.326</c:v>
                </c:pt>
                <c:pt idx="25">
                  <c:v>246.643</c:v>
                </c:pt>
                <c:pt idx="26">
                  <c:v>15.426</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0.39554929149429641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排出量比較シート!$CM$21:$CM$50</c:f>
              <c:numCache>
                <c:formatCode>\(0%\);;</c:formatCode>
                <c:ptCount val="30"/>
                <c:pt idx="0">
                  <c:v>0</c:v>
                </c:pt>
                <c:pt idx="1">
                  <c:v>0</c:v>
                </c:pt>
                <c:pt idx="2">
                  <c:v>0</c:v>
                </c:pt>
                <c:pt idx="3">
                  <c:v>0.28545419193796218</c:v>
                </c:pt>
                <c:pt idx="4">
                  <c:v>1</c:v>
                </c:pt>
                <c:pt idx="5">
                  <c:v>0</c:v>
                </c:pt>
                <c:pt idx="6">
                  <c:v>0</c:v>
                </c:pt>
                <c:pt idx="7">
                  <c:v>0.39770862738423179</c:v>
                </c:pt>
                <c:pt idx="8">
                  <c:v>8.8123643039153154E-2</c:v>
                </c:pt>
                <c:pt idx="9">
                  <c:v>0</c:v>
                </c:pt>
                <c:pt idx="10">
                  <c:v>0</c:v>
                </c:pt>
                <c:pt idx="11">
                  <c:v>0.67102532596275599</c:v>
                </c:pt>
                <c:pt idx="12">
                  <c:v>0</c:v>
                </c:pt>
                <c:pt idx="13">
                  <c:v>0</c:v>
                </c:pt>
                <c:pt idx="14">
                  <c:v>0</c:v>
                </c:pt>
                <c:pt idx="15">
                  <c:v>0</c:v>
                </c:pt>
                <c:pt idx="16">
                  <c:v>0</c:v>
                </c:pt>
                <c:pt idx="17">
                  <c:v>0</c:v>
                </c:pt>
                <c:pt idx="18">
                  <c:v>0.14870669862299404</c:v>
                </c:pt>
                <c:pt idx="19">
                  <c:v>0</c:v>
                </c:pt>
                <c:pt idx="20">
                  <c:v>1</c:v>
                </c:pt>
                <c:pt idx="21">
                  <c:v>0</c:v>
                </c:pt>
                <c:pt idx="22">
                  <c:v>1</c:v>
                </c:pt>
                <c:pt idx="23">
                  <c:v>0</c:v>
                </c:pt>
                <c:pt idx="24">
                  <c:v>1</c:v>
                </c:pt>
                <c:pt idx="25">
                  <c:v>0.78575987380147871</c:v>
                </c:pt>
                <c:pt idx="26">
                  <c:v>0.88291273261103631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排出量比較シート!$BV$21:$BV$50</c:f>
              <c:numCache>
                <c:formatCode>0%</c:formatCode>
                <c:ptCount val="30"/>
                <c:pt idx="0">
                  <c:v>0.29298780780353334</c:v>
                </c:pt>
                <c:pt idx="1">
                  <c:v>0.50620309043252876</c:v>
                </c:pt>
                <c:pt idx="2">
                  <c:v>0.4132629020054408</c:v>
                </c:pt>
                <c:pt idx="3">
                  <c:v>0.53983624996645019</c:v>
                </c:pt>
                <c:pt idx="4">
                  <c:v>0.2373013518138869</c:v>
                </c:pt>
                <c:pt idx="5">
                  <c:v>0.40422292116404107</c:v>
                </c:pt>
                <c:pt idx="6">
                  <c:v>0.19548706529534118</c:v>
                </c:pt>
                <c:pt idx="7">
                  <c:v>0.52775084817730988</c:v>
                </c:pt>
                <c:pt idx="8">
                  <c:v>0.59469162054892066</c:v>
                </c:pt>
                <c:pt idx="9">
                  <c:v>0.24618544732952344</c:v>
                </c:pt>
                <c:pt idx="10">
                  <c:v>0.31385665997162004</c:v>
                </c:pt>
                <c:pt idx="11">
                  <c:v>0.39508845929291619</c:v>
                </c:pt>
                <c:pt idx="12">
                  <c:v>0.15900372305951579</c:v>
                </c:pt>
                <c:pt idx="13">
                  <c:v>0.41699854315238566</c:v>
                </c:pt>
                <c:pt idx="14">
                  <c:v>0.54054727280522297</c:v>
                </c:pt>
                <c:pt idx="15">
                  <c:v>0.19155842692616024</c:v>
                </c:pt>
                <c:pt idx="16">
                  <c:v>0.16927570718868204</c:v>
                </c:pt>
                <c:pt idx="17">
                  <c:v>0.45809636526656666</c:v>
                </c:pt>
                <c:pt idx="18">
                  <c:v>0.7714101450243892</c:v>
                </c:pt>
                <c:pt idx="19">
                  <c:v>0.15899586458377979</c:v>
                </c:pt>
                <c:pt idx="20">
                  <c:v>0.23289992660652692</c:v>
                </c:pt>
                <c:pt idx="21">
                  <c:v>0.23302091750868387</c:v>
                </c:pt>
                <c:pt idx="22">
                  <c:v>0.70597775367879467</c:v>
                </c:pt>
                <c:pt idx="23">
                  <c:v>0.25902325169703666</c:v>
                </c:pt>
                <c:pt idx="24">
                  <c:v>0.35902549749658402</c:v>
                </c:pt>
                <c:pt idx="25">
                  <c:v>0.61892708448579437</c:v>
                </c:pt>
                <c:pt idx="26">
                  <c:v>0.38405136195213513</c:v>
                </c:pt>
                <c:pt idx="27">
                  <c:v>0.23880403286884505</c:v>
                </c:pt>
                <c:pt idx="28">
                  <c:v>0.39916875261418416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排出量比較シート!$BZ$21:$BZ$50</c:f>
              <c:numCache>
                <c:formatCode>0%</c:formatCode>
                <c:ptCount val="30"/>
                <c:pt idx="0">
                  <c:v>0.13565955720025605</c:v>
                </c:pt>
                <c:pt idx="1">
                  <c:v>7.5627552717329807E-2</c:v>
                </c:pt>
                <c:pt idx="2">
                  <c:v>8.294580353061777E-2</c:v>
                </c:pt>
                <c:pt idx="3">
                  <c:v>9.2140505385639254E-2</c:v>
                </c:pt>
                <c:pt idx="4">
                  <c:v>0.12102601668149746</c:v>
                </c:pt>
                <c:pt idx="5">
                  <c:v>0.13666228116231033</c:v>
                </c:pt>
                <c:pt idx="6">
                  <c:v>0.14278343631956658</c:v>
                </c:pt>
                <c:pt idx="7">
                  <c:v>6.8942074272354534E-2</c:v>
                </c:pt>
                <c:pt idx="8">
                  <c:v>9.3596491134341334E-2</c:v>
                </c:pt>
                <c:pt idx="9">
                  <c:v>0.12308170595174928</c:v>
                </c:pt>
                <c:pt idx="10">
                  <c:v>0.11943011538793735</c:v>
                </c:pt>
                <c:pt idx="11">
                  <c:v>0.10330446570671568</c:v>
                </c:pt>
                <c:pt idx="12">
                  <c:v>6.7244646073379974E-2</c:v>
                </c:pt>
                <c:pt idx="13">
                  <c:v>0.10938426041138537</c:v>
                </c:pt>
                <c:pt idx="14">
                  <c:v>8.7146866372906973E-2</c:v>
                </c:pt>
                <c:pt idx="15">
                  <c:v>0.19125714584904605</c:v>
                </c:pt>
                <c:pt idx="16">
                  <c:v>0.16065792052740008</c:v>
                </c:pt>
                <c:pt idx="17">
                  <c:v>7.4401331769702872E-2</c:v>
                </c:pt>
                <c:pt idx="18">
                  <c:v>4.1478075591863145E-2</c:v>
                </c:pt>
                <c:pt idx="19">
                  <c:v>0.1473046446281055</c:v>
                </c:pt>
                <c:pt idx="20">
                  <c:v>0.19372473958883474</c:v>
                </c:pt>
                <c:pt idx="21">
                  <c:v>9.0027970517057729E-2</c:v>
                </c:pt>
                <c:pt idx="22">
                  <c:v>6.1962859297012944E-2</c:v>
                </c:pt>
                <c:pt idx="23">
                  <c:v>0.16716054640201838</c:v>
                </c:pt>
                <c:pt idx="24">
                  <c:v>0.19300349984345277</c:v>
                </c:pt>
                <c:pt idx="25">
                  <c:v>8.9699574091052503E-2</c:v>
                </c:pt>
                <c:pt idx="26">
                  <c:v>0.12065851154703883</c:v>
                </c:pt>
                <c:pt idx="27">
                  <c:v>0.15716589296743119</c:v>
                </c:pt>
                <c:pt idx="28">
                  <c:v>0.1032600456146396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排出量比較シート!$CA$21:$CA$50</c:f>
              <c:numCache>
                <c:formatCode>0%</c:formatCode>
                <c:ptCount val="30"/>
                <c:pt idx="0">
                  <c:v>0.1697154367881675</c:v>
                </c:pt>
                <c:pt idx="1">
                  <c:v>0.17656180469978425</c:v>
                </c:pt>
                <c:pt idx="2">
                  <c:v>0.15539286550883516</c:v>
                </c:pt>
                <c:pt idx="3">
                  <c:v>0.15785560212985525</c:v>
                </c:pt>
                <c:pt idx="4">
                  <c:v>0.2437607369467078</c:v>
                </c:pt>
                <c:pt idx="5">
                  <c:v>0.25015502866298267</c:v>
                </c:pt>
                <c:pt idx="6">
                  <c:v>0.26169222052179281</c:v>
                </c:pt>
                <c:pt idx="7">
                  <c:v>0.13185691701385985</c:v>
                </c:pt>
                <c:pt idx="8">
                  <c:v>0.11717783993394978</c:v>
                </c:pt>
                <c:pt idx="9">
                  <c:v>0.26017640590642044</c:v>
                </c:pt>
                <c:pt idx="10">
                  <c:v>0.14512386280904169</c:v>
                </c:pt>
                <c:pt idx="11">
                  <c:v>0.18142469096272926</c:v>
                </c:pt>
                <c:pt idx="12">
                  <c:v>0.23492025768167765</c:v>
                </c:pt>
                <c:pt idx="13">
                  <c:v>0.18179530860203569</c:v>
                </c:pt>
                <c:pt idx="14">
                  <c:v>0.16308580299813819</c:v>
                </c:pt>
                <c:pt idx="15">
                  <c:v>0.29584523259522744</c:v>
                </c:pt>
                <c:pt idx="16">
                  <c:v>0.25073321775788748</c:v>
                </c:pt>
                <c:pt idx="17">
                  <c:v>0.14232511007991702</c:v>
                </c:pt>
                <c:pt idx="18">
                  <c:v>7.7104628636585834E-2</c:v>
                </c:pt>
                <c:pt idx="19">
                  <c:v>0.22738071519220387</c:v>
                </c:pt>
                <c:pt idx="20">
                  <c:v>0.20440706192779678</c:v>
                </c:pt>
                <c:pt idx="21">
                  <c:v>0.2147607720205669</c:v>
                </c:pt>
                <c:pt idx="22">
                  <c:v>0.10736921199093907</c:v>
                </c:pt>
                <c:pt idx="23">
                  <c:v>0.27336830854985361</c:v>
                </c:pt>
                <c:pt idx="24">
                  <c:v>0.1588289746060817</c:v>
                </c:pt>
                <c:pt idx="25">
                  <c:v>1.5730336670640777E-2</c:v>
                </c:pt>
                <c:pt idx="26">
                  <c:v>0.2046180475020003</c:v>
                </c:pt>
                <c:pt idx="27">
                  <c:v>0.26181537431903829</c:v>
                </c:pt>
                <c:pt idx="28">
                  <c:v>0.19950814511639442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排出量比較シート!$CB$21:$CB$50</c:f>
              <c:numCache>
                <c:formatCode>0%</c:formatCode>
                <c:ptCount val="30"/>
                <c:pt idx="0">
                  <c:v>0.40163719820804317</c:v>
                </c:pt>
                <c:pt idx="1">
                  <c:v>0.22341967115315445</c:v>
                </c:pt>
                <c:pt idx="2">
                  <c:v>0.33133173809936001</c:v>
                </c:pt>
                <c:pt idx="3">
                  <c:v>0.20762908009446732</c:v>
                </c:pt>
                <c:pt idx="4">
                  <c:v>0.3801533544443611</c:v>
                </c:pt>
                <c:pt idx="5">
                  <c:v>0.19300100990398747</c:v>
                </c:pt>
                <c:pt idx="6">
                  <c:v>0.38151616282102363</c:v>
                </c:pt>
                <c:pt idx="7">
                  <c:v>0.25585479048944304</c:v>
                </c:pt>
                <c:pt idx="8">
                  <c:v>0.17503428340782445</c:v>
                </c:pt>
                <c:pt idx="9">
                  <c:v>0.37055644081230699</c:v>
                </c:pt>
                <c:pt idx="10">
                  <c:v>0.40785107263437059</c:v>
                </c:pt>
                <c:pt idx="11">
                  <c:v>0.32018238403763888</c:v>
                </c:pt>
                <c:pt idx="12">
                  <c:v>0.53883137318542651</c:v>
                </c:pt>
                <c:pt idx="13">
                  <c:v>0.28219278345644044</c:v>
                </c:pt>
                <c:pt idx="14">
                  <c:v>0.20922005782373176</c:v>
                </c:pt>
                <c:pt idx="15">
                  <c:v>0.30262726296162201</c:v>
                </c:pt>
                <c:pt idx="16">
                  <c:v>0.38028783894555052</c:v>
                </c:pt>
                <c:pt idx="17">
                  <c:v>0.30887176043985204</c:v>
                </c:pt>
                <c:pt idx="18">
                  <c:v>0.10678559471609804</c:v>
                </c:pt>
                <c:pt idx="19">
                  <c:v>0.44509537673479477</c:v>
                </c:pt>
                <c:pt idx="20">
                  <c:v>0.33368298737122798</c:v>
                </c:pt>
                <c:pt idx="21">
                  <c:v>0.45153754554851933</c:v>
                </c:pt>
                <c:pt idx="22">
                  <c:v>0.11492228863946202</c:v>
                </c:pt>
                <c:pt idx="23">
                  <c:v>0.30044789335109123</c:v>
                </c:pt>
                <c:pt idx="24">
                  <c:v>0.28149191713729171</c:v>
                </c:pt>
                <c:pt idx="25">
                  <c:v>0.27309026014412141</c:v>
                </c:pt>
                <c:pt idx="26">
                  <c:v>0.2906720789988258</c:v>
                </c:pt>
                <c:pt idx="27">
                  <c:v>0.32940919552029302</c:v>
                </c:pt>
                <c:pt idx="28">
                  <c:v>0.2872416249123193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排出量比較シート!$CH$21:$CH$50</c:f>
              <c:numCache>
                <c:formatCode>0%</c:formatCode>
                <c:ptCount val="30"/>
                <c:pt idx="0">
                  <c:v>0</c:v>
                </c:pt>
                <c:pt idx="1">
                  <c:v>1.8187880997202741E-2</c:v>
                </c:pt>
                <c:pt idx="2">
                  <c:v>1.7066690855746195E-2</c:v>
                </c:pt>
                <c:pt idx="3">
                  <c:v>2.5385624235880139E-3</c:v>
                </c:pt>
                <c:pt idx="4">
                  <c:v>1.7758540113546786E-2</c:v>
                </c:pt>
                <c:pt idx="5">
                  <c:v>1.5958759106678502E-2</c:v>
                </c:pt>
                <c:pt idx="6">
                  <c:v>1.852111504227576E-2</c:v>
                </c:pt>
                <c:pt idx="7">
                  <c:v>1.55953700470327E-2</c:v>
                </c:pt>
                <c:pt idx="8">
                  <c:v>1.9499764974963654E-2</c:v>
                </c:pt>
                <c:pt idx="9">
                  <c:v>0</c:v>
                </c:pt>
                <c:pt idx="10">
                  <c:v>1.3738289197030315E-2</c:v>
                </c:pt>
                <c:pt idx="11">
                  <c:v>0</c:v>
                </c:pt>
                <c:pt idx="12">
                  <c:v>0</c:v>
                </c:pt>
                <c:pt idx="13">
                  <c:v>9.6291043777529499E-3</c:v>
                </c:pt>
                <c:pt idx="14">
                  <c:v>0</c:v>
                </c:pt>
                <c:pt idx="15">
                  <c:v>1.871193166794435E-2</c:v>
                </c:pt>
                <c:pt idx="16">
                  <c:v>3.9045315580479939E-2</c:v>
                </c:pt>
                <c:pt idx="17">
                  <c:v>1.6305432443961244E-2</c:v>
                </c:pt>
                <c:pt idx="18">
                  <c:v>3.2215560310638307E-3</c:v>
                </c:pt>
                <c:pt idx="19">
                  <c:v>2.1223398861116155E-2</c:v>
                </c:pt>
                <c:pt idx="20">
                  <c:v>3.5285284505613648E-2</c:v>
                </c:pt>
                <c:pt idx="21">
                  <c:v>1.0652794405172224E-2</c:v>
                </c:pt>
                <c:pt idx="22">
                  <c:v>9.7678863937914299E-3</c:v>
                </c:pt>
                <c:pt idx="23">
                  <c:v>0</c:v>
                </c:pt>
                <c:pt idx="24">
                  <c:v>7.6501109165898976E-3</c:v>
                </c:pt>
                <c:pt idx="25">
                  <c:v>2.5527446083909219E-3</c:v>
                </c:pt>
                <c:pt idx="26">
                  <c:v>0</c:v>
                </c:pt>
                <c:pt idx="27">
                  <c:v>1.2805504324392258E-2</c:v>
                </c:pt>
                <c:pt idx="28">
                  <c:v>1.0821431742462379E-2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c:ext uri="{02D57815-91ED-43cb-92C2-25804820EDAC}">
                        <c15:formulaRef>
                          <c15:sqref>排出量比較シート!$BW$21:$BW$50</c15:sqref>
                        </c15:formulaRef>
                      </c:ext>
                    </c:extLst>
                    <c:numCache>
                      <c:formatCode>0%</c:formatCode>
                      <c:ptCount val="30"/>
                      <c:pt idx="0">
                        <c:v>0.14897879756513518</c:v>
                      </c:pt>
                      <c:pt idx="1">
                        <c:v>0.33204791716155868</c:v>
                      </c:pt>
                      <c:pt idx="2">
                        <c:v>0.39790289389180933</c:v>
                      </c:pt>
                      <c:pt idx="3">
                        <c:v>0.22314291100023237</c:v>
                      </c:pt>
                      <c:pt idx="4">
                        <c:v>6.4162455498921689E-2</c:v>
                      </c:pt>
                      <c:pt idx="5">
                        <c:v>0.18529951169724859</c:v>
                      </c:pt>
                      <c:pt idx="6">
                        <c:v>8.3846450998130026E-2</c:v>
                      </c:pt>
                      <c:pt idx="7">
                        <c:v>0.44906239750902821</c:v>
                      </c:pt>
                      <c:pt idx="8">
                        <c:v>0.57022824739500066</c:v>
                      </c:pt>
                      <c:pt idx="9">
                        <c:v>7.6922114083482221E-2</c:v>
                      </c:pt>
                      <c:pt idx="10">
                        <c:v>2.6786780236123235E-2</c:v>
                      </c:pt>
                      <c:pt idx="11">
                        <c:v>0.31004397766297104</c:v>
                      </c:pt>
                      <c:pt idx="12">
                        <c:v>6.2691292422268827E-2</c:v>
                      </c:pt>
                      <c:pt idx="13">
                        <c:v>0.25648078250395601</c:v>
                      </c:pt>
                      <c:pt idx="14">
                        <c:v>0.33759805840939333</c:v>
                      </c:pt>
                      <c:pt idx="15">
                        <c:v>5.1062802207797076E-2</c:v>
                      </c:pt>
                      <c:pt idx="16">
                        <c:v>4.9936744917876995E-2</c:v>
                      </c:pt>
                      <c:pt idx="17">
                        <c:v>0.18816070830821022</c:v>
                      </c:pt>
                      <c:pt idx="18">
                        <c:v>0.6828216701873876</c:v>
                      </c:pt>
                      <c:pt idx="19">
                        <c:v>0.10643992153304077</c:v>
                      </c:pt>
                      <c:pt idx="20">
                        <c:v>3.1535165924368086E-2</c:v>
                      </c:pt>
                      <c:pt idx="21">
                        <c:v>5.8707718633044581E-2</c:v>
                      </c:pt>
                      <c:pt idx="22">
                        <c:v>0.60476524110577534</c:v>
                      </c:pt>
                      <c:pt idx="23">
                        <c:v>4.977763276204937E-2</c:v>
                      </c:pt>
                      <c:pt idx="24">
                        <c:v>0.31182246177128176</c:v>
                      </c:pt>
                      <c:pt idx="25">
                        <c:v>0.60665653114725981</c:v>
                      </c:pt>
                      <c:pt idx="26">
                        <c:v>0.28279273525966303</c:v>
                      </c:pt>
                      <c:pt idx="27">
                        <c:v>0</c:v>
                      </c:pt>
                      <c:pt idx="28">
                        <c:v>2.4833397555594147E-2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1.2830602499157216E-2</c:v>
                      </c:pt>
                      <c:pt idx="1">
                        <c:v>1.4434308761262084E-2</c:v>
                      </c:pt>
                      <c:pt idx="2">
                        <c:v>5.3885847651287573E-3</c:v>
                      </c:pt>
                      <c:pt idx="3">
                        <c:v>1.0424498108653956E-2</c:v>
                      </c:pt>
                      <c:pt idx="4">
                        <c:v>1.8727481209351141E-2</c:v>
                      </c:pt>
                      <c:pt idx="5">
                        <c:v>9.4786329339078806E-3</c:v>
                      </c:pt>
                      <c:pt idx="6">
                        <c:v>3.9440656999309293E-2</c:v>
                      </c:pt>
                      <c:pt idx="7">
                        <c:v>8.4379413878834728E-3</c:v>
                      </c:pt>
                      <c:pt idx="8">
                        <c:v>1.2490178718384695E-2</c:v>
                      </c:pt>
                      <c:pt idx="9">
                        <c:v>1.2206195530516389E-2</c:v>
                      </c:pt>
                      <c:pt idx="10">
                        <c:v>9.4922775254125038E-3</c:v>
                      </c:pt>
                      <c:pt idx="11">
                        <c:v>1.5634421402294714E-2</c:v>
                      </c:pt>
                      <c:pt idx="12">
                        <c:v>1.5848784681066486E-2</c:v>
                      </c:pt>
                      <c:pt idx="13">
                        <c:v>3.4860662747338199E-2</c:v>
                      </c:pt>
                      <c:pt idx="14">
                        <c:v>5.8130842852748754E-3</c:v>
                      </c:pt>
                      <c:pt idx="15">
                        <c:v>1.8768398364087453E-2</c:v>
                      </c:pt>
                      <c:pt idx="16">
                        <c:v>1.5587777294017171E-2</c:v>
                      </c:pt>
                      <c:pt idx="17">
                        <c:v>1.295155155308996E-2</c:v>
                      </c:pt>
                      <c:pt idx="18">
                        <c:v>3.8280119979883882E-3</c:v>
                      </c:pt>
                      <c:pt idx="19">
                        <c:v>9.5336095809807706E-3</c:v>
                      </c:pt>
                      <c:pt idx="20">
                        <c:v>2.2307141685661894E-2</c:v>
                      </c:pt>
                      <c:pt idx="21">
                        <c:v>1.6592278729922545E-2</c:v>
                      </c:pt>
                      <c:pt idx="22">
                        <c:v>1.2540286690915791E-2</c:v>
                      </c:pt>
                      <c:pt idx="23">
                        <c:v>8.4033863417227687E-3</c:v>
                      </c:pt>
                      <c:pt idx="24">
                        <c:v>2.5846341389002398E-2</c:v>
                      </c:pt>
                      <c:pt idx="25">
                        <c:v>1.864845240056129E-3</c:v>
                      </c:pt>
                      <c:pt idx="26">
                        <c:v>6.2044716887119976E-3</c:v>
                      </c:pt>
                      <c:pt idx="27">
                        <c:v>1.8949369161505168E-2</c:v>
                      </c:pt>
                      <c:pt idx="28">
                        <c:v>1.5158443265744028E-2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0.13117840773924092</c:v>
                      </c:pt>
                      <c:pt idx="1">
                        <c:v>0.15972086450970793</c:v>
                      </c:pt>
                      <c:pt idx="2">
                        <c:v>9.9714233485027198E-3</c:v>
                      </c:pt>
                      <c:pt idx="3">
                        <c:v>0.3062688408575639</c:v>
                      </c:pt>
                      <c:pt idx="4">
                        <c:v>0.15441141510561407</c:v>
                      </c:pt>
                      <c:pt idx="5">
                        <c:v>0.2094447765328846</c:v>
                      </c:pt>
                      <c:pt idx="6">
                        <c:v>7.2199957297901851E-2</c:v>
                      </c:pt>
                      <c:pt idx="7">
                        <c:v>7.025050928039811E-2</c:v>
                      </c:pt>
                      <c:pt idx="8">
                        <c:v>1.1973194435535288E-2</c:v>
                      </c:pt>
                      <c:pt idx="9">
                        <c:v>0.15705713771552485</c:v>
                      </c:pt>
                      <c:pt idx="10">
                        <c:v>0.27757760221008432</c:v>
                      </c:pt>
                      <c:pt idx="11">
                        <c:v>6.9410060227650422E-2</c:v>
                      </c:pt>
                      <c:pt idx="12">
                        <c:v>8.0463645956180496E-2</c:v>
                      </c:pt>
                      <c:pt idx="13">
                        <c:v>0.12565709790109147</c:v>
                      </c:pt>
                      <c:pt idx="14">
                        <c:v>0.19713613011055481</c:v>
                      </c:pt>
                      <c:pt idx="15">
                        <c:v>0.12172722635427571</c:v>
                      </c:pt>
                      <c:pt idx="16">
                        <c:v>0.10375118497678788</c:v>
                      </c:pt>
                      <c:pt idx="17">
                        <c:v>0.25698410540526645</c:v>
                      </c:pt>
                      <c:pt idx="18">
                        <c:v>8.4760462839013243E-2</c:v>
                      </c:pt>
                      <c:pt idx="19">
                        <c:v>4.3022333469758242E-2</c:v>
                      </c:pt>
                      <c:pt idx="20">
                        <c:v>0.17905761899649694</c:v>
                      </c:pt>
                      <c:pt idx="21">
                        <c:v>0.15772092014571676</c:v>
                      </c:pt>
                      <c:pt idx="22">
                        <c:v>8.867222588210362E-2</c:v>
                      </c:pt>
                      <c:pt idx="23">
                        <c:v>0.20084223259326453</c:v>
                      </c:pt>
                      <c:pt idx="24">
                        <c:v>2.1356694336299872E-2</c:v>
                      </c:pt>
                      <c:pt idx="25">
                        <c:v>1.0405708098478579E-2</c:v>
                      </c:pt>
                      <c:pt idx="26">
                        <c:v>9.505415500376016E-2</c:v>
                      </c:pt>
                      <c:pt idx="27">
                        <c:v>0.21985466370733989</c:v>
                      </c:pt>
                      <c:pt idx="28">
                        <c:v>0.359176911792846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0.3910787527997831</c:v>
                      </c:pt>
                      <c:pt idx="1">
                        <c:v>0.21674283244133302</c:v>
                      </c:pt>
                      <c:pt idx="2">
                        <c:v>0.32268910645741605</c:v>
                      </c:pt>
                      <c:pt idx="3">
                        <c:v>0.20362698726640779</c:v>
                      </c:pt>
                      <c:pt idx="4">
                        <c:v>0.37002582693631458</c:v>
                      </c:pt>
                      <c:pt idx="5">
                        <c:v>0.18712291441972029</c:v>
                      </c:pt>
                      <c:pt idx="6">
                        <c:v>0.20736187875608553</c:v>
                      </c:pt>
                      <c:pt idx="7">
                        <c:v>0.24918068959910533</c:v>
                      </c:pt>
                      <c:pt idx="8">
                        <c:v>0.17045302875964369</c:v>
                      </c:pt>
                      <c:pt idx="9">
                        <c:v>0.36211557112081211</c:v>
                      </c:pt>
                      <c:pt idx="10">
                        <c:v>0.3998058295033754</c:v>
                      </c:pt>
                      <c:pt idx="11">
                        <c:v>0.31357523953298394</c:v>
                      </c:pt>
                      <c:pt idx="12">
                        <c:v>0.52722299411972584</c:v>
                      </c:pt>
                      <c:pt idx="13">
                        <c:v>0.27603076629558482</c:v>
                      </c:pt>
                      <c:pt idx="14">
                        <c:v>0.20471573460793663</c:v>
                      </c:pt>
                      <c:pt idx="15">
                        <c:v>0.29468492056071199</c:v>
                      </c:pt>
                      <c:pt idx="16">
                        <c:v>0.36984375612394982</c:v>
                      </c:pt>
                      <c:pt idx="17">
                        <c:v>0.30173994303275631</c:v>
                      </c:pt>
                      <c:pt idx="18">
                        <c:v>0.10469677649356969</c:v>
                      </c:pt>
                      <c:pt idx="19">
                        <c:v>0.43314140020553593</c:v>
                      </c:pt>
                      <c:pt idx="20">
                        <c:v>0.32375738548708693</c:v>
                      </c:pt>
                      <c:pt idx="21">
                        <c:v>0.44109896938179732</c:v>
                      </c:pt>
                      <c:pt idx="22">
                        <c:v>0.11169431631557079</c:v>
                      </c:pt>
                      <c:pt idx="23">
                        <c:v>0.29235306089563762</c:v>
                      </c:pt>
                      <c:pt idx="24">
                        <c:v>0.27552433117239572</c:v>
                      </c:pt>
                      <c:pt idx="25">
                        <c:v>0.12293858814358283</c:v>
                      </c:pt>
                      <c:pt idx="26">
                        <c:v>0.28443789421581611</c:v>
                      </c:pt>
                      <c:pt idx="27">
                        <c:v>0.32265444495893691</c:v>
                      </c:pt>
                      <c:pt idx="28">
                        <c:v>0.27424664817450506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0.16206524687003696</c:v>
                      </c:pt>
                      <c:pt idx="1">
                        <c:v>9.8295848017635828E-2</c:v>
                      </c:pt>
                      <c:pt idx="2">
                        <c:v>0.12863192805302454</c:v>
                      </c:pt>
                      <c:pt idx="3">
                        <c:v>7.089492533430207E-2</c:v>
                      </c:pt>
                      <c:pt idx="4">
                        <c:v>0.14648538812407202</c:v>
                      </c:pt>
                      <c:pt idx="5">
                        <c:v>7.8531188395157922E-2</c:v>
                      </c:pt>
                      <c:pt idx="6">
                        <c:v>9.0082590691790074E-2</c:v>
                      </c:pt>
                      <c:pt idx="7">
                        <c:v>0.11605663146419347</c:v>
                      </c:pt>
                      <c:pt idx="8">
                        <c:v>7.2596936038939727E-2</c:v>
                      </c:pt>
                      <c:pt idx="9">
                        <c:v>0.11899473525371404</c:v>
                      </c:pt>
                      <c:pt idx="10">
                        <c:v>0.11800414974231679</c:v>
                      </c:pt>
                      <c:pt idx="11">
                        <c:v>0.10027046229986279</c:v>
                      </c:pt>
                      <c:pt idx="12">
                        <c:v>0.2124910906627579</c:v>
                      </c:pt>
                      <c:pt idx="13">
                        <c:v>8.8505880001032572E-2</c:v>
                      </c:pt>
                      <c:pt idx="14">
                        <c:v>7.0930984624921728E-2</c:v>
                      </c:pt>
                      <c:pt idx="15">
                        <c:v>0.10991704803498185</c:v>
                      </c:pt>
                      <c:pt idx="16">
                        <c:v>0.1644402195113184</c:v>
                      </c:pt>
                      <c:pt idx="17">
                        <c:v>0.11936558258059918</c:v>
                      </c:pt>
                      <c:pt idx="18">
                        <c:v>3.3867817735632459E-2</c:v>
                      </c:pt>
                      <c:pt idx="19">
                        <c:v>0.18644040824811378</c:v>
                      </c:pt>
                      <c:pt idx="20">
                        <c:v>0.13329244253323999</c:v>
                      </c:pt>
                      <c:pt idx="21">
                        <c:v>0.16958860674443274</c:v>
                      </c:pt>
                      <c:pt idx="22">
                        <c:v>4.7782898330838666E-2</c:v>
                      </c:pt>
                      <c:pt idx="23">
                        <c:v>0.11715978251626837</c:v>
                      </c:pt>
                      <c:pt idx="24">
                        <c:v>0.11501812561055266</c:v>
                      </c:pt>
                      <c:pt idx="25">
                        <c:v>2.126809926281301E-2</c:v>
                      </c:pt>
                      <c:pt idx="26">
                        <c:v>9.9605424553202704E-2</c:v>
                      </c:pt>
                      <c:pt idx="27">
                        <c:v>0.11773367032134251</c:v>
                      </c:pt>
                      <c:pt idx="28">
                        <c:v>0.10560324017722444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0.22901350592974615</c:v>
                      </c:pt>
                      <c:pt idx="1">
                        <c:v>0.11844698442369719</c:v>
                      </c:pt>
                      <c:pt idx="2">
                        <c:v>0.19405717840439146</c:v>
                      </c:pt>
                      <c:pt idx="3">
                        <c:v>0.13273206193210571</c:v>
                      </c:pt>
                      <c:pt idx="4">
                        <c:v>0.22354043881224256</c:v>
                      </c:pt>
                      <c:pt idx="5">
                        <c:v>0.10859172602456238</c:v>
                      </c:pt>
                      <c:pt idx="6">
                        <c:v>0.11727928806429548</c:v>
                      </c:pt>
                      <c:pt idx="7">
                        <c:v>0.13312405813491185</c:v>
                      </c:pt>
                      <c:pt idx="8">
                        <c:v>9.7856092720703947E-2</c:v>
                      </c:pt>
                      <c:pt idx="9">
                        <c:v>0.24312083586709804</c:v>
                      </c:pt>
                      <c:pt idx="10">
                        <c:v>0.28180167976105858</c:v>
                      </c:pt>
                      <c:pt idx="11">
                        <c:v>0.21330477723312113</c:v>
                      </c:pt>
                      <c:pt idx="12">
                        <c:v>0.314731903456968</c:v>
                      </c:pt>
                      <c:pt idx="13">
                        <c:v>0.18752488629455227</c:v>
                      </c:pt>
                      <c:pt idx="14">
                        <c:v>0.1337847499830149</c:v>
                      </c:pt>
                      <c:pt idx="15">
                        <c:v>0.18476787252573013</c:v>
                      </c:pt>
                      <c:pt idx="16">
                        <c:v>0.20540353661263144</c:v>
                      </c:pt>
                      <c:pt idx="17">
                        <c:v>0.18237436045215716</c:v>
                      </c:pt>
                      <c:pt idx="18">
                        <c:v>7.0828958757937238E-2</c:v>
                      </c:pt>
                      <c:pt idx="19">
                        <c:v>0.24670099195742221</c:v>
                      </c:pt>
                      <c:pt idx="20">
                        <c:v>0.19046494295384694</c:v>
                      </c:pt>
                      <c:pt idx="21">
                        <c:v>0.27151036263736456</c:v>
                      </c:pt>
                      <c:pt idx="22">
                        <c:v>6.3911417984732127E-2</c:v>
                      </c:pt>
                      <c:pt idx="23">
                        <c:v>0.17519327837936924</c:v>
                      </c:pt>
                      <c:pt idx="24">
                        <c:v>0.16050620556184303</c:v>
                      </c:pt>
                      <c:pt idx="25">
                        <c:v>0.10167048888076981</c:v>
                      </c:pt>
                      <c:pt idx="26">
                        <c:v>0.18483246966261344</c:v>
                      </c:pt>
                      <c:pt idx="27">
                        <c:v>0.20492077463759439</c:v>
                      </c:pt>
                      <c:pt idx="28">
                        <c:v>0.16864340799728059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1.0558445408260004E-2</c:v>
                      </c:pt>
                      <c:pt idx="1">
                        <c:v>6.6768387118214499E-3</c:v>
                      </c:pt>
                      <c:pt idx="2">
                        <c:v>8.6426316419439715E-3</c:v>
                      </c:pt>
                      <c:pt idx="3">
                        <c:v>4.0020928280595277E-3</c:v>
                      </c:pt>
                      <c:pt idx="4">
                        <c:v>1.012752750804651E-2</c:v>
                      </c:pt>
                      <c:pt idx="5">
                        <c:v>5.8780954842671783E-3</c:v>
                      </c:pt>
                      <c:pt idx="6">
                        <c:v>6.9224027825266158E-3</c:v>
                      </c:pt>
                      <c:pt idx="7">
                        <c:v>6.6741008903377112E-3</c:v>
                      </c:pt>
                      <c:pt idx="8">
                        <c:v>4.5812546481807642E-3</c:v>
                      </c:pt>
                      <c:pt idx="9">
                        <c:v>8.4408696914948355E-3</c:v>
                      </c:pt>
                      <c:pt idx="10">
                        <c:v>8.0452431309951875E-3</c:v>
                      </c:pt>
                      <c:pt idx="11">
                        <c:v>6.607144504654907E-3</c:v>
                      </c:pt>
                      <c:pt idx="12">
                        <c:v>1.1608379065700612E-2</c:v>
                      </c:pt>
                      <c:pt idx="13">
                        <c:v>6.1620171608556098E-3</c:v>
                      </c:pt>
                      <c:pt idx="14">
                        <c:v>4.5043232157951328E-3</c:v>
                      </c:pt>
                      <c:pt idx="15">
                        <c:v>7.9423424009100428E-3</c:v>
                      </c:pt>
                      <c:pt idx="16">
                        <c:v>1.0444082821600718E-2</c:v>
                      </c:pt>
                      <c:pt idx="17">
                        <c:v>7.1318174070957108E-3</c:v>
                      </c:pt>
                      <c:pt idx="18">
                        <c:v>2.0888182225283548E-3</c:v>
                      </c:pt>
                      <c:pt idx="19">
                        <c:v>1.1953976529258826E-2</c:v>
                      </c:pt>
                      <c:pt idx="20">
                        <c:v>9.9256018841410529E-3</c:v>
                      </c:pt>
                      <c:pt idx="21">
                        <c:v>1.0438576166722007E-2</c:v>
                      </c:pt>
                      <c:pt idx="22">
                        <c:v>3.2279723238912371E-3</c:v>
                      </c:pt>
                      <c:pt idx="23">
                        <c:v>8.094832455453619E-3</c:v>
                      </c:pt>
                      <c:pt idx="24">
                        <c:v>5.9675859648960381E-3</c:v>
                      </c:pt>
                      <c:pt idx="25">
                        <c:v>9.6868716537989541E-4</c:v>
                      </c:pt>
                      <c:pt idx="26">
                        <c:v>6.2341847830096686E-3</c:v>
                      </c:pt>
                      <c:pt idx="27">
                        <c:v>6.7547505613561503E-3</c:v>
                      </c:pt>
                      <c:pt idx="28">
                        <c:v>7.1527520169816757E-3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0.16723188128241148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0.14918298483515868</c:v>
                      </c:pt>
                      <c:pt idx="26">
                        <c:v>0</c:v>
                      </c:pt>
                      <c:pt idx="27">
                        <c:v>0</c:v>
                      </c:pt>
                      <c:pt idx="28">
                        <c:v>5.842224720832589E-3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排出量比較シート!$BE$21:$BE$50</c:f>
              <c:numCache>
                <c:formatCode>#,##0_);[Red]\(#,##0\)</c:formatCode>
                <c:ptCount val="30"/>
                <c:pt idx="0">
                  <c:v>8.313417596345996</c:v>
                </c:pt>
                <c:pt idx="1">
                  <c:v>23.357213666458531</c:v>
                </c:pt>
                <c:pt idx="2">
                  <c:v>14.319882766378422</c:v>
                </c:pt>
                <c:pt idx="3">
                  <c:v>39.480940614280108</c:v>
                </c:pt>
                <c:pt idx="4">
                  <c:v>7.0958206136118367</c:v>
                </c:pt>
                <c:pt idx="5">
                  <c:v>20.723877314885591</c:v>
                </c:pt>
                <c:pt idx="6">
                  <c:v>8.5336703688070319</c:v>
                </c:pt>
                <c:pt idx="7">
                  <c:v>23.265776407361034</c:v>
                </c:pt>
                <c:pt idx="8">
                  <c:v>38.116898985980448</c:v>
                </c:pt>
                <c:pt idx="9">
                  <c:v>8.7928933574856707</c:v>
                </c:pt>
                <c:pt idx="10">
                  <c:v>11.784125615390852</c:v>
                </c:pt>
                <c:pt idx="11">
                  <c:v>17.816019064328938</c:v>
                </c:pt>
                <c:pt idx="12">
                  <c:v>4.2368669906796548</c:v>
                </c:pt>
                <c:pt idx="13">
                  <c:v>20.373858080271404</c:v>
                </c:pt>
                <c:pt idx="14">
                  <c:v>34.905678269729293</c:v>
                </c:pt>
                <c:pt idx="15">
                  <c:v>7.1873488662469702</c:v>
                </c:pt>
                <c:pt idx="16">
                  <c:v>4.854772396395548</c:v>
                </c:pt>
                <c:pt idx="17">
                  <c:v>19.039097042809196</c:v>
                </c:pt>
                <c:pt idx="18">
                  <c:v>107.89695520494202</c:v>
                </c:pt>
                <c:pt idx="19">
                  <c:v>4.005162300726135</c:v>
                </c:pt>
                <c:pt idx="20">
                  <c:v>6.9052737747159245</c:v>
                </c:pt>
                <c:pt idx="21">
                  <c:v>6.3416354230780758</c:v>
                </c:pt>
                <c:pt idx="22">
                  <c:v>62.917703664901474</c:v>
                </c:pt>
                <c:pt idx="23">
                  <c:v>9.1487951371875429</c:v>
                </c:pt>
                <c:pt idx="24">
                  <c:v>16.68686505258902</c:v>
                </c:pt>
                <c:pt idx="25">
                  <c:v>180.49407297149907</c:v>
                </c:pt>
                <c:pt idx="26">
                  <c:v>17.471715414478979</c:v>
                </c:pt>
                <c:pt idx="27">
                  <c:v>9.9745914116042567</c:v>
                </c:pt>
                <c:pt idx="28">
                  <c:v>15.810936422274395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排出量比較シート!$BI$21:$BI$50</c:f>
              <c:numCache>
                <c:formatCode>#,##0_);[Red]\(#,##0\)</c:formatCode>
                <c:ptCount val="30"/>
                <c:pt idx="0">
                  <c:v>3.8492883318113074</c:v>
                </c:pt>
                <c:pt idx="1">
                  <c:v>3.4896051432255666</c:v>
                </c:pt>
                <c:pt idx="2">
                  <c:v>2.8741369640429668</c:v>
                </c:pt>
                <c:pt idx="3">
                  <c:v>6.73869867302587</c:v>
                </c:pt>
                <c:pt idx="4">
                  <c:v>3.6189381029124159</c:v>
                </c:pt>
                <c:pt idx="5">
                  <c:v>7.0064615342057062</c:v>
                </c:pt>
                <c:pt idx="6">
                  <c:v>6.2329790353948775</c:v>
                </c:pt>
                <c:pt idx="7">
                  <c:v>3.0392957029249175</c:v>
                </c:pt>
                <c:pt idx="8">
                  <c:v>5.9990890652148074</c:v>
                </c:pt>
                <c:pt idx="9">
                  <c:v>4.3960531641114358</c:v>
                </c:pt>
                <c:pt idx="10">
                  <c:v>4.4841472604702339</c:v>
                </c:pt>
                <c:pt idx="11">
                  <c:v>4.6583854505773985</c:v>
                </c:pt>
                <c:pt idx="12">
                  <c:v>1.7918235860527496</c:v>
                </c:pt>
                <c:pt idx="13">
                  <c:v>5.3443337739014964</c:v>
                </c:pt>
                <c:pt idx="14">
                  <c:v>5.6274827991295506</c:v>
                </c:pt>
                <c:pt idx="15">
                  <c:v>7.1760446796196025</c:v>
                </c:pt>
                <c:pt idx="16">
                  <c:v>4.6076170691719929</c:v>
                </c:pt>
                <c:pt idx="17">
                  <c:v>3.0922187624285851</c:v>
                </c:pt>
                <c:pt idx="18">
                  <c:v>5.8015286588964443</c:v>
                </c:pt>
                <c:pt idx="19">
                  <c:v>3.7106563175765541</c:v>
                </c:pt>
                <c:pt idx="20">
                  <c:v>5.7437646429853499</c:v>
                </c:pt>
                <c:pt idx="21">
                  <c:v>2.4501000725719209</c:v>
                </c:pt>
                <c:pt idx="22">
                  <c:v>5.5222148278247456</c:v>
                </c:pt>
                <c:pt idx="23">
                  <c:v>5.9041710890153816</c:v>
                </c:pt>
                <c:pt idx="24">
                  <c:v>8.9704585858716772</c:v>
                </c:pt>
                <c:pt idx="25">
                  <c:v>26.158560317252388</c:v>
                </c:pt>
                <c:pt idx="26">
                  <c:v>5.4891386541866369</c:v>
                </c:pt>
                <c:pt idx="27">
                  <c:v>6.5646528132589772</c:v>
                </c:pt>
                <c:pt idx="28">
                  <c:v>4.0900947418402858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排出量比較シート!$BJ$21:$BJ$50</c:f>
              <c:numCache>
                <c:formatCode>#,##0_);[Red]\(#,##0\)</c:formatCode>
                <c:ptCount val="30"/>
                <c:pt idx="0">
                  <c:v>4.8156109605502948</c:v>
                </c:pt>
                <c:pt idx="1">
                  <c:v>8.1469115373922545</c:v>
                </c:pt>
                <c:pt idx="2">
                  <c:v>5.3844843222555516</c:v>
                </c:pt>
                <c:pt idx="3">
                  <c:v>11.544774278695749</c:v>
                </c:pt>
                <c:pt idx="4">
                  <c:v>7.2889701166651353</c:v>
                </c:pt>
                <c:pt idx="5">
                  <c:v>12.825057294584997</c:v>
                </c:pt>
                <c:pt idx="6">
                  <c:v>11.423748904513122</c:v>
                </c:pt>
                <c:pt idx="7">
                  <c:v>5.8128822712526285</c:v>
                </c:pt>
                <c:pt idx="8">
                  <c:v>7.5105411507817426</c:v>
                </c:pt>
                <c:pt idx="9">
                  <c:v>9.292602044859823</c:v>
                </c:pt>
                <c:pt idx="10">
                  <c:v>5.4488498962779195</c:v>
                </c:pt>
                <c:pt idx="11">
                  <c:v>8.1811191314388356</c:v>
                </c:pt>
                <c:pt idx="12">
                  <c:v>6.2597646524346082</c:v>
                </c:pt>
                <c:pt idx="13">
                  <c:v>8.8822176430565989</c:v>
                </c:pt>
                <c:pt idx="14">
                  <c:v>10.531216891116761</c:v>
                </c:pt>
                <c:pt idx="15">
                  <c:v>11.100231564845318</c:v>
                </c:pt>
                <c:pt idx="16">
                  <c:v>7.1909473878234849</c:v>
                </c:pt>
                <c:pt idx="17">
                  <c:v>5.9152217478591878</c:v>
                </c:pt>
                <c:pt idx="18">
                  <c:v>10.784606238011509</c:v>
                </c:pt>
                <c:pt idx="19">
                  <c:v>5.7278009763586484</c:v>
                </c:pt>
                <c:pt idx="20">
                  <c:v>6.0604859119659027</c:v>
                </c:pt>
                <c:pt idx="21">
                  <c:v>5.8446878241412277</c:v>
                </c:pt>
                <c:pt idx="22">
                  <c:v>9.5688911266366468</c:v>
                </c:pt>
                <c:pt idx="23">
                  <c:v>9.655467744831407</c:v>
                </c:pt>
                <c:pt idx="24">
                  <c:v>7.3820875792198866</c:v>
                </c:pt>
                <c:pt idx="25">
                  <c:v>4.5873457569815725</c:v>
                </c:pt>
                <c:pt idx="26">
                  <c:v>9.3087244280280697</c:v>
                </c:pt>
                <c:pt idx="27">
                  <c:v>10.935750760720657</c:v>
                </c:pt>
                <c:pt idx="28">
                  <c:v>7.9024487200031306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排出量比較シート!$BK$21:$BK$50</c:f>
              <c:numCache>
                <c:formatCode>#,##0_);[Red]\(#,##0\)</c:formatCode>
                <c:ptCount val="30"/>
                <c:pt idx="0">
                  <c:v>11.396302719766565</c:v>
                </c:pt>
                <c:pt idx="1">
                  <c:v>10.309026347419531</c:v>
                </c:pt>
                <c:pt idx="2">
                  <c:v>11.480903858872793</c:v>
                </c:pt>
                <c:pt idx="3">
                  <c:v>15.184959108464327</c:v>
                </c:pt>
                <c:pt idx="4">
                  <c:v>11.367402621943793</c:v>
                </c:pt>
                <c:pt idx="5">
                  <c:v>9.8948600920037677</c:v>
                </c:pt>
                <c:pt idx="6">
                  <c:v>16.654468514159635</c:v>
                </c:pt>
                <c:pt idx="7">
                  <c:v>11.279300391156649</c:v>
                </c:pt>
                <c:pt idx="8">
                  <c:v>11.218863473444022</c:v>
                </c:pt>
                <c:pt idx="9">
                  <c:v>13.234995416405848</c:v>
                </c:pt>
                <c:pt idx="10">
                  <c:v>15.313258838381543</c:v>
                </c:pt>
                <c:pt idx="11">
                  <c:v>14.438223450732773</c:v>
                </c:pt>
                <c:pt idx="12">
                  <c:v>14.357883039866953</c:v>
                </c:pt>
                <c:pt idx="13">
                  <c:v>13.787471960824728</c:v>
                </c:pt>
                <c:pt idx="14">
                  <c:v>13.510322581168289</c:v>
                </c:pt>
                <c:pt idx="15">
                  <c:v>11.354696059291957</c:v>
                </c:pt>
                <c:pt idx="16">
                  <c:v>10.906531916832625</c:v>
                </c:pt>
                <c:pt idx="17">
                  <c:v>12.837123074259077</c:v>
                </c:pt>
                <c:pt idx="18">
                  <c:v>14.936075969355633</c:v>
                </c:pt>
                <c:pt idx="19">
                  <c:v>11.212110628112269</c:v>
                </c:pt>
                <c:pt idx="20">
                  <c:v>9.8934010642957073</c:v>
                </c:pt>
                <c:pt idx="21">
                  <c:v>12.28853840382595</c:v>
                </c:pt>
                <c:pt idx="22">
                  <c:v>10.242031655291704</c:v>
                </c:pt>
                <c:pt idx="23">
                  <c:v>10.611928495453103</c:v>
                </c:pt>
                <c:pt idx="24">
                  <c:v>13.08324246444154</c:v>
                </c:pt>
                <c:pt idx="25">
                  <c:v>79.639709713479249</c:v>
                </c:pt>
                <c:pt idx="26">
                  <c:v>13.223595451890056</c:v>
                </c:pt>
                <c:pt idx="27">
                  <c:v>13.759073048589396</c:v>
                </c:pt>
                <c:pt idx="28">
                  <c:v>11.377541552479947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排出量比較シート!$BQ$21:$BQ$50</c:f>
              <c:numCache>
                <c:formatCode>#,##0_);[Red]\(#,##0\)</c:formatCode>
                <c:ptCount val="30"/>
                <c:pt idx="0">
                  <c:v>0</c:v>
                </c:pt>
                <c:pt idx="1">
                  <c:v>0.83922486966406395</c:v>
                </c:pt>
                <c:pt idx="2">
                  <c:v>0.59137418596816271</c:v>
                </c:pt>
                <c:pt idx="3">
                  <c:v>0.18565784031278029</c:v>
                </c:pt>
                <c:pt idx="4">
                  <c:v>0.53101852999214039</c:v>
                </c:pt>
                <c:pt idx="5">
                  <c:v>0.81818063377559724</c:v>
                </c:pt>
                <c:pt idx="6">
                  <c:v>0.80850919929023846</c:v>
                </c:pt>
                <c:pt idx="7">
                  <c:v>0.68751835029247466</c:v>
                </c:pt>
                <c:pt idx="8">
                  <c:v>1.2498420124281979</c:v>
                </c:pt>
                <c:pt idx="9">
                  <c:v>0</c:v>
                </c:pt>
                <c:pt idx="10">
                  <c:v>0.51582058399847663</c:v>
                </c:pt>
                <c:pt idx="11">
                  <c:v>0</c:v>
                </c:pt>
                <c:pt idx="12">
                  <c:v>0</c:v>
                </c:pt>
                <c:pt idx="13">
                  <c:v>0.47046208974587961</c:v>
                </c:pt>
                <c:pt idx="14">
                  <c:v>0</c:v>
                </c:pt>
                <c:pt idx="15">
                  <c:v>0.70207916726488873</c:v>
                </c:pt>
                <c:pt idx="16">
                  <c:v>1.1198069908364321</c:v>
                </c:pt>
                <c:pt idx="17">
                  <c:v>0.6776755594751378</c:v>
                </c:pt>
                <c:pt idx="18">
                  <c:v>0.45059828291850529</c:v>
                </c:pt>
                <c:pt idx="19">
                  <c:v>0.53462495539955157</c:v>
                </c:pt>
                <c:pt idx="20">
                  <c:v>1.046177013793768</c:v>
                </c:pt>
                <c:pt idx="21">
                  <c:v>0.28991448096967748</c:v>
                </c:pt>
                <c:pt idx="22">
                  <c:v>0.870527404517353</c:v>
                </c:pt>
                <c:pt idx="23">
                  <c:v>0</c:v>
                </c:pt>
                <c:pt idx="24">
                  <c:v>0.35556351677693399</c:v>
                </c:pt>
                <c:pt idx="25">
                  <c:v>0.74444192728664971</c:v>
                </c:pt>
                <c:pt idx="26">
                  <c:v>0</c:v>
                </c:pt>
                <c:pt idx="27">
                  <c:v>0.53487234667219941</c:v>
                </c:pt>
                <c:pt idx="28">
                  <c:v>0.42863317370793341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排出量比較シート!$BR$21:$BR$50</c:f>
              <c:numCache>
                <c:formatCode>#,##0_);[Red]\(#,##0\)</c:formatCode>
                <c:ptCount val="30"/>
                <c:pt idx="0">
                  <c:v>28.374619608474163</c:v>
                </c:pt>
                <c:pt idx="1">
                  <c:v>46.141981564159948</c:v>
                </c:pt>
                <c:pt idx="2">
                  <c:v>34.650782097517897</c:v>
                </c:pt>
                <c:pt idx="3">
                  <c:v>73.135030514778833</c:v>
                </c:pt>
                <c:pt idx="4">
                  <c:v>29.90214998512532</c:v>
                </c:pt>
                <c:pt idx="5">
                  <c:v>51.268436869455655</c:v>
                </c:pt>
                <c:pt idx="6">
                  <c:v>43.653376022164906</c:v>
                </c:pt>
                <c:pt idx="7">
                  <c:v>44.084773122987706</c:v>
                </c:pt>
                <c:pt idx="8">
                  <c:v>64.095234687849228</c:v>
                </c:pt>
                <c:pt idx="9">
                  <c:v>35.716543982862774</c:v>
                </c:pt>
                <c:pt idx="10">
                  <c:v>37.546202194519026</c:v>
                </c:pt>
                <c:pt idx="11">
                  <c:v>45.093747097077944</c:v>
                </c:pt>
                <c:pt idx="12">
                  <c:v>26.646338269033969</c:v>
                </c:pt>
                <c:pt idx="13">
                  <c:v>48.858343547800104</c:v>
                </c:pt>
                <c:pt idx="14">
                  <c:v>64.574700541143898</c:v>
                </c:pt>
                <c:pt idx="15">
                  <c:v>37.520400337268732</c:v>
                </c:pt>
                <c:pt idx="16">
                  <c:v>28.679675761060082</c:v>
                </c:pt>
                <c:pt idx="17">
                  <c:v>41.561336186831191</c:v>
                </c:pt>
                <c:pt idx="18">
                  <c:v>139.8697643541241</c:v>
                </c:pt>
                <c:pt idx="19">
                  <c:v>25.190355178173157</c:v>
                </c:pt>
                <c:pt idx="20">
                  <c:v>29.649102407756651</c:v>
                </c:pt>
                <c:pt idx="21">
                  <c:v>27.214876204586851</c:v>
                </c:pt>
                <c:pt idx="22">
                  <c:v>89.121368679171908</c:v>
                </c:pt>
                <c:pt idx="23">
                  <c:v>35.320362466487438</c:v>
                </c:pt>
                <c:pt idx="24">
                  <c:v>46.478217198899053</c:v>
                </c:pt>
                <c:pt idx="25">
                  <c:v>291.62413068649892</c:v>
                </c:pt>
                <c:pt idx="26">
                  <c:v>45.493173948583738</c:v>
                </c:pt>
                <c:pt idx="27">
                  <c:v>41.768940380845493</c:v>
                </c:pt>
                <c:pt idx="28">
                  <c:v>39.609654610305697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c:ext uri="{02D57815-91ED-43cb-92C2-25804820EDAC}">
                        <c15:formulaRef>
                          <c15:sqref>排出量比較シート!$BF$21:$BF$68</c15:sqref>
                        </c15:formulaRef>
                      </c:ext>
                    </c:extLst>
                    <c:numCache>
                      <c:formatCode>#,##0_);[Red]\(#,##0\)</c:formatCode>
                      <c:ptCount val="48"/>
                      <c:pt idx="0">
                        <c:v>4.2272167106385874</c:v>
                      </c:pt>
                      <c:pt idx="1">
                        <c:v>15.32134887208635</c:v>
                      </c:pt>
                      <c:pt idx="2">
                        <c:v>13.787646472216871</c:v>
                      </c:pt>
                      <c:pt idx="3">
                        <c:v>16.319563605158571</c:v>
                      </c:pt>
                      <c:pt idx="4">
                        <c:v>1.918595367742685</c:v>
                      </c:pt>
                      <c:pt idx="5">
                        <c:v>9.5000163173913492</c:v>
                      </c:pt>
                      <c:pt idx="6">
                        <c:v>3.6601806535453938</c:v>
                      </c:pt>
                      <c:pt idx="7">
                        <c:v>19.796813912250428</c:v>
                      </c:pt>
                      <c:pt idx="8">
                        <c:v>36.548913342423518</c:v>
                      </c:pt>
                      <c:pt idx="9">
                        <c:v>2.7473920709174808</c:v>
                      </c:pt>
                      <c:pt idx="10">
                        <c:v>1.0057418668856291</c:v>
                      </c:pt>
                      <c:pt idx="11">
                        <c:v>13.9810447177061</c:v>
                      </c:pt>
                      <c:pt idx="12">
                        <c:v>1.6704933844067009</c:v>
                      </c:pt>
                      <c:pt idx="13">
                        <c:v>12.531226184986879</c:v>
                      </c:pt>
                      <c:pt idx="14">
                        <c:v>21.80029352505818</c:v>
                      </c:pt>
                      <c:pt idx="15">
                        <c:v>1.9158967811793159</c:v>
                      </c:pt>
                      <c:pt idx="16">
                        <c:v>1.432169652807477</c:v>
                      </c:pt>
                      <c:pt idx="17">
                        <c:v>7.8202104551498053</c:v>
                      </c:pt>
                      <c:pt idx="18">
                        <c:v>95.506106104999347</c:v>
                      </c:pt>
                      <c:pt idx="19">
                        <c:v>2.6812594285541782</c:v>
                      </c:pt>
                      <c:pt idx="20">
                        <c:v>0.93498936393718735</c:v>
                      </c:pt>
                      <c:pt idx="21">
                        <c:v>1.597723294852025</c:v>
                      </c:pt>
                      <c:pt idx="22">
                        <c:v>53.897506016936092</c:v>
                      </c:pt>
                      <c:pt idx="23">
                        <c:v>1.7581640318792839</c:v>
                      </c:pt>
                      <c:pt idx="24">
                        <c:v>14.492952105701031</c:v>
                      </c:pt>
                      <c:pt idx="25">
                        <c:v>176.91568352110659</c:v>
                      </c:pt>
                      <c:pt idx="26">
                        <c:v>12.86513909656364</c:v>
                      </c:pt>
                      <c:pt idx="27">
                        <c:v>0</c:v>
                      </c:pt>
                      <c:pt idx="28">
                        <c:v>0.98364229997749397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0.36406346526112393</c:v>
                      </c:pt>
                      <c:pt idx="1">
                        <c:v>0.6660276087535475</c:v>
                      </c:pt>
                      <c:pt idx="2">
                        <c:v>0.18671867651048124</c:v>
                      </c:pt>
                      <c:pt idx="3">
                        <c:v>0.76239598727766134</c:v>
                      </c:pt>
                      <c:pt idx="4">
                        <c:v>0.55999195196563389</c:v>
                      </c:pt>
                      <c:pt idx="5">
                        <c:v>0.48595469418079945</c:v>
                      </c:pt>
                      <c:pt idx="6">
                        <c:v>1.7217178305520788</c:v>
                      </c:pt>
                      <c:pt idx="7">
                        <c:v>0.37198473170991092</c:v>
                      </c:pt>
                      <c:pt idx="8">
                        <c:v>0.80056093624804692</c:v>
                      </c:pt>
                      <c:pt idx="9">
                        <c:v>0.4359631195291116</c:v>
                      </c:pt>
                      <c:pt idx="10">
                        <c:v>0.35639897125562658</c:v>
                      </c:pt>
                      <c:pt idx="11">
                        <c:v>0.7050146447242206</c:v>
                      </c:pt>
                      <c:pt idx="12">
                        <c:v>0.42231207776478119</c:v>
                      </c:pt>
                      <c:pt idx="13">
                        <c:v>1.7032342368134468</c:v>
                      </c:pt>
                      <c:pt idx="14">
                        <c:v>0.37537817694205461</c:v>
                      </c:pt>
                      <c:pt idx="15">
                        <c:v>0.70419782030990086</c:v>
                      </c:pt>
                      <c:pt idx="16">
                        <c:v>0.44705239862802698</c:v>
                      </c:pt>
                      <c:pt idx="17">
                        <c:v>0.53828378823904743</c:v>
                      </c:pt>
                      <c:pt idx="18">
                        <c:v>0.53542313610339565</c:v>
                      </c:pt>
                      <c:pt idx="19">
                        <c:v>0.24015501147494017</c:v>
                      </c:pt>
                      <c:pt idx="20">
                        <c:v>0.66138672826252687</c:v>
                      </c:pt>
                      <c:pt idx="21">
                        <c:v>0.45155681158684158</c:v>
                      </c:pt>
                      <c:pt idx="22">
                        <c:v>1.117607513523619</c:v>
                      </c:pt>
                      <c:pt idx="23">
                        <c:v>0.29681065153557806</c:v>
                      </c:pt>
                      <c:pt idx="24">
                        <c:v>1.2012918688749477</c:v>
                      </c:pt>
                      <c:pt idx="25">
                        <c:v>0.54383387199622402</c:v>
                      </c:pt>
                      <c:pt idx="26">
                        <c:v>0.282261109793638</c:v>
                      </c:pt>
                      <c:pt idx="27">
                        <c:v>0.79149507076154146</c:v>
                      </c:pt>
                      <c:pt idx="28">
                        <c:v>0.60042070218603527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3.7221374204462845</c:v>
                      </c:pt>
                      <c:pt idx="1">
                        <c:v>7.3698371856186329</c:v>
                      </c:pt>
                      <c:pt idx="2">
                        <c:v>0.34551761765107003</c:v>
                      </c:pt>
                      <c:pt idx="3">
                        <c:v>22.398981021843877</c:v>
                      </c:pt>
                      <c:pt idx="4">
                        <c:v>4.6172332939035172</c:v>
                      </c:pt>
                      <c:pt idx="5">
                        <c:v>10.737906303313441</c:v>
                      </c:pt>
                      <c:pt idx="6">
                        <c:v>3.151771884709559</c:v>
                      </c:pt>
                      <c:pt idx="7">
                        <c:v>3.0969777634006932</c:v>
                      </c:pt>
                      <c:pt idx="8">
                        <c:v>0.76742470730888479</c:v>
                      </c:pt>
                      <c:pt idx="9">
                        <c:v>5.6095381670390791</c:v>
                      </c:pt>
                      <c:pt idx="10">
                        <c:v>10.421984777249596</c:v>
                      </c:pt>
                      <c:pt idx="11">
                        <c:v>3.1299597018986165</c:v>
                      </c:pt>
                      <c:pt idx="12">
                        <c:v>2.1440615285081726</c:v>
                      </c:pt>
                      <c:pt idx="13">
                        <c:v>6.1393976584710783</c:v>
                      </c:pt>
                      <c:pt idx="14">
                        <c:v>12.730006567729058</c:v>
                      </c:pt>
                      <c:pt idx="15">
                        <c:v>4.5672542647577536</c:v>
                      </c:pt>
                      <c:pt idx="16">
                        <c:v>2.9755503449600442</c:v>
                      </c:pt>
                      <c:pt idx="17">
                        <c:v>10.680602799420342</c:v>
                      </c:pt>
                      <c:pt idx="18">
                        <c:v>11.855425963839275</c:v>
                      </c:pt>
                      <c:pt idx="19">
                        <c:v>1.0837478606970168</c:v>
                      </c:pt>
                      <c:pt idx="20">
                        <c:v>5.3088976825162106</c:v>
                      </c:pt>
                      <c:pt idx="21">
                        <c:v>4.2923553166392097</c:v>
                      </c:pt>
                      <c:pt idx="22">
                        <c:v>7.9025901344417662</c:v>
                      </c:pt>
                      <c:pt idx="23">
                        <c:v>7.0938204537726808</c:v>
                      </c:pt>
                      <c:pt idx="24">
                        <c:v>0.99262107801304278</c:v>
                      </c:pt>
                      <c:pt idx="25">
                        <c:v>3.0345555783962772</c:v>
                      </c:pt>
                      <c:pt idx="26">
                        <c:v>4.3243152081217024</c:v>
                      </c:pt>
                      <c:pt idx="27">
                        <c:v>9.1830963408427149</c:v>
                      </c:pt>
                      <c:pt idx="28">
                        <c:v>14.226873420110865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11.096710847650346</c:v>
                      </c:pt>
                      <c:pt idx="1">
                        <c:v>10.000943778671797</c:v>
                      </c:pt>
                      <c:pt idx="2">
                        <c:v>11.181429913098679</c:v>
                      </c:pt>
                      <c:pt idx="3">
                        <c:v>14.892265927361215</c:v>
                      </c:pt>
                      <c:pt idx="4">
                        <c:v>11.064567775419704</c:v>
                      </c:pt>
                      <c:pt idx="5">
                        <c:v>9.5934993247559834</c:v>
                      </c:pt>
                      <c:pt idx="6">
                        <c:v>9.0520460660019708</c:v>
                      </c:pt>
                      <c:pt idx="7">
                        <c:v>10.98507416760618</c:v>
                      </c:pt>
                      <c:pt idx="8">
                        <c:v>10.925226881604075</c:v>
                      </c:pt>
                      <c:pt idx="9">
                        <c:v>12.933516722815959</c:v>
                      </c:pt>
                      <c:pt idx="10">
                        <c:v>15.011190513081132</c:v>
                      </c:pt>
                      <c:pt idx="11">
                        <c:v>14.140282547406017</c:v>
                      </c:pt>
                      <c:pt idx="12">
                        <c:v>14.048562244527123</c:v>
                      </c:pt>
                      <c:pt idx="13">
                        <c:v>13.486406009432205</c:v>
                      </c:pt>
                      <c:pt idx="14">
                        <c:v>13.219457258367797</c:v>
                      </c:pt>
                      <c:pt idx="15">
                        <c:v>11.056696192794147</c:v>
                      </c:pt>
                      <c:pt idx="16">
                        <c:v>10.60699900788746</c:v>
                      </c:pt>
                      <c:pt idx="17">
                        <c:v>12.540715213379677</c:v>
                      </c:pt>
                      <c:pt idx="18">
                        <c:v>14.643913456791992</c:v>
                      </c:pt>
                      <c:pt idx="19">
                        <c:v>10.910985713548694</c:v>
                      </c:pt>
                      <c:pt idx="20">
                        <c:v>9.5991158775741869</c:v>
                      </c:pt>
                      <c:pt idx="21">
                        <c:v>12.00445384569646</c:v>
                      </c:pt>
                      <c:pt idx="22">
                        <c:v>9.9543503437280307</c:v>
                      </c:pt>
                      <c:pt idx="23">
                        <c:v>10.326016079020995</c:v>
                      </c:pt>
                      <c:pt idx="24">
                        <c:v>12.805879707812</c:v>
                      </c:pt>
                      <c:pt idx="25">
                        <c:v>35.851858895197864</c:v>
                      </c:pt>
                      <c:pt idx="26">
                        <c:v>12.939982599128983</c:v>
                      </c:pt>
                      <c:pt idx="27">
                        <c:v>13.476934275104629</c:v>
                      </c:pt>
                      <c:pt idx="28">
                        <c:v>10.862815012226168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10.557824870377408</c:v>
                </c:pt>
                <c:pt idx="2">
                  <c:v>0.46810926322562613</c:v>
                </c:pt>
                <c:pt idx="3">
                  <c:v>9.7992945714677333</c:v>
                </c:pt>
                <c:pt idx="4">
                  <c:v>7.0767489182263619</c:v>
                </c:pt>
                <c:pt idx="5">
                  <c:v>11.815242772107718</c:v>
                </c:pt>
                <c:pt idx="7">
                  <c:v>9.7075511831268031</c:v>
                </c:pt>
                <c:pt idx="8">
                  <c:v>0.29554935807448435</c:v>
                </c:pt>
                <c:pt idx="9">
                  <c:v>0</c:v>
                </c:pt>
                <c:pt idx="10">
                  <c:v>0.6330756254909784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20.825228705070767</c:v>
                </c:pt>
                <c:pt idx="4">
                  <c:v>7.0767489182263619</c:v>
                </c:pt>
                <c:pt idx="5">
                  <c:v>11.815242772107718</c:v>
                </c:pt>
                <c:pt idx="6">
                  <c:v>10.003100541201288</c:v>
                </c:pt>
                <c:pt idx="10">
                  <c:v>0.6330756254909784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4312479.7627169145</c:v>
                </c:pt>
                <c:pt idx="1">
                  <c:v>4287448.461353262</c:v>
                </c:pt>
                <c:pt idx="2">
                  <c:v>4500779.9088816503</c:v>
                </c:pt>
                <c:pt idx="3">
                  <c:v>7511806.6176583897</c:v>
                </c:pt>
                <c:pt idx="4">
                  <c:v>3463213.4262288343</c:v>
                </c:pt>
                <c:pt idx="5">
                  <c:v>1201804.864234369</c:v>
                </c:pt>
                <c:pt idx="6">
                  <c:v>3368061.4389149067</c:v>
                </c:pt>
                <c:pt idx="7">
                  <c:v>2904191.757687693</c:v>
                </c:pt>
                <c:pt idx="8">
                  <c:v>3882009.2555393004</c:v>
                </c:pt>
                <c:pt idx="9">
                  <c:v>892438.38143262605</c:v>
                </c:pt>
                <c:pt idx="10">
                  <c:v>7488909.8684594557</c:v>
                </c:pt>
                <c:pt idx="11">
                  <c:v>2540287.7461548983</c:v>
                </c:pt>
                <c:pt idx="12">
                  <c:v>1493583.1266404644</c:v>
                </c:pt>
                <c:pt idx="13">
                  <c:v>1990302.5563817997</c:v>
                </c:pt>
                <c:pt idx="14">
                  <c:v>2465333.7084659669</c:v>
                </c:pt>
                <c:pt idx="15">
                  <c:v>2689213.0257042632</c:v>
                </c:pt>
                <c:pt idx="16">
                  <c:v>6947682.5136522837</c:v>
                </c:pt>
                <c:pt idx="17">
                  <c:v>6789900.4948370485</c:v>
                </c:pt>
                <c:pt idx="18">
                  <c:v>1622801.7688067292</c:v>
                </c:pt>
                <c:pt idx="19">
                  <c:v>5001468.1418828508</c:v>
                </c:pt>
                <c:pt idx="20">
                  <c:v>1427653.5720981527</c:v>
                </c:pt>
                <c:pt idx="21">
                  <c:v>7901836.8197980523</c:v>
                </c:pt>
                <c:pt idx="22">
                  <c:v>1528759.11396797</c:v>
                </c:pt>
                <c:pt idx="23">
                  <c:v>967089.8982282154</c:v>
                </c:pt>
                <c:pt idx="24">
                  <c:v>4822397.8443246521</c:v>
                </c:pt>
                <c:pt idx="25">
                  <c:v>1761824.5386667843</c:v>
                </c:pt>
                <c:pt idx="26">
                  <c:v>6699673.6460445533</c:v>
                </c:pt>
                <c:pt idx="27">
                  <c:v>7550269.9233311312</c:v>
                </c:pt>
                <c:pt idx="28">
                  <c:v>4750436.9643983217</c:v>
                </c:pt>
                <c:pt idx="29">
                  <c:v>1394380.7321951471</c:v>
                </c:pt>
                <c:pt idx="30">
                  <c:v>5314717.1720482856</c:v>
                </c:pt>
                <c:pt idx="31">
                  <c:v>2240414.4245032552</c:v>
                </c:pt>
                <c:pt idx="32">
                  <c:v>6842538.3607927794</c:v>
                </c:pt>
                <c:pt idx="33">
                  <c:v>14500.867020392092</c:v>
                </c:pt>
                <c:pt idx="34">
                  <c:v>5576686.9958996987</c:v>
                </c:pt>
                <c:pt idx="35">
                  <c:v>13520610.187763568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4312479.7627169145</c:v>
                </c:pt>
                <c:pt idx="1">
                  <c:v>4287448.461353262</c:v>
                </c:pt>
                <c:pt idx="2">
                  <c:v>4500779.9088816503</c:v>
                </c:pt>
                <c:pt idx="3">
                  <c:v>7511806.6176583897</c:v>
                </c:pt>
                <c:pt idx="4">
                  <c:v>3463213.4262288343</c:v>
                </c:pt>
                <c:pt idx="5">
                  <c:v>1201804.864234369</c:v>
                </c:pt>
                <c:pt idx="6">
                  <c:v>3368061.4389149067</c:v>
                </c:pt>
                <c:pt idx="7">
                  <c:v>2904191.757687693</c:v>
                </c:pt>
                <c:pt idx="8">
                  <c:v>3882009.2555393004</c:v>
                </c:pt>
                <c:pt idx="9">
                  <c:v>892438.38143262605</c:v>
                </c:pt>
                <c:pt idx="10">
                  <c:v>7488909.8684594557</c:v>
                </c:pt>
                <c:pt idx="11">
                  <c:v>2540287.7461548983</c:v>
                </c:pt>
                <c:pt idx="12">
                  <c:v>1493583.1266404644</c:v>
                </c:pt>
                <c:pt idx="13">
                  <c:v>1990302.5563817997</c:v>
                </c:pt>
                <c:pt idx="14">
                  <c:v>2465333.7084659669</c:v>
                </c:pt>
                <c:pt idx="15">
                  <c:v>2689213.0257042632</c:v>
                </c:pt>
                <c:pt idx="16">
                  <c:v>6947682.5136522837</c:v>
                </c:pt>
                <c:pt idx="17">
                  <c:v>6789900.4948370485</c:v>
                </c:pt>
                <c:pt idx="18">
                  <c:v>1622801.7688067292</c:v>
                </c:pt>
                <c:pt idx="19">
                  <c:v>5001468.1418828508</c:v>
                </c:pt>
                <c:pt idx="20">
                  <c:v>1427653.5720981527</c:v>
                </c:pt>
                <c:pt idx="21">
                  <c:v>7901836.8197980523</c:v>
                </c:pt>
                <c:pt idx="22">
                  <c:v>1528759.11396797</c:v>
                </c:pt>
                <c:pt idx="23">
                  <c:v>967089.8982282154</c:v>
                </c:pt>
                <c:pt idx="24">
                  <c:v>4822397.8443246521</c:v>
                </c:pt>
                <c:pt idx="25">
                  <c:v>1761824.5386667843</c:v>
                </c:pt>
                <c:pt idx="26">
                  <c:v>6699673.6460445533</c:v>
                </c:pt>
                <c:pt idx="27">
                  <c:v>7550269.9233311312</c:v>
                </c:pt>
                <c:pt idx="28">
                  <c:v>4750436.9643983217</c:v>
                </c:pt>
                <c:pt idx="29">
                  <c:v>1394380.7321951471</c:v>
                </c:pt>
                <c:pt idx="30">
                  <c:v>5314717.1720482856</c:v>
                </c:pt>
                <c:pt idx="31">
                  <c:v>2240414.4245032552</c:v>
                </c:pt>
                <c:pt idx="32">
                  <c:v>6842538.3607927794</c:v>
                </c:pt>
                <c:pt idx="33">
                  <c:v>14500.867020392092</c:v>
                </c:pt>
                <c:pt idx="34">
                  <c:v>5576686.9958996987</c:v>
                </c:pt>
                <c:pt idx="35">
                  <c:v>13520610.187763568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17155.367283084903</c:v>
                </c:pt>
                <c:pt idx="1">
                  <c:v>33320.505646738195</c:v>
                </c:pt>
                <c:pt idx="2">
                  <c:v>58589.646118350705</c:v>
                </c:pt>
                <c:pt idx="3">
                  <c:v>21349.182341609921</c:v>
                </c:pt>
                <c:pt idx="4">
                  <c:v>65762.440771165246</c:v>
                </c:pt>
                <c:pt idx="5">
                  <c:v>38154.748765630808</c:v>
                </c:pt>
                <c:pt idx="6">
                  <c:v>20391.896085094337</c:v>
                </c:pt>
                <c:pt idx="7">
                  <c:v>13143.475312306935</c:v>
                </c:pt>
                <c:pt idx="8">
                  <c:v>26412.931460699347</c:v>
                </c:pt>
                <c:pt idx="9">
                  <c:v>14861.468567373882</c:v>
                </c:pt>
                <c:pt idx="10">
                  <c:v>18103.87154054414</c:v>
                </c:pt>
                <c:pt idx="11">
                  <c:v>17901.330845101696</c:v>
                </c:pt>
                <c:pt idx="12">
                  <c:v>20910.076359535669</c:v>
                </c:pt>
                <c:pt idx="13">
                  <c:v>19912.981618200563</c:v>
                </c:pt>
                <c:pt idx="14">
                  <c:v>117339.74353403297</c:v>
                </c:pt>
                <c:pt idx="15">
                  <c:v>19067.625295736379</c:v>
                </c:pt>
                <c:pt idx="16">
                  <c:v>101609.79234771662</c:v>
                </c:pt>
                <c:pt idx="17">
                  <c:v>34014.471162949696</c:v>
                </c:pt>
                <c:pt idx="18">
                  <c:v>14502.072193270858</c:v>
                </c:pt>
                <c:pt idx="19">
                  <c:v>156694.97011714926</c:v>
                </c:pt>
                <c:pt idx="20">
                  <c:v>48135.596901847442</c:v>
                </c:pt>
                <c:pt idx="21">
                  <c:v>1736931.354201948</c:v>
                </c:pt>
                <c:pt idx="22">
                  <c:v>16671.075032029992</c:v>
                </c:pt>
                <c:pt idx="23">
                  <c:v>115827.95577178462</c:v>
                </c:pt>
                <c:pt idx="24">
                  <c:v>25609.400675346977</c:v>
                </c:pt>
                <c:pt idx="25">
                  <c:v>190077.62433321643</c:v>
                </c:pt>
                <c:pt idx="26">
                  <c:v>1329951.185955446</c:v>
                </c:pt>
                <c:pt idx="27">
                  <c:v>62347.335668867505</c:v>
                </c:pt>
                <c:pt idx="28">
                  <c:v>21171.403601678569</c:v>
                </c:pt>
                <c:pt idx="29">
                  <c:v>15659.774804852872</c:v>
                </c:pt>
                <c:pt idx="30">
                  <c:v>233625.85295171392</c:v>
                </c:pt>
                <c:pt idx="31">
                  <c:v>29556.132496744664</c:v>
                </c:pt>
                <c:pt idx="32">
                  <c:v>37847.57220722051</c:v>
                </c:pt>
                <c:pt idx="33">
                  <c:v>726134.99397960794</c:v>
                </c:pt>
                <c:pt idx="34">
                  <c:v>98510.49410030189</c:v>
                </c:pt>
                <c:pt idx="35">
                  <c:v>91665.999236430827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17155.367283084903</c:v>
                </c:pt>
                <c:pt idx="1">
                  <c:v>33320.505646738195</c:v>
                </c:pt>
                <c:pt idx="2">
                  <c:v>58589.646118350705</c:v>
                </c:pt>
                <c:pt idx="3">
                  <c:v>21349.182341609921</c:v>
                </c:pt>
                <c:pt idx="4">
                  <c:v>65762.440771165246</c:v>
                </c:pt>
                <c:pt idx="5">
                  <c:v>38154.748765630808</c:v>
                </c:pt>
                <c:pt idx="6">
                  <c:v>20391.896085094337</c:v>
                </c:pt>
                <c:pt idx="7">
                  <c:v>13143.475312306935</c:v>
                </c:pt>
                <c:pt idx="8">
                  <c:v>26412.931460699347</c:v>
                </c:pt>
                <c:pt idx="9">
                  <c:v>14861.468567373882</c:v>
                </c:pt>
                <c:pt idx="10">
                  <c:v>18103.87154054414</c:v>
                </c:pt>
                <c:pt idx="11">
                  <c:v>17901.330845101696</c:v>
                </c:pt>
                <c:pt idx="12">
                  <c:v>20910.076359535669</c:v>
                </c:pt>
                <c:pt idx="13">
                  <c:v>19912.981618200563</c:v>
                </c:pt>
                <c:pt idx="14">
                  <c:v>117339.74353403297</c:v>
                </c:pt>
                <c:pt idx="15">
                  <c:v>19067.625295736379</c:v>
                </c:pt>
                <c:pt idx="16">
                  <c:v>101609.79234771662</c:v>
                </c:pt>
                <c:pt idx="17">
                  <c:v>34014.471162949696</c:v>
                </c:pt>
                <c:pt idx="18">
                  <c:v>14502.072193270858</c:v>
                </c:pt>
                <c:pt idx="19">
                  <c:v>156694.97011714926</c:v>
                </c:pt>
                <c:pt idx="20">
                  <c:v>48135.596901847442</c:v>
                </c:pt>
                <c:pt idx="21">
                  <c:v>1736931.354201948</c:v>
                </c:pt>
                <c:pt idx="22">
                  <c:v>16671.075032029992</c:v>
                </c:pt>
                <c:pt idx="23">
                  <c:v>115827.95577178462</c:v>
                </c:pt>
                <c:pt idx="24">
                  <c:v>25609.400675346977</c:v>
                </c:pt>
                <c:pt idx="25">
                  <c:v>190077.62433321643</c:v>
                </c:pt>
                <c:pt idx="26">
                  <c:v>1329951.185955446</c:v>
                </c:pt>
                <c:pt idx="27">
                  <c:v>62347.335668867505</c:v>
                </c:pt>
                <c:pt idx="28">
                  <c:v>21171.403601678569</c:v>
                </c:pt>
                <c:pt idx="29">
                  <c:v>15659.774804852872</c:v>
                </c:pt>
                <c:pt idx="30">
                  <c:v>233625.85295171392</c:v>
                </c:pt>
                <c:pt idx="31">
                  <c:v>29556.132496744664</c:v>
                </c:pt>
                <c:pt idx="32">
                  <c:v>37847.57220722051</c:v>
                </c:pt>
                <c:pt idx="33">
                  <c:v>726134.99397960794</c:v>
                </c:pt>
                <c:pt idx="34">
                  <c:v>98510.49410030189</c:v>
                </c:pt>
                <c:pt idx="35">
                  <c:v>91665.999236430827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再エネ比較シート!$CO$13:$CO$42</c:f>
              <c:numCache>
                <c:formatCode>0.0%</c:formatCode>
                <c:ptCount val="30"/>
                <c:pt idx="0">
                  <c:v>0.12684234033050468</c:v>
                </c:pt>
                <c:pt idx="1">
                  <c:v>5.0961538461538461E-2</c:v>
                </c:pt>
                <c:pt idx="2">
                  <c:v>4.1464490516100572E-2</c:v>
                </c:pt>
                <c:pt idx="3">
                  <c:v>4.9864708156165442E-2</c:v>
                </c:pt>
                <c:pt idx="4">
                  <c:v>1.5574650912996778E-2</c:v>
                </c:pt>
                <c:pt idx="5">
                  <c:v>1.4295925661186561E-2</c:v>
                </c:pt>
                <c:pt idx="6">
                  <c:v>1.483560545308741E-2</c:v>
                </c:pt>
                <c:pt idx="7">
                  <c:v>9.9473376243417205E-2</c:v>
                </c:pt>
                <c:pt idx="8">
                  <c:v>6.1140746819860481E-2</c:v>
                </c:pt>
                <c:pt idx="9">
                  <c:v>2.018953440461475E-2</c:v>
                </c:pt>
                <c:pt idx="10">
                  <c:v>9.7211155378486055E-2</c:v>
                </c:pt>
                <c:pt idx="11">
                  <c:v>6.6420664206642069E-2</c:v>
                </c:pt>
                <c:pt idx="12">
                  <c:v>0.13694091662065158</c:v>
                </c:pt>
                <c:pt idx="13">
                  <c:v>3.6106194690265485E-2</c:v>
                </c:pt>
                <c:pt idx="14">
                  <c:v>4.2857142857142858E-2</c:v>
                </c:pt>
                <c:pt idx="15">
                  <c:v>8.8353413654618466E-3</c:v>
                </c:pt>
                <c:pt idx="16">
                  <c:v>1.9834710743801654E-2</c:v>
                </c:pt>
                <c:pt idx="17">
                  <c:v>5.2046783625730994E-2</c:v>
                </c:pt>
                <c:pt idx="18">
                  <c:v>5.6047197640117993E-2</c:v>
                </c:pt>
                <c:pt idx="19">
                  <c:v>3.5895270270270271E-2</c:v>
                </c:pt>
                <c:pt idx="20">
                  <c:v>1.8320610687022901E-2</c:v>
                </c:pt>
                <c:pt idx="21">
                  <c:v>0.15589804386484885</c:v>
                </c:pt>
                <c:pt idx="22">
                  <c:v>2.1039072563331901E-2</c:v>
                </c:pt>
                <c:pt idx="23">
                  <c:v>2.7422303473491772E-2</c:v>
                </c:pt>
                <c:pt idx="24">
                  <c:v>7.2003577817531306E-2</c:v>
                </c:pt>
                <c:pt idx="25">
                  <c:v>0.1555426581543819</c:v>
                </c:pt>
                <c:pt idx="26">
                  <c:v>6.5134099616858232E-2</c:v>
                </c:pt>
                <c:pt idx="27">
                  <c:v>2.6926263463131733E-2</c:v>
                </c:pt>
                <c:pt idx="28">
                  <c:v>3.9223300970873787E-2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再エネ比較シート!$CC$13:$CC$42</c:f>
              <c:numCache>
                <c:formatCode>0.0%</c:formatCode>
                <c:ptCount val="30"/>
                <c:pt idx="0">
                  <c:v>9.0431222762764496E-2</c:v>
                </c:pt>
                <c:pt idx="1">
                  <c:v>2.1009965961668396E-2</c:v>
                </c:pt>
                <c:pt idx="2">
                  <c:v>1.981223112303479E-2</c:v>
                </c:pt>
                <c:pt idx="3">
                  <c:v>3.8101774430586814E-2</c:v>
                </c:pt>
                <c:pt idx="4">
                  <c:v>8.742472598594871E-3</c:v>
                </c:pt>
                <c:pt idx="5">
                  <c:v>8.8874448619715822E-3</c:v>
                </c:pt>
                <c:pt idx="6">
                  <c:v>8.7392568282195927E-3</c:v>
                </c:pt>
                <c:pt idx="7">
                  <c:v>2.6132884271376701E-2</c:v>
                </c:pt>
                <c:pt idx="8">
                  <c:v>2.8410080190701504E-2</c:v>
                </c:pt>
                <c:pt idx="9">
                  <c:v>1.1112307809842393E-2</c:v>
                </c:pt>
                <c:pt idx="10">
                  <c:v>7.3735520182848638E-2</c:v>
                </c:pt>
                <c:pt idx="11">
                  <c:v>2.6347678055578673E-2</c:v>
                </c:pt>
                <c:pt idx="12">
                  <c:v>0.10838108777582957</c:v>
                </c:pt>
                <c:pt idx="13">
                  <c:v>2.3739466257836458E-2</c:v>
                </c:pt>
                <c:pt idx="14">
                  <c:v>3.1642338546503938E-2</c:v>
                </c:pt>
                <c:pt idx="15">
                  <c:v>7.6731922271664268E-3</c:v>
                </c:pt>
                <c:pt idx="16">
                  <c:v>1.0319678367162056E-2</c:v>
                </c:pt>
                <c:pt idx="17">
                  <c:v>2.0843386389587243E-2</c:v>
                </c:pt>
                <c:pt idx="18">
                  <c:v>1.9672304594036849E-2</c:v>
                </c:pt>
                <c:pt idx="19">
                  <c:v>1.9278868596886153E-2</c:v>
                </c:pt>
                <c:pt idx="20">
                  <c:v>1.1264632776708668E-2</c:v>
                </c:pt>
                <c:pt idx="21">
                  <c:v>8.764733644847314E-2</c:v>
                </c:pt>
                <c:pt idx="22">
                  <c:v>2.8611953412279872E-3</c:v>
                </c:pt>
                <c:pt idx="23">
                  <c:v>2.3545216528169103E-2</c:v>
                </c:pt>
                <c:pt idx="24">
                  <c:v>1.991541965772068E-2</c:v>
                </c:pt>
                <c:pt idx="25">
                  <c:v>8.4534627155630482E-3</c:v>
                </c:pt>
                <c:pt idx="26">
                  <c:v>6.3997719185264146E-2</c:v>
                </c:pt>
                <c:pt idx="27">
                  <c:v>2.1812789780427482E-2</c:v>
                </c:pt>
                <c:pt idx="28">
                  <c:v>3.3920477382170452E-2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再エネ比較シート!$CD$13:$CD$42</c:f>
              <c:numCache>
                <c:formatCode>0.0%</c:formatCode>
                <c:ptCount val="30"/>
                <c:pt idx="0">
                  <c:v>0.36463223559514124</c:v>
                </c:pt>
                <c:pt idx="1">
                  <c:v>0.11074093484118386</c:v>
                </c:pt>
                <c:pt idx="2">
                  <c:v>0.1100077036566656</c:v>
                </c:pt>
                <c:pt idx="3">
                  <c:v>0.38141588821538946</c:v>
                </c:pt>
                <c:pt idx="4">
                  <c:v>4.0283467689138149E-3</c:v>
                </c:pt>
                <c:pt idx="5">
                  <c:v>0.36276460362822222</c:v>
                </c:pt>
                <c:pt idx="6">
                  <c:v>0.27658098734258518</c:v>
                </c:pt>
                <c:pt idx="7">
                  <c:v>0.4298386506844582</c:v>
                </c:pt>
                <c:pt idx="8">
                  <c:v>0.34220077181111486</c:v>
                </c:pt>
                <c:pt idx="9">
                  <c:v>0.20492818798659604</c:v>
                </c:pt>
                <c:pt idx="10">
                  <c:v>0.21273804190537168</c:v>
                </c:pt>
                <c:pt idx="11">
                  <c:v>8.9718775557560485E-2</c:v>
                </c:pt>
                <c:pt idx="12">
                  <c:v>3.2815540862074855</c:v>
                </c:pt>
                <c:pt idx="13">
                  <c:v>2.7687763234051727E-2</c:v>
                </c:pt>
                <c:pt idx="14">
                  <c:v>0.14380976929472147</c:v>
                </c:pt>
                <c:pt idx="15">
                  <c:v>1.8835336808954181E-3</c:v>
                </c:pt>
                <c:pt idx="16">
                  <c:v>2.1188591753990385E-3</c:v>
                </c:pt>
                <c:pt idx="17">
                  <c:v>5.7430871199850964E-2</c:v>
                </c:pt>
                <c:pt idx="18">
                  <c:v>0.14984323118197179</c:v>
                </c:pt>
                <c:pt idx="19">
                  <c:v>0.31020161823828124</c:v>
                </c:pt>
                <c:pt idx="20">
                  <c:v>5.1541674307640367E-3</c:v>
                </c:pt>
                <c:pt idx="21">
                  <c:v>0.54011279663981659</c:v>
                </c:pt>
                <c:pt idx="22">
                  <c:v>2.1689901792016535E-4</c:v>
                </c:pt>
                <c:pt idx="23">
                  <c:v>5.1865909831572694E-2</c:v>
                </c:pt>
                <c:pt idx="24">
                  <c:v>0.74737623248122886</c:v>
                </c:pt>
                <c:pt idx="25">
                  <c:v>8.7459783391088328E-2</c:v>
                </c:pt>
                <c:pt idx="26">
                  <c:v>0.30010670079432972</c:v>
                </c:pt>
                <c:pt idx="27">
                  <c:v>9.159365134611358E-2</c:v>
                </c:pt>
                <c:pt idx="28">
                  <c:v>0.51773619615081279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再エネ比較シート!$CE$13:$CE$42</c:f>
              <c:numCache>
                <c:formatCode>0.0%</c:formatCode>
                <c:ptCount val="30"/>
                <c:pt idx="0">
                  <c:v>0</c:v>
                </c:pt>
                <c:pt idx="1">
                  <c:v>0</c:v>
                </c:pt>
                <c:pt idx="2">
                  <c:v>0</c:v>
                </c:pt>
                <c:pt idx="3">
                  <c:v>0</c:v>
                </c:pt>
                <c:pt idx="4">
                  <c:v>0</c:v>
                </c:pt>
                <c:pt idx="5">
                  <c:v>0</c:v>
                </c:pt>
                <c:pt idx="6">
                  <c:v>1.7557355878787648</c:v>
                </c:pt>
                <c:pt idx="7">
                  <c:v>0</c:v>
                </c:pt>
                <c:pt idx="8">
                  <c:v>0</c:v>
                </c:pt>
                <c:pt idx="9">
                  <c:v>0</c:v>
                </c:pt>
                <c:pt idx="10">
                  <c:v>0</c:v>
                </c:pt>
                <c:pt idx="11">
                  <c:v>0</c:v>
                </c:pt>
                <c:pt idx="12">
                  <c:v>0.90252084501617313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5.1343109322831246</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再エネ比較シート!$CF$13:$CF$42</c:f>
              <c:numCache>
                <c:formatCode>0.0%</c:formatCode>
                <c:ptCount val="30"/>
                <c:pt idx="0">
                  <c:v>0.12631132220884389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1.2758092463094195E-2</c:v>
                </c:pt>
                <c:pt idx="17">
                  <c:v>0</c:v>
                </c:pt>
                <c:pt idx="18">
                  <c:v>0</c:v>
                </c:pt>
                <c:pt idx="19">
                  <c:v>0</c:v>
                </c:pt>
                <c:pt idx="20">
                  <c:v>1.674777434642025E-3</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再エネ比較シート!$CH$13:$CH$42</c:f>
              <c:numCache>
                <c:formatCode>0.0%</c:formatCode>
                <c:ptCount val="30"/>
                <c:pt idx="0">
                  <c:v>0</c:v>
                </c:pt>
                <c:pt idx="1">
                  <c:v>0</c:v>
                </c:pt>
                <c:pt idx="2">
                  <c:v>0</c:v>
                </c:pt>
                <c:pt idx="3">
                  <c:v>0.52501605962118547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2.2903001045874203E-2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再エネ比較シート!$CI$13:$CI$42</c:f>
              <c:numCache>
                <c:formatCode>0.0%</c:formatCode>
                <c:ptCount val="30"/>
                <c:pt idx="0">
                  <c:v>0.58137478056674963</c:v>
                </c:pt>
                <c:pt idx="1">
                  <c:v>0.13175090080285226</c:v>
                </c:pt>
                <c:pt idx="2">
                  <c:v>0.12981993477970041</c:v>
                </c:pt>
                <c:pt idx="3">
                  <c:v>0.9445337222671617</c:v>
                </c:pt>
                <c:pt idx="4">
                  <c:v>1.2770819367508686E-2</c:v>
                </c:pt>
                <c:pt idx="5">
                  <c:v>0.37165204849019384</c:v>
                </c:pt>
                <c:pt idx="6">
                  <c:v>2.0410558320495693</c:v>
                </c:pt>
                <c:pt idx="7">
                  <c:v>0.45597153495583487</c:v>
                </c:pt>
                <c:pt idx="8">
                  <c:v>0.37061085200181637</c:v>
                </c:pt>
                <c:pt idx="9">
                  <c:v>0.21604049579643844</c:v>
                </c:pt>
                <c:pt idx="10">
                  <c:v>0.28647356208822033</c:v>
                </c:pt>
                <c:pt idx="11">
                  <c:v>0.11606645361313915</c:v>
                </c:pt>
                <c:pt idx="12">
                  <c:v>4.2924560189994887</c:v>
                </c:pt>
                <c:pt idx="13">
                  <c:v>5.1427229491888181E-2</c:v>
                </c:pt>
                <c:pt idx="14">
                  <c:v>0.17545210784122542</c:v>
                </c:pt>
                <c:pt idx="15">
                  <c:v>9.5567259080618448E-3</c:v>
                </c:pt>
                <c:pt idx="16">
                  <c:v>2.519663000565529E-2</c:v>
                </c:pt>
                <c:pt idx="17">
                  <c:v>7.8274257589438206E-2</c:v>
                </c:pt>
                <c:pt idx="18">
                  <c:v>0.16951553577600864</c:v>
                </c:pt>
                <c:pt idx="19">
                  <c:v>0.3294804868351674</c:v>
                </c:pt>
                <c:pt idx="20">
                  <c:v>1.8093577642114729E-2</c:v>
                </c:pt>
                <c:pt idx="21">
                  <c:v>0.62776013308828971</c:v>
                </c:pt>
                <c:pt idx="22">
                  <c:v>3.0780943591481526E-3</c:v>
                </c:pt>
                <c:pt idx="23">
                  <c:v>7.5411126359741801E-2</c:v>
                </c:pt>
                <c:pt idx="24">
                  <c:v>0.76729165213894956</c:v>
                </c:pt>
                <c:pt idx="25">
                  <c:v>9.5913246106651376E-2</c:v>
                </c:pt>
                <c:pt idx="26">
                  <c:v>0.38700742102546803</c:v>
                </c:pt>
                <c:pt idx="27">
                  <c:v>0.11340644112654107</c:v>
                </c:pt>
                <c:pt idx="28">
                  <c:v>5.6859676058161073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再エネ比較シート!$BE$13:$BE$42</c:f>
              <c:numCache>
                <c:formatCode>#,##0_);[Red]\(#,##0\)</c:formatCode>
                <c:ptCount val="30"/>
                <c:pt idx="0">
                  <c:v>1505.04</c:v>
                </c:pt>
                <c:pt idx="1">
                  <c:v>514.19999999999982</c:v>
                </c:pt>
                <c:pt idx="2">
                  <c:v>395.1</c:v>
                </c:pt>
                <c:pt idx="3">
                  <c:v>826.3739999999998</c:v>
                </c:pt>
                <c:pt idx="4">
                  <c:v>131.80000000000001</c:v>
                </c:pt>
                <c:pt idx="5">
                  <c:v>195.6</c:v>
                </c:pt>
                <c:pt idx="6">
                  <c:v>197.10000000000002</c:v>
                </c:pt>
                <c:pt idx="7">
                  <c:v>865.8</c:v>
                </c:pt>
                <c:pt idx="8">
                  <c:v>715.05799999999988</c:v>
                </c:pt>
                <c:pt idx="9">
                  <c:v>236.40700000000001</c:v>
                </c:pt>
                <c:pt idx="10">
                  <c:v>1298.6099999999999</c:v>
                </c:pt>
                <c:pt idx="11">
                  <c:v>724.0390000000001</c:v>
                </c:pt>
                <c:pt idx="12">
                  <c:v>1404.3000000000002</c:v>
                </c:pt>
                <c:pt idx="13">
                  <c:v>513.81500000000005</c:v>
                </c:pt>
                <c:pt idx="14">
                  <c:v>734.91400000000056</c:v>
                </c:pt>
                <c:pt idx="15">
                  <c:v>136.5</c:v>
                </c:pt>
                <c:pt idx="16">
                  <c:v>175</c:v>
                </c:pt>
                <c:pt idx="17">
                  <c:v>450.90000000000003</c:v>
                </c:pt>
                <c:pt idx="18">
                  <c:v>891.23400000000038</c:v>
                </c:pt>
                <c:pt idx="19">
                  <c:v>369.29999999999995</c:v>
                </c:pt>
                <c:pt idx="20">
                  <c:v>206.2</c:v>
                </c:pt>
                <c:pt idx="21">
                  <c:v>1273.0999999999999</c:v>
                </c:pt>
                <c:pt idx="22">
                  <c:v>239.90000000000003</c:v>
                </c:pt>
                <c:pt idx="23">
                  <c:v>367.86</c:v>
                </c:pt>
                <c:pt idx="24">
                  <c:v>762.29999999999984</c:v>
                </c:pt>
                <c:pt idx="25">
                  <c:v>1361.6999999999998</c:v>
                </c:pt>
                <c:pt idx="26">
                  <c:v>1148.7200000000003</c:v>
                </c:pt>
                <c:pt idx="27">
                  <c:v>384.80099999999993</c:v>
                </c:pt>
                <c:pt idx="28">
                  <c:v>543.85800000000006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再エネ比較シート!$BF$13:$BF$42</c:f>
              <c:numCache>
                <c:formatCode>#,##0_);[Red]\(#,##0\)</c:formatCode>
                <c:ptCount val="30"/>
                <c:pt idx="0">
                  <c:v>5505.8999999999987</c:v>
                </c:pt>
                <c:pt idx="1">
                  <c:v>2459</c:v>
                </c:pt>
                <c:pt idx="2">
                  <c:v>1990.4000000000003</c:v>
                </c:pt>
                <c:pt idx="3">
                  <c:v>7505.4</c:v>
                </c:pt>
                <c:pt idx="4">
                  <c:v>55.1</c:v>
                </c:pt>
                <c:pt idx="5">
                  <c:v>7243.7</c:v>
                </c:pt>
                <c:pt idx="6">
                  <c:v>5659.5</c:v>
                </c:pt>
                <c:pt idx="7">
                  <c:v>12920.500000000002</c:v>
                </c:pt>
                <c:pt idx="8">
                  <c:v>7814.3600000000033</c:v>
                </c:pt>
                <c:pt idx="9">
                  <c:v>3955.5</c:v>
                </c:pt>
                <c:pt idx="10">
                  <c:v>3399.3100000000004</c:v>
                </c:pt>
                <c:pt idx="11">
                  <c:v>2236.8999999999996</c:v>
                </c:pt>
                <c:pt idx="12">
                  <c:v>38577.10000000002</c:v>
                </c:pt>
                <c:pt idx="13">
                  <c:v>543.71</c:v>
                </c:pt>
                <c:pt idx="14">
                  <c:v>3030.4</c:v>
                </c:pt>
                <c:pt idx="15">
                  <c:v>30.4</c:v>
                </c:pt>
                <c:pt idx="16">
                  <c:v>32.6</c:v>
                </c:pt>
                <c:pt idx="17">
                  <c:v>1127.2</c:v>
                </c:pt>
                <c:pt idx="18">
                  <c:v>6159.1</c:v>
                </c:pt>
                <c:pt idx="19">
                  <c:v>5391.2</c:v>
                </c:pt>
                <c:pt idx="20">
                  <c:v>85.6</c:v>
                </c:pt>
                <c:pt idx="21">
                  <c:v>7117.8999999999987</c:v>
                </c:pt>
                <c:pt idx="22">
                  <c:v>16.5</c:v>
                </c:pt>
                <c:pt idx="23">
                  <c:v>735.20000000000016</c:v>
                </c:pt>
                <c:pt idx="24">
                  <c:v>25954.900000000005</c:v>
                </c:pt>
                <c:pt idx="25">
                  <c:v>12782.000000000002</c:v>
                </c:pt>
                <c:pt idx="26">
                  <c:v>4887.3</c:v>
                </c:pt>
                <c:pt idx="27">
                  <c:v>1466</c:v>
                </c:pt>
                <c:pt idx="28">
                  <c:v>7531.4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再エネ比較シート!$BG$13:$BG$42</c:f>
              <c:numCache>
                <c:formatCode>#,##0_);[Red]\(#,##0\)</c:formatCode>
                <c:ptCount val="30"/>
                <c:pt idx="0">
                  <c:v>0</c:v>
                </c:pt>
                <c:pt idx="1">
                  <c:v>0</c:v>
                </c:pt>
                <c:pt idx="2">
                  <c:v>0</c:v>
                </c:pt>
                <c:pt idx="3">
                  <c:v>0</c:v>
                </c:pt>
                <c:pt idx="4">
                  <c:v>0</c:v>
                </c:pt>
                <c:pt idx="5">
                  <c:v>0</c:v>
                </c:pt>
                <c:pt idx="6">
                  <c:v>21874.6</c:v>
                </c:pt>
                <c:pt idx="7">
                  <c:v>0</c:v>
                </c:pt>
                <c:pt idx="8">
                  <c:v>0</c:v>
                </c:pt>
                <c:pt idx="9">
                  <c:v>0</c:v>
                </c:pt>
                <c:pt idx="10">
                  <c:v>0</c:v>
                </c:pt>
                <c:pt idx="11">
                  <c:v>0</c:v>
                </c:pt>
                <c:pt idx="12">
                  <c:v>6460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45475.199999999997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再エネ比較シート!$BH$13:$BH$42</c:f>
              <c:numCache>
                <c:formatCode>#,##0_);[Red]\(#,##0\)</c:formatCode>
                <c:ptCount val="30"/>
                <c:pt idx="0">
                  <c:v>480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49.4</c:v>
                </c:pt>
                <c:pt idx="17">
                  <c:v>0</c:v>
                </c:pt>
                <c:pt idx="18">
                  <c:v>0</c:v>
                </c:pt>
                <c:pt idx="19">
                  <c:v>0</c:v>
                </c:pt>
                <c:pt idx="20">
                  <c:v>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再エネ比較シート!$BJ$13:$BJ$42</c:f>
              <c:numCache>
                <c:formatCode>#,##0_);[Red]\(#,##0\)</c:formatCode>
                <c:ptCount val="30"/>
                <c:pt idx="0">
                  <c:v>0</c:v>
                </c:pt>
                <c:pt idx="1">
                  <c:v>0</c:v>
                </c:pt>
                <c:pt idx="2">
                  <c:v>0</c:v>
                </c:pt>
                <c:pt idx="3">
                  <c:v>1950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70.400000000000006</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再エネ比較シート!$BK$13:$BK$42</c:f>
              <c:numCache>
                <c:formatCode>#,##0_);[Red]\(#,##0\)</c:formatCode>
                <c:ptCount val="30"/>
                <c:pt idx="0">
                  <c:v>7490.9399999999987</c:v>
                </c:pt>
                <c:pt idx="1">
                  <c:v>2973.2</c:v>
                </c:pt>
                <c:pt idx="2">
                  <c:v>2385.5000000000005</c:v>
                </c:pt>
                <c:pt idx="3">
                  <c:v>10281.773999999999</c:v>
                </c:pt>
                <c:pt idx="4">
                  <c:v>186.9</c:v>
                </c:pt>
                <c:pt idx="5">
                  <c:v>7439.3</c:v>
                </c:pt>
                <c:pt idx="6">
                  <c:v>27731.199999999997</c:v>
                </c:pt>
                <c:pt idx="7">
                  <c:v>13786.300000000001</c:v>
                </c:pt>
                <c:pt idx="8">
                  <c:v>8529.4180000000033</c:v>
                </c:pt>
                <c:pt idx="9">
                  <c:v>4191.9070000000002</c:v>
                </c:pt>
                <c:pt idx="10">
                  <c:v>4697.92</c:v>
                </c:pt>
                <c:pt idx="11">
                  <c:v>2960.9389999999999</c:v>
                </c:pt>
                <c:pt idx="12">
                  <c:v>46441.400000000023</c:v>
                </c:pt>
                <c:pt idx="13">
                  <c:v>1057.5250000000001</c:v>
                </c:pt>
                <c:pt idx="14">
                  <c:v>3765.3140000000008</c:v>
                </c:pt>
                <c:pt idx="15">
                  <c:v>166.9</c:v>
                </c:pt>
                <c:pt idx="16">
                  <c:v>257</c:v>
                </c:pt>
                <c:pt idx="17">
                  <c:v>1578.1000000000001</c:v>
                </c:pt>
                <c:pt idx="18">
                  <c:v>7050.3340000000007</c:v>
                </c:pt>
                <c:pt idx="19">
                  <c:v>5760.5</c:v>
                </c:pt>
                <c:pt idx="20">
                  <c:v>298.79999999999995</c:v>
                </c:pt>
                <c:pt idx="21">
                  <c:v>8390.9999999999982</c:v>
                </c:pt>
                <c:pt idx="22">
                  <c:v>256.40000000000003</c:v>
                </c:pt>
                <c:pt idx="23">
                  <c:v>1103.0600000000002</c:v>
                </c:pt>
                <c:pt idx="24">
                  <c:v>26717.200000000004</c:v>
                </c:pt>
                <c:pt idx="25">
                  <c:v>14143.7</c:v>
                </c:pt>
                <c:pt idx="26">
                  <c:v>6106.42</c:v>
                </c:pt>
                <c:pt idx="27">
                  <c:v>1850.8009999999999</c:v>
                </c:pt>
                <c:pt idx="28">
                  <c:v>53550.457999999999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再エネ比較シート!$BO$13:$BO$42</c:f>
              <c:numCache>
                <c:formatCode>#,##0_);[Red]\(#,##0\)</c:formatCode>
                <c:ptCount val="30"/>
                <c:pt idx="0">
                  <c:v>1806.2286047999999</c:v>
                </c:pt>
                <c:pt idx="1">
                  <c:v>617.10170399999981</c:v>
                </c:pt>
                <c:pt idx="2">
                  <c:v>474.16741200000001</c:v>
                </c:pt>
                <c:pt idx="3">
                  <c:v>991.74796487999959</c:v>
                </c:pt>
                <c:pt idx="4">
                  <c:v>158.175816</c:v>
                </c:pt>
                <c:pt idx="5">
                  <c:v>234.74347199999997</c:v>
                </c:pt>
                <c:pt idx="6">
                  <c:v>236.54365200000001</c:v>
                </c:pt>
                <c:pt idx="7">
                  <c:v>1039.0638959999999</c:v>
                </c:pt>
                <c:pt idx="8">
                  <c:v>858.15540695999982</c:v>
                </c:pt>
                <c:pt idx="9">
                  <c:v>283.71676884000004</c:v>
                </c:pt>
                <c:pt idx="10">
                  <c:v>1558.4878331999998</c:v>
                </c:pt>
                <c:pt idx="11">
                  <c:v>868.93368467999994</c:v>
                </c:pt>
                <c:pt idx="12">
                  <c:v>1685.3285159999998</c:v>
                </c:pt>
                <c:pt idx="13">
                  <c:v>616.63965780000001</c:v>
                </c:pt>
                <c:pt idx="14">
                  <c:v>881.98498968000058</c:v>
                </c:pt>
                <c:pt idx="15">
                  <c:v>163.81637999999998</c:v>
                </c:pt>
                <c:pt idx="16">
                  <c:v>210.02099999999999</c:v>
                </c:pt>
                <c:pt idx="17">
                  <c:v>541.13410799999997</c:v>
                </c:pt>
                <c:pt idx="18">
                  <c:v>1069.5877480800002</c:v>
                </c:pt>
                <c:pt idx="19">
                  <c:v>443.20431599999995</c:v>
                </c:pt>
                <c:pt idx="20">
                  <c:v>247.46474399999994</c:v>
                </c:pt>
                <c:pt idx="21">
                  <c:v>1527.8727719999999</c:v>
                </c:pt>
                <c:pt idx="22">
                  <c:v>287.90878800000002</c:v>
                </c:pt>
                <c:pt idx="23">
                  <c:v>441.47614319999997</c:v>
                </c:pt>
                <c:pt idx="24">
                  <c:v>914.85147599999971</c:v>
                </c:pt>
                <c:pt idx="25">
                  <c:v>1634.2034039999996</c:v>
                </c:pt>
                <c:pt idx="26">
                  <c:v>1378.6018464000001</c:v>
                </c:pt>
                <c:pt idx="27">
                  <c:v>461.80737611999984</c:v>
                </c:pt>
                <c:pt idx="28">
                  <c:v>652.69486296000002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再エネ比較シート!$BP$13:$BP$42</c:f>
              <c:numCache>
                <c:formatCode>#,##0_);[Red]\(#,##0\)</c:formatCode>
                <c:ptCount val="30"/>
                <c:pt idx="0">
                  <c:v>7282.9842839999992</c:v>
                </c:pt>
                <c:pt idx="1">
                  <c:v>3252.6668400000003</c:v>
                </c:pt>
                <c:pt idx="2">
                  <c:v>2632.821504</c:v>
                </c:pt>
                <c:pt idx="3">
                  <c:v>9927.8429039999992</c:v>
                </c:pt>
                <c:pt idx="4">
                  <c:v>72.884076000000007</c:v>
                </c:pt>
                <c:pt idx="5">
                  <c:v>9581.6766119999993</c:v>
                </c:pt>
                <c:pt idx="6">
                  <c:v>7486.1602199999998</c:v>
                </c:pt>
                <c:pt idx="7">
                  <c:v>17090.720580000001</c:v>
                </c:pt>
                <c:pt idx="8">
                  <c:v>10336.522833600005</c:v>
                </c:pt>
                <c:pt idx="9">
                  <c:v>5232.1771799999997</c:v>
                </c:pt>
                <c:pt idx="10">
                  <c:v>4496.4712956000012</c:v>
                </c:pt>
                <c:pt idx="11">
                  <c:v>2958.8818439999995</c:v>
                </c:pt>
                <c:pt idx="12">
                  <c:v>51028.244796000028</c:v>
                </c:pt>
                <c:pt idx="13">
                  <c:v>719.19783960000007</c:v>
                </c:pt>
                <c:pt idx="14">
                  <c:v>4008.491904</c:v>
                </c:pt>
                <c:pt idx="15">
                  <c:v>40.211903999999997</c:v>
                </c:pt>
                <c:pt idx="16">
                  <c:v>43.121976000000004</c:v>
                </c:pt>
                <c:pt idx="17">
                  <c:v>1491.0150719999999</c:v>
                </c:pt>
                <c:pt idx="18">
                  <c:v>8147.0111160000006</c:v>
                </c:pt>
                <c:pt idx="19">
                  <c:v>7131.263711999999</c:v>
                </c:pt>
                <c:pt idx="20">
                  <c:v>113.22825599999999</c:v>
                </c:pt>
                <c:pt idx="21">
                  <c:v>9415.2734039999978</c:v>
                </c:pt>
                <c:pt idx="22">
                  <c:v>21.82554</c:v>
                </c:pt>
                <c:pt idx="23">
                  <c:v>972.49315200000024</c:v>
                </c:pt>
                <c:pt idx="24">
                  <c:v>34332.103524000006</c:v>
                </c:pt>
                <c:pt idx="25">
                  <c:v>16907.518319999999</c:v>
                </c:pt>
                <c:pt idx="26">
                  <c:v>6464.724948</c:v>
                </c:pt>
                <c:pt idx="27">
                  <c:v>1939.16616</c:v>
                </c:pt>
                <c:pt idx="28">
                  <c:v>9962.2346639999996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再エネ比較シート!$BQ$13:$BQ$42</c:f>
              <c:numCache>
                <c:formatCode>#,##0_);[Red]\(#,##0\)</c:formatCode>
                <c:ptCount val="30"/>
                <c:pt idx="0">
                  <c:v>0</c:v>
                </c:pt>
                <c:pt idx="1">
                  <c:v>0</c:v>
                </c:pt>
                <c:pt idx="2">
                  <c:v>0</c:v>
                </c:pt>
                <c:pt idx="3">
                  <c:v>0</c:v>
                </c:pt>
                <c:pt idx="4">
                  <c:v>0</c:v>
                </c:pt>
                <c:pt idx="5">
                  <c:v>0</c:v>
                </c:pt>
                <c:pt idx="6">
                  <c:v>47522.131007999997</c:v>
                </c:pt>
                <c:pt idx="7">
                  <c:v>0</c:v>
                </c:pt>
                <c:pt idx="8">
                  <c:v>0</c:v>
                </c:pt>
                <c:pt idx="9">
                  <c:v>0</c:v>
                </c:pt>
                <c:pt idx="10">
                  <c:v>0</c:v>
                </c:pt>
                <c:pt idx="11">
                  <c:v>0</c:v>
                </c:pt>
                <c:pt idx="12">
                  <c:v>14034.220799999999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98793.962495999993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再エネ比較シート!$BR$13:$BR$42</c:f>
              <c:numCache>
                <c:formatCode>#,##0_);[Red]\(#,##0\)</c:formatCode>
                <c:ptCount val="30"/>
                <c:pt idx="0">
                  <c:v>2522.88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259.64639999999997</c:v>
                </c:pt>
                <c:pt idx="17">
                  <c:v>0</c:v>
                </c:pt>
                <c:pt idx="18">
                  <c:v>0</c:v>
                </c:pt>
                <c:pt idx="19">
                  <c:v>0</c:v>
                </c:pt>
                <c:pt idx="20">
                  <c:v>36.792000000000002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再エネ比較シート!$BT$13:$BT$42</c:f>
              <c:numCache>
                <c:formatCode>#,##0_);[Red]\(#,##0\)</c:formatCode>
                <c:ptCount val="30"/>
                <c:pt idx="0">
                  <c:v>0</c:v>
                </c:pt>
                <c:pt idx="1">
                  <c:v>0</c:v>
                </c:pt>
                <c:pt idx="2">
                  <c:v>0</c:v>
                </c:pt>
                <c:pt idx="3">
                  <c:v>13665.6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493.36320000000001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木城町</c:v>
                </c:pt>
                <c:pt idx="1">
                  <c:v>住田町</c:v>
                </c:pt>
                <c:pt idx="2">
                  <c:v>千早赤阪村</c:v>
                </c:pt>
                <c:pt idx="3">
                  <c:v>上士幌町</c:v>
                </c:pt>
                <c:pt idx="4">
                  <c:v>舟形町</c:v>
                </c:pt>
                <c:pt idx="5">
                  <c:v>長万部町</c:v>
                </c:pt>
                <c:pt idx="6">
                  <c:v>大間町</c:v>
                </c:pt>
                <c:pt idx="7">
                  <c:v>中島村</c:v>
                </c:pt>
                <c:pt idx="8">
                  <c:v>日高村</c:v>
                </c:pt>
                <c:pt idx="9">
                  <c:v>神山町</c:v>
                </c:pt>
                <c:pt idx="10">
                  <c:v>美郷町</c:v>
                </c:pt>
                <c:pt idx="11">
                  <c:v>勝浦町</c:v>
                </c:pt>
                <c:pt idx="12">
                  <c:v>飯舘村</c:v>
                </c:pt>
                <c:pt idx="13">
                  <c:v>仁淀川町</c:v>
                </c:pt>
                <c:pt idx="14">
                  <c:v>由仁町</c:v>
                </c:pt>
                <c:pt idx="15">
                  <c:v>今金町</c:v>
                </c:pt>
                <c:pt idx="16">
                  <c:v>西川町</c:v>
                </c:pt>
                <c:pt idx="17">
                  <c:v>古殿町</c:v>
                </c:pt>
                <c:pt idx="18">
                  <c:v>佐呂間町</c:v>
                </c:pt>
                <c:pt idx="19">
                  <c:v>下市町</c:v>
                </c:pt>
                <c:pt idx="20">
                  <c:v>奥多摩町</c:v>
                </c:pt>
                <c:pt idx="21">
                  <c:v>中川村</c:v>
                </c:pt>
                <c:pt idx="22">
                  <c:v>小坂町</c:v>
                </c:pt>
                <c:pt idx="23">
                  <c:v>中富良野町</c:v>
                </c:pt>
                <c:pt idx="24">
                  <c:v>広野町</c:v>
                </c:pt>
                <c:pt idx="25">
                  <c:v>飛島村</c:v>
                </c:pt>
                <c:pt idx="26">
                  <c:v>訓子府町</c:v>
                </c:pt>
                <c:pt idx="27">
                  <c:v>平取町</c:v>
                </c:pt>
                <c:pt idx="28">
                  <c:v>大月町</c:v>
                </c:pt>
              </c:strCache>
            </c:strRef>
          </c:cat>
          <c:val>
            <c:numRef>
              <c:f>再エネ比較シート!$BU$13:$BU$42</c:f>
              <c:numCache>
                <c:formatCode>#,##0_);[Red]\(#,##0\)</c:formatCode>
                <c:ptCount val="30"/>
                <c:pt idx="0">
                  <c:v>11612.092888799998</c:v>
                </c:pt>
                <c:pt idx="1">
                  <c:v>3869.768544</c:v>
                </c:pt>
                <c:pt idx="2">
                  <c:v>3106.9889160000002</c:v>
                </c:pt>
                <c:pt idx="3">
                  <c:v>24585.190868879999</c:v>
                </c:pt>
                <c:pt idx="4">
                  <c:v>231.05989199999999</c:v>
                </c:pt>
                <c:pt idx="5">
                  <c:v>9816.4200839999994</c:v>
                </c:pt>
                <c:pt idx="6">
                  <c:v>55244.834879999995</c:v>
                </c:pt>
                <c:pt idx="7">
                  <c:v>18129.784476000001</c:v>
                </c:pt>
                <c:pt idx="8">
                  <c:v>11194.678240560006</c:v>
                </c:pt>
                <c:pt idx="9">
                  <c:v>5515.8939488400001</c:v>
                </c:pt>
                <c:pt idx="10">
                  <c:v>6054.9591288000011</c:v>
                </c:pt>
                <c:pt idx="11">
                  <c:v>3827.8155286799993</c:v>
                </c:pt>
                <c:pt idx="12">
                  <c:v>66747.794112000032</c:v>
                </c:pt>
                <c:pt idx="13">
                  <c:v>1335.8374974000001</c:v>
                </c:pt>
                <c:pt idx="14">
                  <c:v>4890.476893680001</c:v>
                </c:pt>
                <c:pt idx="15">
                  <c:v>204.02828399999999</c:v>
                </c:pt>
                <c:pt idx="16">
                  <c:v>512.78937599999995</c:v>
                </c:pt>
                <c:pt idx="17">
                  <c:v>2032.1491799999999</c:v>
                </c:pt>
                <c:pt idx="18">
                  <c:v>9216.5988640800006</c:v>
                </c:pt>
                <c:pt idx="19">
                  <c:v>7574.4680279999993</c:v>
                </c:pt>
                <c:pt idx="20">
                  <c:v>397.4849999999999</c:v>
                </c:pt>
                <c:pt idx="21">
                  <c:v>10943.146175999998</c:v>
                </c:pt>
                <c:pt idx="22">
                  <c:v>309.734328</c:v>
                </c:pt>
                <c:pt idx="23">
                  <c:v>1413.9692952000003</c:v>
                </c:pt>
                <c:pt idx="24">
                  <c:v>35246.955000000002</c:v>
                </c:pt>
                <c:pt idx="25">
                  <c:v>18541.721723999999</c:v>
                </c:pt>
                <c:pt idx="26">
                  <c:v>8336.6899943999997</c:v>
                </c:pt>
                <c:pt idx="27">
                  <c:v>2400.9735361200001</c:v>
                </c:pt>
                <c:pt idx="28">
                  <c:v>109408.89202295999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①CO2排出量の現状把握!$AX$43:$AX$45</c:f>
              <c:numCache>
                <c:formatCode>0%</c:formatCode>
                <c:ptCount val="3"/>
                <c:pt idx="0">
                  <c:v>0.44203583680298503</c:v>
                </c:pt>
                <c:pt idx="1">
                  <c:v>0.33927908037667309</c:v>
                </c:pt>
                <c:pt idx="2">
                  <c:v>0.41358140913867758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①CO2排出量の現状把握!$AY$43:$AY$45</c:f>
              <c:numCache>
                <c:formatCode>0%</c:formatCode>
                <c:ptCount val="3"/>
                <c:pt idx="0">
                  <c:v>0.19220740382343474</c:v>
                </c:pt>
                <c:pt idx="1">
                  <c:v>0.19634055216033663</c:v>
                </c:pt>
                <c:pt idx="2">
                  <c:v>0.140541639718368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①CO2排出量の現状把握!$AZ$43:$AZ$45</c:f>
              <c:numCache>
                <c:formatCode>0%</c:formatCode>
                <c:ptCount val="3"/>
                <c:pt idx="0">
                  <c:v>0.1618007278049024</c:v>
                </c:pt>
                <c:pt idx="1">
                  <c:v>0.25877782698662266</c:v>
                </c:pt>
                <c:pt idx="2">
                  <c:v>0.23464639088520781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①CO2排出量の現状把握!$BA$43:$BA$45</c:f>
              <c:numCache>
                <c:formatCode>0%</c:formatCode>
                <c:ptCount val="3"/>
                <c:pt idx="0">
                  <c:v>0.18830241870300451</c:v>
                </c:pt>
                <c:pt idx="1">
                  <c:v>0.19510285335411764</c:v>
                </c:pt>
                <c:pt idx="2">
                  <c:v>0.19865791037284258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①CO2排出量の現状把握!$BB$43:$BB$45</c:f>
              <c:numCache>
                <c:formatCode>0%</c:formatCode>
                <c:ptCount val="3"/>
                <c:pt idx="0">
                  <c:v>1.5653612865673284E-2</c:v>
                </c:pt>
                <c:pt idx="1">
                  <c:v>1.0499687122249853E-2</c:v>
                </c:pt>
                <c:pt idx="2">
                  <c:v>1.2572649884904053E-2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1882</c:v>
                </c:pt>
                <c:pt idx="1">
                  <c:v>1780</c:v>
                </c:pt>
                <c:pt idx="2">
                  <c:v>1780</c:v>
                </c:pt>
                <c:pt idx="3">
                  <c:v>1780</c:v>
                </c:pt>
                <c:pt idx="4">
                  <c:v>1780</c:v>
                </c:pt>
                <c:pt idx="5">
                  <c:v>1780</c:v>
                </c:pt>
                <c:pt idx="6">
                  <c:v>1547</c:v>
                </c:pt>
                <c:pt idx="7">
                  <c:v>1547</c:v>
                </c:pt>
                <c:pt idx="8">
                  <c:v>1547</c:v>
                </c:pt>
                <c:pt idx="9">
                  <c:v>1547</c:v>
                </c:pt>
                <c:pt idx="10">
                  <c:v>1547</c:v>
                </c:pt>
                <c:pt idx="11">
                  <c:v>1547</c:v>
                </c:pt>
                <c:pt idx="12">
                  <c:v>1570</c:v>
                </c:pt>
                <c:pt idx="13">
                  <c:v>1570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0.60813337696892933</c:v>
                </c:pt>
                <c:pt idx="1">
                  <c:v>0.62117251461060652</c:v>
                </c:pt>
                <c:pt idx="2">
                  <c:v>0.58999659041519315</c:v>
                </c:pt>
                <c:pt idx="3">
                  <c:v>0.60111513290909058</c:v>
                </c:pt>
                <c:pt idx="4">
                  <c:v>0.74651599084321574</c:v>
                </c:pt>
                <c:pt idx="5">
                  <c:v>0.74366094589125598</c:v>
                </c:pt>
                <c:pt idx="6">
                  <c:v>0.85142944206242732</c:v>
                </c:pt>
                <c:pt idx="7">
                  <c:v>0.72560968525313696</c:v>
                </c:pt>
                <c:pt idx="8">
                  <c:v>1.0379565570342031</c:v>
                </c:pt>
                <c:pt idx="9">
                  <c:v>0.76476606167501016</c:v>
                </c:pt>
                <c:pt idx="10">
                  <c:v>0.90140222741191667</c:v>
                </c:pt>
                <c:pt idx="11">
                  <c:v>0.73820899874436763</c:v>
                </c:pt>
                <c:pt idx="12">
                  <c:v>0.81818063377559724</c:v>
                </c:pt>
                <c:pt idx="13">
                  <c:v>0.6330756254909784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6386</c:v>
                </c:pt>
                <c:pt idx="1">
                  <c:v>6235</c:v>
                </c:pt>
                <c:pt idx="2">
                  <c:v>6089</c:v>
                </c:pt>
                <c:pt idx="3">
                  <c:v>5968</c:v>
                </c:pt>
                <c:pt idx="4">
                  <c:v>5908</c:v>
                </c:pt>
                <c:pt idx="5">
                  <c:v>6041</c:v>
                </c:pt>
                <c:pt idx="6">
                  <c:v>5972</c:v>
                </c:pt>
                <c:pt idx="7">
                  <c:v>5913</c:v>
                </c:pt>
                <c:pt idx="8">
                  <c:v>5625</c:v>
                </c:pt>
                <c:pt idx="9">
                  <c:v>5517</c:v>
                </c:pt>
                <c:pt idx="10">
                  <c:v>5493</c:v>
                </c:pt>
                <c:pt idx="11">
                  <c:v>5271</c:v>
                </c:pt>
                <c:pt idx="12">
                  <c:v>5111</c:v>
                </c:pt>
                <c:pt idx="13">
                  <c:v>4953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長万部町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1844</v>
      </c>
      <c r="B9" s="80">
        <v>239</v>
      </c>
      <c r="C9" s="80">
        <v>1</v>
      </c>
      <c r="D9" s="80">
        <v>15</v>
      </c>
      <c r="E9" s="80">
        <v>1990</v>
      </c>
      <c r="F9" s="80" t="s">
        <v>562</v>
      </c>
      <c r="G9" s="80" t="s">
        <v>1845</v>
      </c>
      <c r="H9" s="80" t="s">
        <v>1846</v>
      </c>
      <c r="I9" s="177"/>
      <c r="J9" s="81">
        <v>9.4232445944886507</v>
      </c>
      <c r="K9" s="81">
        <v>0.59854460680950949</v>
      </c>
      <c r="L9" s="81">
        <v>9.1061184941955133</v>
      </c>
      <c r="M9" s="81">
        <v>2.2051363387732956</v>
      </c>
      <c r="N9" s="81">
        <v>4.2369358469798177</v>
      </c>
      <c r="O9" s="81">
        <v>3.8535252561880529</v>
      </c>
      <c r="P9" s="81">
        <v>8.3192245114557455</v>
      </c>
      <c r="Q9" s="81">
        <v>0.36159040951655008</v>
      </c>
      <c r="R9" s="81">
        <v>0</v>
      </c>
      <c r="S9" s="81">
        <v>0.32910442043721183</v>
      </c>
      <c r="T9" s="82"/>
      <c r="U9" s="81">
        <v>325624</v>
      </c>
      <c r="V9" s="81">
        <v>203</v>
      </c>
      <c r="W9" s="81">
        <v>99</v>
      </c>
      <c r="X9" s="81">
        <v>855</v>
      </c>
      <c r="Y9" s="81">
        <v>1828</v>
      </c>
      <c r="Z9" s="81">
        <v>1585</v>
      </c>
      <c r="AA9" s="81">
        <v>2020</v>
      </c>
      <c r="AB9" s="81">
        <v>5871</v>
      </c>
      <c r="AC9" s="81">
        <v>0</v>
      </c>
      <c r="AD9" s="81">
        <v>0.32910442043721183</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1847</v>
      </c>
      <c r="B10" s="80">
        <v>240</v>
      </c>
      <c r="C10" s="80">
        <v>2</v>
      </c>
      <c r="D10" s="80">
        <v>15</v>
      </c>
      <c r="E10" s="80">
        <v>2005</v>
      </c>
      <c r="F10" s="80" t="s">
        <v>565</v>
      </c>
      <c r="G10" s="80" t="s">
        <v>1845</v>
      </c>
      <c r="H10" s="80" t="s">
        <v>1846</v>
      </c>
      <c r="I10" s="177"/>
      <c r="J10" s="81">
        <v>58.743496820681891</v>
      </c>
      <c r="K10" s="81">
        <v>0.47783645561463794</v>
      </c>
      <c r="L10" s="81">
        <v>11.459214901626096</v>
      </c>
      <c r="M10" s="81">
        <v>4.0601243790749448</v>
      </c>
      <c r="N10" s="81">
        <v>5.3979809397841709</v>
      </c>
      <c r="O10" s="81">
        <v>6.1937190097068795</v>
      </c>
      <c r="P10" s="81">
        <v>8.9811930253491177</v>
      </c>
      <c r="Q10" s="81">
        <v>0.32668258204482059</v>
      </c>
      <c r="R10" s="81">
        <v>0</v>
      </c>
      <c r="S10" s="81">
        <v>0</v>
      </c>
      <c r="T10" s="82"/>
      <c r="U10" s="81">
        <v>2519378</v>
      </c>
      <c r="V10" s="81">
        <v>206</v>
      </c>
      <c r="W10" s="81">
        <v>112</v>
      </c>
      <c r="X10" s="81">
        <v>840</v>
      </c>
      <c r="Y10" s="81">
        <v>2127</v>
      </c>
      <c r="Z10" s="81">
        <v>2948</v>
      </c>
      <c r="AA10" s="81">
        <v>1786</v>
      </c>
      <c r="AB10" s="81">
        <v>5545</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1848</v>
      </c>
      <c r="B11" s="80">
        <v>241</v>
      </c>
      <c r="C11" s="80">
        <v>3</v>
      </c>
      <c r="D11" s="80">
        <v>15</v>
      </c>
      <c r="E11" s="80">
        <v>2006</v>
      </c>
      <c r="F11" s="80" t="s">
        <v>566</v>
      </c>
      <c r="G11" s="80" t="s">
        <v>1845</v>
      </c>
      <c r="H11" s="80" t="s">
        <v>1846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1849</v>
      </c>
      <c r="B12" s="80">
        <v>242</v>
      </c>
      <c r="C12" s="80">
        <v>4</v>
      </c>
      <c r="D12" s="80">
        <v>15</v>
      </c>
      <c r="E12" s="80">
        <v>2007</v>
      </c>
      <c r="F12" s="80" t="s">
        <v>567</v>
      </c>
      <c r="G12" s="80" t="s">
        <v>1845</v>
      </c>
      <c r="H12" s="80" t="s">
        <v>1846</v>
      </c>
      <c r="I12" s="177"/>
      <c r="J12" s="81">
        <v>58.626886702460887</v>
      </c>
      <c r="K12" s="81">
        <v>0.49886930374774963</v>
      </c>
      <c r="L12" s="81">
        <v>9.2387021669901372</v>
      </c>
      <c r="M12" s="81">
        <v>3.9588462907472834</v>
      </c>
      <c r="N12" s="81">
        <v>5.8549846289950107</v>
      </c>
      <c r="O12" s="81">
        <v>5.921688839077329</v>
      </c>
      <c r="P12" s="81">
        <v>8.8036084315085414</v>
      </c>
      <c r="Q12" s="81">
        <v>0.33857912968625481</v>
      </c>
      <c r="R12" s="81">
        <v>0</v>
      </c>
      <c r="S12" s="81">
        <v>0</v>
      </c>
      <c r="T12" s="82"/>
      <c r="U12" s="81">
        <v>2809096</v>
      </c>
      <c r="V12" s="81">
        <v>224</v>
      </c>
      <c r="W12" s="81">
        <v>103</v>
      </c>
      <c r="X12" s="81">
        <v>1024</v>
      </c>
      <c r="Y12" s="81">
        <v>2120</v>
      </c>
      <c r="Z12" s="81">
        <v>2930</v>
      </c>
      <c r="AA12" s="81">
        <v>1724</v>
      </c>
      <c r="AB12" s="81">
        <v>5443</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1850</v>
      </c>
      <c r="B13" s="80">
        <v>243</v>
      </c>
      <c r="C13" s="80">
        <v>5</v>
      </c>
      <c r="D13" s="80">
        <v>15</v>
      </c>
      <c r="E13" s="80">
        <v>2008</v>
      </c>
      <c r="F13" s="80" t="s">
        <v>84</v>
      </c>
      <c r="G13" s="80" t="s">
        <v>1845</v>
      </c>
      <c r="H13" s="80" t="s">
        <v>1846</v>
      </c>
      <c r="I13" s="177"/>
      <c r="J13" s="81">
        <v>59.987114613322845</v>
      </c>
      <c r="K13" s="81">
        <v>0.36864499468330614</v>
      </c>
      <c r="L13" s="81">
        <v>8.1714422687890842</v>
      </c>
      <c r="M13" s="81">
        <v>4.1526906899888418</v>
      </c>
      <c r="N13" s="81">
        <v>4.9375548420352278</v>
      </c>
      <c r="O13" s="81">
        <v>5.822426685117648</v>
      </c>
      <c r="P13" s="81">
        <v>8.4263263272589555</v>
      </c>
      <c r="Q13" s="81">
        <v>0.32980074611256693</v>
      </c>
      <c r="R13" s="81">
        <v>0</v>
      </c>
      <c r="S13" s="81">
        <v>0</v>
      </c>
      <c r="T13" s="82"/>
      <c r="U13" s="81">
        <v>3102444</v>
      </c>
      <c r="V13" s="81">
        <v>224</v>
      </c>
      <c r="W13" s="81">
        <v>103</v>
      </c>
      <c r="X13" s="81">
        <v>1024</v>
      </c>
      <c r="Y13" s="81">
        <v>2115</v>
      </c>
      <c r="Z13" s="81">
        <v>2982</v>
      </c>
      <c r="AA13" s="81">
        <v>1652</v>
      </c>
      <c r="AB13" s="81">
        <v>5389</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1851</v>
      </c>
      <c r="B14" s="80">
        <v>244</v>
      </c>
      <c r="C14" s="80">
        <v>6</v>
      </c>
      <c r="D14" s="80">
        <v>15</v>
      </c>
      <c r="E14" s="80">
        <v>2009</v>
      </c>
      <c r="F14" s="80" t="s">
        <v>85</v>
      </c>
      <c r="G14" s="80" t="s">
        <v>1845</v>
      </c>
      <c r="H14" s="80" t="s">
        <v>1846</v>
      </c>
      <c r="I14" s="177"/>
      <c r="J14" s="81">
        <v>81.026208157110389</v>
      </c>
      <c r="K14" s="81">
        <v>0.23657498285580011</v>
      </c>
      <c r="L14" s="81">
        <v>4.1974348650989608</v>
      </c>
      <c r="M14" s="81">
        <v>4.2218387498152818</v>
      </c>
      <c r="N14" s="81">
        <v>4.7567989742016117</v>
      </c>
      <c r="O14" s="81">
        <v>5.9443220877442444</v>
      </c>
      <c r="P14" s="81">
        <v>8.0886477980009666</v>
      </c>
      <c r="Q14" s="81">
        <v>0.31137078051001243</v>
      </c>
      <c r="R14" s="81">
        <v>0</v>
      </c>
      <c r="S14" s="81">
        <v>0</v>
      </c>
      <c r="T14" s="82"/>
      <c r="U14" s="81">
        <v>3719479</v>
      </c>
      <c r="V14" s="81">
        <v>130</v>
      </c>
      <c r="W14" s="81">
        <v>72</v>
      </c>
      <c r="X14" s="81">
        <v>1087</v>
      </c>
      <c r="Y14" s="81">
        <v>2130</v>
      </c>
      <c r="Z14" s="81">
        <v>3005</v>
      </c>
      <c r="AA14" s="81">
        <v>1628</v>
      </c>
      <c r="AB14" s="81">
        <v>5341</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1852</v>
      </c>
      <c r="B15" s="80">
        <v>245</v>
      </c>
      <c r="C15" s="80">
        <v>7</v>
      </c>
      <c r="D15" s="80">
        <v>15</v>
      </c>
      <c r="E15" s="80">
        <v>2010</v>
      </c>
      <c r="F15" s="80" t="s">
        <v>86</v>
      </c>
      <c r="G15" s="80" t="s">
        <v>1845</v>
      </c>
      <c r="H15" s="80" t="s">
        <v>1846</v>
      </c>
      <c r="I15" s="177"/>
      <c r="J15" s="81">
        <v>82.884907699973922</v>
      </c>
      <c r="K15" s="81">
        <v>0.25860550102729041</v>
      </c>
      <c r="L15" s="81">
        <v>3.8104878026317603</v>
      </c>
      <c r="M15" s="81">
        <v>4.5076995741863835</v>
      </c>
      <c r="N15" s="81">
        <v>5.8747586968658014</v>
      </c>
      <c r="O15" s="81">
        <v>5.8971378325223265</v>
      </c>
      <c r="P15" s="81">
        <v>7.9493164921289514</v>
      </c>
      <c r="Q15" s="81">
        <v>0.32848203606113557</v>
      </c>
      <c r="R15" s="81">
        <v>0</v>
      </c>
      <c r="S15" s="81">
        <v>0</v>
      </c>
      <c r="T15" s="82"/>
      <c r="U15" s="81">
        <v>4043117</v>
      </c>
      <c r="V15" s="81">
        <v>130</v>
      </c>
      <c r="W15" s="81">
        <v>72</v>
      </c>
      <c r="X15" s="81">
        <v>1087</v>
      </c>
      <c r="Y15" s="81">
        <v>2176</v>
      </c>
      <c r="Z15" s="81">
        <v>2995</v>
      </c>
      <c r="AA15" s="81">
        <v>1560</v>
      </c>
      <c r="AB15" s="81">
        <v>5399</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1853</v>
      </c>
      <c r="B16" s="80">
        <v>246</v>
      </c>
      <c r="C16" s="80">
        <v>8</v>
      </c>
      <c r="D16" s="80">
        <v>15</v>
      </c>
      <c r="E16" s="80">
        <v>2011</v>
      </c>
      <c r="F16" s="80" t="s">
        <v>87</v>
      </c>
      <c r="G16" s="80" t="s">
        <v>1845</v>
      </c>
      <c r="H16" s="80" t="s">
        <v>1846</v>
      </c>
      <c r="I16" s="177"/>
      <c r="J16" s="81">
        <v>84.885401761029556</v>
      </c>
      <c r="K16" s="81">
        <v>0.31596409091624977</v>
      </c>
      <c r="L16" s="81">
        <v>3.893880950836714</v>
      </c>
      <c r="M16" s="81">
        <v>6.0032164691705052</v>
      </c>
      <c r="N16" s="81">
        <v>7.4817891464306161</v>
      </c>
      <c r="O16" s="81">
        <v>5.8546130940581067</v>
      </c>
      <c r="P16" s="81">
        <v>7.6057791521041045</v>
      </c>
      <c r="Q16" s="81">
        <v>0.37636630748037175</v>
      </c>
      <c r="R16" s="81">
        <v>0</v>
      </c>
      <c r="S16" s="81">
        <v>0</v>
      </c>
      <c r="T16" s="82"/>
      <c r="U16" s="81">
        <v>3769385</v>
      </c>
      <c r="V16" s="81">
        <v>130</v>
      </c>
      <c r="W16" s="81">
        <v>72</v>
      </c>
      <c r="X16" s="81">
        <v>1087</v>
      </c>
      <c r="Y16" s="81">
        <v>2192</v>
      </c>
      <c r="Z16" s="81">
        <v>3038</v>
      </c>
      <c r="AA16" s="81">
        <v>1537</v>
      </c>
      <c r="AB16" s="81">
        <v>5363</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1854</v>
      </c>
      <c r="B17" s="80">
        <v>247</v>
      </c>
      <c r="C17" s="80">
        <v>9</v>
      </c>
      <c r="D17" s="80">
        <v>15</v>
      </c>
      <c r="E17" s="80">
        <v>2012</v>
      </c>
      <c r="F17" s="80" t="s">
        <v>88</v>
      </c>
      <c r="G17" s="80" t="s">
        <v>1845</v>
      </c>
      <c r="H17" s="80" t="s">
        <v>1846</v>
      </c>
      <c r="I17" s="177"/>
      <c r="J17" s="81">
        <v>104.37758471161526</v>
      </c>
      <c r="K17" s="81">
        <v>0.30658228265597354</v>
      </c>
      <c r="L17" s="81">
        <v>3.8853091036489715</v>
      </c>
      <c r="M17" s="81">
        <v>6.6750729097263628</v>
      </c>
      <c r="N17" s="81">
        <v>7.7985529105778166</v>
      </c>
      <c r="O17" s="81">
        <v>5.9385554675758714</v>
      </c>
      <c r="P17" s="81">
        <v>7.5943104462357693</v>
      </c>
      <c r="Q17" s="81">
        <v>0.40837926776773309</v>
      </c>
      <c r="R17" s="81">
        <v>0</v>
      </c>
      <c r="S17" s="81">
        <v>0</v>
      </c>
      <c r="T17" s="82"/>
      <c r="U17" s="81">
        <v>4868570</v>
      </c>
      <c r="V17" s="81">
        <v>130</v>
      </c>
      <c r="W17" s="81">
        <v>72</v>
      </c>
      <c r="X17" s="81">
        <v>1087</v>
      </c>
      <c r="Y17" s="81">
        <v>2220</v>
      </c>
      <c r="Z17" s="81">
        <v>3106</v>
      </c>
      <c r="AA17" s="81">
        <v>1526</v>
      </c>
      <c r="AB17" s="81">
        <v>5356</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1855</v>
      </c>
      <c r="B18" s="80">
        <v>248</v>
      </c>
      <c r="C18" s="80">
        <v>10</v>
      </c>
      <c r="D18" s="80">
        <v>15</v>
      </c>
      <c r="E18" s="80">
        <v>2013</v>
      </c>
      <c r="F18" s="80" t="s">
        <v>89</v>
      </c>
      <c r="G18" s="80" t="s">
        <v>1845</v>
      </c>
      <c r="H18" s="80" t="s">
        <v>1846</v>
      </c>
      <c r="I18" s="177"/>
      <c r="J18" s="81">
        <v>87.007505620910408</v>
      </c>
      <c r="K18" s="81">
        <v>0.25682483148416846</v>
      </c>
      <c r="L18" s="81">
        <v>3.423664786313843</v>
      </c>
      <c r="M18" s="81">
        <v>5.7576019666309524</v>
      </c>
      <c r="N18" s="81">
        <v>8.3294357527917402</v>
      </c>
      <c r="O18" s="81">
        <v>5.801877888745631</v>
      </c>
      <c r="P18" s="81">
        <v>7.5180223536796547</v>
      </c>
      <c r="Q18" s="81">
        <v>0.41787827683775525</v>
      </c>
      <c r="R18" s="81">
        <v>0</v>
      </c>
      <c r="S18" s="81">
        <v>0</v>
      </c>
      <c r="T18" s="82"/>
      <c r="U18" s="81">
        <v>3692473</v>
      </c>
      <c r="V18" s="81">
        <v>130</v>
      </c>
      <c r="W18" s="81">
        <v>72</v>
      </c>
      <c r="X18" s="81">
        <v>1087</v>
      </c>
      <c r="Y18" s="81">
        <v>2246</v>
      </c>
      <c r="Z18" s="81">
        <v>3170</v>
      </c>
      <c r="AA18" s="81">
        <v>1505</v>
      </c>
      <c r="AB18" s="81">
        <v>5402</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1856</v>
      </c>
      <c r="B19" s="80">
        <v>249</v>
      </c>
      <c r="C19" s="80">
        <v>11</v>
      </c>
      <c r="D19" s="80">
        <v>15</v>
      </c>
      <c r="E19" s="80">
        <v>2014</v>
      </c>
      <c r="F19" s="80" t="s">
        <v>90</v>
      </c>
      <c r="G19" s="80" t="s">
        <v>1845</v>
      </c>
      <c r="H19" s="80" t="s">
        <v>1846</v>
      </c>
      <c r="I19" s="177"/>
      <c r="J19" s="81">
        <v>88.845129379364437</v>
      </c>
      <c r="K19" s="81">
        <v>0.2986197052507733</v>
      </c>
      <c r="L19" s="81">
        <v>1.8106440620695345</v>
      </c>
      <c r="M19" s="81">
        <v>5.5560866458422415</v>
      </c>
      <c r="N19" s="81">
        <v>8.0558175378538337</v>
      </c>
      <c r="O19" s="81">
        <v>5.5643593846870312</v>
      </c>
      <c r="P19" s="81">
        <v>7.4617186709748564</v>
      </c>
      <c r="Q19" s="81">
        <v>0.40167753496980541</v>
      </c>
      <c r="R19" s="81">
        <v>0</v>
      </c>
      <c r="S19" s="81">
        <v>0</v>
      </c>
      <c r="T19" s="82"/>
      <c r="U19" s="81">
        <v>3994870</v>
      </c>
      <c r="V19" s="81">
        <v>131</v>
      </c>
      <c r="W19" s="81">
        <v>45</v>
      </c>
      <c r="X19" s="81">
        <v>1084</v>
      </c>
      <c r="Y19" s="81">
        <v>2252</v>
      </c>
      <c r="Z19" s="81">
        <v>3202</v>
      </c>
      <c r="AA19" s="81">
        <v>1486</v>
      </c>
      <c r="AB19" s="81">
        <v>5412</v>
      </c>
      <c r="AC19" s="81">
        <v>0</v>
      </c>
      <c r="AD19" s="81">
        <v>0</v>
      </c>
      <c r="AE19" s="82"/>
      <c r="AF19" s="81">
        <v>70017478.633973971</v>
      </c>
      <c r="AG19" s="81">
        <v>237558.12214218863</v>
      </c>
      <c r="AH19" s="81">
        <v>276719.77539805084</v>
      </c>
      <c r="AI19" s="81">
        <v>6528625.7997997915</v>
      </c>
      <c r="AJ19" s="81">
        <v>10736602.500630122</v>
      </c>
      <c r="AK19" s="81">
        <v>0</v>
      </c>
      <c r="AL19" s="81">
        <v>0</v>
      </c>
      <c r="AM19" s="81">
        <v>742986.72732059576</v>
      </c>
      <c r="AN19" s="81">
        <v>0</v>
      </c>
      <c r="AO19" s="81">
        <v>0</v>
      </c>
      <c r="AP19" s="82"/>
      <c r="AQ19" s="81">
        <v>179</v>
      </c>
      <c r="AR19" s="81">
        <v>56</v>
      </c>
      <c r="AS19" s="81">
        <v>0</v>
      </c>
      <c r="AT19" s="81">
        <v>0</v>
      </c>
      <c r="AU19" s="81">
        <v>0</v>
      </c>
      <c r="AV19" s="81">
        <v>0</v>
      </c>
      <c r="AW19" s="81" t="s">
        <v>564</v>
      </c>
      <c r="AX19" s="82"/>
      <c r="AY19" s="81">
        <v>822.59999999999991</v>
      </c>
      <c r="AZ19" s="81">
        <v>2567.7999999999997</v>
      </c>
      <c r="BA19" s="81">
        <v>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1857</v>
      </c>
      <c r="B20" s="80">
        <v>250</v>
      </c>
      <c r="C20" s="80">
        <v>12</v>
      </c>
      <c r="D20" s="80">
        <v>15</v>
      </c>
      <c r="E20" s="80">
        <v>2015</v>
      </c>
      <c r="F20" s="80" t="s">
        <v>91</v>
      </c>
      <c r="G20" s="80" t="s">
        <v>1845</v>
      </c>
      <c r="H20" s="80" t="s">
        <v>1846</v>
      </c>
      <c r="I20" s="177"/>
      <c r="J20" s="81">
        <v>118.65940220279187</v>
      </c>
      <c r="K20" s="81">
        <v>0.28239732293144781</v>
      </c>
      <c r="L20" s="81">
        <v>2.1241647069145153</v>
      </c>
      <c r="M20" s="81">
        <v>6.4145892262711932</v>
      </c>
      <c r="N20" s="81">
        <v>7.0895354504522059</v>
      </c>
      <c r="O20" s="81">
        <v>5.5233080664549163</v>
      </c>
      <c r="P20" s="81">
        <v>7.3821596465012655</v>
      </c>
      <c r="Q20" s="81">
        <v>0.39380362603929148</v>
      </c>
      <c r="R20" s="81">
        <v>0</v>
      </c>
      <c r="S20" s="81">
        <v>0</v>
      </c>
      <c r="T20" s="82"/>
      <c r="U20" s="81">
        <v>6032727</v>
      </c>
      <c r="V20" s="81">
        <v>131</v>
      </c>
      <c r="W20" s="81">
        <v>45</v>
      </c>
      <c r="X20" s="81">
        <v>1084</v>
      </c>
      <c r="Y20" s="81">
        <v>2276</v>
      </c>
      <c r="Z20" s="81">
        <v>3209</v>
      </c>
      <c r="AA20" s="81">
        <v>1469</v>
      </c>
      <c r="AB20" s="81">
        <v>5420</v>
      </c>
      <c r="AC20" s="81">
        <v>0</v>
      </c>
      <c r="AD20" s="81">
        <v>0</v>
      </c>
      <c r="AE20" s="82"/>
      <c r="AF20" s="81">
        <v>101961512.10124108</v>
      </c>
      <c r="AG20" s="81">
        <v>219072.77237371271</v>
      </c>
      <c r="AH20" s="81">
        <v>301887.20693362982</v>
      </c>
      <c r="AI20" s="81">
        <v>6593649.6706231469</v>
      </c>
      <c r="AJ20" s="81">
        <v>10924622.020724658</v>
      </c>
      <c r="AK20" s="81">
        <v>0</v>
      </c>
      <c r="AL20" s="81">
        <v>0</v>
      </c>
      <c r="AM20" s="81">
        <v>742788.26395511907</v>
      </c>
      <c r="AN20" s="81">
        <v>0</v>
      </c>
      <c r="AO20" s="81">
        <v>0</v>
      </c>
      <c r="AP20" s="82"/>
      <c r="AQ20" s="81">
        <v>202</v>
      </c>
      <c r="AR20" s="81">
        <v>70</v>
      </c>
      <c r="AS20" s="81">
        <v>0</v>
      </c>
      <c r="AT20" s="81">
        <v>0</v>
      </c>
      <c r="AU20" s="81">
        <v>0</v>
      </c>
      <c r="AV20" s="81">
        <v>0</v>
      </c>
      <c r="AW20" s="81" t="s">
        <v>564</v>
      </c>
      <c r="AX20" s="82"/>
      <c r="AY20" s="81">
        <v>948.7</v>
      </c>
      <c r="AZ20" s="81">
        <v>2913</v>
      </c>
      <c r="BA20" s="81">
        <v>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1858</v>
      </c>
      <c r="B21" s="80">
        <v>251</v>
      </c>
      <c r="C21" s="80">
        <v>13</v>
      </c>
      <c r="D21" s="80">
        <v>15</v>
      </c>
      <c r="E21" s="80">
        <v>2016</v>
      </c>
      <c r="F21" s="80" t="s">
        <v>92</v>
      </c>
      <c r="G21" s="80" t="s">
        <v>1845</v>
      </c>
      <c r="H21" s="80" t="s">
        <v>1846</v>
      </c>
      <c r="I21" s="177"/>
      <c r="J21" s="81">
        <v>100.76009682721535</v>
      </c>
      <c r="K21" s="81">
        <v>0.27271215571258267</v>
      </c>
      <c r="L21" s="81">
        <v>2.2449709328090259</v>
      </c>
      <c r="M21" s="81">
        <v>4.5302116950053675</v>
      </c>
      <c r="N21" s="81">
        <v>6.1138831939592224</v>
      </c>
      <c r="O21" s="81">
        <v>5.4970430697147759</v>
      </c>
      <c r="P21" s="81">
        <v>7.2540718475526536</v>
      </c>
      <c r="Q21" s="81">
        <v>0.3778813490044875</v>
      </c>
      <c r="R21" s="81">
        <v>0</v>
      </c>
      <c r="S21" s="81">
        <v>0</v>
      </c>
      <c r="T21" s="82"/>
      <c r="U21" s="81">
        <v>5959967</v>
      </c>
      <c r="V21" s="81">
        <v>131</v>
      </c>
      <c r="W21" s="81">
        <v>45</v>
      </c>
      <c r="X21" s="81">
        <v>1084</v>
      </c>
      <c r="Y21" s="81">
        <v>2278</v>
      </c>
      <c r="Z21" s="81">
        <v>3233</v>
      </c>
      <c r="AA21" s="81">
        <v>1493</v>
      </c>
      <c r="AB21" s="81">
        <v>5350</v>
      </c>
      <c r="AC21" s="81">
        <v>0</v>
      </c>
      <c r="AD21" s="81">
        <v>0</v>
      </c>
      <c r="AE21" s="82"/>
      <c r="AF21" s="81">
        <v>88426966.077620015</v>
      </c>
      <c r="AG21" s="81">
        <v>207509.33124729921</v>
      </c>
      <c r="AH21" s="81">
        <v>255815.6123552832</v>
      </c>
      <c r="AI21" s="81">
        <v>6726311.5053109154</v>
      </c>
      <c r="AJ21" s="81">
        <v>9469104.998848144</v>
      </c>
      <c r="AK21" s="81">
        <v>0</v>
      </c>
      <c r="AL21" s="81">
        <v>0</v>
      </c>
      <c r="AM21" s="81">
        <v>733764.67821337143</v>
      </c>
      <c r="AN21" s="81">
        <v>0</v>
      </c>
      <c r="AO21" s="81">
        <v>0</v>
      </c>
      <c r="AP21" s="82"/>
      <c r="AQ21" s="81">
        <v>210</v>
      </c>
      <c r="AR21" s="81">
        <v>79</v>
      </c>
      <c r="AS21" s="81">
        <v>0</v>
      </c>
      <c r="AT21" s="81">
        <v>0</v>
      </c>
      <c r="AU21" s="81">
        <v>0</v>
      </c>
      <c r="AV21" s="81">
        <v>0</v>
      </c>
      <c r="AW21" s="81" t="s">
        <v>564</v>
      </c>
      <c r="AX21" s="82"/>
      <c r="AY21" s="81">
        <v>1004.8</v>
      </c>
      <c r="AZ21" s="81">
        <v>3262.2</v>
      </c>
      <c r="BA21" s="81">
        <v>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1859</v>
      </c>
      <c r="B22" s="80">
        <v>252</v>
      </c>
      <c r="C22" s="80">
        <v>14</v>
      </c>
      <c r="D22" s="80">
        <v>15</v>
      </c>
      <c r="E22" s="80">
        <v>2017</v>
      </c>
      <c r="F22" s="80" t="s">
        <v>71</v>
      </c>
      <c r="G22" s="80" t="s">
        <v>1845</v>
      </c>
      <c r="H22" s="80" t="s">
        <v>1846</v>
      </c>
      <c r="I22" s="177"/>
      <c r="J22" s="81">
        <v>111.12920689954169</v>
      </c>
      <c r="K22" s="81">
        <v>0.27021540797265542</v>
      </c>
      <c r="L22" s="81">
        <v>1.9311450363061315</v>
      </c>
      <c r="M22" s="81">
        <v>3.8429068680723115</v>
      </c>
      <c r="N22" s="81">
        <v>6.3660389566419786</v>
      </c>
      <c r="O22" s="81">
        <v>5.4558482876279939</v>
      </c>
      <c r="P22" s="81">
        <v>7.1550125124123038</v>
      </c>
      <c r="Q22" s="81">
        <v>0.36615983217767578</v>
      </c>
      <c r="R22" s="81">
        <v>0</v>
      </c>
      <c r="S22" s="81">
        <v>0</v>
      </c>
      <c r="T22" s="82"/>
      <c r="U22" s="81">
        <v>7059978</v>
      </c>
      <c r="V22" s="81">
        <v>131</v>
      </c>
      <c r="W22" s="81">
        <v>45</v>
      </c>
      <c r="X22" s="81">
        <v>1084</v>
      </c>
      <c r="Y22" s="81">
        <v>2289</v>
      </c>
      <c r="Z22" s="81">
        <v>3262</v>
      </c>
      <c r="AA22" s="81">
        <v>1482</v>
      </c>
      <c r="AB22" s="81">
        <v>5361</v>
      </c>
      <c r="AC22" s="81">
        <v>0</v>
      </c>
      <c r="AD22" s="81">
        <v>0</v>
      </c>
      <c r="AE22" s="82"/>
      <c r="AF22" s="81">
        <v>99376308.115757257</v>
      </c>
      <c r="AG22" s="81">
        <v>210395.6802820038</v>
      </c>
      <c r="AH22" s="81">
        <v>282821.54696063511</v>
      </c>
      <c r="AI22" s="81">
        <v>6177132.6728842808</v>
      </c>
      <c r="AJ22" s="81">
        <v>10648214.493642639</v>
      </c>
      <c r="AK22" s="81">
        <v>0</v>
      </c>
      <c r="AL22" s="81">
        <v>0</v>
      </c>
      <c r="AM22" s="81">
        <v>736423.85534247535</v>
      </c>
      <c r="AN22" s="81">
        <v>0</v>
      </c>
      <c r="AO22" s="81">
        <v>0</v>
      </c>
      <c r="AP22" s="82"/>
      <c r="AQ22" s="81">
        <v>221</v>
      </c>
      <c r="AR22" s="81">
        <v>97</v>
      </c>
      <c r="AS22" s="81">
        <v>0</v>
      </c>
      <c r="AT22" s="81">
        <v>0</v>
      </c>
      <c r="AU22" s="81">
        <v>0</v>
      </c>
      <c r="AV22" s="81">
        <v>0</v>
      </c>
      <c r="AW22" s="81" t="s">
        <v>564</v>
      </c>
      <c r="AX22" s="82"/>
      <c r="AY22" s="81">
        <v>1091.2</v>
      </c>
      <c r="AZ22" s="81">
        <v>4125</v>
      </c>
      <c r="BA22" s="81">
        <v>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1860</v>
      </c>
      <c r="B23" s="80">
        <v>253</v>
      </c>
      <c r="C23" s="80">
        <v>15</v>
      </c>
      <c r="D23" s="80">
        <v>15</v>
      </c>
      <c r="E23" s="80">
        <v>2018</v>
      </c>
      <c r="F23" s="80" t="s">
        <v>93</v>
      </c>
      <c r="G23" s="80" t="s">
        <v>1845</v>
      </c>
      <c r="H23" s="80" t="s">
        <v>1846</v>
      </c>
      <c r="I23" s="177"/>
      <c r="J23" s="81">
        <v>117.05910916150594</v>
      </c>
      <c r="K23" s="81">
        <v>0.23288804989596903</v>
      </c>
      <c r="L23" s="81">
        <v>1.7184312539688524</v>
      </c>
      <c r="M23" s="81">
        <v>3.7076500160763977</v>
      </c>
      <c r="N23" s="81">
        <v>4.2074944536754249</v>
      </c>
      <c r="O23" s="81">
        <v>5.3976551394566732</v>
      </c>
      <c r="P23" s="81">
        <v>6.9881921162041358</v>
      </c>
      <c r="Q23" s="81">
        <v>0.33305961183762051</v>
      </c>
      <c r="R23" s="81">
        <v>0</v>
      </c>
      <c r="S23" s="81">
        <v>0</v>
      </c>
      <c r="T23" s="82"/>
      <c r="U23" s="81">
        <v>7679392</v>
      </c>
      <c r="V23" s="81">
        <v>131</v>
      </c>
      <c r="W23" s="81">
        <v>45</v>
      </c>
      <c r="X23" s="81">
        <v>1084</v>
      </c>
      <c r="Y23" s="81">
        <v>2261</v>
      </c>
      <c r="Z23" s="81">
        <v>3289</v>
      </c>
      <c r="AA23" s="81">
        <v>1462</v>
      </c>
      <c r="AB23" s="81">
        <v>5255</v>
      </c>
      <c r="AC23" s="81">
        <v>0</v>
      </c>
      <c r="AD23" s="81">
        <v>0</v>
      </c>
      <c r="AE23" s="82"/>
      <c r="AF23" s="81">
        <v>113088421.98401611</v>
      </c>
      <c r="AG23" s="81">
        <v>185376.42378310731</v>
      </c>
      <c r="AH23" s="81">
        <v>262129.12170243679</v>
      </c>
      <c r="AI23" s="81">
        <v>6311334.6181654558</v>
      </c>
      <c r="AJ23" s="81">
        <v>8878188.079195343</v>
      </c>
      <c r="AK23" s="81">
        <v>0</v>
      </c>
      <c r="AL23" s="81">
        <v>0</v>
      </c>
      <c r="AM23" s="81">
        <v>723356.58678971475</v>
      </c>
      <c r="AN23" s="81">
        <v>0</v>
      </c>
      <c r="AO23" s="81">
        <v>0</v>
      </c>
      <c r="AP23" s="82"/>
      <c r="AQ23" s="81">
        <v>235</v>
      </c>
      <c r="AR23" s="81">
        <v>105</v>
      </c>
      <c r="AS23" s="81">
        <v>0</v>
      </c>
      <c r="AT23" s="81">
        <v>0</v>
      </c>
      <c r="AU23" s="81">
        <v>0</v>
      </c>
      <c r="AV23" s="81">
        <v>0</v>
      </c>
      <c r="AW23" s="81" t="s">
        <v>564</v>
      </c>
      <c r="AX23" s="82"/>
      <c r="AY23" s="81">
        <v>1181.47</v>
      </c>
      <c r="AZ23" s="81">
        <v>4395</v>
      </c>
      <c r="BA23" s="81">
        <v>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1861</v>
      </c>
      <c r="B24" s="80">
        <v>254</v>
      </c>
      <c r="C24" s="80">
        <v>16</v>
      </c>
      <c r="D24" s="80">
        <v>15</v>
      </c>
      <c r="E24" s="80">
        <v>2019</v>
      </c>
      <c r="F24" s="80" t="s">
        <v>73</v>
      </c>
      <c r="G24" s="80" t="s">
        <v>1845</v>
      </c>
      <c r="H24" s="80" t="s">
        <v>1846</v>
      </c>
      <c r="I24" s="177"/>
      <c r="J24" s="81">
        <v>4.4522241905893365</v>
      </c>
      <c r="K24" s="81">
        <v>0.21907618849108107</v>
      </c>
      <c r="L24" s="81">
        <v>1.7455526751818076</v>
      </c>
      <c r="M24" s="81">
        <v>4.1521664987224502</v>
      </c>
      <c r="N24" s="81">
        <v>4.3337458011983392</v>
      </c>
      <c r="O24" s="81">
        <v>5.2055004916748873</v>
      </c>
      <c r="P24" s="81">
        <v>6.9253069748109253</v>
      </c>
      <c r="Q24" s="81">
        <v>0.31971324057962153</v>
      </c>
      <c r="R24" s="81">
        <v>0</v>
      </c>
      <c r="S24" s="81">
        <v>0</v>
      </c>
      <c r="T24" s="82"/>
      <c r="U24" s="81">
        <v>289397</v>
      </c>
      <c r="V24" s="81">
        <v>131</v>
      </c>
      <c r="W24" s="81">
        <v>45</v>
      </c>
      <c r="X24" s="81">
        <v>1084</v>
      </c>
      <c r="Y24" s="81">
        <v>2255</v>
      </c>
      <c r="Z24" s="81">
        <v>3259</v>
      </c>
      <c r="AA24" s="81">
        <v>1438</v>
      </c>
      <c r="AB24" s="81">
        <v>5181</v>
      </c>
      <c r="AC24" s="81">
        <v>0</v>
      </c>
      <c r="AD24" s="81">
        <v>0</v>
      </c>
      <c r="AE24" s="82"/>
      <c r="AF24" s="81">
        <v>3841577.9709127769</v>
      </c>
      <c r="AG24" s="81">
        <v>179537.82417719479</v>
      </c>
      <c r="AH24" s="81">
        <v>285374.5531948334</v>
      </c>
      <c r="AI24" s="81">
        <v>6237067.2621658295</v>
      </c>
      <c r="AJ24" s="81">
        <v>8825051.9354961421</v>
      </c>
      <c r="AK24" s="81">
        <v>0</v>
      </c>
      <c r="AL24" s="81">
        <v>0</v>
      </c>
      <c r="AM24" s="81">
        <v>705613.19745288184</v>
      </c>
      <c r="AN24" s="81">
        <v>0</v>
      </c>
      <c r="AO24" s="81">
        <v>0</v>
      </c>
      <c r="AP24" s="82"/>
      <c r="AQ24" s="81">
        <v>241</v>
      </c>
      <c r="AR24" s="81">
        <v>114</v>
      </c>
      <c r="AS24" s="81">
        <v>0</v>
      </c>
      <c r="AT24" s="81">
        <v>0</v>
      </c>
      <c r="AU24" s="81">
        <v>0</v>
      </c>
      <c r="AV24" s="81">
        <v>0</v>
      </c>
      <c r="AW24" s="81" t="s">
        <v>564</v>
      </c>
      <c r="AX24" s="82"/>
      <c r="AY24" s="81">
        <v>1214.83</v>
      </c>
      <c r="AZ24" s="81">
        <v>4763.3999999999996</v>
      </c>
      <c r="BA24" s="81">
        <v>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1862</v>
      </c>
      <c r="B25" s="80">
        <v>255</v>
      </c>
      <c r="C25" s="80">
        <v>17</v>
      </c>
      <c r="D25" s="80">
        <v>15</v>
      </c>
      <c r="E25" s="80">
        <v>2020</v>
      </c>
      <c r="F25" s="80" t="s">
        <v>218</v>
      </c>
      <c r="G25" s="80" t="s">
        <v>1845</v>
      </c>
      <c r="H25" s="80" t="s">
        <v>1846</v>
      </c>
      <c r="I25" s="177"/>
      <c r="J25" s="81">
        <v>4.2272167106385874</v>
      </c>
      <c r="K25" s="81">
        <v>0.36406346526112393</v>
      </c>
      <c r="L25" s="81">
        <v>3.7221374204462845</v>
      </c>
      <c r="M25" s="81">
        <v>3.8492883318113074</v>
      </c>
      <c r="N25" s="81">
        <v>4.8156109605502948</v>
      </c>
      <c r="O25" s="81">
        <v>4.5985397316907566</v>
      </c>
      <c r="P25" s="81">
        <v>6.4981711159595887</v>
      </c>
      <c r="Q25" s="81">
        <v>0.29959187211621829</v>
      </c>
      <c r="R25" s="81">
        <v>0</v>
      </c>
      <c r="S25" s="81">
        <v>0</v>
      </c>
      <c r="T25" s="82"/>
      <c r="U25" s="81">
        <v>298276</v>
      </c>
      <c r="V25" s="81">
        <v>190</v>
      </c>
      <c r="W25" s="81">
        <v>90</v>
      </c>
      <c r="X25" s="81">
        <v>1055</v>
      </c>
      <c r="Y25" s="81">
        <v>2251</v>
      </c>
      <c r="Z25" s="81">
        <v>3286</v>
      </c>
      <c r="AA25" s="81">
        <v>1466</v>
      </c>
      <c r="AB25" s="81">
        <v>5081</v>
      </c>
      <c r="AC25" s="81">
        <v>0</v>
      </c>
      <c r="AD25" s="81">
        <v>0</v>
      </c>
      <c r="AE25" s="82"/>
      <c r="AF25" s="81">
        <v>3648643.6864708788</v>
      </c>
      <c r="AG25" s="81">
        <v>271473.15694885125</v>
      </c>
      <c r="AH25" s="81">
        <v>624330.97048001399</v>
      </c>
      <c r="AI25" s="81">
        <v>5665491.3857644619</v>
      </c>
      <c r="AJ25" s="81">
        <v>9902057.3499035761</v>
      </c>
      <c r="AK25" s="81"/>
      <c r="AL25" s="81"/>
      <c r="AM25" s="81">
        <v>663126.95108740299</v>
      </c>
      <c r="AN25" s="81"/>
      <c r="AO25" s="81"/>
      <c r="AP25" s="82"/>
      <c r="AQ25" s="81">
        <v>257</v>
      </c>
      <c r="AR25" s="81">
        <v>120</v>
      </c>
      <c r="AS25" s="81">
        <v>0</v>
      </c>
      <c r="AT25" s="81">
        <v>2</v>
      </c>
      <c r="AU25" s="81">
        <v>0</v>
      </c>
      <c r="AV25" s="81">
        <v>0</v>
      </c>
      <c r="AW25" s="81">
        <v>0</v>
      </c>
      <c r="AX25" s="82"/>
      <c r="AY25" s="81">
        <v>1319.86</v>
      </c>
      <c r="AZ25" s="81">
        <v>5060.3999999999987</v>
      </c>
      <c r="BA25" s="81">
        <v>0</v>
      </c>
      <c r="BB25" s="81">
        <v>480</v>
      </c>
      <c r="BC25" s="81">
        <v>0</v>
      </c>
      <c r="BD25" s="81">
        <v>0</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1863</v>
      </c>
      <c r="B26" s="80">
        <v>255</v>
      </c>
      <c r="C26" s="80">
        <v>18</v>
      </c>
      <c r="D26" s="80">
        <v>15</v>
      </c>
      <c r="E26" s="80">
        <v>2021</v>
      </c>
      <c r="F26" s="80" t="s">
        <v>75</v>
      </c>
      <c r="G26" s="174" t="s">
        <v>1845</v>
      </c>
      <c r="H26" s="80" t="s">
        <v>1846</v>
      </c>
      <c r="I26" s="177"/>
      <c r="J26" s="81">
        <v>3.5081729401761108</v>
      </c>
      <c r="K26" s="81">
        <v>0.36543097085963383</v>
      </c>
      <c r="L26" s="81">
        <v>3.4252021875227943</v>
      </c>
      <c r="M26" s="81">
        <v>3.4827698933640927</v>
      </c>
      <c r="N26" s="81">
        <v>3.8085364357982314</v>
      </c>
      <c r="O26" s="81">
        <v>4.4482980426449386</v>
      </c>
      <c r="P26" s="81">
        <v>6.5406750610523057</v>
      </c>
      <c r="Q26" s="81">
        <v>0.29757816448969376</v>
      </c>
      <c r="R26" s="81">
        <v>0</v>
      </c>
      <c r="S26" s="81">
        <v>0</v>
      </c>
      <c r="T26" s="82"/>
      <c r="U26" s="81">
        <v>280788</v>
      </c>
      <c r="V26" s="81">
        <v>190</v>
      </c>
      <c r="W26" s="81">
        <v>90</v>
      </c>
      <c r="X26" s="81">
        <v>1055</v>
      </c>
      <c r="Y26" s="81">
        <v>2239</v>
      </c>
      <c r="Z26" s="81">
        <v>3273</v>
      </c>
      <c r="AA26" s="81">
        <v>1439</v>
      </c>
      <c r="AB26" s="81">
        <v>4987</v>
      </c>
      <c r="AC26" s="81">
        <v>0</v>
      </c>
      <c r="AD26" s="81">
        <v>0</v>
      </c>
      <c r="AE26" s="82"/>
      <c r="AF26" s="81">
        <v>3137139.2820049366</v>
      </c>
      <c r="AG26" s="81">
        <v>289318.42681950529</v>
      </c>
      <c r="AH26" s="81">
        <v>570755.13693645038</v>
      </c>
      <c r="AI26" s="81">
        <v>6209051.9268960571</v>
      </c>
      <c r="AJ26" s="81">
        <v>9112628.5988092888</v>
      </c>
      <c r="AK26" s="81">
        <v>0</v>
      </c>
      <c r="AL26" s="81">
        <v>0</v>
      </c>
      <c r="AM26" s="81">
        <v>654613.00849751313</v>
      </c>
      <c r="AN26" s="81">
        <v>0</v>
      </c>
      <c r="AO26" s="81">
        <v>0</v>
      </c>
      <c r="AP26" s="82"/>
      <c r="AQ26" s="81">
        <v>270</v>
      </c>
      <c r="AR26" s="81">
        <v>128</v>
      </c>
      <c r="AS26" s="81">
        <v>0</v>
      </c>
      <c r="AT26" s="81">
        <v>2</v>
      </c>
      <c r="AU26" s="81">
        <v>0</v>
      </c>
      <c r="AV26" s="81">
        <v>0</v>
      </c>
      <c r="AW26" s="81"/>
      <c r="AX26" s="82"/>
      <c r="AY26" s="81">
        <v>1414.75</v>
      </c>
      <c r="AZ26" s="81">
        <v>5456.3999999999987</v>
      </c>
      <c r="BA26" s="81">
        <v>0</v>
      </c>
      <c r="BB26" s="81">
        <v>480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1864</v>
      </c>
      <c r="B27" s="80">
        <v>255</v>
      </c>
      <c r="C27" s="80">
        <v>19</v>
      </c>
      <c r="D27" s="80">
        <v>15</v>
      </c>
      <c r="E27" s="80">
        <v>2022</v>
      </c>
      <c r="F27" s="80" t="s">
        <v>568</v>
      </c>
      <c r="G27" s="174" t="s">
        <v>1845</v>
      </c>
      <c r="H27" s="80" t="s">
        <v>1846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284</v>
      </c>
      <c r="AR27" s="81">
        <v>129</v>
      </c>
      <c r="AS27" s="81">
        <v>0</v>
      </c>
      <c r="AT27" s="81">
        <v>2</v>
      </c>
      <c r="AU27" s="81">
        <v>0</v>
      </c>
      <c r="AV27" s="81">
        <v>0</v>
      </c>
      <c r="AW27" s="81"/>
      <c r="AX27" s="82"/>
      <c r="AY27" s="81">
        <v>1505.04</v>
      </c>
      <c r="AZ27" s="81">
        <v>5505.8999999999987</v>
      </c>
      <c r="BA27" s="81">
        <v>0</v>
      </c>
      <c r="BB27" s="81">
        <v>480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1865</v>
      </c>
      <c r="B28" s="80">
        <v>392</v>
      </c>
      <c r="C28" s="80">
        <v>1</v>
      </c>
      <c r="D28" s="80">
        <v>24</v>
      </c>
      <c r="E28" s="80">
        <v>1990</v>
      </c>
      <c r="F28" s="80" t="s">
        <v>562</v>
      </c>
      <c r="G28" s="80" t="s">
        <v>1866</v>
      </c>
      <c r="H28" s="80" t="s">
        <v>1867</v>
      </c>
      <c r="I28" s="177"/>
      <c r="J28" s="81">
        <v>13.019439454506509</v>
      </c>
      <c r="K28" s="81">
        <v>1.8127041513861606</v>
      </c>
      <c r="L28" s="81">
        <v>15.568818468658316</v>
      </c>
      <c r="M28" s="81">
        <v>4.0439163451692863</v>
      </c>
      <c r="N28" s="81">
        <v>8.656143845263248</v>
      </c>
      <c r="O28" s="81">
        <v>5.1396545057296805</v>
      </c>
      <c r="P28" s="81">
        <v>7.0466302668815741</v>
      </c>
      <c r="Q28" s="81">
        <v>0.50675624076003645</v>
      </c>
      <c r="R28" s="81">
        <v>0</v>
      </c>
      <c r="S28" s="81">
        <v>0.46250062495765493</v>
      </c>
      <c r="T28" s="82"/>
      <c r="U28" s="81">
        <v>969208</v>
      </c>
      <c r="V28" s="81">
        <v>529</v>
      </c>
      <c r="W28" s="81">
        <v>168</v>
      </c>
      <c r="X28" s="81">
        <v>1521</v>
      </c>
      <c r="Y28" s="81">
        <v>2246</v>
      </c>
      <c r="Z28" s="81">
        <v>2114</v>
      </c>
      <c r="AA28" s="81">
        <v>1711</v>
      </c>
      <c r="AB28" s="81">
        <v>8228</v>
      </c>
      <c r="AC28" s="81">
        <v>0</v>
      </c>
      <c r="AD28" s="81">
        <v>0.46250062495765493</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1868</v>
      </c>
      <c r="B29" s="80">
        <v>393</v>
      </c>
      <c r="C29" s="80">
        <v>2</v>
      </c>
      <c r="D29" s="80">
        <v>24</v>
      </c>
      <c r="E29" s="80">
        <v>2005</v>
      </c>
      <c r="F29" s="80" t="s">
        <v>565</v>
      </c>
      <c r="G29" s="80" t="s">
        <v>1866</v>
      </c>
      <c r="H29" s="80" t="s">
        <v>1867</v>
      </c>
      <c r="I29" s="177"/>
      <c r="J29" s="81">
        <v>12.641182291714143</v>
      </c>
      <c r="K29" s="81">
        <v>1.0534239897250073</v>
      </c>
      <c r="L29" s="81">
        <v>14.643050452285873</v>
      </c>
      <c r="M29" s="81">
        <v>5.9768628641092851</v>
      </c>
      <c r="N29" s="81">
        <v>12.813052282941046</v>
      </c>
      <c r="O29" s="81">
        <v>6.6517348659199387</v>
      </c>
      <c r="P29" s="81">
        <v>7.5027659539870566</v>
      </c>
      <c r="Q29" s="81">
        <v>0.40556950311930479</v>
      </c>
      <c r="R29" s="81">
        <v>0</v>
      </c>
      <c r="S29" s="81">
        <v>0</v>
      </c>
      <c r="T29" s="82"/>
      <c r="U29" s="81">
        <v>1020846</v>
      </c>
      <c r="V29" s="81">
        <v>327</v>
      </c>
      <c r="W29" s="81">
        <v>146</v>
      </c>
      <c r="X29" s="81">
        <v>946</v>
      </c>
      <c r="Y29" s="81">
        <v>2225</v>
      </c>
      <c r="Z29" s="81">
        <v>3166</v>
      </c>
      <c r="AA29" s="81">
        <v>1492</v>
      </c>
      <c r="AB29" s="81">
        <v>6884</v>
      </c>
      <c r="AC29" s="81">
        <v>0</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1869</v>
      </c>
      <c r="B30" s="80">
        <v>394</v>
      </c>
      <c r="C30" s="80">
        <v>3</v>
      </c>
      <c r="D30" s="80">
        <v>24</v>
      </c>
      <c r="E30" s="80">
        <v>2006</v>
      </c>
      <c r="F30" s="80" t="s">
        <v>566</v>
      </c>
      <c r="G30" s="80" t="s">
        <v>1866</v>
      </c>
      <c r="H30" s="80" t="s">
        <v>1867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1870</v>
      </c>
      <c r="B31" s="80">
        <v>395</v>
      </c>
      <c r="C31" s="80">
        <v>4</v>
      </c>
      <c r="D31" s="80">
        <v>24</v>
      </c>
      <c r="E31" s="80">
        <v>2007</v>
      </c>
      <c r="F31" s="80" t="s">
        <v>567</v>
      </c>
      <c r="G31" s="80" t="s">
        <v>1866</v>
      </c>
      <c r="H31" s="80" t="s">
        <v>1867</v>
      </c>
      <c r="I31" s="177"/>
      <c r="J31" s="81">
        <v>12.384745800257543</v>
      </c>
      <c r="K31" s="81">
        <v>0.79894471144842272</v>
      </c>
      <c r="L31" s="81">
        <v>12.227007530613509</v>
      </c>
      <c r="M31" s="81">
        <v>5.4728535637669919</v>
      </c>
      <c r="N31" s="81">
        <v>12.501068149924739</v>
      </c>
      <c r="O31" s="81">
        <v>6.331962843969035</v>
      </c>
      <c r="P31" s="81">
        <v>7.2154864928779396</v>
      </c>
      <c r="Q31" s="81">
        <v>0.40911904022533491</v>
      </c>
      <c r="R31" s="81">
        <v>0</v>
      </c>
      <c r="S31" s="81">
        <v>0</v>
      </c>
      <c r="T31" s="82"/>
      <c r="U31" s="81">
        <v>1122820</v>
      </c>
      <c r="V31" s="81">
        <v>264</v>
      </c>
      <c r="W31" s="81">
        <v>160</v>
      </c>
      <c r="X31" s="81">
        <v>1163</v>
      </c>
      <c r="Y31" s="81">
        <v>2178</v>
      </c>
      <c r="Z31" s="81">
        <v>3133</v>
      </c>
      <c r="AA31" s="81">
        <v>1413</v>
      </c>
      <c r="AB31" s="81">
        <v>6577</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1871</v>
      </c>
      <c r="B32" s="80">
        <v>396</v>
      </c>
      <c r="C32" s="80">
        <v>5</v>
      </c>
      <c r="D32" s="80">
        <v>24</v>
      </c>
      <c r="E32" s="80">
        <v>2008</v>
      </c>
      <c r="F32" s="80" t="s">
        <v>84</v>
      </c>
      <c r="G32" s="80" t="s">
        <v>1866</v>
      </c>
      <c r="H32" s="80" t="s">
        <v>1867</v>
      </c>
      <c r="I32" s="177"/>
      <c r="J32" s="81">
        <v>11.743759422616472</v>
      </c>
      <c r="K32" s="81">
        <v>0.58070725205958051</v>
      </c>
      <c r="L32" s="81">
        <v>10.76881761953997</v>
      </c>
      <c r="M32" s="81">
        <v>5.7399027663787363</v>
      </c>
      <c r="N32" s="81">
        <v>10.249959518804195</v>
      </c>
      <c r="O32" s="81">
        <v>6.117257815048152</v>
      </c>
      <c r="P32" s="81">
        <v>6.9777326971490616</v>
      </c>
      <c r="Q32" s="81">
        <v>0.39644632275323971</v>
      </c>
      <c r="R32" s="81">
        <v>0</v>
      </c>
      <c r="S32" s="81">
        <v>0</v>
      </c>
      <c r="T32" s="82"/>
      <c r="U32" s="81">
        <v>1149439</v>
      </c>
      <c r="V32" s="81">
        <v>264</v>
      </c>
      <c r="W32" s="81">
        <v>160</v>
      </c>
      <c r="X32" s="81">
        <v>1163</v>
      </c>
      <c r="Y32" s="81">
        <v>2169</v>
      </c>
      <c r="Z32" s="81">
        <v>3133</v>
      </c>
      <c r="AA32" s="81">
        <v>1368</v>
      </c>
      <c r="AB32" s="81">
        <v>6478</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1872</v>
      </c>
      <c r="B33" s="80">
        <v>397</v>
      </c>
      <c r="C33" s="80">
        <v>6</v>
      </c>
      <c r="D33" s="80">
        <v>24</v>
      </c>
      <c r="E33" s="80">
        <v>2009</v>
      </c>
      <c r="F33" s="80" t="s">
        <v>85</v>
      </c>
      <c r="G33" s="80" t="s">
        <v>1866</v>
      </c>
      <c r="H33" s="80" t="s">
        <v>1867</v>
      </c>
      <c r="I33" s="177"/>
      <c r="J33" s="81">
        <v>16.069451419854534</v>
      </c>
      <c r="K33" s="81">
        <v>0.62768698160549996</v>
      </c>
      <c r="L33" s="81">
        <v>13.418005303646279</v>
      </c>
      <c r="M33" s="81">
        <v>5.3266625644490579</v>
      </c>
      <c r="N33" s="81">
        <v>9.7004691077560459</v>
      </c>
      <c r="O33" s="81">
        <v>6.215327786919274</v>
      </c>
      <c r="P33" s="81">
        <v>6.7024483289332339</v>
      </c>
      <c r="Q33" s="81">
        <v>0.37170943578577781</v>
      </c>
      <c r="R33" s="81">
        <v>0</v>
      </c>
      <c r="S33" s="81">
        <v>0</v>
      </c>
      <c r="T33" s="82"/>
      <c r="U33" s="81">
        <v>1201342</v>
      </c>
      <c r="V33" s="81">
        <v>231</v>
      </c>
      <c r="W33" s="81">
        <v>273</v>
      </c>
      <c r="X33" s="81">
        <v>1084</v>
      </c>
      <c r="Y33" s="81">
        <v>2155</v>
      </c>
      <c r="Z33" s="81">
        <v>3142</v>
      </c>
      <c r="AA33" s="81">
        <v>1349</v>
      </c>
      <c r="AB33" s="81">
        <v>6376</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1873</v>
      </c>
      <c r="B34" s="80">
        <v>398</v>
      </c>
      <c r="C34" s="80">
        <v>7</v>
      </c>
      <c r="D34" s="80">
        <v>24</v>
      </c>
      <c r="E34" s="80">
        <v>2010</v>
      </c>
      <c r="F34" s="80" t="s">
        <v>86</v>
      </c>
      <c r="G34" s="80" t="s">
        <v>1866</v>
      </c>
      <c r="H34" s="80" t="s">
        <v>1867</v>
      </c>
      <c r="I34" s="177"/>
      <c r="J34" s="81">
        <v>13.235134112807465</v>
      </c>
      <c r="K34" s="81">
        <v>0.59852648181884283</v>
      </c>
      <c r="L34" s="81">
        <v>12.445006399385786</v>
      </c>
      <c r="M34" s="81">
        <v>5.0868722283341254</v>
      </c>
      <c r="N34" s="81">
        <v>10.113746099401164</v>
      </c>
      <c r="O34" s="81">
        <v>6.2515568007540532</v>
      </c>
      <c r="P34" s="81">
        <v>6.8435461852110127</v>
      </c>
      <c r="Q34" s="81">
        <v>0.38293497591568576</v>
      </c>
      <c r="R34" s="81">
        <v>0</v>
      </c>
      <c r="S34" s="81">
        <v>0.14113708919076912</v>
      </c>
      <c r="T34" s="82"/>
      <c r="U34" s="81">
        <v>1162822</v>
      </c>
      <c r="V34" s="81">
        <v>231</v>
      </c>
      <c r="W34" s="81">
        <v>273</v>
      </c>
      <c r="X34" s="81">
        <v>1084</v>
      </c>
      <c r="Y34" s="81">
        <v>2162</v>
      </c>
      <c r="Z34" s="81">
        <v>3175</v>
      </c>
      <c r="AA34" s="81">
        <v>1343</v>
      </c>
      <c r="AB34" s="81">
        <v>6294</v>
      </c>
      <c r="AC34" s="81">
        <v>0</v>
      </c>
      <c r="AD34" s="81">
        <v>0.14113708919076912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1874</v>
      </c>
      <c r="B35" s="80">
        <v>399</v>
      </c>
      <c r="C35" s="80">
        <v>8</v>
      </c>
      <c r="D35" s="80">
        <v>24</v>
      </c>
      <c r="E35" s="80">
        <v>2011</v>
      </c>
      <c r="F35" s="80" t="s">
        <v>87</v>
      </c>
      <c r="G35" s="80" t="s">
        <v>1866</v>
      </c>
      <c r="H35" s="80" t="s">
        <v>1867</v>
      </c>
      <c r="I35" s="177"/>
      <c r="J35" s="81">
        <v>14.078215222168723</v>
      </c>
      <c r="K35" s="81">
        <v>0.73043131105727854</v>
      </c>
      <c r="L35" s="81">
        <v>13.631188618483904</v>
      </c>
      <c r="M35" s="81">
        <v>6.2654018330883359</v>
      </c>
      <c r="N35" s="81">
        <v>12.454788763370841</v>
      </c>
      <c r="O35" s="81">
        <v>6.240038577537903</v>
      </c>
      <c r="P35" s="81">
        <v>6.566603080573941</v>
      </c>
      <c r="Q35" s="81">
        <v>0.43945661335858438</v>
      </c>
      <c r="R35" s="81">
        <v>0</v>
      </c>
      <c r="S35" s="81">
        <v>0.69803617404987828</v>
      </c>
      <c r="T35" s="82"/>
      <c r="U35" s="81">
        <v>1369809</v>
      </c>
      <c r="V35" s="81">
        <v>231</v>
      </c>
      <c r="W35" s="81">
        <v>273</v>
      </c>
      <c r="X35" s="81">
        <v>1084</v>
      </c>
      <c r="Y35" s="81">
        <v>2190</v>
      </c>
      <c r="Z35" s="81">
        <v>3238</v>
      </c>
      <c r="AA35" s="81">
        <v>1327</v>
      </c>
      <c r="AB35" s="81">
        <v>6262</v>
      </c>
      <c r="AC35" s="81">
        <v>0</v>
      </c>
      <c r="AD35" s="81">
        <v>0.69803617404987828</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1875</v>
      </c>
      <c r="B36" s="80">
        <v>400</v>
      </c>
      <c r="C36" s="80">
        <v>9</v>
      </c>
      <c r="D36" s="80">
        <v>24</v>
      </c>
      <c r="E36" s="80">
        <v>2012</v>
      </c>
      <c r="F36" s="80" t="s">
        <v>88</v>
      </c>
      <c r="G36" s="80" t="s">
        <v>1866</v>
      </c>
      <c r="H36" s="80" t="s">
        <v>1867</v>
      </c>
      <c r="I36" s="177"/>
      <c r="J36" s="81">
        <v>13.360511947648858</v>
      </c>
      <c r="K36" s="81">
        <v>0.69852043263856922</v>
      </c>
      <c r="L36" s="81">
        <v>13.329817314067654</v>
      </c>
      <c r="M36" s="81">
        <v>6.2468462666865365</v>
      </c>
      <c r="N36" s="81">
        <v>13.595946200316172</v>
      </c>
      <c r="O36" s="81">
        <v>6.2750608643219605</v>
      </c>
      <c r="P36" s="81">
        <v>6.7781460208211781</v>
      </c>
      <c r="Q36" s="81">
        <v>0.47135934154968745</v>
      </c>
      <c r="R36" s="81">
        <v>0</v>
      </c>
      <c r="S36" s="81">
        <v>1.0208457850322041</v>
      </c>
      <c r="T36" s="82"/>
      <c r="U36" s="81">
        <v>1134264</v>
      </c>
      <c r="V36" s="81">
        <v>231</v>
      </c>
      <c r="W36" s="81">
        <v>273</v>
      </c>
      <c r="X36" s="81">
        <v>1084</v>
      </c>
      <c r="Y36" s="81">
        <v>2234</v>
      </c>
      <c r="Z36" s="81">
        <v>3282</v>
      </c>
      <c r="AA36" s="81">
        <v>1362</v>
      </c>
      <c r="AB36" s="81">
        <v>6182</v>
      </c>
      <c r="AC36" s="81">
        <v>0</v>
      </c>
      <c r="AD36" s="81">
        <v>1.0208457850322041</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1876</v>
      </c>
      <c r="B37" s="80">
        <v>401</v>
      </c>
      <c r="C37" s="80">
        <v>10</v>
      </c>
      <c r="D37" s="80">
        <v>24</v>
      </c>
      <c r="E37" s="80">
        <v>2013</v>
      </c>
      <c r="F37" s="80" t="s">
        <v>89</v>
      </c>
      <c r="G37" s="80" t="s">
        <v>1866</v>
      </c>
      <c r="H37" s="80" t="s">
        <v>1867</v>
      </c>
      <c r="I37" s="177"/>
      <c r="J37" s="81">
        <v>15.476062567601032</v>
      </c>
      <c r="K37" s="81">
        <v>0.67889792610211552</v>
      </c>
      <c r="L37" s="81">
        <v>10.835644392053654</v>
      </c>
      <c r="M37" s="81">
        <v>5.9934021221328049</v>
      </c>
      <c r="N37" s="81">
        <v>11.831644025933336</v>
      </c>
      <c r="O37" s="81">
        <v>6.0361492987643812</v>
      </c>
      <c r="P37" s="81">
        <v>6.7837038912272236</v>
      </c>
      <c r="Q37" s="81">
        <v>0.47396153317010853</v>
      </c>
      <c r="R37" s="81">
        <v>0</v>
      </c>
      <c r="S37" s="81">
        <v>1.1475686690012588</v>
      </c>
      <c r="T37" s="82"/>
      <c r="U37" s="81">
        <v>1231781</v>
      </c>
      <c r="V37" s="81">
        <v>231</v>
      </c>
      <c r="W37" s="81">
        <v>273</v>
      </c>
      <c r="X37" s="81">
        <v>1084</v>
      </c>
      <c r="Y37" s="81">
        <v>2256</v>
      </c>
      <c r="Z37" s="81">
        <v>3298</v>
      </c>
      <c r="AA37" s="81">
        <v>1358</v>
      </c>
      <c r="AB37" s="81">
        <v>6127</v>
      </c>
      <c r="AC37" s="81">
        <v>0</v>
      </c>
      <c r="AD37" s="81">
        <v>1.1475686690012588</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1877</v>
      </c>
      <c r="B38" s="80">
        <v>402</v>
      </c>
      <c r="C38" s="80">
        <v>11</v>
      </c>
      <c r="D38" s="80">
        <v>24</v>
      </c>
      <c r="E38" s="80">
        <v>2014</v>
      </c>
      <c r="F38" s="80" t="s">
        <v>90</v>
      </c>
      <c r="G38" s="80" t="s">
        <v>1866</v>
      </c>
      <c r="H38" s="80" t="s">
        <v>1867</v>
      </c>
      <c r="I38" s="177"/>
      <c r="J38" s="81">
        <v>15.679167443782429</v>
      </c>
      <c r="K38" s="81">
        <v>0.72859643980865973</v>
      </c>
      <c r="L38" s="81">
        <v>8.6904471701103461</v>
      </c>
      <c r="M38" s="81">
        <v>5.9048560046789325</v>
      </c>
      <c r="N38" s="81">
        <v>10.390062249386213</v>
      </c>
      <c r="O38" s="81">
        <v>5.7624658712124273</v>
      </c>
      <c r="P38" s="81">
        <v>6.7386449908803883</v>
      </c>
      <c r="Q38" s="81">
        <v>0.44806490735637755</v>
      </c>
      <c r="R38" s="81">
        <v>0</v>
      </c>
      <c r="S38" s="81">
        <v>0.96202894692600094</v>
      </c>
      <c r="T38" s="82"/>
      <c r="U38" s="81">
        <v>1244522</v>
      </c>
      <c r="V38" s="81">
        <v>252</v>
      </c>
      <c r="W38" s="81">
        <v>188</v>
      </c>
      <c r="X38" s="81">
        <v>1092</v>
      </c>
      <c r="Y38" s="81">
        <v>2256</v>
      </c>
      <c r="Z38" s="81">
        <v>3316</v>
      </c>
      <c r="AA38" s="81">
        <v>1342</v>
      </c>
      <c r="AB38" s="81">
        <v>6037</v>
      </c>
      <c r="AC38" s="81">
        <v>0</v>
      </c>
      <c r="AD38" s="81">
        <v>0.96202894692600094</v>
      </c>
      <c r="AE38" s="82"/>
      <c r="AF38" s="81">
        <v>14042716.30497916</v>
      </c>
      <c r="AG38" s="81">
        <v>519046.50282751949</v>
      </c>
      <c r="AH38" s="81">
        <v>1640440.9058478558</v>
      </c>
      <c r="AI38" s="81">
        <v>6926735.2245940147</v>
      </c>
      <c r="AJ38" s="81">
        <v>11711435.452670133</v>
      </c>
      <c r="AK38" s="81">
        <v>0</v>
      </c>
      <c r="AL38" s="81">
        <v>0</v>
      </c>
      <c r="AM38" s="81">
        <v>828789.88781124109</v>
      </c>
      <c r="AN38" s="81">
        <v>0</v>
      </c>
      <c r="AO38" s="81">
        <v>0</v>
      </c>
      <c r="AP38" s="82"/>
      <c r="AQ38" s="81">
        <v>53</v>
      </c>
      <c r="AR38" s="81">
        <v>9</v>
      </c>
      <c r="AS38" s="81">
        <v>0</v>
      </c>
      <c r="AT38" s="81">
        <v>0</v>
      </c>
      <c r="AU38" s="81">
        <v>0</v>
      </c>
      <c r="AV38" s="81">
        <v>0</v>
      </c>
      <c r="AW38" s="81" t="s">
        <v>564</v>
      </c>
      <c r="AX38" s="82"/>
      <c r="AY38" s="81">
        <v>219.6</v>
      </c>
      <c r="AZ38" s="81">
        <v>124.6</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1878</v>
      </c>
      <c r="B39" s="80">
        <v>403</v>
      </c>
      <c r="C39" s="80">
        <v>12</v>
      </c>
      <c r="D39" s="80">
        <v>24</v>
      </c>
      <c r="E39" s="80">
        <v>2015</v>
      </c>
      <c r="F39" s="80" t="s">
        <v>91</v>
      </c>
      <c r="G39" s="80" t="s">
        <v>1866</v>
      </c>
      <c r="H39" s="80" t="s">
        <v>1867</v>
      </c>
      <c r="I39" s="177"/>
      <c r="J39" s="81">
        <v>14.873436410947715</v>
      </c>
      <c r="K39" s="81">
        <v>0.74994083241447607</v>
      </c>
      <c r="L39" s="81">
        <v>7.6087702350870217</v>
      </c>
      <c r="M39" s="81">
        <v>6.2316862249264728</v>
      </c>
      <c r="N39" s="81">
        <v>11.607503848685699</v>
      </c>
      <c r="O39" s="81">
        <v>5.7281300234222376</v>
      </c>
      <c r="P39" s="81">
        <v>6.5680617140756663</v>
      </c>
      <c r="Q39" s="81">
        <v>0.42758936148362187</v>
      </c>
      <c r="R39" s="81">
        <v>0</v>
      </c>
      <c r="S39" s="81">
        <v>1.0935980558286862</v>
      </c>
      <c r="T39" s="82"/>
      <c r="U39" s="81">
        <v>1348064</v>
      </c>
      <c r="V39" s="81">
        <v>252</v>
      </c>
      <c r="W39" s="81">
        <v>188</v>
      </c>
      <c r="X39" s="81">
        <v>1092</v>
      </c>
      <c r="Y39" s="81">
        <v>2236</v>
      </c>
      <c r="Z39" s="81">
        <v>3328</v>
      </c>
      <c r="AA39" s="81">
        <v>1307</v>
      </c>
      <c r="AB39" s="81">
        <v>5885</v>
      </c>
      <c r="AC39" s="81">
        <v>0</v>
      </c>
      <c r="AD39" s="81">
        <v>1.0935980558286862</v>
      </c>
      <c r="AE39" s="82"/>
      <c r="AF39" s="81">
        <v>12727066.021773223</v>
      </c>
      <c r="AG39" s="81">
        <v>497116.54752383148</v>
      </c>
      <c r="AH39" s="81">
        <v>1133228.9503590725</v>
      </c>
      <c r="AI39" s="81">
        <v>7339036.8625903884</v>
      </c>
      <c r="AJ39" s="81">
        <v>13318259.897426521</v>
      </c>
      <c r="AK39" s="81">
        <v>0</v>
      </c>
      <c r="AL39" s="81">
        <v>0</v>
      </c>
      <c r="AM39" s="81">
        <v>806514.56335348252</v>
      </c>
      <c r="AN39" s="81">
        <v>0</v>
      </c>
      <c r="AO39" s="81">
        <v>0</v>
      </c>
      <c r="AP39" s="82"/>
      <c r="AQ39" s="81">
        <v>59</v>
      </c>
      <c r="AR39" s="81">
        <v>11</v>
      </c>
      <c r="AS39" s="81">
        <v>0</v>
      </c>
      <c r="AT39" s="81">
        <v>0</v>
      </c>
      <c r="AU39" s="81">
        <v>0</v>
      </c>
      <c r="AV39" s="81">
        <v>0</v>
      </c>
      <c r="AW39" s="81" t="s">
        <v>564</v>
      </c>
      <c r="AX39" s="82"/>
      <c r="AY39" s="81">
        <v>260.7</v>
      </c>
      <c r="AZ39" s="81">
        <v>145.6</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1879</v>
      </c>
      <c r="B40" s="80">
        <v>404</v>
      </c>
      <c r="C40" s="80">
        <v>13</v>
      </c>
      <c r="D40" s="80">
        <v>24</v>
      </c>
      <c r="E40" s="80">
        <v>2016</v>
      </c>
      <c r="F40" s="80" t="s">
        <v>92</v>
      </c>
      <c r="G40" s="80" t="s">
        <v>1866</v>
      </c>
      <c r="H40" s="80" t="s">
        <v>1867</v>
      </c>
      <c r="I40" s="177"/>
      <c r="J40" s="81">
        <v>14.713470867815801</v>
      </c>
      <c r="K40" s="81">
        <v>0.73305981720997471</v>
      </c>
      <c r="L40" s="81">
        <v>9.211561842782638</v>
      </c>
      <c r="M40" s="81">
        <v>4.9746328161105993</v>
      </c>
      <c r="N40" s="81">
        <v>10.574328238682403</v>
      </c>
      <c r="O40" s="81">
        <v>5.6517696145165202</v>
      </c>
      <c r="P40" s="81">
        <v>6.2628925730042653</v>
      </c>
      <c r="Q40" s="81">
        <v>0.41263230670733009</v>
      </c>
      <c r="R40" s="81">
        <v>0</v>
      </c>
      <c r="S40" s="81">
        <v>0.85666475824752741</v>
      </c>
      <c r="T40" s="82"/>
      <c r="U40" s="81">
        <v>1345038</v>
      </c>
      <c r="V40" s="81">
        <v>252</v>
      </c>
      <c r="W40" s="81">
        <v>188</v>
      </c>
      <c r="X40" s="81">
        <v>1092</v>
      </c>
      <c r="Y40" s="81">
        <v>2247</v>
      </c>
      <c r="Z40" s="81">
        <v>3324</v>
      </c>
      <c r="AA40" s="81">
        <v>1289</v>
      </c>
      <c r="AB40" s="81">
        <v>5842</v>
      </c>
      <c r="AC40" s="81">
        <v>0</v>
      </c>
      <c r="AD40" s="81">
        <v>0.85666475824752741</v>
      </c>
      <c r="AE40" s="82"/>
      <c r="AF40" s="81">
        <v>12567186.3587473</v>
      </c>
      <c r="AG40" s="81">
        <v>488651.48512819089</v>
      </c>
      <c r="AH40" s="81">
        <v>1092329.919599121</v>
      </c>
      <c r="AI40" s="81">
        <v>6740004.5791322747</v>
      </c>
      <c r="AJ40" s="81">
        <v>11056339.030850841</v>
      </c>
      <c r="AK40" s="81">
        <v>0</v>
      </c>
      <c r="AL40" s="81">
        <v>0</v>
      </c>
      <c r="AM40" s="81">
        <v>801243.59815374133</v>
      </c>
      <c r="AN40" s="81">
        <v>0</v>
      </c>
      <c r="AO40" s="81">
        <v>0</v>
      </c>
      <c r="AP40" s="82"/>
      <c r="AQ40" s="81">
        <v>69</v>
      </c>
      <c r="AR40" s="81">
        <v>15</v>
      </c>
      <c r="AS40" s="81">
        <v>0</v>
      </c>
      <c r="AT40" s="81">
        <v>0</v>
      </c>
      <c r="AU40" s="81">
        <v>0</v>
      </c>
      <c r="AV40" s="81">
        <v>0</v>
      </c>
      <c r="AW40" s="81" t="s">
        <v>564</v>
      </c>
      <c r="AX40" s="82"/>
      <c r="AY40" s="81">
        <v>317.3</v>
      </c>
      <c r="AZ40" s="81">
        <v>2222.6999999999998</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1880</v>
      </c>
      <c r="B41" s="80">
        <v>405</v>
      </c>
      <c r="C41" s="80">
        <v>14</v>
      </c>
      <c r="D41" s="80">
        <v>24</v>
      </c>
      <c r="E41" s="80">
        <v>2017</v>
      </c>
      <c r="F41" s="80" t="s">
        <v>71</v>
      </c>
      <c r="G41" s="80" t="s">
        <v>1866</v>
      </c>
      <c r="H41" s="80" t="s">
        <v>1867</v>
      </c>
      <c r="I41" s="177"/>
      <c r="J41" s="81">
        <v>13.369349447297004</v>
      </c>
      <c r="K41" s="81">
        <v>0.74335628493861283</v>
      </c>
      <c r="L41" s="81">
        <v>8.1939782480876602</v>
      </c>
      <c r="M41" s="81">
        <v>4.4651504468925181</v>
      </c>
      <c r="N41" s="81">
        <v>10.184882562382555</v>
      </c>
      <c r="O41" s="81">
        <v>5.5227501673046087</v>
      </c>
      <c r="P41" s="81">
        <v>6.184595835627638</v>
      </c>
      <c r="Q41" s="81">
        <v>0.38603532390752171</v>
      </c>
      <c r="R41" s="81">
        <v>0</v>
      </c>
      <c r="S41" s="81">
        <v>0.82043286110270908</v>
      </c>
      <c r="T41" s="82"/>
      <c r="U41" s="81">
        <v>1397002</v>
      </c>
      <c r="V41" s="81">
        <v>252</v>
      </c>
      <c r="W41" s="81">
        <v>188</v>
      </c>
      <c r="X41" s="81">
        <v>1092</v>
      </c>
      <c r="Y41" s="81">
        <v>2186</v>
      </c>
      <c r="Z41" s="81">
        <v>3302</v>
      </c>
      <c r="AA41" s="81">
        <v>1281</v>
      </c>
      <c r="AB41" s="81">
        <v>5652</v>
      </c>
      <c r="AC41" s="81">
        <v>0</v>
      </c>
      <c r="AD41" s="81">
        <v>0.82043286110270908</v>
      </c>
      <c r="AE41" s="82"/>
      <c r="AF41" s="81">
        <v>11710728.408935331</v>
      </c>
      <c r="AG41" s="81">
        <v>496989.06135901553</v>
      </c>
      <c r="AH41" s="81">
        <v>1298901.452411958</v>
      </c>
      <c r="AI41" s="81">
        <v>6436034.3898569439</v>
      </c>
      <c r="AJ41" s="81">
        <v>12248242.887412811</v>
      </c>
      <c r="AK41" s="81">
        <v>0</v>
      </c>
      <c r="AL41" s="81">
        <v>0</v>
      </c>
      <c r="AM41" s="81">
        <v>776397.61805552524</v>
      </c>
      <c r="AN41" s="81">
        <v>0</v>
      </c>
      <c r="AO41" s="81">
        <v>0</v>
      </c>
      <c r="AP41" s="82"/>
      <c r="AQ41" s="81">
        <v>78</v>
      </c>
      <c r="AR41" s="81">
        <v>16</v>
      </c>
      <c r="AS41" s="81">
        <v>0</v>
      </c>
      <c r="AT41" s="81">
        <v>0</v>
      </c>
      <c r="AU41" s="81">
        <v>0</v>
      </c>
      <c r="AV41" s="81">
        <v>0</v>
      </c>
      <c r="AW41" s="81" t="s">
        <v>564</v>
      </c>
      <c r="AX41" s="82"/>
      <c r="AY41" s="81">
        <v>359.7</v>
      </c>
      <c r="AZ41" s="81">
        <v>2261</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1881</v>
      </c>
      <c r="B42" s="80">
        <v>406</v>
      </c>
      <c r="C42" s="80">
        <v>15</v>
      </c>
      <c r="D42" s="80">
        <v>24</v>
      </c>
      <c r="E42" s="80">
        <v>2018</v>
      </c>
      <c r="F42" s="80" t="s">
        <v>93</v>
      </c>
      <c r="G42" s="80" t="s">
        <v>1866</v>
      </c>
      <c r="H42" s="80" t="s">
        <v>1867</v>
      </c>
      <c r="I42" s="177"/>
      <c r="J42" s="81">
        <v>12.636439925035061</v>
      </c>
      <c r="K42" s="81">
        <v>0.70703175983015099</v>
      </c>
      <c r="L42" s="81">
        <v>7.5031949009862178</v>
      </c>
      <c r="M42" s="81">
        <v>4.7751143434292365</v>
      </c>
      <c r="N42" s="81">
        <v>9.3360130915496207</v>
      </c>
      <c r="O42" s="81">
        <v>5.4058607568775559</v>
      </c>
      <c r="P42" s="81">
        <v>5.9939760011764607</v>
      </c>
      <c r="Q42" s="81">
        <v>0.34953829862692237</v>
      </c>
      <c r="R42" s="81">
        <v>0</v>
      </c>
      <c r="S42" s="81">
        <v>0.94223106276001478</v>
      </c>
      <c r="T42" s="82"/>
      <c r="U42" s="81">
        <v>1353904</v>
      </c>
      <c r="V42" s="81">
        <v>252</v>
      </c>
      <c r="W42" s="81">
        <v>188</v>
      </c>
      <c r="X42" s="81">
        <v>1092</v>
      </c>
      <c r="Y42" s="81">
        <v>2170</v>
      </c>
      <c r="Z42" s="81">
        <v>3294</v>
      </c>
      <c r="AA42" s="81">
        <v>1254</v>
      </c>
      <c r="AB42" s="81">
        <v>5515</v>
      </c>
      <c r="AC42" s="81">
        <v>0</v>
      </c>
      <c r="AD42" s="81">
        <v>0.94223106276001478</v>
      </c>
      <c r="AE42" s="82"/>
      <c r="AF42" s="81">
        <v>11733091.723027639</v>
      </c>
      <c r="AG42" s="81">
        <v>450984.36435645242</v>
      </c>
      <c r="AH42" s="81">
        <v>1227744.0763858811</v>
      </c>
      <c r="AI42" s="81">
        <v>6606091.952961931</v>
      </c>
      <c r="AJ42" s="81">
        <v>11011253.590941129</v>
      </c>
      <c r="AK42" s="81">
        <v>0</v>
      </c>
      <c r="AL42" s="81">
        <v>0</v>
      </c>
      <c r="AM42" s="81">
        <v>759145.87557474349</v>
      </c>
      <c r="AN42" s="81">
        <v>0</v>
      </c>
      <c r="AO42" s="81">
        <v>0</v>
      </c>
      <c r="AP42" s="82"/>
      <c r="AQ42" s="81">
        <v>84</v>
      </c>
      <c r="AR42" s="81">
        <v>17</v>
      </c>
      <c r="AS42" s="81">
        <v>0</v>
      </c>
      <c r="AT42" s="81">
        <v>0</v>
      </c>
      <c r="AU42" s="81">
        <v>0</v>
      </c>
      <c r="AV42" s="81">
        <v>0</v>
      </c>
      <c r="AW42" s="81" t="s">
        <v>564</v>
      </c>
      <c r="AX42" s="82"/>
      <c r="AY42" s="81">
        <v>394.1</v>
      </c>
      <c r="AZ42" s="81">
        <v>2310.9</v>
      </c>
      <c r="BA42" s="81">
        <v>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1882</v>
      </c>
      <c r="B43" s="80">
        <v>407</v>
      </c>
      <c r="C43" s="80">
        <v>16</v>
      </c>
      <c r="D43" s="80">
        <v>24</v>
      </c>
      <c r="E43" s="80">
        <v>2019</v>
      </c>
      <c r="F43" s="80" t="s">
        <v>73</v>
      </c>
      <c r="G43" s="80" t="s">
        <v>1866</v>
      </c>
      <c r="H43" s="80" t="s">
        <v>1867</v>
      </c>
      <c r="I43" s="177"/>
      <c r="J43" s="81">
        <v>11.319990086913759</v>
      </c>
      <c r="K43" s="81">
        <v>0.66481035319627457</v>
      </c>
      <c r="L43" s="81">
        <v>7.5752340781665266</v>
      </c>
      <c r="M43" s="81">
        <v>4.4491575277474906</v>
      </c>
      <c r="N43" s="81">
        <v>8.6187119567326533</v>
      </c>
      <c r="O43" s="81">
        <v>5.2406404152148829</v>
      </c>
      <c r="P43" s="81">
        <v>5.8946980091575627</v>
      </c>
      <c r="Q43" s="81">
        <v>0.33224012493354221</v>
      </c>
      <c r="R43" s="81">
        <v>0</v>
      </c>
      <c r="S43" s="81">
        <v>1.0601771071104682</v>
      </c>
      <c r="T43" s="82"/>
      <c r="U43" s="81">
        <v>1288208</v>
      </c>
      <c r="V43" s="81">
        <v>252</v>
      </c>
      <c r="W43" s="81">
        <v>188</v>
      </c>
      <c r="X43" s="81">
        <v>1092</v>
      </c>
      <c r="Y43" s="81">
        <v>2152</v>
      </c>
      <c r="Z43" s="81">
        <v>3281</v>
      </c>
      <c r="AA43" s="81">
        <v>1224</v>
      </c>
      <c r="AB43" s="81">
        <v>5384</v>
      </c>
      <c r="AC43" s="81">
        <v>0</v>
      </c>
      <c r="AD43" s="81">
        <v>1.060177107110468</v>
      </c>
      <c r="AE43" s="82"/>
      <c r="AF43" s="81">
        <v>11173388.926966829</v>
      </c>
      <c r="AG43" s="81">
        <v>437035.06752391747</v>
      </c>
      <c r="AH43" s="81">
        <v>1307486.429567405</v>
      </c>
      <c r="AI43" s="81">
        <v>6335371.0662752669</v>
      </c>
      <c r="AJ43" s="81">
        <v>9984552.5712541863</v>
      </c>
      <c r="AK43" s="81">
        <v>0</v>
      </c>
      <c r="AL43" s="81">
        <v>0</v>
      </c>
      <c r="AM43" s="81">
        <v>733260.26926970005</v>
      </c>
      <c r="AN43" s="81">
        <v>0</v>
      </c>
      <c r="AO43" s="81">
        <v>0</v>
      </c>
      <c r="AP43" s="82"/>
      <c r="AQ43" s="81">
        <v>90</v>
      </c>
      <c r="AR43" s="81">
        <v>17</v>
      </c>
      <c r="AS43" s="81">
        <v>0</v>
      </c>
      <c r="AT43" s="81">
        <v>0</v>
      </c>
      <c r="AU43" s="81">
        <v>0</v>
      </c>
      <c r="AV43" s="81">
        <v>0</v>
      </c>
      <c r="AW43" s="81" t="s">
        <v>564</v>
      </c>
      <c r="AX43" s="82"/>
      <c r="AY43" s="81">
        <v>434.6</v>
      </c>
      <c r="AZ43" s="81">
        <v>2310.5</v>
      </c>
      <c r="BA43" s="81">
        <v>0</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1883</v>
      </c>
      <c r="B44" s="80">
        <v>408</v>
      </c>
      <c r="C44" s="80">
        <v>17</v>
      </c>
      <c r="D44" s="80">
        <v>24</v>
      </c>
      <c r="E44" s="80">
        <v>2020</v>
      </c>
      <c r="F44" s="80" t="s">
        <v>218</v>
      </c>
      <c r="G44" s="80" t="s">
        <v>1866</v>
      </c>
      <c r="H44" s="80" t="s">
        <v>1867</v>
      </c>
      <c r="I44" s="177"/>
      <c r="J44" s="81">
        <v>15.32134887208635</v>
      </c>
      <c r="K44" s="81">
        <v>0.6660276087535475</v>
      </c>
      <c r="L44" s="81">
        <v>7.3698371856186329</v>
      </c>
      <c r="M44" s="81">
        <v>3.4896051432255666</v>
      </c>
      <c r="N44" s="81">
        <v>8.1469115373922545</v>
      </c>
      <c r="O44" s="81">
        <v>4.5355652070632209</v>
      </c>
      <c r="P44" s="81">
        <v>5.4653785716085768</v>
      </c>
      <c r="Q44" s="81">
        <v>0.30808256874773482</v>
      </c>
      <c r="R44" s="81">
        <v>0</v>
      </c>
      <c r="S44" s="81">
        <v>0.83922486966406395</v>
      </c>
      <c r="T44" s="82"/>
      <c r="U44" s="81">
        <v>1344757</v>
      </c>
      <c r="V44" s="81">
        <v>222</v>
      </c>
      <c r="W44" s="81">
        <v>188</v>
      </c>
      <c r="X44" s="81">
        <v>950</v>
      </c>
      <c r="Y44" s="81">
        <v>2118</v>
      </c>
      <c r="Z44" s="81">
        <v>3241</v>
      </c>
      <c r="AA44" s="81">
        <v>1233</v>
      </c>
      <c r="AB44" s="81">
        <v>5225</v>
      </c>
      <c r="AC44" s="81">
        <v>0</v>
      </c>
      <c r="AD44" s="81">
        <v>0.83922486966406395</v>
      </c>
      <c r="AE44" s="82"/>
      <c r="AF44" s="81">
        <v>11196645.78519835</v>
      </c>
      <c r="AG44" s="81">
        <v>435134.26311952033</v>
      </c>
      <c r="AH44" s="81">
        <v>1289070.5980990806</v>
      </c>
      <c r="AI44" s="81">
        <v>5266153.2035900876</v>
      </c>
      <c r="AJ44" s="81">
        <v>9725579.7176167499</v>
      </c>
      <c r="AK44" s="81"/>
      <c r="AL44" s="81"/>
      <c r="AM44" s="81">
        <v>681920.55096077151</v>
      </c>
      <c r="AN44" s="81"/>
      <c r="AO44" s="81"/>
      <c r="AP44" s="82"/>
      <c r="AQ44" s="81">
        <v>93</v>
      </c>
      <c r="AR44" s="81">
        <v>20</v>
      </c>
      <c r="AS44" s="81">
        <v>0</v>
      </c>
      <c r="AT44" s="81">
        <v>0</v>
      </c>
      <c r="AU44" s="81">
        <v>0</v>
      </c>
      <c r="AV44" s="81">
        <v>0</v>
      </c>
      <c r="AW44" s="81">
        <v>0</v>
      </c>
      <c r="AX44" s="82"/>
      <c r="AY44" s="81">
        <v>449.4</v>
      </c>
      <c r="AZ44" s="81">
        <v>2459</v>
      </c>
      <c r="BA44" s="81">
        <v>0</v>
      </c>
      <c r="BB44" s="81">
        <v>0</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1884</v>
      </c>
      <c r="B45" s="80">
        <v>408</v>
      </c>
      <c r="C45" s="80">
        <v>18</v>
      </c>
      <c r="D45" s="80">
        <v>24</v>
      </c>
      <c r="E45" s="80">
        <v>2021</v>
      </c>
      <c r="F45" s="80" t="s">
        <v>75</v>
      </c>
      <c r="G45" s="174" t="s">
        <v>1866</v>
      </c>
      <c r="H45" s="80" t="s">
        <v>1867</v>
      </c>
      <c r="I45" s="177"/>
      <c r="J45" s="81">
        <v>16.57720038128091</v>
      </c>
      <c r="K45" s="81">
        <v>0.72647522049537938</v>
      </c>
      <c r="L45" s="81">
        <v>6.7113588830894422</v>
      </c>
      <c r="M45" s="81">
        <v>3.9038845618199565</v>
      </c>
      <c r="N45" s="81">
        <v>8.0288800454559954</v>
      </c>
      <c r="O45" s="81">
        <v>4.3382118399397021</v>
      </c>
      <c r="P45" s="81">
        <v>5.5179843809016669</v>
      </c>
      <c r="Q45" s="81">
        <v>0.30133742343552306</v>
      </c>
      <c r="R45" s="81">
        <v>0</v>
      </c>
      <c r="S45" s="81">
        <v>0.85158371500225727</v>
      </c>
      <c r="T45" s="82"/>
      <c r="U45" s="81">
        <v>1570004</v>
      </c>
      <c r="V45" s="81">
        <v>222</v>
      </c>
      <c r="W45" s="81">
        <v>188</v>
      </c>
      <c r="X45" s="81">
        <v>950</v>
      </c>
      <c r="Y45" s="81">
        <v>2080</v>
      </c>
      <c r="Z45" s="81">
        <v>3192</v>
      </c>
      <c r="AA45" s="81">
        <v>1214</v>
      </c>
      <c r="AB45" s="81">
        <v>5050</v>
      </c>
      <c r="AC45" s="81">
        <v>0</v>
      </c>
      <c r="AD45" s="81">
        <v>0.85158371500225727</v>
      </c>
      <c r="AE45" s="82"/>
      <c r="AF45" s="81">
        <v>11959934.535081057</v>
      </c>
      <c r="AG45" s="81">
        <v>457455.32944924495</v>
      </c>
      <c r="AH45" s="81">
        <v>1179186.9991074672</v>
      </c>
      <c r="AI45" s="81">
        <v>5753166.0896806382</v>
      </c>
      <c r="AJ45" s="81">
        <v>9359230.8515667524</v>
      </c>
      <c r="AK45" s="81">
        <v>0</v>
      </c>
      <c r="AL45" s="81">
        <v>0</v>
      </c>
      <c r="AM45" s="81">
        <v>662882.63342940481</v>
      </c>
      <c r="AN45" s="81">
        <v>0</v>
      </c>
      <c r="AO45" s="81">
        <v>0</v>
      </c>
      <c r="AP45" s="82"/>
      <c r="AQ45" s="81">
        <v>95</v>
      </c>
      <c r="AR45" s="81">
        <v>20</v>
      </c>
      <c r="AS45" s="81">
        <v>0</v>
      </c>
      <c r="AT45" s="81">
        <v>0</v>
      </c>
      <c r="AU45" s="81">
        <v>0</v>
      </c>
      <c r="AV45" s="81">
        <v>0</v>
      </c>
      <c r="AW45" s="81"/>
      <c r="AX45" s="82"/>
      <c r="AY45" s="81">
        <v>456.5</v>
      </c>
      <c r="AZ45" s="81">
        <v>2459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1885</v>
      </c>
      <c r="B46" s="80">
        <v>408</v>
      </c>
      <c r="C46" s="80">
        <v>19</v>
      </c>
      <c r="D46" s="80">
        <v>24</v>
      </c>
      <c r="E46" s="80">
        <v>2022</v>
      </c>
      <c r="F46" s="80" t="s">
        <v>568</v>
      </c>
      <c r="G46" s="174" t="s">
        <v>1866</v>
      </c>
      <c r="H46" s="80" t="s">
        <v>1867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106</v>
      </c>
      <c r="AR46" s="81">
        <v>20</v>
      </c>
      <c r="AS46" s="81">
        <v>0</v>
      </c>
      <c r="AT46" s="81">
        <v>0</v>
      </c>
      <c r="AU46" s="81">
        <v>0</v>
      </c>
      <c r="AV46" s="81">
        <v>0</v>
      </c>
      <c r="AW46" s="81"/>
      <c r="AX46" s="82"/>
      <c r="AY46" s="81">
        <v>514.19999999999982</v>
      </c>
      <c r="AZ46" s="81">
        <v>2459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1886</v>
      </c>
      <c r="B47" s="80">
        <v>222</v>
      </c>
      <c r="C47" s="80">
        <v>1</v>
      </c>
      <c r="D47" s="80">
        <v>14</v>
      </c>
      <c r="E47" s="80">
        <v>1990</v>
      </c>
      <c r="F47" s="80" t="s">
        <v>562</v>
      </c>
      <c r="G47" s="80" t="s">
        <v>1887</v>
      </c>
      <c r="H47" s="80" t="s">
        <v>1888</v>
      </c>
      <c r="I47" s="177"/>
      <c r="J47" s="81">
        <v>6.4200989868223459</v>
      </c>
      <c r="K47" s="81">
        <v>0.29728942713198736</v>
      </c>
      <c r="L47" s="81">
        <v>1.6659578780119302</v>
      </c>
      <c r="M47" s="81">
        <v>1.774118839376468</v>
      </c>
      <c r="N47" s="81">
        <v>4.9016119680177566</v>
      </c>
      <c r="O47" s="81">
        <v>5.7839347536097021</v>
      </c>
      <c r="P47" s="81">
        <v>7.4049335007908068</v>
      </c>
      <c r="Q47" s="81">
        <v>0.46912521704778776</v>
      </c>
      <c r="R47" s="81">
        <v>0</v>
      </c>
      <c r="S47" s="81">
        <v>0.80867394292368355</v>
      </c>
      <c r="T47" s="82"/>
      <c r="U47" s="81">
        <v>937678</v>
      </c>
      <c r="V47" s="81">
        <v>145</v>
      </c>
      <c r="W47" s="81">
        <v>21</v>
      </c>
      <c r="X47" s="81">
        <v>799</v>
      </c>
      <c r="Y47" s="81">
        <v>1985</v>
      </c>
      <c r="Z47" s="81">
        <v>2379</v>
      </c>
      <c r="AA47" s="81">
        <v>1798</v>
      </c>
      <c r="AB47" s="81">
        <v>7617</v>
      </c>
      <c r="AC47" s="81">
        <v>0</v>
      </c>
      <c r="AD47" s="81">
        <v>0.80867394292368355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1889</v>
      </c>
      <c r="B48" s="80">
        <v>223</v>
      </c>
      <c r="C48" s="80">
        <v>2</v>
      </c>
      <c r="D48" s="80">
        <v>14</v>
      </c>
      <c r="E48" s="80">
        <v>2005</v>
      </c>
      <c r="F48" s="80" t="s">
        <v>565</v>
      </c>
      <c r="G48" s="80" t="s">
        <v>1887</v>
      </c>
      <c r="H48" s="80" t="s">
        <v>1888</v>
      </c>
      <c r="I48" s="177"/>
      <c r="J48" s="81">
        <v>11.662894768203376</v>
      </c>
      <c r="K48" s="81">
        <v>0.28725823235152093</v>
      </c>
      <c r="L48" s="81">
        <v>2.5230010365544802</v>
      </c>
      <c r="M48" s="81">
        <v>3.5393330794583773</v>
      </c>
      <c r="N48" s="81">
        <v>6.3154574256464082</v>
      </c>
      <c r="O48" s="81">
        <v>7.803077476950933</v>
      </c>
      <c r="P48" s="81">
        <v>10.565222030379898</v>
      </c>
      <c r="Q48" s="81">
        <v>0.39549507182450505</v>
      </c>
      <c r="R48" s="81">
        <v>0</v>
      </c>
      <c r="S48" s="81">
        <v>0.64359092809609708</v>
      </c>
      <c r="T48" s="82"/>
      <c r="U48" s="81">
        <v>1227639</v>
      </c>
      <c r="V48" s="81">
        <v>158</v>
      </c>
      <c r="W48" s="81">
        <v>28</v>
      </c>
      <c r="X48" s="81">
        <v>842</v>
      </c>
      <c r="Y48" s="81">
        <v>2297</v>
      </c>
      <c r="Z48" s="81">
        <v>3714</v>
      </c>
      <c r="AA48" s="81">
        <v>2101</v>
      </c>
      <c r="AB48" s="81">
        <v>6713</v>
      </c>
      <c r="AC48" s="81">
        <v>0</v>
      </c>
      <c r="AD48" s="81">
        <v>0.64359092809609708</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1890</v>
      </c>
      <c r="B49" s="80">
        <v>224</v>
      </c>
      <c r="C49" s="80">
        <v>3</v>
      </c>
      <c r="D49" s="80">
        <v>14</v>
      </c>
      <c r="E49" s="80">
        <v>2006</v>
      </c>
      <c r="F49" s="80" t="s">
        <v>566</v>
      </c>
      <c r="G49" s="80" t="s">
        <v>1887</v>
      </c>
      <c r="H49" s="80" t="s">
        <v>1888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1891</v>
      </c>
      <c r="B50" s="80">
        <v>225</v>
      </c>
      <c r="C50" s="80">
        <v>4</v>
      </c>
      <c r="D50" s="80">
        <v>14</v>
      </c>
      <c r="E50" s="80">
        <v>2007</v>
      </c>
      <c r="F50" s="80" t="s">
        <v>567</v>
      </c>
      <c r="G50" s="80" t="s">
        <v>1887</v>
      </c>
      <c r="H50" s="80" t="s">
        <v>1888</v>
      </c>
      <c r="I50" s="177"/>
      <c r="J50" s="81">
        <v>11.804499452020075</v>
      </c>
      <c r="K50" s="81">
        <v>0.26331179469762578</v>
      </c>
      <c r="L50" s="81">
        <v>1.7850678918230225</v>
      </c>
      <c r="M50" s="81">
        <v>4.8748524980995116</v>
      </c>
      <c r="N50" s="81">
        <v>6.6199551107285552</v>
      </c>
      <c r="O50" s="81">
        <v>7.4071636843748845</v>
      </c>
      <c r="P50" s="81">
        <v>11.224090100032349</v>
      </c>
      <c r="Q50" s="81">
        <v>0.40258756702727194</v>
      </c>
      <c r="R50" s="81">
        <v>0</v>
      </c>
      <c r="S50" s="81">
        <v>0.46123777666799365</v>
      </c>
      <c r="T50" s="82"/>
      <c r="U50" s="81">
        <v>1400853</v>
      </c>
      <c r="V50" s="81">
        <v>141</v>
      </c>
      <c r="W50" s="81">
        <v>20</v>
      </c>
      <c r="X50" s="81">
        <v>1340</v>
      </c>
      <c r="Y50" s="81">
        <v>2318</v>
      </c>
      <c r="Z50" s="81">
        <v>3665</v>
      </c>
      <c r="AA50" s="81">
        <v>2198</v>
      </c>
      <c r="AB50" s="81">
        <v>6472</v>
      </c>
      <c r="AC50" s="81">
        <v>0</v>
      </c>
      <c r="AD50" s="81">
        <v>0.46123777666799365</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1892</v>
      </c>
      <c r="B51" s="80">
        <v>226</v>
      </c>
      <c r="C51" s="80">
        <v>5</v>
      </c>
      <c r="D51" s="80">
        <v>14</v>
      </c>
      <c r="E51" s="80">
        <v>2008</v>
      </c>
      <c r="F51" s="80" t="s">
        <v>84</v>
      </c>
      <c r="G51" s="80" t="s">
        <v>1887</v>
      </c>
      <c r="H51" s="80" t="s">
        <v>1888</v>
      </c>
      <c r="I51" s="177"/>
      <c r="J51" s="81">
        <v>11.339389842443484</v>
      </c>
      <c r="K51" s="81">
        <v>0.1975494184536665</v>
      </c>
      <c r="L51" s="81">
        <v>1.5812658706343308</v>
      </c>
      <c r="M51" s="81">
        <v>5.1168049049888387</v>
      </c>
      <c r="N51" s="81">
        <v>6.4309495856572561</v>
      </c>
      <c r="O51" s="81">
        <v>7.1560006039423802</v>
      </c>
      <c r="P51" s="81">
        <v>9.8749199573688475</v>
      </c>
      <c r="Q51" s="81">
        <v>0.39234599801960784</v>
      </c>
      <c r="R51" s="81">
        <v>0</v>
      </c>
      <c r="S51" s="81">
        <v>0.50784247380865655</v>
      </c>
      <c r="T51" s="82"/>
      <c r="U51" s="81">
        <v>1428928</v>
      </c>
      <c r="V51" s="81">
        <v>141</v>
      </c>
      <c r="W51" s="81">
        <v>20</v>
      </c>
      <c r="X51" s="81">
        <v>1340</v>
      </c>
      <c r="Y51" s="81">
        <v>2345</v>
      </c>
      <c r="Z51" s="81">
        <v>3665</v>
      </c>
      <c r="AA51" s="81">
        <v>1936</v>
      </c>
      <c r="AB51" s="81">
        <v>6411</v>
      </c>
      <c r="AC51" s="81">
        <v>0</v>
      </c>
      <c r="AD51" s="81">
        <v>0.50784247380865655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1893</v>
      </c>
      <c r="B52" s="80">
        <v>227</v>
      </c>
      <c r="C52" s="80">
        <v>6</v>
      </c>
      <c r="D52" s="80">
        <v>14</v>
      </c>
      <c r="E52" s="80">
        <v>2009</v>
      </c>
      <c r="F52" s="80" t="s">
        <v>85</v>
      </c>
      <c r="G52" s="80" t="s">
        <v>1887</v>
      </c>
      <c r="H52" s="80" t="s">
        <v>1888</v>
      </c>
      <c r="I52" s="177"/>
      <c r="J52" s="81">
        <v>10.466036388829602</v>
      </c>
      <c r="K52" s="81">
        <v>0.15756635178225148</v>
      </c>
      <c r="L52" s="81">
        <v>1.0784766051148822</v>
      </c>
      <c r="M52" s="81">
        <v>4.9261462880750999</v>
      </c>
      <c r="N52" s="81">
        <v>5.2735258533381169</v>
      </c>
      <c r="O52" s="81">
        <v>7.1490116556098844</v>
      </c>
      <c r="P52" s="81">
        <v>8.7643579334605075</v>
      </c>
      <c r="Q52" s="81">
        <v>0.36803664807333991</v>
      </c>
      <c r="R52" s="81">
        <v>0</v>
      </c>
      <c r="S52" s="81">
        <v>0.51656906799696334</v>
      </c>
      <c r="T52" s="82"/>
      <c r="U52" s="81">
        <v>1370902</v>
      </c>
      <c r="V52" s="81">
        <v>136</v>
      </c>
      <c r="W52" s="81">
        <v>23</v>
      </c>
      <c r="X52" s="81">
        <v>1606</v>
      </c>
      <c r="Y52" s="81">
        <v>2364</v>
      </c>
      <c r="Z52" s="81">
        <v>3614</v>
      </c>
      <c r="AA52" s="81">
        <v>1764</v>
      </c>
      <c r="AB52" s="81">
        <v>6313</v>
      </c>
      <c r="AC52" s="81">
        <v>0</v>
      </c>
      <c r="AD52" s="81">
        <v>0.51656906799696334</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1894</v>
      </c>
      <c r="B53" s="80">
        <v>228</v>
      </c>
      <c r="C53" s="80">
        <v>7</v>
      </c>
      <c r="D53" s="80">
        <v>14</v>
      </c>
      <c r="E53" s="80">
        <v>2010</v>
      </c>
      <c r="F53" s="80" t="s">
        <v>86</v>
      </c>
      <c r="G53" s="80" t="s">
        <v>1887</v>
      </c>
      <c r="H53" s="80" t="s">
        <v>1888</v>
      </c>
      <c r="I53" s="177"/>
      <c r="J53" s="81">
        <v>9.251551228699741</v>
      </c>
      <c r="K53" s="81">
        <v>0.17169060362617383</v>
      </c>
      <c r="L53" s="81">
        <v>1.0230287346127869</v>
      </c>
      <c r="M53" s="81">
        <v>5.3176366518053033</v>
      </c>
      <c r="N53" s="81">
        <v>6.0517949447327837</v>
      </c>
      <c r="O53" s="81">
        <v>7.0726274104908846</v>
      </c>
      <c r="P53" s="81">
        <v>8.5913766703393648</v>
      </c>
      <c r="Q53" s="81">
        <v>0.37350457851070779</v>
      </c>
      <c r="R53" s="81">
        <v>0</v>
      </c>
      <c r="S53" s="81">
        <v>0.57202161159416332</v>
      </c>
      <c r="T53" s="82"/>
      <c r="U53" s="81">
        <v>1221778</v>
      </c>
      <c r="V53" s="81">
        <v>136</v>
      </c>
      <c r="W53" s="81">
        <v>23</v>
      </c>
      <c r="X53" s="81">
        <v>1606</v>
      </c>
      <c r="Y53" s="81">
        <v>2349</v>
      </c>
      <c r="Z53" s="81">
        <v>3592</v>
      </c>
      <c r="AA53" s="81">
        <v>1686</v>
      </c>
      <c r="AB53" s="81">
        <v>6139</v>
      </c>
      <c r="AC53" s="81">
        <v>0</v>
      </c>
      <c r="AD53" s="81">
        <v>0.57202161159416332</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1895</v>
      </c>
      <c r="B54" s="80">
        <v>229</v>
      </c>
      <c r="C54" s="80">
        <v>8</v>
      </c>
      <c r="D54" s="80">
        <v>14</v>
      </c>
      <c r="E54" s="80">
        <v>2011</v>
      </c>
      <c r="F54" s="80" t="s">
        <v>87</v>
      </c>
      <c r="G54" s="80" t="s">
        <v>1887</v>
      </c>
      <c r="H54" s="80" t="s">
        <v>1888</v>
      </c>
      <c r="I54" s="177"/>
      <c r="J54" s="81">
        <v>11.836817520942727</v>
      </c>
      <c r="K54" s="81">
        <v>0.27323840822130957</v>
      </c>
      <c r="L54" s="81">
        <v>0.90005688824425711</v>
      </c>
      <c r="M54" s="81">
        <v>6.7818682360938265</v>
      </c>
      <c r="N54" s="81">
        <v>7.4099543944062738</v>
      </c>
      <c r="O54" s="81">
        <v>6.7931241463314107</v>
      </c>
      <c r="P54" s="81">
        <v>8.2292847950222026</v>
      </c>
      <c r="Q54" s="81">
        <v>0.42373667062585957</v>
      </c>
      <c r="R54" s="81">
        <v>0</v>
      </c>
      <c r="S54" s="81">
        <v>0.70875738764713547</v>
      </c>
      <c r="T54" s="82"/>
      <c r="U54" s="81">
        <v>1415082</v>
      </c>
      <c r="V54" s="81">
        <v>136</v>
      </c>
      <c r="W54" s="81">
        <v>23</v>
      </c>
      <c r="X54" s="81">
        <v>1606</v>
      </c>
      <c r="Y54" s="81">
        <v>2345</v>
      </c>
      <c r="Z54" s="81">
        <v>3525</v>
      </c>
      <c r="AA54" s="81">
        <v>1663</v>
      </c>
      <c r="AB54" s="81">
        <v>6038</v>
      </c>
      <c r="AC54" s="81">
        <v>0</v>
      </c>
      <c r="AD54" s="81">
        <v>0.70875738764713547</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1896</v>
      </c>
      <c r="B55" s="80">
        <v>230</v>
      </c>
      <c r="C55" s="80">
        <v>9</v>
      </c>
      <c r="D55" s="80">
        <v>14</v>
      </c>
      <c r="E55" s="80">
        <v>2012</v>
      </c>
      <c r="F55" s="80" t="s">
        <v>88</v>
      </c>
      <c r="G55" s="80" t="s">
        <v>1887</v>
      </c>
      <c r="H55" s="80" t="s">
        <v>1888</v>
      </c>
      <c r="I55" s="177"/>
      <c r="J55" s="81">
        <v>17.586119420118038</v>
      </c>
      <c r="K55" s="81">
        <v>0.26570855492802936</v>
      </c>
      <c r="L55" s="81">
        <v>0.89644466213206353</v>
      </c>
      <c r="M55" s="81">
        <v>7.5854778606474769</v>
      </c>
      <c r="N55" s="81">
        <v>7.84598723623008</v>
      </c>
      <c r="O55" s="81">
        <v>6.710988310106667</v>
      </c>
      <c r="P55" s="81">
        <v>8.2860595628981368</v>
      </c>
      <c r="Q55" s="81">
        <v>0.45374627006829338</v>
      </c>
      <c r="R55" s="81">
        <v>0</v>
      </c>
      <c r="S55" s="81">
        <v>0.57273742330509569</v>
      </c>
      <c r="T55" s="82"/>
      <c r="U55" s="81">
        <v>2044121</v>
      </c>
      <c r="V55" s="81">
        <v>136</v>
      </c>
      <c r="W55" s="81">
        <v>23</v>
      </c>
      <c r="X55" s="81">
        <v>1606</v>
      </c>
      <c r="Y55" s="81">
        <v>2365</v>
      </c>
      <c r="Z55" s="81">
        <v>3510</v>
      </c>
      <c r="AA55" s="81">
        <v>1665</v>
      </c>
      <c r="AB55" s="81">
        <v>5951</v>
      </c>
      <c r="AC55" s="81">
        <v>0</v>
      </c>
      <c r="AD55" s="81">
        <v>0.57273742330509569</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1897</v>
      </c>
      <c r="B56" s="80">
        <v>231</v>
      </c>
      <c r="C56" s="80">
        <v>10</v>
      </c>
      <c r="D56" s="80">
        <v>14</v>
      </c>
      <c r="E56" s="80">
        <v>2013</v>
      </c>
      <c r="F56" s="80" t="s">
        <v>89</v>
      </c>
      <c r="G56" s="80" t="s">
        <v>1887</v>
      </c>
      <c r="H56" s="80" t="s">
        <v>1888</v>
      </c>
      <c r="I56" s="177"/>
      <c r="J56" s="81">
        <v>18.05580119945532</v>
      </c>
      <c r="K56" s="81">
        <v>0.22529543017329157</v>
      </c>
      <c r="L56" s="81">
        <v>0.79533578382932912</v>
      </c>
      <c r="M56" s="81">
        <v>7.6402802179944054</v>
      </c>
      <c r="N56" s="81">
        <v>7.8312161736947559</v>
      </c>
      <c r="O56" s="81">
        <v>6.3582724875401642</v>
      </c>
      <c r="P56" s="81">
        <v>8.2723222708926958</v>
      </c>
      <c r="Q56" s="81">
        <v>0.45323006738104554</v>
      </c>
      <c r="R56" s="81">
        <v>0</v>
      </c>
      <c r="S56" s="81">
        <v>0.50621369961918083</v>
      </c>
      <c r="T56" s="82"/>
      <c r="U56" s="81">
        <v>2075390</v>
      </c>
      <c r="V56" s="81">
        <v>136</v>
      </c>
      <c r="W56" s="81">
        <v>23</v>
      </c>
      <c r="X56" s="81">
        <v>1606</v>
      </c>
      <c r="Y56" s="81">
        <v>2365</v>
      </c>
      <c r="Z56" s="81">
        <v>3474</v>
      </c>
      <c r="AA56" s="81">
        <v>1656</v>
      </c>
      <c r="AB56" s="81">
        <v>5859</v>
      </c>
      <c r="AC56" s="81">
        <v>0</v>
      </c>
      <c r="AD56" s="81">
        <v>0.50621369961918083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1898</v>
      </c>
      <c r="B57" s="80">
        <v>232</v>
      </c>
      <c r="C57" s="80">
        <v>11</v>
      </c>
      <c r="D57" s="80">
        <v>14</v>
      </c>
      <c r="E57" s="80">
        <v>2014</v>
      </c>
      <c r="F57" s="80" t="s">
        <v>90</v>
      </c>
      <c r="G57" s="80" t="s">
        <v>1887</v>
      </c>
      <c r="H57" s="80" t="s">
        <v>1888</v>
      </c>
      <c r="I57" s="177"/>
      <c r="J57" s="81">
        <v>20.773835044994868</v>
      </c>
      <c r="K57" s="81">
        <v>0.24261487532961723</v>
      </c>
      <c r="L57" s="81">
        <v>9.1735529701687454E-2</v>
      </c>
      <c r="M57" s="81">
        <v>5.8682169125858357</v>
      </c>
      <c r="N57" s="81">
        <v>7.5474316806555519</v>
      </c>
      <c r="O57" s="81">
        <v>5.9431945957619128</v>
      </c>
      <c r="P57" s="81">
        <v>7.9387464460371788</v>
      </c>
      <c r="Q57" s="81">
        <v>0.42676382595646362</v>
      </c>
      <c r="R57" s="81">
        <v>0</v>
      </c>
      <c r="S57" s="81">
        <v>0.50542196066784795</v>
      </c>
      <c r="T57" s="82"/>
      <c r="U57" s="81">
        <v>2540716</v>
      </c>
      <c r="V57" s="81">
        <v>122</v>
      </c>
      <c r="W57" s="81">
        <v>1</v>
      </c>
      <c r="X57" s="81">
        <v>1239</v>
      </c>
      <c r="Y57" s="81">
        <v>2366</v>
      </c>
      <c r="Z57" s="81">
        <v>3420</v>
      </c>
      <c r="AA57" s="81">
        <v>1581</v>
      </c>
      <c r="AB57" s="81">
        <v>5750</v>
      </c>
      <c r="AC57" s="81">
        <v>0</v>
      </c>
      <c r="AD57" s="81">
        <v>0.50542196066784795</v>
      </c>
      <c r="AE57" s="82"/>
      <c r="AF57" s="81">
        <v>21352040.981442682</v>
      </c>
      <c r="AG57" s="81">
        <v>221713.55877428231</v>
      </c>
      <c r="AH57" s="81">
        <v>22556.74899146489</v>
      </c>
      <c r="AI57" s="81">
        <v>8064881.0901076663</v>
      </c>
      <c r="AJ57" s="81">
        <v>10715296.673450051</v>
      </c>
      <c r="AK57" s="81">
        <v>0</v>
      </c>
      <c r="AL57" s="81">
        <v>0</v>
      </c>
      <c r="AM57" s="81">
        <v>789389.07651393663</v>
      </c>
      <c r="AN57" s="81">
        <v>0</v>
      </c>
      <c r="AO57" s="81">
        <v>0</v>
      </c>
      <c r="AP57" s="82"/>
      <c r="AQ57" s="81">
        <v>76</v>
      </c>
      <c r="AR57" s="81">
        <v>12</v>
      </c>
      <c r="AS57" s="81">
        <v>0</v>
      </c>
      <c r="AT57" s="81">
        <v>0</v>
      </c>
      <c r="AU57" s="81">
        <v>0</v>
      </c>
      <c r="AV57" s="81">
        <v>0</v>
      </c>
      <c r="AW57" s="81" t="s">
        <v>564</v>
      </c>
      <c r="AX57" s="82"/>
      <c r="AY57" s="81">
        <v>311.5</v>
      </c>
      <c r="AZ57" s="81">
        <v>1312.3</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1899</v>
      </c>
      <c r="B58" s="80">
        <v>233</v>
      </c>
      <c r="C58" s="80">
        <v>12</v>
      </c>
      <c r="D58" s="80">
        <v>14</v>
      </c>
      <c r="E58" s="80">
        <v>2015</v>
      </c>
      <c r="F58" s="80" t="s">
        <v>91</v>
      </c>
      <c r="G58" s="80" t="s">
        <v>1887</v>
      </c>
      <c r="H58" s="80" t="s">
        <v>1888</v>
      </c>
      <c r="I58" s="177"/>
      <c r="J58" s="81">
        <v>18.575615191292179</v>
      </c>
      <c r="K58" s="81">
        <v>0.23179689614410495</v>
      </c>
      <c r="L58" s="81">
        <v>0.10309443006646599</v>
      </c>
      <c r="M58" s="81">
        <v>5.3791394638866228</v>
      </c>
      <c r="N58" s="81">
        <v>6.9665623919965318</v>
      </c>
      <c r="O58" s="81">
        <v>5.8314015983637448</v>
      </c>
      <c r="P58" s="81">
        <v>7.4474884929304794</v>
      </c>
      <c r="Q58" s="81">
        <v>0.40826246765955332</v>
      </c>
      <c r="R58" s="81">
        <v>0</v>
      </c>
      <c r="S58" s="81">
        <v>0.58417748206761777</v>
      </c>
      <c r="T58" s="82"/>
      <c r="U58" s="81">
        <v>2395221</v>
      </c>
      <c r="V58" s="81">
        <v>122</v>
      </c>
      <c r="W58" s="81">
        <v>1</v>
      </c>
      <c r="X58" s="81">
        <v>1239</v>
      </c>
      <c r="Y58" s="81">
        <v>2347</v>
      </c>
      <c r="Z58" s="81">
        <v>3388</v>
      </c>
      <c r="AA58" s="81">
        <v>1482</v>
      </c>
      <c r="AB58" s="81">
        <v>5619</v>
      </c>
      <c r="AC58" s="81">
        <v>0</v>
      </c>
      <c r="AD58" s="81">
        <v>0.58417748206761777</v>
      </c>
      <c r="AE58" s="82"/>
      <c r="AF58" s="81">
        <v>19472683.898607928</v>
      </c>
      <c r="AG58" s="81">
        <v>195106.13656298578</v>
      </c>
      <c r="AH58" s="81">
        <v>20971.344491296732</v>
      </c>
      <c r="AI58" s="81">
        <v>7735457.4907120867</v>
      </c>
      <c r="AJ58" s="81">
        <v>10322524.427496761</v>
      </c>
      <c r="AK58" s="81">
        <v>0</v>
      </c>
      <c r="AL58" s="81">
        <v>0</v>
      </c>
      <c r="AM58" s="81">
        <v>770060.37918151543</v>
      </c>
      <c r="AN58" s="81">
        <v>0</v>
      </c>
      <c r="AO58" s="81">
        <v>0</v>
      </c>
      <c r="AP58" s="82"/>
      <c r="AQ58" s="81">
        <v>79</v>
      </c>
      <c r="AR58" s="81">
        <v>16</v>
      </c>
      <c r="AS58" s="81">
        <v>0</v>
      </c>
      <c r="AT58" s="81">
        <v>0</v>
      </c>
      <c r="AU58" s="81">
        <v>0</v>
      </c>
      <c r="AV58" s="81">
        <v>0</v>
      </c>
      <c r="AW58" s="81" t="s">
        <v>564</v>
      </c>
      <c r="AX58" s="82"/>
      <c r="AY58" s="81">
        <v>326.3</v>
      </c>
      <c r="AZ58" s="81">
        <v>1364.3</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1900</v>
      </c>
      <c r="B59" s="80">
        <v>234</v>
      </c>
      <c r="C59" s="80">
        <v>13</v>
      </c>
      <c r="D59" s="80">
        <v>14</v>
      </c>
      <c r="E59" s="80">
        <v>2016</v>
      </c>
      <c r="F59" s="80" t="s">
        <v>92</v>
      </c>
      <c r="G59" s="80" t="s">
        <v>1887</v>
      </c>
      <c r="H59" s="80" t="s">
        <v>1888</v>
      </c>
      <c r="I59" s="177"/>
      <c r="J59" s="81">
        <v>12.233019166565095</v>
      </c>
      <c r="K59" s="81">
        <v>0.2257677940980504</v>
      </c>
      <c r="L59" s="81">
        <v>9.8554419525857695E-2</v>
      </c>
      <c r="M59" s="81">
        <v>4.9055034806199425</v>
      </c>
      <c r="N59" s="81">
        <v>6.9803707715971166</v>
      </c>
      <c r="O59" s="81">
        <v>5.7061789489522994</v>
      </c>
      <c r="P59" s="81">
        <v>7.0791578579264662</v>
      </c>
      <c r="Q59" s="81">
        <v>0.38826425709862949</v>
      </c>
      <c r="R59" s="81">
        <v>0</v>
      </c>
      <c r="S59" s="81">
        <v>0.55432124176713837</v>
      </c>
      <c r="T59" s="82"/>
      <c r="U59" s="81">
        <v>1497185</v>
      </c>
      <c r="V59" s="81">
        <v>122</v>
      </c>
      <c r="W59" s="81">
        <v>1</v>
      </c>
      <c r="X59" s="81">
        <v>1239</v>
      </c>
      <c r="Y59" s="81">
        <v>2352</v>
      </c>
      <c r="Z59" s="81">
        <v>3356</v>
      </c>
      <c r="AA59" s="81">
        <v>1457</v>
      </c>
      <c r="AB59" s="81">
        <v>5497</v>
      </c>
      <c r="AC59" s="81">
        <v>0</v>
      </c>
      <c r="AD59" s="81">
        <v>0.55432124176713837</v>
      </c>
      <c r="AE59" s="82"/>
      <c r="AF59" s="81">
        <v>12772426.229385911</v>
      </c>
      <c r="AG59" s="81">
        <v>177082.77530002201</v>
      </c>
      <c r="AH59" s="81">
        <v>14909.306287988329</v>
      </c>
      <c r="AI59" s="81">
        <v>7528860.5348612471</v>
      </c>
      <c r="AJ59" s="81">
        <v>10240146.04374294</v>
      </c>
      <c r="AK59" s="81">
        <v>0</v>
      </c>
      <c r="AL59" s="81">
        <v>0</v>
      </c>
      <c r="AM59" s="81">
        <v>753926.06282970146</v>
      </c>
      <c r="AN59" s="81">
        <v>0</v>
      </c>
      <c r="AO59" s="81">
        <v>0</v>
      </c>
      <c r="AP59" s="82"/>
      <c r="AQ59" s="81">
        <v>86</v>
      </c>
      <c r="AR59" s="81">
        <v>18</v>
      </c>
      <c r="AS59" s="81">
        <v>0</v>
      </c>
      <c r="AT59" s="81">
        <v>0</v>
      </c>
      <c r="AU59" s="81">
        <v>0</v>
      </c>
      <c r="AV59" s="81">
        <v>0</v>
      </c>
      <c r="AW59" s="81" t="s">
        <v>564</v>
      </c>
      <c r="AX59" s="82"/>
      <c r="AY59" s="81">
        <v>348.8</v>
      </c>
      <c r="AZ59" s="81">
        <v>1447.8</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1901</v>
      </c>
      <c r="B60" s="80">
        <v>235</v>
      </c>
      <c r="C60" s="80">
        <v>14</v>
      </c>
      <c r="D60" s="80">
        <v>14</v>
      </c>
      <c r="E60" s="80">
        <v>2017</v>
      </c>
      <c r="F60" s="80" t="s">
        <v>71</v>
      </c>
      <c r="G60" s="80" t="s">
        <v>1887</v>
      </c>
      <c r="H60" s="80" t="s">
        <v>1888</v>
      </c>
      <c r="I60" s="177"/>
      <c r="J60" s="81">
        <v>9.8729108349993133</v>
      </c>
      <c r="K60" s="81">
        <v>0.22212611676873331</v>
      </c>
      <c r="L60" s="81">
        <v>8.3480762651398033E-2</v>
      </c>
      <c r="M60" s="81">
        <v>4.4057207974933181</v>
      </c>
      <c r="N60" s="81">
        <v>6.432964298323669</v>
      </c>
      <c r="O60" s="81">
        <v>5.5411481842156789</v>
      </c>
      <c r="P60" s="81">
        <v>7.3288184843737358</v>
      </c>
      <c r="Q60" s="81">
        <v>0.36622813283654126</v>
      </c>
      <c r="R60" s="81">
        <v>0</v>
      </c>
      <c r="S60" s="81">
        <v>0.55987191856202967</v>
      </c>
      <c r="T60" s="82"/>
      <c r="U60" s="81">
        <v>1442189</v>
      </c>
      <c r="V60" s="81">
        <v>122</v>
      </c>
      <c r="W60" s="81">
        <v>1</v>
      </c>
      <c r="X60" s="81">
        <v>1239</v>
      </c>
      <c r="Y60" s="81">
        <v>2324</v>
      </c>
      <c r="Z60" s="81">
        <v>3313</v>
      </c>
      <c r="AA60" s="81">
        <v>1518</v>
      </c>
      <c r="AB60" s="81">
        <v>5362</v>
      </c>
      <c r="AC60" s="81">
        <v>0</v>
      </c>
      <c r="AD60" s="81">
        <v>0.55987191856202967</v>
      </c>
      <c r="AE60" s="82"/>
      <c r="AF60" s="81">
        <v>11582986.725647829</v>
      </c>
      <c r="AG60" s="81">
        <v>186581.29207831991</v>
      </c>
      <c r="AH60" s="81">
        <v>17486.84230942282</v>
      </c>
      <c r="AI60" s="81">
        <v>7702665.4344214275</v>
      </c>
      <c r="AJ60" s="81">
        <v>10467813.189030491</v>
      </c>
      <c r="AK60" s="81">
        <v>0</v>
      </c>
      <c r="AL60" s="81">
        <v>0</v>
      </c>
      <c r="AM60" s="81">
        <v>736561.2222246509</v>
      </c>
      <c r="AN60" s="81">
        <v>0</v>
      </c>
      <c r="AO60" s="81">
        <v>0</v>
      </c>
      <c r="AP60" s="82"/>
      <c r="AQ60" s="81">
        <v>86</v>
      </c>
      <c r="AR60" s="81">
        <v>19</v>
      </c>
      <c r="AS60" s="81">
        <v>0</v>
      </c>
      <c r="AT60" s="81">
        <v>0</v>
      </c>
      <c r="AU60" s="81">
        <v>0</v>
      </c>
      <c r="AV60" s="81">
        <v>0</v>
      </c>
      <c r="AW60" s="81" t="s">
        <v>564</v>
      </c>
      <c r="AX60" s="82"/>
      <c r="AY60" s="81">
        <v>348.8</v>
      </c>
      <c r="AZ60" s="81">
        <v>1458.8</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1902</v>
      </c>
      <c r="B61" s="80">
        <v>236</v>
      </c>
      <c r="C61" s="80">
        <v>15</v>
      </c>
      <c r="D61" s="80">
        <v>14</v>
      </c>
      <c r="E61" s="80">
        <v>2018</v>
      </c>
      <c r="F61" s="80" t="s">
        <v>93</v>
      </c>
      <c r="G61" s="80" t="s">
        <v>1887</v>
      </c>
      <c r="H61" s="80" t="s">
        <v>1888</v>
      </c>
      <c r="I61" s="177"/>
      <c r="J61" s="81">
        <v>8.7909259782554301</v>
      </c>
      <c r="K61" s="81">
        <v>0.19960941661712917</v>
      </c>
      <c r="L61" s="81">
        <v>7.7306724544766614E-2</v>
      </c>
      <c r="M61" s="81">
        <v>3.8435733857903198</v>
      </c>
      <c r="N61" s="81">
        <v>5.0933572158146099</v>
      </c>
      <c r="O61" s="81">
        <v>5.3631915462889657</v>
      </c>
      <c r="P61" s="81">
        <v>7.1507082119298131</v>
      </c>
      <c r="Q61" s="81">
        <v>0.33350326878964015</v>
      </c>
      <c r="R61" s="81">
        <v>0</v>
      </c>
      <c r="S61" s="81">
        <v>0.59696896171267488</v>
      </c>
      <c r="T61" s="82"/>
      <c r="U61" s="81">
        <v>1471878</v>
      </c>
      <c r="V61" s="81">
        <v>122</v>
      </c>
      <c r="W61" s="81">
        <v>1</v>
      </c>
      <c r="X61" s="81">
        <v>1239</v>
      </c>
      <c r="Y61" s="81">
        <v>2290</v>
      </c>
      <c r="Z61" s="81">
        <v>3268</v>
      </c>
      <c r="AA61" s="81">
        <v>1496</v>
      </c>
      <c r="AB61" s="81">
        <v>5262</v>
      </c>
      <c r="AC61" s="81">
        <v>0</v>
      </c>
      <c r="AD61" s="81">
        <v>0.59696896171267488</v>
      </c>
      <c r="AE61" s="82"/>
      <c r="AF61" s="81">
        <v>11318412.70139523</v>
      </c>
      <c r="AG61" s="81">
        <v>170677.7651358532</v>
      </c>
      <c r="AH61" s="81">
        <v>16791.147593490899</v>
      </c>
      <c r="AI61" s="81">
        <v>7438611.0539218001</v>
      </c>
      <c r="AJ61" s="81">
        <v>9609329.9447664563</v>
      </c>
      <c r="AK61" s="81">
        <v>0</v>
      </c>
      <c r="AL61" s="81">
        <v>0</v>
      </c>
      <c r="AM61" s="81">
        <v>724320.14456469635</v>
      </c>
      <c r="AN61" s="81">
        <v>0</v>
      </c>
      <c r="AO61" s="81">
        <v>0</v>
      </c>
      <c r="AP61" s="82"/>
      <c r="AQ61" s="81">
        <v>89</v>
      </c>
      <c r="AR61" s="81">
        <v>24</v>
      </c>
      <c r="AS61" s="81">
        <v>0</v>
      </c>
      <c r="AT61" s="81">
        <v>0</v>
      </c>
      <c r="AU61" s="81">
        <v>0</v>
      </c>
      <c r="AV61" s="81">
        <v>0</v>
      </c>
      <c r="AW61" s="81" t="s">
        <v>564</v>
      </c>
      <c r="AX61" s="82"/>
      <c r="AY61" s="81">
        <v>360.5</v>
      </c>
      <c r="AZ61" s="81">
        <v>1976.8</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1903</v>
      </c>
      <c r="B62" s="80">
        <v>237</v>
      </c>
      <c r="C62" s="80">
        <v>16</v>
      </c>
      <c r="D62" s="80">
        <v>14</v>
      </c>
      <c r="E62" s="80">
        <v>2019</v>
      </c>
      <c r="F62" s="80" t="s">
        <v>73</v>
      </c>
      <c r="G62" s="80" t="s">
        <v>1887</v>
      </c>
      <c r="H62" s="80" t="s">
        <v>1888</v>
      </c>
      <c r="I62" s="177"/>
      <c r="J62" s="81">
        <v>9.1774743618569108</v>
      </c>
      <c r="K62" s="81">
        <v>0.1792125641816264</v>
      </c>
      <c r="L62" s="81">
        <v>7.7966495913412232E-2</v>
      </c>
      <c r="M62" s="81">
        <v>3.6618431412099173</v>
      </c>
      <c r="N62" s="81">
        <v>4.4332036861530639</v>
      </c>
      <c r="O62" s="81">
        <v>5.1575824141203466</v>
      </c>
      <c r="P62" s="81">
        <v>7.1853671810972894</v>
      </c>
      <c r="Q62" s="81">
        <v>0.31866419115096806</v>
      </c>
      <c r="R62" s="81">
        <v>0</v>
      </c>
      <c r="S62" s="81">
        <v>0.54030456813384797</v>
      </c>
      <c r="T62" s="82"/>
      <c r="U62" s="81">
        <v>1577680</v>
      </c>
      <c r="V62" s="81">
        <v>122</v>
      </c>
      <c r="W62" s="81">
        <v>1</v>
      </c>
      <c r="X62" s="81">
        <v>1239</v>
      </c>
      <c r="Y62" s="81">
        <v>2292</v>
      </c>
      <c r="Z62" s="81">
        <v>3229</v>
      </c>
      <c r="AA62" s="81">
        <v>1492</v>
      </c>
      <c r="AB62" s="81">
        <v>5164</v>
      </c>
      <c r="AC62" s="81">
        <v>0</v>
      </c>
      <c r="AD62" s="81">
        <v>0.54030456813384797</v>
      </c>
      <c r="AE62" s="82"/>
      <c r="AF62" s="81">
        <v>12030968.49049742</v>
      </c>
      <c r="AG62" s="81">
        <v>161255.7864771265</v>
      </c>
      <c r="AH62" s="81">
        <v>17818.453008778841</v>
      </c>
      <c r="AI62" s="81">
        <v>7495336.6965978211</v>
      </c>
      <c r="AJ62" s="81">
        <v>8381071.4482752932</v>
      </c>
      <c r="AK62" s="81">
        <v>0</v>
      </c>
      <c r="AL62" s="81">
        <v>0</v>
      </c>
      <c r="AM62" s="81">
        <v>703297.92542881332</v>
      </c>
      <c r="AN62" s="81">
        <v>0</v>
      </c>
      <c r="AO62" s="81">
        <v>0</v>
      </c>
      <c r="AP62" s="82"/>
      <c r="AQ62" s="81">
        <v>92</v>
      </c>
      <c r="AR62" s="81">
        <v>25</v>
      </c>
      <c r="AS62" s="81">
        <v>0</v>
      </c>
      <c r="AT62" s="81">
        <v>0</v>
      </c>
      <c r="AU62" s="81">
        <v>0</v>
      </c>
      <c r="AV62" s="81">
        <v>0</v>
      </c>
      <c r="AW62" s="81" t="s">
        <v>564</v>
      </c>
      <c r="AX62" s="82"/>
      <c r="AY62" s="81">
        <v>377.30000000000013</v>
      </c>
      <c r="AZ62" s="81">
        <v>1990.4</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1904</v>
      </c>
      <c r="B63" s="80">
        <v>238</v>
      </c>
      <c r="C63" s="80">
        <v>17</v>
      </c>
      <c r="D63" s="80">
        <v>14</v>
      </c>
      <c r="E63" s="80">
        <v>2020</v>
      </c>
      <c r="F63" s="80" t="s">
        <v>218</v>
      </c>
      <c r="G63" s="80" t="s">
        <v>1887</v>
      </c>
      <c r="H63" s="80" t="s">
        <v>1888</v>
      </c>
      <c r="I63" s="177"/>
      <c r="J63" s="81">
        <v>13.787646472216871</v>
      </c>
      <c r="K63" s="81">
        <v>0.18671867651048124</v>
      </c>
      <c r="L63" s="81">
        <v>0.34551761765107003</v>
      </c>
      <c r="M63" s="81">
        <v>2.8741369640429668</v>
      </c>
      <c r="N63" s="81">
        <v>5.3844843222555516</v>
      </c>
      <c r="O63" s="81">
        <v>4.4571969097489532</v>
      </c>
      <c r="P63" s="81">
        <v>6.7242330033497248</v>
      </c>
      <c r="Q63" s="81">
        <v>0.2994739457741139</v>
      </c>
      <c r="R63" s="81">
        <v>0</v>
      </c>
      <c r="S63" s="81">
        <v>0.59137418596816271</v>
      </c>
      <c r="T63" s="82"/>
      <c r="U63" s="81">
        <v>2427491</v>
      </c>
      <c r="V63" s="81">
        <v>122</v>
      </c>
      <c r="W63" s="81">
        <v>5</v>
      </c>
      <c r="X63" s="81">
        <v>1030</v>
      </c>
      <c r="Y63" s="81">
        <v>2283</v>
      </c>
      <c r="Z63" s="81">
        <v>3185</v>
      </c>
      <c r="AA63" s="81">
        <v>1517</v>
      </c>
      <c r="AB63" s="81">
        <v>5079</v>
      </c>
      <c r="AC63" s="81">
        <v>0</v>
      </c>
      <c r="AD63" s="81">
        <v>0.59137418596816271</v>
      </c>
      <c r="AE63" s="82"/>
      <c r="AF63" s="81">
        <v>17616515.4634105</v>
      </c>
      <c r="AG63" s="81">
        <v>151753.47056394504</v>
      </c>
      <c r="AH63" s="81">
        <v>79795.052929956466</v>
      </c>
      <c r="AI63" s="81">
        <v>5630109.6999966409</v>
      </c>
      <c r="AJ63" s="81">
        <v>9777226.1719794478</v>
      </c>
      <c r="AK63" s="81"/>
      <c r="AL63" s="81"/>
      <c r="AM63" s="81">
        <v>662865.9288669395</v>
      </c>
      <c r="AN63" s="81"/>
      <c r="AO63" s="81"/>
      <c r="AP63" s="82"/>
      <c r="AQ63" s="81">
        <v>92</v>
      </c>
      <c r="AR63" s="81">
        <v>25</v>
      </c>
      <c r="AS63" s="81">
        <v>0</v>
      </c>
      <c r="AT63" s="81">
        <v>0</v>
      </c>
      <c r="AU63" s="81">
        <v>0</v>
      </c>
      <c r="AV63" s="81">
        <v>0</v>
      </c>
      <c r="AW63" s="81">
        <v>0</v>
      </c>
      <c r="AX63" s="82"/>
      <c r="AY63" s="81">
        <v>377.3</v>
      </c>
      <c r="AZ63" s="81">
        <v>1990.4</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1905</v>
      </c>
      <c r="B64" s="80">
        <v>238</v>
      </c>
      <c r="C64" s="80">
        <v>18</v>
      </c>
      <c r="D64" s="80">
        <v>14</v>
      </c>
      <c r="E64" s="80">
        <v>2021</v>
      </c>
      <c r="F64" s="80" t="s">
        <v>75</v>
      </c>
      <c r="G64" s="174" t="s">
        <v>1887</v>
      </c>
      <c r="H64" s="80" t="s">
        <v>1888</v>
      </c>
      <c r="I64" s="177"/>
      <c r="J64" s="81">
        <v>5.6945712718246035</v>
      </c>
      <c r="K64" s="81">
        <v>0.20116030099622656</v>
      </c>
      <c r="L64" s="81">
        <v>0.33053508955807037</v>
      </c>
      <c r="M64" s="81">
        <v>2.8938439565899507</v>
      </c>
      <c r="N64" s="81">
        <v>4.2231729984140811</v>
      </c>
      <c r="O64" s="81">
        <v>4.2444347043019075</v>
      </c>
      <c r="P64" s="81">
        <v>6.8588454948769488</v>
      </c>
      <c r="Q64" s="81">
        <v>0.29656376128208906</v>
      </c>
      <c r="R64" s="81">
        <v>0</v>
      </c>
      <c r="S64" s="81">
        <v>0.57555950231536857</v>
      </c>
      <c r="T64" s="82"/>
      <c r="U64" s="81">
        <v>1190242</v>
      </c>
      <c r="V64" s="81">
        <v>122</v>
      </c>
      <c r="W64" s="81">
        <v>5</v>
      </c>
      <c r="X64" s="81">
        <v>1030</v>
      </c>
      <c r="Y64" s="81">
        <v>2267</v>
      </c>
      <c r="Z64" s="81">
        <v>3123</v>
      </c>
      <c r="AA64" s="81">
        <v>1509</v>
      </c>
      <c r="AB64" s="81">
        <v>4970</v>
      </c>
      <c r="AC64" s="81">
        <v>0</v>
      </c>
      <c r="AD64" s="81">
        <v>0.57555950231536857</v>
      </c>
      <c r="AE64" s="82"/>
      <c r="AF64" s="81">
        <v>8088723.872659131</v>
      </c>
      <c r="AG64" s="81">
        <v>177175.6157251554</v>
      </c>
      <c r="AH64" s="81">
        <v>70692.602400506803</v>
      </c>
      <c r="AI64" s="81">
        <v>6404034.3357509421</v>
      </c>
      <c r="AJ64" s="81">
        <v>8540056.8863826953</v>
      </c>
      <c r="AK64" s="81">
        <v>0</v>
      </c>
      <c r="AL64" s="81">
        <v>0</v>
      </c>
      <c r="AM64" s="81">
        <v>652381.52240478049</v>
      </c>
      <c r="AN64" s="81">
        <v>0</v>
      </c>
      <c r="AO64" s="81">
        <v>0</v>
      </c>
      <c r="AP64" s="82"/>
      <c r="AQ64" s="81">
        <v>94</v>
      </c>
      <c r="AR64" s="81">
        <v>25</v>
      </c>
      <c r="AS64" s="81">
        <v>0</v>
      </c>
      <c r="AT64" s="81">
        <v>0</v>
      </c>
      <c r="AU64" s="81">
        <v>0</v>
      </c>
      <c r="AV64" s="81">
        <v>0</v>
      </c>
      <c r="AW64" s="81"/>
      <c r="AX64" s="82"/>
      <c r="AY64" s="81">
        <v>395.2</v>
      </c>
      <c r="AZ64" s="81">
        <v>1990.4</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1906</v>
      </c>
      <c r="B65" s="80">
        <v>238</v>
      </c>
      <c r="C65" s="80">
        <v>19</v>
      </c>
      <c r="D65" s="80">
        <v>14</v>
      </c>
      <c r="E65" s="80">
        <v>2022</v>
      </c>
      <c r="F65" s="80" t="s">
        <v>568</v>
      </c>
      <c r="G65" s="174" t="s">
        <v>1887</v>
      </c>
      <c r="H65" s="80" t="s">
        <v>1888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94</v>
      </c>
      <c r="AR65" s="81">
        <v>25</v>
      </c>
      <c r="AS65" s="81">
        <v>0</v>
      </c>
      <c r="AT65" s="81">
        <v>0</v>
      </c>
      <c r="AU65" s="81">
        <v>0</v>
      </c>
      <c r="AV65" s="81">
        <v>0</v>
      </c>
      <c r="AW65" s="81"/>
      <c r="AX65" s="82"/>
      <c r="AY65" s="81">
        <v>395.1</v>
      </c>
      <c r="AZ65" s="81">
        <v>1990.4000000000003</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1907</v>
      </c>
      <c r="B66" s="80">
        <v>443</v>
      </c>
      <c r="C66" s="80">
        <v>1</v>
      </c>
      <c r="D66" s="80">
        <v>27</v>
      </c>
      <c r="E66" s="80">
        <v>1990</v>
      </c>
      <c r="F66" s="80" t="s">
        <v>562</v>
      </c>
      <c r="G66" s="80" t="s">
        <v>1832</v>
      </c>
      <c r="H66" s="80" t="s">
        <v>1833</v>
      </c>
      <c r="I66" s="177"/>
      <c r="J66" s="81">
        <v>8.4824108806564187</v>
      </c>
      <c r="K66" s="81">
        <v>2.2790608926376619</v>
      </c>
      <c r="L66" s="81">
        <v>27.529563792873383</v>
      </c>
      <c r="M66" s="81">
        <v>5.1919658770148347</v>
      </c>
      <c r="N66" s="81">
        <v>10.344686760390077</v>
      </c>
      <c r="O66" s="81">
        <v>6.0100406519223135</v>
      </c>
      <c r="P66" s="81">
        <v>10.740860161325042</v>
      </c>
      <c r="Q66" s="81">
        <v>0.39293933107061646</v>
      </c>
      <c r="R66" s="81">
        <v>0</v>
      </c>
      <c r="S66" s="81">
        <v>0.31997529441511841</v>
      </c>
      <c r="T66" s="82"/>
      <c r="U66" s="81">
        <v>238156</v>
      </c>
      <c r="V66" s="81">
        <v>417</v>
      </c>
      <c r="W66" s="81">
        <v>322</v>
      </c>
      <c r="X66" s="81">
        <v>1741</v>
      </c>
      <c r="Y66" s="81">
        <v>2213</v>
      </c>
      <c r="Z66" s="81">
        <v>2472</v>
      </c>
      <c r="AA66" s="81">
        <v>2608</v>
      </c>
      <c r="AB66" s="81">
        <v>6380</v>
      </c>
      <c r="AC66" s="81">
        <v>0</v>
      </c>
      <c r="AD66" s="81">
        <v>0.31997529441511841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1908</v>
      </c>
      <c r="B67" s="80">
        <v>444</v>
      </c>
      <c r="C67" s="80">
        <v>2</v>
      </c>
      <c r="D67" s="80">
        <v>27</v>
      </c>
      <c r="E67" s="80">
        <v>2005</v>
      </c>
      <c r="F67" s="80" t="s">
        <v>565</v>
      </c>
      <c r="G67" s="80" t="s">
        <v>1832</v>
      </c>
      <c r="H67" s="80" t="s">
        <v>1833</v>
      </c>
      <c r="I67" s="177"/>
      <c r="J67" s="81">
        <v>2.9207350404731978</v>
      </c>
      <c r="K67" s="81">
        <v>1.3932743812857094</v>
      </c>
      <c r="L67" s="81">
        <v>21.621900372921964</v>
      </c>
      <c r="M67" s="81">
        <v>6.6380488726300166</v>
      </c>
      <c r="N67" s="81">
        <v>11.2714266647596</v>
      </c>
      <c r="O67" s="81">
        <v>7.0698319089768136</v>
      </c>
      <c r="P67" s="81">
        <v>9.1672535751463844</v>
      </c>
      <c r="Q67" s="81">
        <v>0.32143916458729321</v>
      </c>
      <c r="R67" s="81">
        <v>0</v>
      </c>
      <c r="S67" s="81">
        <v>0.72972103048095538</v>
      </c>
      <c r="T67" s="82"/>
      <c r="U67" s="81">
        <v>90208</v>
      </c>
      <c r="V67" s="81">
        <v>425</v>
      </c>
      <c r="W67" s="81">
        <v>192</v>
      </c>
      <c r="X67" s="81">
        <v>1078</v>
      </c>
      <c r="Y67" s="81">
        <v>2298</v>
      </c>
      <c r="Z67" s="81">
        <v>3365</v>
      </c>
      <c r="AA67" s="81">
        <v>1823</v>
      </c>
      <c r="AB67" s="81">
        <v>5456</v>
      </c>
      <c r="AC67" s="81">
        <v>0</v>
      </c>
      <c r="AD67" s="81">
        <v>0.72972103048095538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1909</v>
      </c>
      <c r="B68" s="80">
        <v>445</v>
      </c>
      <c r="C68" s="80">
        <v>3</v>
      </c>
      <c r="D68" s="80">
        <v>27</v>
      </c>
      <c r="E68" s="80">
        <v>2006</v>
      </c>
      <c r="F68" s="80" t="s">
        <v>566</v>
      </c>
      <c r="G68" s="80" t="s">
        <v>1832</v>
      </c>
      <c r="H68" s="80" t="s">
        <v>1833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1910</v>
      </c>
      <c r="B69" s="80">
        <v>446</v>
      </c>
      <c r="C69" s="80">
        <v>4</v>
      </c>
      <c r="D69" s="80">
        <v>27</v>
      </c>
      <c r="E69" s="80">
        <v>2007</v>
      </c>
      <c r="F69" s="80" t="s">
        <v>567</v>
      </c>
      <c r="G69" s="80" t="s">
        <v>1832</v>
      </c>
      <c r="H69" s="80" t="s">
        <v>1833</v>
      </c>
      <c r="I69" s="177"/>
      <c r="J69" s="81">
        <v>3.2612454614786941</v>
      </c>
      <c r="K69" s="81">
        <v>1.2172546376147677</v>
      </c>
      <c r="L69" s="81">
        <v>26.754434203476698</v>
      </c>
      <c r="M69" s="81">
        <v>7.1087760689147084</v>
      </c>
      <c r="N69" s="81">
        <v>11.300547567779669</v>
      </c>
      <c r="O69" s="81">
        <v>6.6492683551414382</v>
      </c>
      <c r="P69" s="81">
        <v>9.1355310231837468</v>
      </c>
      <c r="Q69" s="81">
        <v>0.33055474832863463</v>
      </c>
      <c r="R69" s="81">
        <v>0</v>
      </c>
      <c r="S69" s="81">
        <v>8.8726042966317573E-2</v>
      </c>
      <c r="T69" s="82"/>
      <c r="U69" s="81">
        <v>107100</v>
      </c>
      <c r="V69" s="81">
        <v>405</v>
      </c>
      <c r="W69" s="81">
        <v>326</v>
      </c>
      <c r="X69" s="81">
        <v>1446</v>
      </c>
      <c r="Y69" s="81">
        <v>2310</v>
      </c>
      <c r="Z69" s="81">
        <v>3290</v>
      </c>
      <c r="AA69" s="81">
        <v>1789</v>
      </c>
      <c r="AB69" s="81">
        <v>5314</v>
      </c>
      <c r="AC69" s="81">
        <v>0</v>
      </c>
      <c r="AD69" s="81">
        <v>8.8726042966317573E-2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1911</v>
      </c>
      <c r="B70" s="80">
        <v>447</v>
      </c>
      <c r="C70" s="80">
        <v>5</v>
      </c>
      <c r="D70" s="80">
        <v>27</v>
      </c>
      <c r="E70" s="80">
        <v>2008</v>
      </c>
      <c r="F70" s="80" t="s">
        <v>84</v>
      </c>
      <c r="G70" s="80" t="s">
        <v>1832</v>
      </c>
      <c r="H70" s="80" t="s">
        <v>1833</v>
      </c>
      <c r="I70" s="177"/>
      <c r="J70" s="81">
        <v>2.9254415744794535</v>
      </c>
      <c r="K70" s="81">
        <v>1.0683326309869512</v>
      </c>
      <c r="L70" s="81">
        <v>23.101444170730961</v>
      </c>
      <c r="M70" s="81">
        <v>8.3179563823387195</v>
      </c>
      <c r="N70" s="81">
        <v>11.452652406737267</v>
      </c>
      <c r="O70" s="81">
        <v>6.4609020459605295</v>
      </c>
      <c r="P70" s="81">
        <v>8.6813604170670349</v>
      </c>
      <c r="Q70" s="81">
        <v>0.32025372135963309</v>
      </c>
      <c r="R70" s="81">
        <v>0</v>
      </c>
      <c r="S70" s="81">
        <v>9.3238060419638141E-2</v>
      </c>
      <c r="T70" s="82"/>
      <c r="U70" s="81">
        <v>100942</v>
      </c>
      <c r="V70" s="81">
        <v>405</v>
      </c>
      <c r="W70" s="81">
        <v>326</v>
      </c>
      <c r="X70" s="81">
        <v>1446</v>
      </c>
      <c r="Y70" s="81">
        <v>2310</v>
      </c>
      <c r="Z70" s="81">
        <v>3309</v>
      </c>
      <c r="AA70" s="81">
        <v>1702</v>
      </c>
      <c r="AB70" s="81">
        <v>5233</v>
      </c>
      <c r="AC70" s="81">
        <v>0</v>
      </c>
      <c r="AD70" s="81">
        <v>9.3238060419638141E-2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1912</v>
      </c>
      <c r="B71" s="80">
        <v>448</v>
      </c>
      <c r="C71" s="80">
        <v>6</v>
      </c>
      <c r="D71" s="80">
        <v>27</v>
      </c>
      <c r="E71" s="80">
        <v>2009</v>
      </c>
      <c r="F71" s="80" t="s">
        <v>85</v>
      </c>
      <c r="G71" s="80" t="s">
        <v>1832</v>
      </c>
      <c r="H71" s="80" t="s">
        <v>1833</v>
      </c>
      <c r="I71" s="177"/>
      <c r="J71" s="81">
        <v>2.6007974172531974</v>
      </c>
      <c r="K71" s="81">
        <v>0.76889701725299942</v>
      </c>
      <c r="L71" s="81">
        <v>18.861046268046529</v>
      </c>
      <c r="M71" s="81">
        <v>6.7731142684710566</v>
      </c>
      <c r="N71" s="81">
        <v>9.9264451976197616</v>
      </c>
      <c r="O71" s="81">
        <v>6.5753499566262459</v>
      </c>
      <c r="P71" s="81">
        <v>8.6053673133523798</v>
      </c>
      <c r="Q71" s="81">
        <v>0.30460818726171407</v>
      </c>
      <c r="R71" s="81">
        <v>0</v>
      </c>
      <c r="S71" s="81">
        <v>0.1560917217318171</v>
      </c>
      <c r="T71" s="82"/>
      <c r="U71" s="81">
        <v>90625</v>
      </c>
      <c r="V71" s="81">
        <v>357</v>
      </c>
      <c r="W71" s="81">
        <v>305</v>
      </c>
      <c r="X71" s="81">
        <v>1487</v>
      </c>
      <c r="Y71" s="81">
        <v>2331</v>
      </c>
      <c r="Z71" s="81">
        <v>3324</v>
      </c>
      <c r="AA71" s="81">
        <v>1732</v>
      </c>
      <c r="AB71" s="81">
        <v>5225</v>
      </c>
      <c r="AC71" s="81">
        <v>0</v>
      </c>
      <c r="AD71" s="81">
        <v>0.1560917217318171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3.585</v>
      </c>
      <c r="BH71" s="81">
        <v>0</v>
      </c>
      <c r="BI71" s="81">
        <v>0</v>
      </c>
      <c r="BJ71" s="81">
        <v>0</v>
      </c>
      <c r="BK71" s="81">
        <v>0</v>
      </c>
      <c r="BL71" s="81">
        <v>0</v>
      </c>
      <c r="BM71" s="82"/>
      <c r="BN71" s="81">
        <v>1</v>
      </c>
      <c r="BO71" s="81">
        <v>0</v>
      </c>
      <c r="BP71" s="81">
        <v>0</v>
      </c>
      <c r="BQ71" s="81">
        <v>0</v>
      </c>
      <c r="BR71" s="81">
        <v>0</v>
      </c>
      <c r="BS71" s="81">
        <v>0</v>
      </c>
      <c r="BT71"/>
      <c r="BU71" s="80"/>
      <c r="BV71" s="80"/>
      <c r="BW71" s="80"/>
      <c r="BX71" s="80"/>
      <c r="BY71" s="80"/>
      <c r="BZ71" s="80"/>
      <c r="CA71" s="80"/>
      <c r="CB71" s="80"/>
      <c r="CC71" s="80"/>
    </row>
    <row r="72" spans="1:81">
      <c r="A72" s="80" t="s">
        <v>1913</v>
      </c>
      <c r="B72" s="80">
        <v>449</v>
      </c>
      <c r="C72" s="80">
        <v>7</v>
      </c>
      <c r="D72" s="80">
        <v>27</v>
      </c>
      <c r="E72" s="80">
        <v>2010</v>
      </c>
      <c r="F72" s="80" t="s">
        <v>86</v>
      </c>
      <c r="G72" s="80" t="s">
        <v>1832</v>
      </c>
      <c r="H72" s="80" t="s">
        <v>1833</v>
      </c>
      <c r="I72" s="177"/>
      <c r="J72" s="81">
        <v>2.7011366272309019</v>
      </c>
      <c r="K72" s="81">
        <v>0.80188748538050802</v>
      </c>
      <c r="L72" s="81">
        <v>17.171139018519611</v>
      </c>
      <c r="M72" s="81">
        <v>6.0628819019083506</v>
      </c>
      <c r="N72" s="81">
        <v>9.7978966578324354</v>
      </c>
      <c r="O72" s="81">
        <v>6.5646268893587436</v>
      </c>
      <c r="P72" s="81">
        <v>8.7442481413418456</v>
      </c>
      <c r="Q72" s="81">
        <v>0.31461022568478086</v>
      </c>
      <c r="R72" s="81">
        <v>0</v>
      </c>
      <c r="S72" s="81">
        <v>0.13884234930467562</v>
      </c>
      <c r="T72" s="82"/>
      <c r="U72" s="81">
        <v>105361</v>
      </c>
      <c r="V72" s="81">
        <v>357</v>
      </c>
      <c r="W72" s="81">
        <v>305</v>
      </c>
      <c r="X72" s="81">
        <v>1487</v>
      </c>
      <c r="Y72" s="81">
        <v>2340</v>
      </c>
      <c r="Z72" s="81">
        <v>3334</v>
      </c>
      <c r="AA72" s="81">
        <v>1716</v>
      </c>
      <c r="AB72" s="81">
        <v>5171</v>
      </c>
      <c r="AC72" s="81">
        <v>0</v>
      </c>
      <c r="AD72" s="81">
        <v>0.13884234930467562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1914</v>
      </c>
      <c r="B73" s="80">
        <v>450</v>
      </c>
      <c r="C73" s="80">
        <v>8</v>
      </c>
      <c r="D73" s="80">
        <v>27</v>
      </c>
      <c r="E73" s="80">
        <v>2011</v>
      </c>
      <c r="F73" s="80" t="s">
        <v>87</v>
      </c>
      <c r="G73" s="80" t="s">
        <v>1832</v>
      </c>
      <c r="H73" s="80" t="s">
        <v>1833</v>
      </c>
      <c r="I73" s="177"/>
      <c r="J73" s="81">
        <v>1.8872017997634472</v>
      </c>
      <c r="K73" s="81">
        <v>1.1235935233602741</v>
      </c>
      <c r="L73" s="81">
        <v>16.021923876595032</v>
      </c>
      <c r="M73" s="81">
        <v>7.659124387798097</v>
      </c>
      <c r="N73" s="81">
        <v>11.753200489471325</v>
      </c>
      <c r="O73" s="81">
        <v>6.4790023772953766</v>
      </c>
      <c r="P73" s="81">
        <v>8.4668107542290976</v>
      </c>
      <c r="Q73" s="81">
        <v>0.35966386832685165</v>
      </c>
      <c r="R73" s="81">
        <v>0</v>
      </c>
      <c r="S73" s="81">
        <v>0.2607535420061135</v>
      </c>
      <c r="T73" s="82"/>
      <c r="U73" s="81">
        <v>69328</v>
      </c>
      <c r="V73" s="81">
        <v>357</v>
      </c>
      <c r="W73" s="81">
        <v>305</v>
      </c>
      <c r="X73" s="81">
        <v>1487</v>
      </c>
      <c r="Y73" s="81">
        <v>2332</v>
      </c>
      <c r="Z73" s="81">
        <v>3362</v>
      </c>
      <c r="AA73" s="81">
        <v>1711</v>
      </c>
      <c r="AB73" s="81">
        <v>5125</v>
      </c>
      <c r="AC73" s="81">
        <v>0</v>
      </c>
      <c r="AD73" s="81">
        <v>0.2607535420061135</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1915</v>
      </c>
      <c r="B74" s="80">
        <v>451</v>
      </c>
      <c r="C74" s="80">
        <v>9</v>
      </c>
      <c r="D74" s="80">
        <v>27</v>
      </c>
      <c r="E74" s="80">
        <v>2012</v>
      </c>
      <c r="F74" s="80" t="s">
        <v>88</v>
      </c>
      <c r="G74" s="80" t="s">
        <v>1832</v>
      </c>
      <c r="H74" s="80" t="s">
        <v>1833</v>
      </c>
      <c r="I74" s="177"/>
      <c r="J74" s="81">
        <v>2.840305065074352</v>
      </c>
      <c r="K74" s="81">
        <v>1.2657715601966251</v>
      </c>
      <c r="L74" s="81">
        <v>16.165644766859035</v>
      </c>
      <c r="M74" s="81">
        <v>9.5126081540264913</v>
      </c>
      <c r="N74" s="81">
        <v>13.082635131307351</v>
      </c>
      <c r="O74" s="81">
        <v>6.4892006622512906</v>
      </c>
      <c r="P74" s="81">
        <v>8.5050305063020506</v>
      </c>
      <c r="Q74" s="81">
        <v>0.38611512546224797</v>
      </c>
      <c r="R74" s="81">
        <v>0</v>
      </c>
      <c r="S74" s="81">
        <v>0.12911596947343898</v>
      </c>
      <c r="T74" s="82"/>
      <c r="U74" s="81">
        <v>99973</v>
      </c>
      <c r="V74" s="81">
        <v>357</v>
      </c>
      <c r="W74" s="81">
        <v>305</v>
      </c>
      <c r="X74" s="81">
        <v>1487</v>
      </c>
      <c r="Y74" s="81">
        <v>2363</v>
      </c>
      <c r="Z74" s="81">
        <v>3394</v>
      </c>
      <c r="AA74" s="81">
        <v>1709</v>
      </c>
      <c r="AB74" s="81">
        <v>5064</v>
      </c>
      <c r="AC74" s="81">
        <v>0</v>
      </c>
      <c r="AD74" s="81">
        <v>0.12911596947343898</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4.5410000000000004</v>
      </c>
      <c r="BH74" s="81">
        <v>0</v>
      </c>
      <c r="BI74" s="81">
        <v>0</v>
      </c>
      <c r="BJ74" s="81">
        <v>0</v>
      </c>
      <c r="BK74" s="81">
        <v>0</v>
      </c>
      <c r="BL74" s="81">
        <v>0</v>
      </c>
      <c r="BM74" s="82"/>
      <c r="BN74" s="81">
        <v>1</v>
      </c>
      <c r="BO74" s="81">
        <v>0</v>
      </c>
      <c r="BP74" s="81">
        <v>0</v>
      </c>
      <c r="BQ74" s="81">
        <v>0</v>
      </c>
      <c r="BR74" s="81">
        <v>0</v>
      </c>
      <c r="BS74" s="81">
        <v>0</v>
      </c>
      <c r="BT74"/>
      <c r="BU74" s="80">
        <v>0</v>
      </c>
      <c r="BV74" s="80">
        <v>0</v>
      </c>
      <c r="BW74" s="80">
        <v>0</v>
      </c>
      <c r="BX74" s="80">
        <v>4.5410000000000004</v>
      </c>
      <c r="BY74" s="80">
        <v>0</v>
      </c>
      <c r="BZ74" s="80">
        <v>0</v>
      </c>
      <c r="CA74" s="80">
        <v>0</v>
      </c>
      <c r="CB74" s="80">
        <v>0</v>
      </c>
      <c r="CC74" s="80">
        <v>0</v>
      </c>
    </row>
    <row r="75" spans="1:81">
      <c r="A75" s="80" t="s">
        <v>1916</v>
      </c>
      <c r="B75" s="80">
        <v>452</v>
      </c>
      <c r="C75" s="80">
        <v>10</v>
      </c>
      <c r="D75" s="80">
        <v>27</v>
      </c>
      <c r="E75" s="80">
        <v>2013</v>
      </c>
      <c r="F75" s="80" t="s">
        <v>89</v>
      </c>
      <c r="G75" s="80" t="s">
        <v>1832</v>
      </c>
      <c r="H75" s="80" t="s">
        <v>1833</v>
      </c>
      <c r="I75" s="177"/>
      <c r="J75" s="81">
        <v>3.1327243024986315</v>
      </c>
      <c r="K75" s="81">
        <v>1.0461645120070167</v>
      </c>
      <c r="L75" s="81">
        <v>14.275539016444021</v>
      </c>
      <c r="M75" s="81">
        <v>8.846953012593854</v>
      </c>
      <c r="N75" s="81">
        <v>12.727103581988013</v>
      </c>
      <c r="O75" s="81">
        <v>6.2777416903462191</v>
      </c>
      <c r="P75" s="81">
        <v>8.5970209107526152</v>
      </c>
      <c r="Q75" s="81">
        <v>0.39033946407317904</v>
      </c>
      <c r="R75" s="81">
        <v>0</v>
      </c>
      <c r="S75" s="81">
        <v>0.25988972428767398</v>
      </c>
      <c r="T75" s="82"/>
      <c r="U75" s="81">
        <v>112273</v>
      </c>
      <c r="V75" s="81">
        <v>357</v>
      </c>
      <c r="W75" s="81">
        <v>305</v>
      </c>
      <c r="X75" s="81">
        <v>1487</v>
      </c>
      <c r="Y75" s="81">
        <v>2372</v>
      </c>
      <c r="Z75" s="81">
        <v>3430</v>
      </c>
      <c r="AA75" s="81">
        <v>1721</v>
      </c>
      <c r="AB75" s="81">
        <v>5046</v>
      </c>
      <c r="AC75" s="81">
        <v>0</v>
      </c>
      <c r="AD75" s="81">
        <v>0.25988972428767398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4.6920000000000002</v>
      </c>
      <c r="BH75" s="81">
        <v>0</v>
      </c>
      <c r="BI75" s="81">
        <v>0</v>
      </c>
      <c r="BJ75" s="81">
        <v>0</v>
      </c>
      <c r="BK75" s="81">
        <v>0</v>
      </c>
      <c r="BL75" s="81">
        <v>0</v>
      </c>
      <c r="BM75" s="82"/>
      <c r="BN75" s="81">
        <v>1</v>
      </c>
      <c r="BO75" s="81">
        <v>0</v>
      </c>
      <c r="BP75" s="81">
        <v>0</v>
      </c>
      <c r="BQ75" s="81">
        <v>0</v>
      </c>
      <c r="BR75" s="81">
        <v>0</v>
      </c>
      <c r="BS75" s="81">
        <v>0</v>
      </c>
      <c r="BT75"/>
      <c r="BU75" s="80">
        <v>0</v>
      </c>
      <c r="BV75" s="80">
        <v>0</v>
      </c>
      <c r="BW75" s="80">
        <v>0</v>
      </c>
      <c r="BX75" s="80">
        <v>4.6920000000000002</v>
      </c>
      <c r="BY75" s="80">
        <v>0</v>
      </c>
      <c r="BZ75" s="80">
        <v>0</v>
      </c>
      <c r="CA75" s="80">
        <v>0</v>
      </c>
      <c r="CB75" s="80">
        <v>0</v>
      </c>
      <c r="CC75" s="80">
        <v>0</v>
      </c>
    </row>
    <row r="76" spans="1:81">
      <c r="A76" s="80" t="s">
        <v>1917</v>
      </c>
      <c r="B76" s="80">
        <v>453</v>
      </c>
      <c r="C76" s="80">
        <v>11</v>
      </c>
      <c r="D76" s="80">
        <v>27</v>
      </c>
      <c r="E76" s="80">
        <v>2014</v>
      </c>
      <c r="F76" s="80" t="s">
        <v>90</v>
      </c>
      <c r="G76" s="80" t="s">
        <v>1832</v>
      </c>
      <c r="H76" s="80" t="s">
        <v>1833</v>
      </c>
      <c r="I76" s="177"/>
      <c r="J76" s="81">
        <v>3.3624497067217098</v>
      </c>
      <c r="K76" s="81">
        <v>0.92073938143060274</v>
      </c>
      <c r="L76" s="81">
        <v>16.919779853130674</v>
      </c>
      <c r="M76" s="81">
        <v>8.9865519423492124</v>
      </c>
      <c r="N76" s="81">
        <v>13.40250117091918</v>
      </c>
      <c r="O76" s="81">
        <v>6.050936720012567</v>
      </c>
      <c r="P76" s="81">
        <v>8.60658533112443</v>
      </c>
      <c r="Q76" s="81">
        <v>0.36545827461036989</v>
      </c>
      <c r="R76" s="81">
        <v>0</v>
      </c>
      <c r="S76" s="81">
        <v>0.21441572327766961</v>
      </c>
      <c r="T76" s="82"/>
      <c r="U76" s="81">
        <v>133836</v>
      </c>
      <c r="V76" s="81">
        <v>273</v>
      </c>
      <c r="W76" s="81">
        <v>369</v>
      </c>
      <c r="X76" s="81">
        <v>1436</v>
      </c>
      <c r="Y76" s="81">
        <v>2359</v>
      </c>
      <c r="Z76" s="81">
        <v>3482</v>
      </c>
      <c r="AA76" s="81">
        <v>1714</v>
      </c>
      <c r="AB76" s="81">
        <v>4924</v>
      </c>
      <c r="AC76" s="81">
        <v>0</v>
      </c>
      <c r="AD76" s="81">
        <v>0.21441572327766961</v>
      </c>
      <c r="AE76" s="82"/>
      <c r="AF76" s="81">
        <v>1089980.9144803265</v>
      </c>
      <c r="AG76" s="81">
        <v>646077.88937131409</v>
      </c>
      <c r="AH76" s="81">
        <v>2752003.9404286817</v>
      </c>
      <c r="AI76" s="81">
        <v>9456654.1548822336</v>
      </c>
      <c r="AJ76" s="81">
        <v>10146002.088083014</v>
      </c>
      <c r="AK76" s="81">
        <v>0</v>
      </c>
      <c r="AL76" s="81">
        <v>0</v>
      </c>
      <c r="AM76" s="81">
        <v>675991.61960949993</v>
      </c>
      <c r="AN76" s="81">
        <v>0</v>
      </c>
      <c r="AO76" s="81">
        <v>0</v>
      </c>
      <c r="AP76" s="82"/>
      <c r="AQ76" s="81">
        <v>73</v>
      </c>
      <c r="AR76" s="81">
        <v>14</v>
      </c>
      <c r="AS76" s="81">
        <v>0</v>
      </c>
      <c r="AT76" s="81">
        <v>0</v>
      </c>
      <c r="AU76" s="81">
        <v>0</v>
      </c>
      <c r="AV76" s="81">
        <v>0</v>
      </c>
      <c r="AW76" s="81" t="s">
        <v>564</v>
      </c>
      <c r="AX76" s="82"/>
      <c r="AY76" s="81">
        <v>421.06799999999998</v>
      </c>
      <c r="AZ76" s="81">
        <v>1108.0999999999999</v>
      </c>
      <c r="BA76" s="81">
        <v>0</v>
      </c>
      <c r="BB76" s="81">
        <v>0</v>
      </c>
      <c r="BC76" s="81">
        <v>0</v>
      </c>
      <c r="BD76" s="81">
        <v>0</v>
      </c>
      <c r="BE76" s="81" t="s">
        <v>564</v>
      </c>
      <c r="BF76" s="82"/>
      <c r="BG76" s="81">
        <v>4.694</v>
      </c>
      <c r="BH76" s="81">
        <v>0</v>
      </c>
      <c r="BI76" s="81">
        <v>0</v>
      </c>
      <c r="BJ76" s="81">
        <v>0</v>
      </c>
      <c r="BK76" s="81">
        <v>0</v>
      </c>
      <c r="BL76" s="81">
        <v>0</v>
      </c>
      <c r="BM76" s="82"/>
      <c r="BN76" s="81">
        <v>1</v>
      </c>
      <c r="BO76" s="81">
        <v>0</v>
      </c>
      <c r="BP76" s="81">
        <v>0</v>
      </c>
      <c r="BQ76" s="81">
        <v>0</v>
      </c>
      <c r="BR76" s="81">
        <v>0</v>
      </c>
      <c r="BS76" s="81">
        <v>0</v>
      </c>
      <c r="BT76"/>
      <c r="BU76" s="80">
        <v>0</v>
      </c>
      <c r="BV76" s="80">
        <v>0</v>
      </c>
      <c r="BW76" s="80">
        <v>0</v>
      </c>
      <c r="BX76" s="80">
        <v>4.694</v>
      </c>
      <c r="BY76" s="80">
        <v>0</v>
      </c>
      <c r="BZ76" s="80">
        <v>0</v>
      </c>
      <c r="CA76" s="80">
        <v>0</v>
      </c>
      <c r="CB76" s="80">
        <v>0</v>
      </c>
      <c r="CC76" s="80">
        <v>0</v>
      </c>
    </row>
    <row r="77" spans="1:81">
      <c r="A77" s="80" t="s">
        <v>1918</v>
      </c>
      <c r="B77" s="80">
        <v>454</v>
      </c>
      <c r="C77" s="80">
        <v>12</v>
      </c>
      <c r="D77" s="80">
        <v>27</v>
      </c>
      <c r="E77" s="80">
        <v>2015</v>
      </c>
      <c r="F77" s="80" t="s">
        <v>91</v>
      </c>
      <c r="G77" s="80" t="s">
        <v>1832</v>
      </c>
      <c r="H77" s="80" t="s">
        <v>1833</v>
      </c>
      <c r="I77" s="177"/>
      <c r="J77" s="81">
        <v>5.7363825274068825</v>
      </c>
      <c r="K77" s="81">
        <v>0.88289335336623864</v>
      </c>
      <c r="L77" s="81">
        <v>17.809833430017171</v>
      </c>
      <c r="M77" s="81">
        <v>8.6951435989496577</v>
      </c>
      <c r="N77" s="81">
        <v>12.534361387899589</v>
      </c>
      <c r="O77" s="81">
        <v>5.9966361182701551</v>
      </c>
      <c r="P77" s="81">
        <v>8.6234077286563444</v>
      </c>
      <c r="Q77" s="81">
        <v>0.355004523399996</v>
      </c>
      <c r="R77" s="81">
        <v>0</v>
      </c>
      <c r="S77" s="81">
        <v>0.2564396950425375</v>
      </c>
      <c r="T77" s="82"/>
      <c r="U77" s="81">
        <v>228922</v>
      </c>
      <c r="V77" s="81">
        <v>273</v>
      </c>
      <c r="W77" s="81">
        <v>369</v>
      </c>
      <c r="X77" s="81">
        <v>1436</v>
      </c>
      <c r="Y77" s="81">
        <v>2397</v>
      </c>
      <c r="Z77" s="81">
        <v>3484</v>
      </c>
      <c r="AA77" s="81">
        <v>1716</v>
      </c>
      <c r="AB77" s="81">
        <v>4886</v>
      </c>
      <c r="AC77" s="81">
        <v>0</v>
      </c>
      <c r="AD77" s="81">
        <v>0.2564396950425375</v>
      </c>
      <c r="AE77" s="82"/>
      <c r="AF77" s="81">
        <v>1766659.8806725407</v>
      </c>
      <c r="AG77" s="81">
        <v>588201.09315647988</v>
      </c>
      <c r="AH77" s="81">
        <v>2302844.6668951348</v>
      </c>
      <c r="AI77" s="81">
        <v>9133076.5518219154</v>
      </c>
      <c r="AJ77" s="81">
        <v>9893748.644632455</v>
      </c>
      <c r="AK77" s="81">
        <v>0</v>
      </c>
      <c r="AL77" s="81">
        <v>0</v>
      </c>
      <c r="AM77" s="81">
        <v>669605.80400086916</v>
      </c>
      <c r="AN77" s="81">
        <v>0</v>
      </c>
      <c r="AO77" s="81">
        <v>0</v>
      </c>
      <c r="AP77" s="82"/>
      <c r="AQ77" s="81">
        <v>79</v>
      </c>
      <c r="AR77" s="81">
        <v>16</v>
      </c>
      <c r="AS77" s="81">
        <v>0</v>
      </c>
      <c r="AT77" s="81">
        <v>0</v>
      </c>
      <c r="AU77" s="81">
        <v>0</v>
      </c>
      <c r="AV77" s="81">
        <v>0</v>
      </c>
      <c r="AW77" s="81" t="s">
        <v>564</v>
      </c>
      <c r="AX77" s="82"/>
      <c r="AY77" s="81">
        <v>451.27800000000002</v>
      </c>
      <c r="AZ77" s="81">
        <v>2357.1</v>
      </c>
      <c r="BA77" s="81">
        <v>0</v>
      </c>
      <c r="BB77" s="81">
        <v>0</v>
      </c>
      <c r="BC77" s="81">
        <v>0</v>
      </c>
      <c r="BD77" s="81">
        <v>0</v>
      </c>
      <c r="BE77" s="81" t="s">
        <v>564</v>
      </c>
      <c r="BF77" s="82"/>
      <c r="BG77" s="81">
        <v>4.1369999999999996</v>
      </c>
      <c r="BH77" s="81">
        <v>0</v>
      </c>
      <c r="BI77" s="81">
        <v>0</v>
      </c>
      <c r="BJ77" s="81">
        <v>0</v>
      </c>
      <c r="BK77" s="81">
        <v>0</v>
      </c>
      <c r="BL77" s="81">
        <v>0</v>
      </c>
      <c r="BM77" s="82"/>
      <c r="BN77" s="81">
        <v>1</v>
      </c>
      <c r="BO77" s="81">
        <v>0</v>
      </c>
      <c r="BP77" s="81">
        <v>0</v>
      </c>
      <c r="BQ77" s="81">
        <v>0</v>
      </c>
      <c r="BR77" s="81">
        <v>0</v>
      </c>
      <c r="BS77" s="81">
        <v>0</v>
      </c>
      <c r="BT77"/>
      <c r="BU77" s="80">
        <v>0</v>
      </c>
      <c r="BV77" s="80">
        <v>0</v>
      </c>
      <c r="BW77" s="80">
        <v>0</v>
      </c>
      <c r="BX77" s="80">
        <v>4.1369999999999996</v>
      </c>
      <c r="BY77" s="80">
        <v>0</v>
      </c>
      <c r="BZ77" s="80">
        <v>0</v>
      </c>
      <c r="CA77" s="80">
        <v>0</v>
      </c>
      <c r="CB77" s="80">
        <v>0</v>
      </c>
      <c r="CC77" s="80">
        <v>0</v>
      </c>
    </row>
    <row r="78" spans="1:81">
      <c r="A78" s="80" t="s">
        <v>1919</v>
      </c>
      <c r="B78" s="80">
        <v>455</v>
      </c>
      <c r="C78" s="80">
        <v>13</v>
      </c>
      <c r="D78" s="80">
        <v>27</v>
      </c>
      <c r="E78" s="80">
        <v>2016</v>
      </c>
      <c r="F78" s="80" t="s">
        <v>92</v>
      </c>
      <c r="G78" s="80" t="s">
        <v>1832</v>
      </c>
      <c r="H78" s="80" t="s">
        <v>1833</v>
      </c>
      <c r="I78" s="177"/>
      <c r="J78" s="81">
        <v>4.2342062362435895</v>
      </c>
      <c r="K78" s="81">
        <v>0.83281392785744424</v>
      </c>
      <c r="L78" s="81">
        <v>19.151771857108276</v>
      </c>
      <c r="M78" s="81">
        <v>7.4550772280785029</v>
      </c>
      <c r="N78" s="81">
        <v>12.96996239455299</v>
      </c>
      <c r="O78" s="81">
        <v>5.9816262045334305</v>
      </c>
      <c r="P78" s="81">
        <v>10.111000344780356</v>
      </c>
      <c r="Q78" s="81">
        <v>0.34729768094487196</v>
      </c>
      <c r="R78" s="81">
        <v>0</v>
      </c>
      <c r="S78" s="81">
        <v>0.20839047283151502</v>
      </c>
      <c r="T78" s="82"/>
      <c r="U78" s="81">
        <v>160841</v>
      </c>
      <c r="V78" s="81">
        <v>273</v>
      </c>
      <c r="W78" s="81">
        <v>369</v>
      </c>
      <c r="X78" s="81">
        <v>1436</v>
      </c>
      <c r="Y78" s="81">
        <v>2439</v>
      </c>
      <c r="Z78" s="81">
        <v>3518</v>
      </c>
      <c r="AA78" s="81">
        <v>2081</v>
      </c>
      <c r="AB78" s="81">
        <v>4917</v>
      </c>
      <c r="AC78" s="81">
        <v>0</v>
      </c>
      <c r="AD78" s="81">
        <v>0.20839047283151499</v>
      </c>
      <c r="AE78" s="82"/>
      <c r="AF78" s="81">
        <v>1326857.1692166971</v>
      </c>
      <c r="AG78" s="81">
        <v>560675.93522155669</v>
      </c>
      <c r="AH78" s="81">
        <v>1951774.3292530179</v>
      </c>
      <c r="AI78" s="81">
        <v>9116631.3290428799</v>
      </c>
      <c r="AJ78" s="81">
        <v>10478420.09596852</v>
      </c>
      <c r="AK78" s="81">
        <v>0</v>
      </c>
      <c r="AL78" s="81">
        <v>0</v>
      </c>
      <c r="AM78" s="81">
        <v>674377.74257479399</v>
      </c>
      <c r="AN78" s="81">
        <v>0</v>
      </c>
      <c r="AO78" s="81">
        <v>0</v>
      </c>
      <c r="AP78" s="82"/>
      <c r="AQ78" s="81">
        <v>94</v>
      </c>
      <c r="AR78" s="81">
        <v>24</v>
      </c>
      <c r="AS78" s="81">
        <v>0</v>
      </c>
      <c r="AT78" s="81">
        <v>0</v>
      </c>
      <c r="AU78" s="81">
        <v>0</v>
      </c>
      <c r="AV78" s="81">
        <v>0</v>
      </c>
      <c r="AW78" s="81" t="s">
        <v>564</v>
      </c>
      <c r="AX78" s="82"/>
      <c r="AY78" s="81">
        <v>589.678</v>
      </c>
      <c r="AZ78" s="81">
        <v>4587</v>
      </c>
      <c r="BA78" s="81">
        <v>0</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1920</v>
      </c>
      <c r="B79" s="80">
        <v>456</v>
      </c>
      <c r="C79" s="80">
        <v>14</v>
      </c>
      <c r="D79" s="80">
        <v>27</v>
      </c>
      <c r="E79" s="80">
        <v>2017</v>
      </c>
      <c r="F79" s="80" t="s">
        <v>71</v>
      </c>
      <c r="G79" s="80" t="s">
        <v>1832</v>
      </c>
      <c r="H79" s="80" t="s">
        <v>1833</v>
      </c>
      <c r="I79" s="177"/>
      <c r="J79" s="81">
        <v>5.6161687404706528</v>
      </c>
      <c r="K79" s="81">
        <v>0.85101113869321188</v>
      </c>
      <c r="L79" s="81">
        <v>17.288497027525345</v>
      </c>
      <c r="M79" s="81">
        <v>7.4751311657940214</v>
      </c>
      <c r="N79" s="81">
        <v>13.024894579270713</v>
      </c>
      <c r="O79" s="81">
        <v>5.9877182310570864</v>
      </c>
      <c r="P79" s="81">
        <v>10.162821416078206</v>
      </c>
      <c r="Q79" s="81">
        <v>0.34068368642086311</v>
      </c>
      <c r="R79" s="81">
        <v>0</v>
      </c>
      <c r="S79" s="81">
        <v>0.2470201411359286</v>
      </c>
      <c r="T79" s="82"/>
      <c r="U79" s="81">
        <v>209919</v>
      </c>
      <c r="V79" s="81">
        <v>273</v>
      </c>
      <c r="W79" s="81">
        <v>369</v>
      </c>
      <c r="X79" s="81">
        <v>1436</v>
      </c>
      <c r="Y79" s="81">
        <v>2503</v>
      </c>
      <c r="Z79" s="81">
        <v>3580</v>
      </c>
      <c r="AA79" s="81">
        <v>2105</v>
      </c>
      <c r="AB79" s="81">
        <v>4988</v>
      </c>
      <c r="AC79" s="81">
        <v>0</v>
      </c>
      <c r="AD79" s="81">
        <v>0.2470201411359286</v>
      </c>
      <c r="AE79" s="82"/>
      <c r="AF79" s="81">
        <v>1701660.8032333939</v>
      </c>
      <c r="AG79" s="81">
        <v>562305.00615713955</v>
      </c>
      <c r="AH79" s="81">
        <v>2384298.8471018481</v>
      </c>
      <c r="AI79" s="81">
        <v>8891080.1313731652</v>
      </c>
      <c r="AJ79" s="81">
        <v>9423597.811952034</v>
      </c>
      <c r="AK79" s="81">
        <v>0</v>
      </c>
      <c r="AL79" s="81">
        <v>0</v>
      </c>
      <c r="AM79" s="81">
        <v>685186.00829104031</v>
      </c>
      <c r="AN79" s="81">
        <v>0</v>
      </c>
      <c r="AO79" s="81">
        <v>0</v>
      </c>
      <c r="AP79" s="82"/>
      <c r="AQ79" s="81">
        <v>106</v>
      </c>
      <c r="AR79" s="81">
        <v>27</v>
      </c>
      <c r="AS79" s="81">
        <v>0</v>
      </c>
      <c r="AT79" s="81">
        <v>0</v>
      </c>
      <c r="AU79" s="81">
        <v>0</v>
      </c>
      <c r="AV79" s="81">
        <v>3</v>
      </c>
      <c r="AW79" s="81" t="s">
        <v>564</v>
      </c>
      <c r="AX79" s="82"/>
      <c r="AY79" s="81">
        <v>674.77800000000002</v>
      </c>
      <c r="AZ79" s="81">
        <v>6662.1</v>
      </c>
      <c r="BA79" s="81">
        <v>0</v>
      </c>
      <c r="BB79" s="81">
        <v>0</v>
      </c>
      <c r="BC79" s="81">
        <v>0</v>
      </c>
      <c r="BD79" s="81">
        <v>900</v>
      </c>
      <c r="BE79" s="81" t="s">
        <v>564</v>
      </c>
      <c r="BF79" s="82"/>
      <c r="BG79" s="81">
        <v>4.08</v>
      </c>
      <c r="BH79" s="81">
        <v>0</v>
      </c>
      <c r="BI79" s="81">
        <v>0</v>
      </c>
      <c r="BJ79" s="81">
        <v>0</v>
      </c>
      <c r="BK79" s="81">
        <v>0</v>
      </c>
      <c r="BL79" s="81">
        <v>0</v>
      </c>
      <c r="BM79" s="82"/>
      <c r="BN79" s="81">
        <v>1</v>
      </c>
      <c r="BO79" s="81">
        <v>0</v>
      </c>
      <c r="BP79" s="81">
        <v>0</v>
      </c>
      <c r="BQ79" s="81">
        <v>0</v>
      </c>
      <c r="BR79" s="81">
        <v>0</v>
      </c>
      <c r="BS79" s="81">
        <v>0</v>
      </c>
      <c r="BT79"/>
      <c r="BU79" s="80">
        <v>0</v>
      </c>
      <c r="BV79" s="80">
        <v>0</v>
      </c>
      <c r="BW79" s="80">
        <v>0</v>
      </c>
      <c r="BX79" s="80">
        <v>4.08</v>
      </c>
      <c r="BY79" s="80">
        <v>0</v>
      </c>
      <c r="BZ79" s="80">
        <v>0</v>
      </c>
      <c r="CA79" s="80">
        <v>0</v>
      </c>
      <c r="CB79" s="80">
        <v>0</v>
      </c>
      <c r="CC79" s="80">
        <v>0</v>
      </c>
    </row>
    <row r="80" spans="1:81">
      <c r="A80" s="80" t="s">
        <v>1921</v>
      </c>
      <c r="B80" s="80">
        <v>457</v>
      </c>
      <c r="C80" s="80">
        <v>15</v>
      </c>
      <c r="D80" s="80">
        <v>27</v>
      </c>
      <c r="E80" s="80">
        <v>2018</v>
      </c>
      <c r="F80" s="80" t="s">
        <v>93</v>
      </c>
      <c r="G80" s="80" t="s">
        <v>1832</v>
      </c>
      <c r="H80" s="80" t="s">
        <v>1833</v>
      </c>
      <c r="I80" s="177"/>
      <c r="J80" s="81">
        <v>4.6399979332231265</v>
      </c>
      <c r="K80" s="81">
        <v>0.79206087025471283</v>
      </c>
      <c r="L80" s="81">
        <v>15.859969203422818</v>
      </c>
      <c r="M80" s="81">
        <v>7.511999083655005</v>
      </c>
      <c r="N80" s="81">
        <v>12.149902472114684</v>
      </c>
      <c r="O80" s="81">
        <v>5.9211735309089928</v>
      </c>
      <c r="P80" s="81">
        <v>10.195495064202065</v>
      </c>
      <c r="Q80" s="81">
        <v>0.31689782287118984</v>
      </c>
      <c r="R80" s="81">
        <v>0</v>
      </c>
      <c r="S80" s="81">
        <v>0.25699632003082473</v>
      </c>
      <c r="T80" s="82"/>
      <c r="U80" s="81">
        <v>181216</v>
      </c>
      <c r="V80" s="81">
        <v>273</v>
      </c>
      <c r="W80" s="81">
        <v>369</v>
      </c>
      <c r="X80" s="81">
        <v>1436</v>
      </c>
      <c r="Y80" s="81">
        <v>2536</v>
      </c>
      <c r="Z80" s="81">
        <v>3608</v>
      </c>
      <c r="AA80" s="81">
        <v>2133</v>
      </c>
      <c r="AB80" s="81">
        <v>5000</v>
      </c>
      <c r="AC80" s="81">
        <v>0</v>
      </c>
      <c r="AD80" s="81">
        <v>0.25699632003082468</v>
      </c>
      <c r="AE80" s="82"/>
      <c r="AF80" s="81">
        <v>1474604.1830576181</v>
      </c>
      <c r="AG80" s="81">
        <v>508751.5149177346</v>
      </c>
      <c r="AH80" s="81">
        <v>2247201.9567684252</v>
      </c>
      <c r="AI80" s="81">
        <v>9088500.026485892</v>
      </c>
      <c r="AJ80" s="81">
        <v>9253552.9114552438</v>
      </c>
      <c r="AK80" s="81">
        <v>0</v>
      </c>
      <c r="AL80" s="81">
        <v>0</v>
      </c>
      <c r="AM80" s="81">
        <v>688255.55355824425</v>
      </c>
      <c r="AN80" s="81">
        <v>0</v>
      </c>
      <c r="AO80" s="81">
        <v>0</v>
      </c>
      <c r="AP80" s="82"/>
      <c r="AQ80" s="81">
        <v>112</v>
      </c>
      <c r="AR80" s="81">
        <v>32</v>
      </c>
      <c r="AS80" s="81">
        <v>0</v>
      </c>
      <c r="AT80" s="81">
        <v>0</v>
      </c>
      <c r="AU80" s="81">
        <v>0</v>
      </c>
      <c r="AV80" s="81">
        <v>4</v>
      </c>
      <c r="AW80" s="81" t="s">
        <v>564</v>
      </c>
      <c r="AX80" s="82"/>
      <c r="AY80" s="81">
        <v>712.87800000000004</v>
      </c>
      <c r="AZ80" s="81">
        <v>6858</v>
      </c>
      <c r="BA80" s="81">
        <v>0</v>
      </c>
      <c r="BB80" s="81">
        <v>0</v>
      </c>
      <c r="BC80" s="81">
        <v>0</v>
      </c>
      <c r="BD80" s="81">
        <v>1200</v>
      </c>
      <c r="BE80" s="81" t="s">
        <v>564</v>
      </c>
      <c r="BF80" s="82"/>
      <c r="BG80" s="81">
        <v>3.4630000000000001</v>
      </c>
      <c r="BH80" s="81">
        <v>0</v>
      </c>
      <c r="BI80" s="81">
        <v>0</v>
      </c>
      <c r="BJ80" s="81">
        <v>0</v>
      </c>
      <c r="BK80" s="81">
        <v>0</v>
      </c>
      <c r="BL80" s="81">
        <v>0</v>
      </c>
      <c r="BM80" s="82"/>
      <c r="BN80" s="81">
        <v>1</v>
      </c>
      <c r="BO80" s="81">
        <v>0</v>
      </c>
      <c r="BP80" s="81">
        <v>0</v>
      </c>
      <c r="BQ80" s="81">
        <v>0</v>
      </c>
      <c r="BR80" s="81">
        <v>0</v>
      </c>
      <c r="BS80" s="81">
        <v>0</v>
      </c>
      <c r="BT80"/>
      <c r="BU80" s="80">
        <v>0</v>
      </c>
      <c r="BV80" s="80">
        <v>0</v>
      </c>
      <c r="BW80" s="80">
        <v>0</v>
      </c>
      <c r="BX80" s="80">
        <v>3.4630000000000001</v>
      </c>
      <c r="BY80" s="80">
        <v>0</v>
      </c>
      <c r="BZ80" s="80">
        <v>0</v>
      </c>
      <c r="CA80" s="80">
        <v>0</v>
      </c>
      <c r="CB80" s="80">
        <v>0</v>
      </c>
      <c r="CC80" s="80">
        <v>0</v>
      </c>
    </row>
    <row r="81" spans="1:81">
      <c r="A81" s="80" t="s">
        <v>1922</v>
      </c>
      <c r="B81" s="80">
        <v>458</v>
      </c>
      <c r="C81" s="80">
        <v>16</v>
      </c>
      <c r="D81" s="80">
        <v>27</v>
      </c>
      <c r="E81" s="80">
        <v>2019</v>
      </c>
      <c r="F81" s="80" t="s">
        <v>73</v>
      </c>
      <c r="G81" s="80" t="s">
        <v>1832</v>
      </c>
      <c r="H81" s="80" t="s">
        <v>1833</v>
      </c>
      <c r="I81" s="177"/>
      <c r="J81" s="81">
        <v>4.9286222158039168</v>
      </c>
      <c r="K81" s="81">
        <v>0.73497416402327698</v>
      </c>
      <c r="L81" s="81">
        <v>15.931027277050966</v>
      </c>
      <c r="M81" s="81">
        <v>6.7389452897104629</v>
      </c>
      <c r="N81" s="81">
        <v>12.39695784852749</v>
      </c>
      <c r="O81" s="81">
        <v>5.8316300383875461</v>
      </c>
      <c r="P81" s="81">
        <v>8.5001160017672373</v>
      </c>
      <c r="Q81" s="81">
        <v>0.30589047163736421</v>
      </c>
      <c r="R81" s="81">
        <v>0</v>
      </c>
      <c r="S81" s="81">
        <v>0.17577307834226399</v>
      </c>
      <c r="T81" s="82"/>
      <c r="U81" s="81">
        <v>202488</v>
      </c>
      <c r="V81" s="81">
        <v>273</v>
      </c>
      <c r="W81" s="81">
        <v>369</v>
      </c>
      <c r="X81" s="81">
        <v>1436</v>
      </c>
      <c r="Y81" s="81">
        <v>2556</v>
      </c>
      <c r="Z81" s="81">
        <v>3651</v>
      </c>
      <c r="AA81" s="81">
        <v>1765</v>
      </c>
      <c r="AB81" s="81">
        <v>4957</v>
      </c>
      <c r="AC81" s="81">
        <v>0</v>
      </c>
      <c r="AD81" s="81">
        <v>0.17577307834226399</v>
      </c>
      <c r="AE81" s="82"/>
      <c r="AF81" s="81">
        <v>1616832.278576968</v>
      </c>
      <c r="AG81" s="81">
        <v>508600.85931617091</v>
      </c>
      <c r="AH81" s="81">
        <v>2426306.869251478</v>
      </c>
      <c r="AI81" s="81">
        <v>8905975.5420321506</v>
      </c>
      <c r="AJ81" s="81">
        <v>9485476.2219907101</v>
      </c>
      <c r="AK81" s="81">
        <v>0</v>
      </c>
      <c r="AL81" s="81">
        <v>0</v>
      </c>
      <c r="AM81" s="81">
        <v>675106.08372397907</v>
      </c>
      <c r="AN81" s="81">
        <v>0</v>
      </c>
      <c r="AO81" s="81">
        <v>0</v>
      </c>
      <c r="AP81" s="82"/>
      <c r="AQ81" s="81">
        <v>118</v>
      </c>
      <c r="AR81" s="81">
        <v>37</v>
      </c>
      <c r="AS81" s="81">
        <v>0</v>
      </c>
      <c r="AT81" s="81">
        <v>0</v>
      </c>
      <c r="AU81" s="81">
        <v>0</v>
      </c>
      <c r="AV81" s="81">
        <v>5</v>
      </c>
      <c r="AW81" s="81" t="s">
        <v>564</v>
      </c>
      <c r="AX81" s="82"/>
      <c r="AY81" s="81">
        <v>752.59799999999996</v>
      </c>
      <c r="AZ81" s="81">
        <v>7078.6</v>
      </c>
      <c r="BA81" s="81">
        <v>0</v>
      </c>
      <c r="BB81" s="81">
        <v>0</v>
      </c>
      <c r="BC81" s="81">
        <v>0</v>
      </c>
      <c r="BD81" s="81">
        <v>1650</v>
      </c>
      <c r="BE81" s="81" t="s">
        <v>564</v>
      </c>
      <c r="BF81" s="82"/>
      <c r="BG81" s="81">
        <v>0</v>
      </c>
      <c r="BH81" s="81">
        <v>0</v>
      </c>
      <c r="BI81" s="81">
        <v>0</v>
      </c>
      <c r="BJ81" s="81">
        <v>0</v>
      </c>
      <c r="BK81" s="81">
        <v>10.555999999999999</v>
      </c>
      <c r="BL81" s="81">
        <v>0</v>
      </c>
      <c r="BM81" s="82"/>
      <c r="BN81" s="81">
        <v>0</v>
      </c>
      <c r="BO81" s="81">
        <v>0</v>
      </c>
      <c r="BP81" s="81">
        <v>0</v>
      </c>
      <c r="BQ81" s="81">
        <v>0</v>
      </c>
      <c r="BR81" s="81">
        <v>1</v>
      </c>
      <c r="BS81" s="81">
        <v>0</v>
      </c>
      <c r="BT81"/>
      <c r="BU81" s="80">
        <v>0</v>
      </c>
      <c r="BV81" s="80">
        <v>0</v>
      </c>
      <c r="BW81" s="80">
        <v>0</v>
      </c>
      <c r="BX81" s="80">
        <v>10.555999999999999</v>
      </c>
      <c r="BY81" s="80">
        <v>0</v>
      </c>
      <c r="BZ81" s="80">
        <v>0</v>
      </c>
      <c r="CA81" s="80">
        <v>0</v>
      </c>
      <c r="CB81" s="80">
        <v>0</v>
      </c>
      <c r="CC81" s="80">
        <v>0</v>
      </c>
    </row>
    <row r="82" spans="1:81">
      <c r="A82" s="80" t="s">
        <v>1923</v>
      </c>
      <c r="B82" s="80">
        <v>459</v>
      </c>
      <c r="C82" s="80">
        <v>17</v>
      </c>
      <c r="D82" s="80">
        <v>27</v>
      </c>
      <c r="E82" s="80">
        <v>2020</v>
      </c>
      <c r="F82" s="80" t="s">
        <v>218</v>
      </c>
      <c r="G82" s="80" t="s">
        <v>1832</v>
      </c>
      <c r="H82" s="80" t="s">
        <v>1833</v>
      </c>
      <c r="I82" s="177"/>
      <c r="J82" s="81">
        <v>16.319563605158571</v>
      </c>
      <c r="K82" s="81">
        <v>0.76239598727766134</v>
      </c>
      <c r="L82" s="81">
        <v>22.398981021843877</v>
      </c>
      <c r="M82" s="81">
        <v>6.73869867302587</v>
      </c>
      <c r="N82" s="81">
        <v>11.544774278695749</v>
      </c>
      <c r="O82" s="81">
        <v>5.1849025276671492</v>
      </c>
      <c r="P82" s="81">
        <v>9.7073633996940654</v>
      </c>
      <c r="Q82" s="81">
        <v>0.2926931811031111</v>
      </c>
      <c r="R82" s="81">
        <v>0</v>
      </c>
      <c r="S82" s="81">
        <v>0.18565784031278029</v>
      </c>
      <c r="T82" s="82"/>
      <c r="U82" s="81">
        <v>760042</v>
      </c>
      <c r="V82" s="81">
        <v>262</v>
      </c>
      <c r="W82" s="81">
        <v>461</v>
      </c>
      <c r="X82" s="81">
        <v>1510</v>
      </c>
      <c r="Y82" s="81">
        <v>2597</v>
      </c>
      <c r="Z82" s="81">
        <v>3705</v>
      </c>
      <c r="AA82" s="81">
        <v>2190</v>
      </c>
      <c r="AB82" s="81">
        <v>4964</v>
      </c>
      <c r="AC82" s="81">
        <v>0</v>
      </c>
      <c r="AD82" s="81">
        <v>0.18565784031278029</v>
      </c>
      <c r="AE82" s="82"/>
      <c r="AF82" s="81">
        <v>5934337.5821023192</v>
      </c>
      <c r="AG82" s="81">
        <v>488467.5633900275</v>
      </c>
      <c r="AH82" s="81">
        <v>3284772.2215958307</v>
      </c>
      <c r="AI82" s="81">
        <v>8669939.3036771379</v>
      </c>
      <c r="AJ82" s="81">
        <v>9839044.1242044661</v>
      </c>
      <c r="AK82" s="81"/>
      <c r="AL82" s="81"/>
      <c r="AM82" s="81">
        <v>647857.15119029093</v>
      </c>
      <c r="AN82" s="81"/>
      <c r="AO82" s="81"/>
      <c r="AP82" s="82"/>
      <c r="AQ82" s="81">
        <v>122</v>
      </c>
      <c r="AR82" s="81">
        <v>41</v>
      </c>
      <c r="AS82" s="81">
        <v>0</v>
      </c>
      <c r="AT82" s="81">
        <v>0</v>
      </c>
      <c r="AU82" s="81">
        <v>0</v>
      </c>
      <c r="AV82" s="81">
        <v>5</v>
      </c>
      <c r="AW82" s="81">
        <v>0</v>
      </c>
      <c r="AX82" s="82"/>
      <c r="AY82" s="81">
        <v>772.06999999999994</v>
      </c>
      <c r="AZ82" s="81">
        <v>7259</v>
      </c>
      <c r="BA82" s="81">
        <v>0</v>
      </c>
      <c r="BB82" s="81">
        <v>0</v>
      </c>
      <c r="BC82" s="81">
        <v>0</v>
      </c>
      <c r="BD82" s="81">
        <v>1650</v>
      </c>
      <c r="BE82" s="81">
        <v>0</v>
      </c>
      <c r="BF82" s="82"/>
      <c r="BG82" s="81">
        <v>11.27</v>
      </c>
      <c r="BH82" s="81">
        <v>0</v>
      </c>
      <c r="BI82" s="81">
        <v>0</v>
      </c>
      <c r="BJ82" s="81">
        <v>0</v>
      </c>
      <c r="BK82" s="81">
        <v>0</v>
      </c>
      <c r="BL82" s="81">
        <v>0</v>
      </c>
      <c r="BM82" s="82"/>
      <c r="BN82" s="81">
        <v>1</v>
      </c>
      <c r="BO82" s="81">
        <v>0</v>
      </c>
      <c r="BP82" s="81">
        <v>0</v>
      </c>
      <c r="BQ82" s="81">
        <v>0</v>
      </c>
      <c r="BR82" s="81">
        <v>0</v>
      </c>
      <c r="BS82" s="81">
        <v>0</v>
      </c>
      <c r="BT82"/>
      <c r="BU82" s="80">
        <v>0</v>
      </c>
      <c r="BV82" s="80">
        <v>0</v>
      </c>
      <c r="BW82" s="80">
        <v>0</v>
      </c>
      <c r="BX82" s="80">
        <v>11.27</v>
      </c>
      <c r="BY82" s="80">
        <v>0</v>
      </c>
      <c r="BZ82" s="80">
        <v>0</v>
      </c>
      <c r="CA82" s="80">
        <v>0</v>
      </c>
      <c r="CB82" s="80">
        <v>0</v>
      </c>
      <c r="CC82" s="80">
        <v>0</v>
      </c>
    </row>
    <row r="83" spans="1:81">
      <c r="A83" s="80" t="s">
        <v>1840</v>
      </c>
      <c r="B83" s="80">
        <v>459</v>
      </c>
      <c r="C83" s="80">
        <v>18</v>
      </c>
      <c r="D83" s="80">
        <v>27</v>
      </c>
      <c r="E83" s="80">
        <v>2021</v>
      </c>
      <c r="F83" s="80" t="s">
        <v>75</v>
      </c>
      <c r="G83" s="174" t="s">
        <v>1832</v>
      </c>
      <c r="H83" s="80" t="s">
        <v>1833</v>
      </c>
      <c r="I83" s="177"/>
      <c r="J83" s="81">
        <v>7.9916436114088052</v>
      </c>
      <c r="K83" s="81">
        <v>0.73439896386295833</v>
      </c>
      <c r="L83" s="81">
        <v>20.441062431885179</v>
      </c>
      <c r="M83" s="81">
        <v>6.8062999149820422</v>
      </c>
      <c r="N83" s="81">
        <v>10.924243406519896</v>
      </c>
      <c r="O83" s="81">
        <v>5.0490153462957377</v>
      </c>
      <c r="P83" s="81">
        <v>10.12691037944721</v>
      </c>
      <c r="Q83" s="81">
        <v>0.29447528408996165</v>
      </c>
      <c r="R83" s="81">
        <v>0</v>
      </c>
      <c r="S83" s="81">
        <v>0.24327274753648731</v>
      </c>
      <c r="T83" s="82"/>
      <c r="U83" s="81">
        <v>382214</v>
      </c>
      <c r="V83" s="81">
        <v>262</v>
      </c>
      <c r="W83" s="81">
        <v>461</v>
      </c>
      <c r="X83" s="81">
        <v>1510</v>
      </c>
      <c r="Y83" s="81">
        <v>2587</v>
      </c>
      <c r="Z83" s="81">
        <v>3715</v>
      </c>
      <c r="AA83" s="81">
        <v>2228</v>
      </c>
      <c r="AB83" s="81">
        <v>4935</v>
      </c>
      <c r="AC83" s="81">
        <v>0</v>
      </c>
      <c r="AD83" s="81">
        <v>0.24327274753648731</v>
      </c>
      <c r="AE83" s="82"/>
      <c r="AF83" s="81">
        <v>2927594.7215026398</v>
      </c>
      <c r="AG83" s="81">
        <v>496902.63147960312</v>
      </c>
      <c r="AH83" s="81">
        <v>2944989.4585160511</v>
      </c>
      <c r="AI83" s="81">
        <v>9460184.630703222</v>
      </c>
      <c r="AJ83" s="81">
        <v>9551459.3389640599</v>
      </c>
      <c r="AK83" s="81">
        <v>0</v>
      </c>
      <c r="AL83" s="81">
        <v>0</v>
      </c>
      <c r="AM83" s="81">
        <v>647787.28633150738</v>
      </c>
      <c r="AN83" s="81">
        <v>0</v>
      </c>
      <c r="AO83" s="81">
        <v>0</v>
      </c>
      <c r="AP83" s="82"/>
      <c r="AQ83" s="81">
        <v>127</v>
      </c>
      <c r="AR83" s="81">
        <v>43</v>
      </c>
      <c r="AS83" s="81">
        <v>0</v>
      </c>
      <c r="AT83" s="81">
        <v>0</v>
      </c>
      <c r="AU83" s="81">
        <v>0</v>
      </c>
      <c r="AV83" s="81">
        <v>6</v>
      </c>
      <c r="AW83" s="81"/>
      <c r="AX83" s="82"/>
      <c r="AY83" s="81">
        <v>811.9699999999998</v>
      </c>
      <c r="AZ83" s="81">
        <v>7358</v>
      </c>
      <c r="BA83" s="81">
        <v>0</v>
      </c>
      <c r="BB83" s="81">
        <v>0</v>
      </c>
      <c r="BC83" s="81">
        <v>0</v>
      </c>
      <c r="BD83" s="81">
        <v>1950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1831</v>
      </c>
      <c r="B84" s="80">
        <v>459</v>
      </c>
      <c r="C84" s="80">
        <v>19</v>
      </c>
      <c r="D84" s="80">
        <v>27</v>
      </c>
      <c r="E84" s="80">
        <v>2022</v>
      </c>
      <c r="F84" s="80" t="s">
        <v>568</v>
      </c>
      <c r="G84" s="174" t="s">
        <v>1832</v>
      </c>
      <c r="H84" s="80" t="s">
        <v>1833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129</v>
      </c>
      <c r="AR84" s="81">
        <v>46</v>
      </c>
      <c r="AS84" s="81">
        <v>0</v>
      </c>
      <c r="AT84" s="81">
        <v>0</v>
      </c>
      <c r="AU84" s="81">
        <v>0</v>
      </c>
      <c r="AV84" s="81">
        <v>6</v>
      </c>
      <c r="AW84" s="81"/>
      <c r="AX84" s="82"/>
      <c r="AY84" s="81">
        <v>826.3739999999998</v>
      </c>
      <c r="AZ84" s="81">
        <v>7505.4</v>
      </c>
      <c r="BA84" s="81">
        <v>0</v>
      </c>
      <c r="BB84" s="81">
        <v>0</v>
      </c>
      <c r="BC84" s="81">
        <v>0</v>
      </c>
      <c r="BD84" s="81">
        <v>1950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1924</v>
      </c>
      <c r="B85" s="80">
        <v>18</v>
      </c>
      <c r="C85" s="80">
        <v>1</v>
      </c>
      <c r="D85" s="80">
        <v>2</v>
      </c>
      <c r="E85" s="80">
        <v>1990</v>
      </c>
      <c r="F85" s="80" t="s">
        <v>562</v>
      </c>
      <c r="G85" s="80" t="s">
        <v>1925</v>
      </c>
      <c r="H85" s="80" t="s">
        <v>1926</v>
      </c>
      <c r="I85" s="177"/>
      <c r="J85" s="81">
        <v>3.4590638682855661</v>
      </c>
      <c r="K85" s="81">
        <v>1.4124546718286359</v>
      </c>
      <c r="L85" s="81">
        <v>1.1834956324095829</v>
      </c>
      <c r="M85" s="81">
        <v>2.2887911241232666</v>
      </c>
      <c r="N85" s="81">
        <v>6.7283232547136498</v>
      </c>
      <c r="O85" s="81">
        <v>4.6850114628860426</v>
      </c>
      <c r="P85" s="81">
        <v>7.7508814507721349</v>
      </c>
      <c r="Q85" s="81">
        <v>0.48076558281147835</v>
      </c>
      <c r="R85" s="81">
        <v>0</v>
      </c>
      <c r="S85" s="81">
        <v>0.39222874989470669</v>
      </c>
      <c r="T85" s="82"/>
      <c r="U85" s="81">
        <v>562058</v>
      </c>
      <c r="V85" s="81">
        <v>406</v>
      </c>
      <c r="W85" s="81">
        <v>17</v>
      </c>
      <c r="X85" s="81">
        <v>960</v>
      </c>
      <c r="Y85" s="81">
        <v>1749</v>
      </c>
      <c r="Z85" s="81">
        <v>1927</v>
      </c>
      <c r="AA85" s="81">
        <v>1882</v>
      </c>
      <c r="AB85" s="81">
        <v>7806</v>
      </c>
      <c r="AC85" s="81">
        <v>0</v>
      </c>
      <c r="AD85" s="81">
        <v>0.39222874989470669</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1927</v>
      </c>
      <c r="B86" s="80">
        <v>19</v>
      </c>
      <c r="C86" s="80">
        <v>2</v>
      </c>
      <c r="D86" s="80">
        <v>2</v>
      </c>
      <c r="E86" s="80">
        <v>2005</v>
      </c>
      <c r="F86" s="80" t="s">
        <v>565</v>
      </c>
      <c r="G86" s="80" t="s">
        <v>1925</v>
      </c>
      <c r="H86" s="80" t="s">
        <v>1926</v>
      </c>
      <c r="I86" s="177"/>
      <c r="J86" s="81">
        <v>4.0772499225530092</v>
      </c>
      <c r="K86" s="81">
        <v>1.1388469072893368</v>
      </c>
      <c r="L86" s="81">
        <v>2.408501120165262</v>
      </c>
      <c r="M86" s="81">
        <v>4.1371240489969887</v>
      </c>
      <c r="N86" s="81">
        <v>10.235437412304316</v>
      </c>
      <c r="O86" s="81">
        <v>6.9185606170165377</v>
      </c>
      <c r="P86" s="81">
        <v>7.8849443805976591</v>
      </c>
      <c r="Q86" s="81">
        <v>0.39396328694927235</v>
      </c>
      <c r="R86" s="81">
        <v>0</v>
      </c>
      <c r="S86" s="81">
        <v>0.94625768377666564</v>
      </c>
      <c r="T86" s="82"/>
      <c r="U86" s="81">
        <v>526615</v>
      </c>
      <c r="V86" s="81">
        <v>420</v>
      </c>
      <c r="W86" s="81">
        <v>27</v>
      </c>
      <c r="X86" s="81">
        <v>689</v>
      </c>
      <c r="Y86" s="81">
        <v>1901</v>
      </c>
      <c r="Z86" s="81">
        <v>3293</v>
      </c>
      <c r="AA86" s="81">
        <v>1568</v>
      </c>
      <c r="AB86" s="81">
        <v>6687</v>
      </c>
      <c r="AC86" s="81">
        <v>0</v>
      </c>
      <c r="AD86" s="81">
        <v>0.94625768377666564</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1928</v>
      </c>
      <c r="B87" s="80">
        <v>20</v>
      </c>
      <c r="C87" s="80">
        <v>3</v>
      </c>
      <c r="D87" s="80">
        <v>2</v>
      </c>
      <c r="E87" s="80">
        <v>2006</v>
      </c>
      <c r="F87" s="80" t="s">
        <v>566</v>
      </c>
      <c r="G87" s="80" t="s">
        <v>1925</v>
      </c>
      <c r="H87" s="80" t="s">
        <v>1926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1929</v>
      </c>
      <c r="B88" s="80">
        <v>21</v>
      </c>
      <c r="C88" s="80">
        <v>4</v>
      </c>
      <c r="D88" s="80">
        <v>2</v>
      </c>
      <c r="E88" s="80">
        <v>2007</v>
      </c>
      <c r="F88" s="80" t="s">
        <v>567</v>
      </c>
      <c r="G88" s="80" t="s">
        <v>1925</v>
      </c>
      <c r="H88" s="80" t="s">
        <v>1926</v>
      </c>
      <c r="I88" s="177"/>
      <c r="J88" s="81">
        <v>3.5912171137218616</v>
      </c>
      <c r="K88" s="81">
        <v>0.92232229701478419</v>
      </c>
      <c r="L88" s="81">
        <v>4.1431118828696869</v>
      </c>
      <c r="M88" s="81">
        <v>4.741900157156179</v>
      </c>
      <c r="N88" s="81">
        <v>10.21698525093001</v>
      </c>
      <c r="O88" s="81">
        <v>6.5845946203801837</v>
      </c>
      <c r="P88" s="81">
        <v>7.8435861663556361</v>
      </c>
      <c r="Q88" s="81">
        <v>0.40426708870677386</v>
      </c>
      <c r="R88" s="81">
        <v>0</v>
      </c>
      <c r="S88" s="81">
        <v>0.50802752601762124</v>
      </c>
      <c r="T88" s="82"/>
      <c r="U88" s="81">
        <v>516253</v>
      </c>
      <c r="V88" s="81">
        <v>359</v>
      </c>
      <c r="W88" s="81">
        <v>48</v>
      </c>
      <c r="X88" s="81">
        <v>973</v>
      </c>
      <c r="Y88" s="81">
        <v>1903</v>
      </c>
      <c r="Z88" s="81">
        <v>3258</v>
      </c>
      <c r="AA88" s="81">
        <v>1536</v>
      </c>
      <c r="AB88" s="81">
        <v>6499</v>
      </c>
      <c r="AC88" s="81">
        <v>0</v>
      </c>
      <c r="AD88" s="81">
        <v>0.50802752601762124</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1930</v>
      </c>
      <c r="B89" s="80">
        <v>22</v>
      </c>
      <c r="C89" s="80">
        <v>5</v>
      </c>
      <c r="D89" s="80">
        <v>2</v>
      </c>
      <c r="E89" s="80">
        <v>2008</v>
      </c>
      <c r="F89" s="80" t="s">
        <v>84</v>
      </c>
      <c r="G89" s="80" t="s">
        <v>1925</v>
      </c>
      <c r="H89" s="80" t="s">
        <v>1926</v>
      </c>
      <c r="I89" s="177"/>
      <c r="J89" s="81">
        <v>3.3277510866296449</v>
      </c>
      <c r="K89" s="81">
        <v>0.68980487014227054</v>
      </c>
      <c r="L89" s="81">
        <v>3.6910808741158534</v>
      </c>
      <c r="M89" s="81">
        <v>4.7966036017222065</v>
      </c>
      <c r="N89" s="81">
        <v>9.9722437317035411</v>
      </c>
      <c r="O89" s="81">
        <v>6.337893031486213</v>
      </c>
      <c r="P89" s="81">
        <v>7.6663247396308778</v>
      </c>
      <c r="Q89" s="81">
        <v>0.39332518004554978</v>
      </c>
      <c r="R89" s="81">
        <v>0</v>
      </c>
      <c r="S89" s="81">
        <v>0.64139834475280633</v>
      </c>
      <c r="T89" s="82"/>
      <c r="U89" s="81">
        <v>547293</v>
      </c>
      <c r="V89" s="81">
        <v>359</v>
      </c>
      <c r="W89" s="81">
        <v>48</v>
      </c>
      <c r="X89" s="81">
        <v>973</v>
      </c>
      <c r="Y89" s="81">
        <v>1911</v>
      </c>
      <c r="Z89" s="81">
        <v>3246</v>
      </c>
      <c r="AA89" s="81">
        <v>1503</v>
      </c>
      <c r="AB89" s="81">
        <v>6427</v>
      </c>
      <c r="AC89" s="81">
        <v>0</v>
      </c>
      <c r="AD89" s="81">
        <v>0.64139834475280633</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1931</v>
      </c>
      <c r="B90" s="80">
        <v>23</v>
      </c>
      <c r="C90" s="80">
        <v>6</v>
      </c>
      <c r="D90" s="80">
        <v>2</v>
      </c>
      <c r="E90" s="80">
        <v>2009</v>
      </c>
      <c r="F90" s="80" t="s">
        <v>85</v>
      </c>
      <c r="G90" s="80" t="s">
        <v>1925</v>
      </c>
      <c r="H90" s="80" t="s">
        <v>1926</v>
      </c>
      <c r="I90" s="177"/>
      <c r="J90" s="81">
        <v>4.1994877237082102</v>
      </c>
      <c r="K90" s="81">
        <v>0.66277241366741235</v>
      </c>
      <c r="L90" s="81">
        <v>3.6590299377727158</v>
      </c>
      <c r="M90" s="81">
        <v>5.1436549855278519</v>
      </c>
      <c r="N90" s="81">
        <v>8.9870337288974529</v>
      </c>
      <c r="O90" s="81">
        <v>6.4586394730399199</v>
      </c>
      <c r="P90" s="81">
        <v>7.2738208699468156</v>
      </c>
      <c r="Q90" s="81">
        <v>0.37042687499730742</v>
      </c>
      <c r="R90" s="81">
        <v>0</v>
      </c>
      <c r="S90" s="81">
        <v>0.51691803575841422</v>
      </c>
      <c r="T90" s="82"/>
      <c r="U90" s="81">
        <v>546621</v>
      </c>
      <c r="V90" s="81">
        <v>317</v>
      </c>
      <c r="W90" s="81">
        <v>68</v>
      </c>
      <c r="X90" s="81">
        <v>1051</v>
      </c>
      <c r="Y90" s="81">
        <v>1907</v>
      </c>
      <c r="Z90" s="81">
        <v>3265</v>
      </c>
      <c r="AA90" s="81">
        <v>1464</v>
      </c>
      <c r="AB90" s="81">
        <v>6354</v>
      </c>
      <c r="AC90" s="81">
        <v>0</v>
      </c>
      <c r="AD90" s="81">
        <v>0.51691803575841422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25</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1932</v>
      </c>
      <c r="B91" s="80">
        <v>24</v>
      </c>
      <c r="C91" s="80">
        <v>7</v>
      </c>
      <c r="D91" s="80">
        <v>2</v>
      </c>
      <c r="E91" s="80">
        <v>2010</v>
      </c>
      <c r="F91" s="80" t="s">
        <v>86</v>
      </c>
      <c r="G91" s="80" t="s">
        <v>1925</v>
      </c>
      <c r="H91" s="80" t="s">
        <v>1926</v>
      </c>
      <c r="I91" s="177"/>
      <c r="J91" s="81">
        <v>3.0188881839864203</v>
      </c>
      <c r="K91" s="81">
        <v>0.67894781890793476</v>
      </c>
      <c r="L91" s="81">
        <v>3.4695294492144271</v>
      </c>
      <c r="M91" s="81">
        <v>4.9392691736424643</v>
      </c>
      <c r="N91" s="81">
        <v>9.2356302652033371</v>
      </c>
      <c r="O91" s="81">
        <v>6.4898051071764904</v>
      </c>
      <c r="P91" s="81">
        <v>7.4244577750204375</v>
      </c>
      <c r="Q91" s="81">
        <v>0.37891945185937254</v>
      </c>
      <c r="R91" s="81">
        <v>0</v>
      </c>
      <c r="S91" s="81">
        <v>0.5756262305992077</v>
      </c>
      <c r="T91" s="82"/>
      <c r="U91" s="81">
        <v>450241</v>
      </c>
      <c r="V91" s="81">
        <v>317</v>
      </c>
      <c r="W91" s="81">
        <v>68</v>
      </c>
      <c r="X91" s="81">
        <v>1051</v>
      </c>
      <c r="Y91" s="81">
        <v>1904</v>
      </c>
      <c r="Z91" s="81">
        <v>3296</v>
      </c>
      <c r="AA91" s="81">
        <v>1457</v>
      </c>
      <c r="AB91" s="81">
        <v>6228</v>
      </c>
      <c r="AC91" s="81">
        <v>0</v>
      </c>
      <c r="AD91" s="81">
        <v>0.5756262305992077</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27.9</v>
      </c>
      <c r="BJ91" s="81">
        <v>0</v>
      </c>
      <c r="BK91" s="81">
        <v>0</v>
      </c>
      <c r="BL91" s="81">
        <v>0</v>
      </c>
      <c r="BM91" s="82"/>
      <c r="BN91" s="81">
        <v>0</v>
      </c>
      <c r="BO91" s="81">
        <v>0</v>
      </c>
      <c r="BP91" s="81">
        <v>1</v>
      </c>
      <c r="BQ91" s="81">
        <v>0</v>
      </c>
      <c r="BR91" s="81">
        <v>0</v>
      </c>
      <c r="BS91" s="81">
        <v>0</v>
      </c>
      <c r="BT91"/>
      <c r="BU91" s="80">
        <v>27.9</v>
      </c>
      <c r="BV91" s="80">
        <v>0</v>
      </c>
      <c r="BW91" s="80">
        <v>0</v>
      </c>
      <c r="BX91" s="80">
        <v>0</v>
      </c>
      <c r="BY91" s="80">
        <v>0</v>
      </c>
      <c r="BZ91" s="80">
        <v>0</v>
      </c>
      <c r="CA91" s="80">
        <v>0</v>
      </c>
      <c r="CB91" s="80">
        <v>0</v>
      </c>
      <c r="CC91" s="80">
        <v>0</v>
      </c>
    </row>
    <row r="92" spans="1:81">
      <c r="A92" s="80" t="s">
        <v>1933</v>
      </c>
      <c r="B92" s="80">
        <v>25</v>
      </c>
      <c r="C92" s="80">
        <v>8</v>
      </c>
      <c r="D92" s="80">
        <v>2</v>
      </c>
      <c r="E92" s="80">
        <v>2011</v>
      </c>
      <c r="F92" s="80" t="s">
        <v>87</v>
      </c>
      <c r="G92" s="80" t="s">
        <v>1925</v>
      </c>
      <c r="H92" s="80" t="s">
        <v>1926</v>
      </c>
      <c r="I92" s="177"/>
      <c r="J92" s="81">
        <v>3.4351991032380753</v>
      </c>
      <c r="K92" s="81">
        <v>0.87219949845238309</v>
      </c>
      <c r="L92" s="81">
        <v>2.7416739474761678</v>
      </c>
      <c r="M92" s="81">
        <v>5.5648570165566813</v>
      </c>
      <c r="N92" s="81">
        <v>10.672728714933413</v>
      </c>
      <c r="O92" s="81">
        <v>6.3730103693384326</v>
      </c>
      <c r="P92" s="81">
        <v>7.2494902132937629</v>
      </c>
      <c r="Q92" s="81">
        <v>0.42921057925600486</v>
      </c>
      <c r="R92" s="81">
        <v>0</v>
      </c>
      <c r="S92" s="81">
        <v>0.60704884431230877</v>
      </c>
      <c r="T92" s="82"/>
      <c r="U92" s="81">
        <v>472796</v>
      </c>
      <c r="V92" s="81">
        <v>317</v>
      </c>
      <c r="W92" s="81">
        <v>68</v>
      </c>
      <c r="X92" s="81">
        <v>1051</v>
      </c>
      <c r="Y92" s="81">
        <v>1901</v>
      </c>
      <c r="Z92" s="81">
        <v>3307</v>
      </c>
      <c r="AA92" s="81">
        <v>1465</v>
      </c>
      <c r="AB92" s="81">
        <v>6116</v>
      </c>
      <c r="AC92" s="81">
        <v>0</v>
      </c>
      <c r="AD92" s="81">
        <v>0.60704884431230877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27.579000000000001</v>
      </c>
      <c r="BJ92" s="81">
        <v>0</v>
      </c>
      <c r="BK92" s="81">
        <v>0</v>
      </c>
      <c r="BL92" s="81">
        <v>0</v>
      </c>
      <c r="BM92" s="82"/>
      <c r="BN92" s="81">
        <v>0</v>
      </c>
      <c r="BO92" s="81">
        <v>0</v>
      </c>
      <c r="BP92" s="81">
        <v>1</v>
      </c>
      <c r="BQ92" s="81">
        <v>0</v>
      </c>
      <c r="BR92" s="81">
        <v>0</v>
      </c>
      <c r="BS92" s="81">
        <v>0</v>
      </c>
      <c r="BT92"/>
      <c r="BU92" s="80">
        <v>27.579000000000001</v>
      </c>
      <c r="BV92" s="80">
        <v>0</v>
      </c>
      <c r="BW92" s="80">
        <v>0</v>
      </c>
      <c r="BX92" s="80">
        <v>0</v>
      </c>
      <c r="BY92" s="80">
        <v>0</v>
      </c>
      <c r="BZ92" s="80">
        <v>0</v>
      </c>
      <c r="CA92" s="80">
        <v>0</v>
      </c>
      <c r="CB92" s="80">
        <v>0</v>
      </c>
      <c r="CC92" s="80">
        <v>0</v>
      </c>
    </row>
    <row r="93" spans="1:81">
      <c r="A93" s="80" t="s">
        <v>1934</v>
      </c>
      <c r="B93" s="80">
        <v>26</v>
      </c>
      <c r="C93" s="80">
        <v>9</v>
      </c>
      <c r="D93" s="80">
        <v>2</v>
      </c>
      <c r="E93" s="80">
        <v>2012</v>
      </c>
      <c r="F93" s="80" t="s">
        <v>88</v>
      </c>
      <c r="G93" s="80" t="s">
        <v>1925</v>
      </c>
      <c r="H93" s="80" t="s">
        <v>1926</v>
      </c>
      <c r="I93" s="177"/>
      <c r="J93" s="81">
        <v>4.2703556383552037</v>
      </c>
      <c r="K93" s="81">
        <v>0.81866090305041195</v>
      </c>
      <c r="L93" s="81">
        <v>2.700431634411721</v>
      </c>
      <c r="M93" s="81">
        <v>5.54439888537049</v>
      </c>
      <c r="N93" s="81">
        <v>10.685217371149577</v>
      </c>
      <c r="O93" s="81">
        <v>6.3190360013967339</v>
      </c>
      <c r="P93" s="81">
        <v>7.3255733793309652</v>
      </c>
      <c r="Q93" s="81">
        <v>0.45923605858197464</v>
      </c>
      <c r="R93" s="81">
        <v>0</v>
      </c>
      <c r="S93" s="81">
        <v>0.48617800967165542</v>
      </c>
      <c r="T93" s="82"/>
      <c r="U93" s="81">
        <v>518249</v>
      </c>
      <c r="V93" s="81">
        <v>317</v>
      </c>
      <c r="W93" s="81">
        <v>68</v>
      </c>
      <c r="X93" s="81">
        <v>1051</v>
      </c>
      <c r="Y93" s="81">
        <v>1909</v>
      </c>
      <c r="Z93" s="81">
        <v>3305</v>
      </c>
      <c r="AA93" s="81">
        <v>1472</v>
      </c>
      <c r="AB93" s="81">
        <v>6023</v>
      </c>
      <c r="AC93" s="81">
        <v>0</v>
      </c>
      <c r="AD93" s="81">
        <v>0.48617800967165542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33.607999999999997</v>
      </c>
      <c r="BJ93" s="81">
        <v>0</v>
      </c>
      <c r="BK93" s="81">
        <v>0</v>
      </c>
      <c r="BL93" s="81">
        <v>0</v>
      </c>
      <c r="BM93" s="82"/>
      <c r="BN93" s="81">
        <v>0</v>
      </c>
      <c r="BO93" s="81">
        <v>0</v>
      </c>
      <c r="BP93" s="81">
        <v>1</v>
      </c>
      <c r="BQ93" s="81">
        <v>0</v>
      </c>
      <c r="BR93" s="81">
        <v>0</v>
      </c>
      <c r="BS93" s="81">
        <v>0</v>
      </c>
      <c r="BT93"/>
      <c r="BU93" s="80">
        <v>33.607999999999997</v>
      </c>
      <c r="BV93" s="80">
        <v>0</v>
      </c>
      <c r="BW93" s="80">
        <v>0</v>
      </c>
      <c r="BX93" s="80">
        <v>0</v>
      </c>
      <c r="BY93" s="80">
        <v>0</v>
      </c>
      <c r="BZ93" s="80">
        <v>0</v>
      </c>
      <c r="CA93" s="80">
        <v>0</v>
      </c>
      <c r="CB93" s="80">
        <v>0</v>
      </c>
      <c r="CC93" s="80">
        <v>0</v>
      </c>
    </row>
    <row r="94" spans="1:81">
      <c r="A94" s="80" t="s">
        <v>1935</v>
      </c>
      <c r="B94" s="80">
        <v>27</v>
      </c>
      <c r="C94" s="80">
        <v>10</v>
      </c>
      <c r="D94" s="80">
        <v>2</v>
      </c>
      <c r="E94" s="80">
        <v>2013</v>
      </c>
      <c r="F94" s="80" t="s">
        <v>89</v>
      </c>
      <c r="G94" s="80" t="s">
        <v>1925</v>
      </c>
      <c r="H94" s="80" t="s">
        <v>1926</v>
      </c>
      <c r="I94" s="177"/>
      <c r="J94" s="81">
        <v>5.2534577616180931</v>
      </c>
      <c r="K94" s="81">
        <v>0.70614270512589195</v>
      </c>
      <c r="L94" s="81">
        <v>2.4668784470201004</v>
      </c>
      <c r="M94" s="81">
        <v>5.3184788627553505</v>
      </c>
      <c r="N94" s="81">
        <v>11.33269656264196</v>
      </c>
      <c r="O94" s="81">
        <v>6.0873961697059835</v>
      </c>
      <c r="P94" s="81">
        <v>7.3631660792849249</v>
      </c>
      <c r="Q94" s="81">
        <v>0.46011477057218964</v>
      </c>
      <c r="R94" s="81">
        <v>0</v>
      </c>
      <c r="S94" s="81">
        <v>0.58736122658291656</v>
      </c>
      <c r="T94" s="82"/>
      <c r="U94" s="81">
        <v>625187</v>
      </c>
      <c r="V94" s="81">
        <v>317</v>
      </c>
      <c r="W94" s="81">
        <v>68</v>
      </c>
      <c r="X94" s="81">
        <v>1051</v>
      </c>
      <c r="Y94" s="81">
        <v>1922</v>
      </c>
      <c r="Z94" s="81">
        <v>3326</v>
      </c>
      <c r="AA94" s="81">
        <v>1474</v>
      </c>
      <c r="AB94" s="81">
        <v>5948</v>
      </c>
      <c r="AC94" s="81">
        <v>0</v>
      </c>
      <c r="AD94" s="81">
        <v>0.58736122658291656</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32.997999999999998</v>
      </c>
      <c r="BJ94" s="81">
        <v>0</v>
      </c>
      <c r="BK94" s="81">
        <v>0</v>
      </c>
      <c r="BL94" s="81">
        <v>0</v>
      </c>
      <c r="BM94" s="82"/>
      <c r="BN94" s="81">
        <v>0</v>
      </c>
      <c r="BO94" s="81">
        <v>0</v>
      </c>
      <c r="BP94" s="81">
        <v>1</v>
      </c>
      <c r="BQ94" s="81">
        <v>0</v>
      </c>
      <c r="BR94" s="81">
        <v>0</v>
      </c>
      <c r="BS94" s="81">
        <v>0</v>
      </c>
      <c r="BT94"/>
      <c r="BU94" s="80">
        <v>32.997999999999998</v>
      </c>
      <c r="BV94" s="80">
        <v>0</v>
      </c>
      <c r="BW94" s="80">
        <v>0</v>
      </c>
      <c r="BX94" s="80">
        <v>0</v>
      </c>
      <c r="BY94" s="80">
        <v>0</v>
      </c>
      <c r="BZ94" s="80">
        <v>0</v>
      </c>
      <c r="CA94" s="80">
        <v>0</v>
      </c>
      <c r="CB94" s="80">
        <v>0</v>
      </c>
      <c r="CC94" s="80">
        <v>0</v>
      </c>
    </row>
    <row r="95" spans="1:81">
      <c r="A95" s="80" t="s">
        <v>1936</v>
      </c>
      <c r="B95" s="80">
        <v>28</v>
      </c>
      <c r="C95" s="80">
        <v>11</v>
      </c>
      <c r="D95" s="80">
        <v>2</v>
      </c>
      <c r="E95" s="80">
        <v>2014</v>
      </c>
      <c r="F95" s="80" t="s">
        <v>90</v>
      </c>
      <c r="G95" s="80" t="s">
        <v>1925</v>
      </c>
      <c r="H95" s="80" t="s">
        <v>1926</v>
      </c>
      <c r="I95" s="177"/>
      <c r="J95" s="81">
        <v>4.0003811720691589</v>
      </c>
      <c r="K95" s="81">
        <v>0.64606466589546552</v>
      </c>
      <c r="L95" s="81">
        <v>4.7930275082469302</v>
      </c>
      <c r="M95" s="81">
        <v>5.3659490649575261</v>
      </c>
      <c r="N95" s="81">
        <v>9.7733968939804434</v>
      </c>
      <c r="O95" s="81">
        <v>5.7016437042967354</v>
      </c>
      <c r="P95" s="81">
        <v>7.3663131159623925</v>
      </c>
      <c r="Q95" s="81">
        <v>0.43522488267977433</v>
      </c>
      <c r="R95" s="81">
        <v>0</v>
      </c>
      <c r="S95" s="81">
        <v>0.59135928515571579</v>
      </c>
      <c r="T95" s="82"/>
      <c r="U95" s="81">
        <v>570017</v>
      </c>
      <c r="V95" s="81">
        <v>265</v>
      </c>
      <c r="W95" s="81">
        <v>109</v>
      </c>
      <c r="X95" s="81">
        <v>1054</v>
      </c>
      <c r="Y95" s="81">
        <v>1899</v>
      </c>
      <c r="Z95" s="81">
        <v>3281</v>
      </c>
      <c r="AA95" s="81">
        <v>1467</v>
      </c>
      <c r="AB95" s="81">
        <v>5864</v>
      </c>
      <c r="AC95" s="81">
        <v>0</v>
      </c>
      <c r="AD95" s="81">
        <v>0.59135928515571579</v>
      </c>
      <c r="AE95" s="82"/>
      <c r="AF95" s="81">
        <v>5461554.0260382835</v>
      </c>
      <c r="AG95" s="81">
        <v>505033.80084158183</v>
      </c>
      <c r="AH95" s="81">
        <v>1159273.5223448211</v>
      </c>
      <c r="AI95" s="81">
        <v>6262642.9886846561</v>
      </c>
      <c r="AJ95" s="81">
        <v>11310218.9634171</v>
      </c>
      <c r="AK95" s="81">
        <v>0</v>
      </c>
      <c r="AL95" s="81">
        <v>0</v>
      </c>
      <c r="AM95" s="81">
        <v>805039.57298743038</v>
      </c>
      <c r="AN95" s="81">
        <v>0</v>
      </c>
      <c r="AO95" s="81">
        <v>0</v>
      </c>
      <c r="AP95" s="82"/>
      <c r="AQ95" s="81">
        <v>17</v>
      </c>
      <c r="AR95" s="81">
        <v>2</v>
      </c>
      <c r="AS95" s="81">
        <v>0</v>
      </c>
      <c r="AT95" s="81">
        <v>0</v>
      </c>
      <c r="AU95" s="81">
        <v>0</v>
      </c>
      <c r="AV95" s="81">
        <v>0</v>
      </c>
      <c r="AW95" s="81" t="s">
        <v>564</v>
      </c>
      <c r="AX95" s="82"/>
      <c r="AY95" s="81">
        <v>71.900000000000006</v>
      </c>
      <c r="AZ95" s="81">
        <v>21.2</v>
      </c>
      <c r="BA95" s="81">
        <v>0</v>
      </c>
      <c r="BB95" s="81">
        <v>0</v>
      </c>
      <c r="BC95" s="81">
        <v>0</v>
      </c>
      <c r="BD95" s="81">
        <v>0</v>
      </c>
      <c r="BE95" s="81" t="s">
        <v>564</v>
      </c>
      <c r="BF95" s="82"/>
      <c r="BG95" s="81">
        <v>0</v>
      </c>
      <c r="BH95" s="81">
        <v>0</v>
      </c>
      <c r="BI95" s="81">
        <v>30.271000000000001</v>
      </c>
      <c r="BJ95" s="81">
        <v>0</v>
      </c>
      <c r="BK95" s="81">
        <v>0</v>
      </c>
      <c r="BL95" s="81">
        <v>0</v>
      </c>
      <c r="BM95" s="82"/>
      <c r="BN95" s="81">
        <v>0</v>
      </c>
      <c r="BO95" s="81">
        <v>0</v>
      </c>
      <c r="BP95" s="81">
        <v>1</v>
      </c>
      <c r="BQ95" s="81">
        <v>0</v>
      </c>
      <c r="BR95" s="81">
        <v>0</v>
      </c>
      <c r="BS95" s="81">
        <v>0</v>
      </c>
      <c r="BT95"/>
      <c r="BU95" s="80">
        <v>30.271000000000001</v>
      </c>
      <c r="BV95" s="80">
        <v>0</v>
      </c>
      <c r="BW95" s="80">
        <v>0</v>
      </c>
      <c r="BX95" s="80">
        <v>0</v>
      </c>
      <c r="BY95" s="80">
        <v>0</v>
      </c>
      <c r="BZ95" s="80">
        <v>0</v>
      </c>
      <c r="CA95" s="80">
        <v>0</v>
      </c>
      <c r="CB95" s="80">
        <v>0</v>
      </c>
      <c r="CC95" s="80">
        <v>0</v>
      </c>
    </row>
    <row r="96" spans="1:81">
      <c r="A96" s="80" t="s">
        <v>1937</v>
      </c>
      <c r="B96" s="80">
        <v>29</v>
      </c>
      <c r="C96" s="80">
        <v>12</v>
      </c>
      <c r="D96" s="80">
        <v>2</v>
      </c>
      <c r="E96" s="80">
        <v>2015</v>
      </c>
      <c r="F96" s="80" t="s">
        <v>91</v>
      </c>
      <c r="G96" s="80" t="s">
        <v>1925</v>
      </c>
      <c r="H96" s="80" t="s">
        <v>1926</v>
      </c>
      <c r="I96" s="177"/>
      <c r="J96" s="81">
        <v>3.4470784089828874</v>
      </c>
      <c r="K96" s="81">
        <v>0.65408870423076582</v>
      </c>
      <c r="L96" s="81">
        <v>4.8742047788728788</v>
      </c>
      <c r="M96" s="81">
        <v>5.4913536654915669</v>
      </c>
      <c r="N96" s="81">
        <v>8.7427224600844387</v>
      </c>
      <c r="O96" s="81">
        <v>5.6248584484807305</v>
      </c>
      <c r="P96" s="81">
        <v>7.2464766577636652</v>
      </c>
      <c r="Q96" s="81">
        <v>0.41676339464232032</v>
      </c>
      <c r="R96" s="81">
        <v>0</v>
      </c>
      <c r="S96" s="81">
        <v>0.7062904031415006</v>
      </c>
      <c r="T96" s="82"/>
      <c r="U96" s="81">
        <v>482749</v>
      </c>
      <c r="V96" s="81">
        <v>265</v>
      </c>
      <c r="W96" s="81">
        <v>109</v>
      </c>
      <c r="X96" s="81">
        <v>1054</v>
      </c>
      <c r="Y96" s="81">
        <v>1891</v>
      </c>
      <c r="Z96" s="81">
        <v>3268</v>
      </c>
      <c r="AA96" s="81">
        <v>1442</v>
      </c>
      <c r="AB96" s="81">
        <v>5736</v>
      </c>
      <c r="AC96" s="81">
        <v>0</v>
      </c>
      <c r="AD96" s="81">
        <v>0.7062904031415006</v>
      </c>
      <c r="AE96" s="82"/>
      <c r="AF96" s="81">
        <v>4805056.9468905879</v>
      </c>
      <c r="AG96" s="81">
        <v>472027.3476767473</v>
      </c>
      <c r="AH96" s="81">
        <v>963382.78460871289</v>
      </c>
      <c r="AI96" s="81">
        <v>7064705.5231424086</v>
      </c>
      <c r="AJ96" s="81">
        <v>10553629.813832859</v>
      </c>
      <c r="AK96" s="81">
        <v>0</v>
      </c>
      <c r="AL96" s="81">
        <v>0</v>
      </c>
      <c r="AM96" s="81">
        <v>786094.73838497454</v>
      </c>
      <c r="AN96" s="81">
        <v>0</v>
      </c>
      <c r="AO96" s="81">
        <v>0</v>
      </c>
      <c r="AP96" s="82"/>
      <c r="AQ96" s="81">
        <v>18</v>
      </c>
      <c r="AR96" s="81">
        <v>5</v>
      </c>
      <c r="AS96" s="81">
        <v>0</v>
      </c>
      <c r="AT96" s="81">
        <v>0</v>
      </c>
      <c r="AU96" s="81">
        <v>0</v>
      </c>
      <c r="AV96" s="81">
        <v>0</v>
      </c>
      <c r="AW96" s="81" t="s">
        <v>564</v>
      </c>
      <c r="AX96" s="82"/>
      <c r="AY96" s="81">
        <v>76.099999999999994</v>
      </c>
      <c r="AZ96" s="81">
        <v>55.1</v>
      </c>
      <c r="BA96" s="81">
        <v>0</v>
      </c>
      <c r="BB96" s="81">
        <v>0</v>
      </c>
      <c r="BC96" s="81">
        <v>0</v>
      </c>
      <c r="BD96" s="81">
        <v>0</v>
      </c>
      <c r="BE96" s="81" t="s">
        <v>564</v>
      </c>
      <c r="BF96" s="82"/>
      <c r="BG96" s="81">
        <v>0</v>
      </c>
      <c r="BH96" s="81">
        <v>0</v>
      </c>
      <c r="BI96" s="81">
        <v>30.192</v>
      </c>
      <c r="BJ96" s="81">
        <v>0</v>
      </c>
      <c r="BK96" s="81">
        <v>0.35899999999999999</v>
      </c>
      <c r="BL96" s="81">
        <v>0</v>
      </c>
      <c r="BM96" s="82"/>
      <c r="BN96" s="81">
        <v>0</v>
      </c>
      <c r="BO96" s="81">
        <v>0</v>
      </c>
      <c r="BP96" s="81">
        <v>1</v>
      </c>
      <c r="BQ96" s="81">
        <v>0</v>
      </c>
      <c r="BR96" s="81">
        <v>1</v>
      </c>
      <c r="BS96" s="81">
        <v>0</v>
      </c>
      <c r="BT96"/>
      <c r="BU96" s="80">
        <v>30.550999999999998</v>
      </c>
      <c r="BV96" s="80">
        <v>0</v>
      </c>
      <c r="BW96" s="80">
        <v>0</v>
      </c>
      <c r="BX96" s="80">
        <v>0</v>
      </c>
      <c r="BY96" s="80">
        <v>0</v>
      </c>
      <c r="BZ96" s="80">
        <v>0</v>
      </c>
      <c r="CA96" s="80">
        <v>0</v>
      </c>
      <c r="CB96" s="80">
        <v>0</v>
      </c>
      <c r="CC96" s="80">
        <v>0</v>
      </c>
    </row>
    <row r="97" spans="1:81">
      <c r="A97" s="80" t="s">
        <v>1938</v>
      </c>
      <c r="B97" s="80">
        <v>30</v>
      </c>
      <c r="C97" s="80">
        <v>13</v>
      </c>
      <c r="D97" s="80">
        <v>2</v>
      </c>
      <c r="E97" s="80">
        <v>2016</v>
      </c>
      <c r="F97" s="80" t="s">
        <v>92</v>
      </c>
      <c r="G97" s="80" t="s">
        <v>1925</v>
      </c>
      <c r="H97" s="80" t="s">
        <v>1926</v>
      </c>
      <c r="I97" s="177"/>
      <c r="J97" s="81">
        <v>3.6104266319899958</v>
      </c>
      <c r="K97" s="81">
        <v>0.6532114970179792</v>
      </c>
      <c r="L97" s="81">
        <v>5.6904912049667606</v>
      </c>
      <c r="M97" s="81">
        <v>4.6752499092581195</v>
      </c>
      <c r="N97" s="81">
        <v>8.7843822670500202</v>
      </c>
      <c r="O97" s="81">
        <v>5.5344494871393737</v>
      </c>
      <c r="P97" s="81">
        <v>7.4046922275085345</v>
      </c>
      <c r="Q97" s="81">
        <v>0.39638694030152971</v>
      </c>
      <c r="R97" s="81">
        <v>0</v>
      </c>
      <c r="S97" s="81">
        <v>0.66779695256424876</v>
      </c>
      <c r="T97" s="82"/>
      <c r="U97" s="81">
        <v>537266</v>
      </c>
      <c r="V97" s="81">
        <v>265</v>
      </c>
      <c r="W97" s="81">
        <v>109</v>
      </c>
      <c r="X97" s="81">
        <v>1054</v>
      </c>
      <c r="Y97" s="81">
        <v>1910</v>
      </c>
      <c r="Z97" s="81">
        <v>3255</v>
      </c>
      <c r="AA97" s="81">
        <v>1524</v>
      </c>
      <c r="AB97" s="81">
        <v>5612</v>
      </c>
      <c r="AC97" s="81">
        <v>0</v>
      </c>
      <c r="AD97" s="81">
        <v>0.66779695256424876</v>
      </c>
      <c r="AE97" s="82"/>
      <c r="AF97" s="81">
        <v>5031980.2897244319</v>
      </c>
      <c r="AG97" s="81">
        <v>457112.75986575149</v>
      </c>
      <c r="AH97" s="81">
        <v>856432.32506152429</v>
      </c>
      <c r="AI97" s="81">
        <v>6551750.1085209623</v>
      </c>
      <c r="AJ97" s="81">
        <v>9573747.4369448517</v>
      </c>
      <c r="AK97" s="81">
        <v>0</v>
      </c>
      <c r="AL97" s="81">
        <v>0</v>
      </c>
      <c r="AM97" s="81">
        <v>769698.57460438134</v>
      </c>
      <c r="AN97" s="81">
        <v>0</v>
      </c>
      <c r="AO97" s="81">
        <v>0</v>
      </c>
      <c r="AP97" s="82"/>
      <c r="AQ97" s="81">
        <v>19</v>
      </c>
      <c r="AR97" s="81">
        <v>5</v>
      </c>
      <c r="AS97" s="81">
        <v>0</v>
      </c>
      <c r="AT97" s="81">
        <v>0</v>
      </c>
      <c r="AU97" s="81">
        <v>0</v>
      </c>
      <c r="AV97" s="81">
        <v>0</v>
      </c>
      <c r="AW97" s="81" t="s">
        <v>564</v>
      </c>
      <c r="AX97" s="82"/>
      <c r="AY97" s="81">
        <v>80.900000000000006</v>
      </c>
      <c r="AZ97" s="81">
        <v>55.1</v>
      </c>
      <c r="BA97" s="81">
        <v>0</v>
      </c>
      <c r="BB97" s="81">
        <v>0</v>
      </c>
      <c r="BC97" s="81">
        <v>0</v>
      </c>
      <c r="BD97" s="81">
        <v>0</v>
      </c>
      <c r="BE97" s="81" t="s">
        <v>564</v>
      </c>
      <c r="BF97" s="82"/>
      <c r="BG97" s="81">
        <v>0</v>
      </c>
      <c r="BH97" s="81">
        <v>0</v>
      </c>
      <c r="BI97" s="81">
        <v>32.298000000000002</v>
      </c>
      <c r="BJ97" s="81">
        <v>0</v>
      </c>
      <c r="BK97" s="81">
        <v>0</v>
      </c>
      <c r="BL97" s="81">
        <v>0</v>
      </c>
      <c r="BM97" s="82"/>
      <c r="BN97" s="81">
        <v>0</v>
      </c>
      <c r="BO97" s="81">
        <v>0</v>
      </c>
      <c r="BP97" s="81">
        <v>1</v>
      </c>
      <c r="BQ97" s="81">
        <v>0</v>
      </c>
      <c r="BR97" s="81">
        <v>0</v>
      </c>
      <c r="BS97" s="81">
        <v>0</v>
      </c>
      <c r="BT97"/>
      <c r="BU97" s="80">
        <v>32.298000000000002</v>
      </c>
      <c r="BV97" s="80">
        <v>0</v>
      </c>
      <c r="BW97" s="80">
        <v>0</v>
      </c>
      <c r="BX97" s="80">
        <v>0</v>
      </c>
      <c r="BY97" s="80">
        <v>0</v>
      </c>
      <c r="BZ97" s="80">
        <v>0</v>
      </c>
      <c r="CA97" s="80">
        <v>0</v>
      </c>
      <c r="CB97" s="80">
        <v>0</v>
      </c>
      <c r="CC97" s="80">
        <v>0</v>
      </c>
    </row>
    <row r="98" spans="1:81">
      <c r="A98" s="80" t="s">
        <v>1939</v>
      </c>
      <c r="B98" s="80">
        <v>31</v>
      </c>
      <c r="C98" s="80">
        <v>14</v>
      </c>
      <c r="D98" s="80">
        <v>2</v>
      </c>
      <c r="E98" s="80">
        <v>2017</v>
      </c>
      <c r="F98" s="80" t="s">
        <v>71</v>
      </c>
      <c r="G98" s="80" t="s">
        <v>1925</v>
      </c>
      <c r="H98" s="80" t="s">
        <v>1926</v>
      </c>
      <c r="I98" s="177"/>
      <c r="J98" s="81">
        <v>3.1589595876694228</v>
      </c>
      <c r="K98" s="81">
        <v>0.62778418614976683</v>
      </c>
      <c r="L98" s="81">
        <v>5.0540877992327804</v>
      </c>
      <c r="M98" s="81">
        <v>4.0374823828351953</v>
      </c>
      <c r="N98" s="81">
        <v>9.2742788776300262</v>
      </c>
      <c r="O98" s="81">
        <v>5.4307600827492637</v>
      </c>
      <c r="P98" s="81">
        <v>7.4543450196792147</v>
      </c>
      <c r="Q98" s="81">
        <v>0.37640493100749328</v>
      </c>
      <c r="R98" s="81">
        <v>0</v>
      </c>
      <c r="S98" s="81">
        <v>0.58759105955556301</v>
      </c>
      <c r="T98" s="82"/>
      <c r="U98" s="81">
        <v>542099</v>
      </c>
      <c r="V98" s="81">
        <v>265</v>
      </c>
      <c r="W98" s="81">
        <v>109</v>
      </c>
      <c r="X98" s="81">
        <v>1054</v>
      </c>
      <c r="Y98" s="81">
        <v>1905</v>
      </c>
      <c r="Z98" s="81">
        <v>3247</v>
      </c>
      <c r="AA98" s="81">
        <v>1544</v>
      </c>
      <c r="AB98" s="81">
        <v>5511</v>
      </c>
      <c r="AC98" s="81">
        <v>0</v>
      </c>
      <c r="AD98" s="81">
        <v>0.58759105955556301</v>
      </c>
      <c r="AE98" s="82"/>
      <c r="AF98" s="81">
        <v>4552264.3516301457</v>
      </c>
      <c r="AG98" s="81">
        <v>447940.63156371232</v>
      </c>
      <c r="AH98" s="81">
        <v>1020621.007409271</v>
      </c>
      <c r="AI98" s="81">
        <v>5924857.5629731091</v>
      </c>
      <c r="AJ98" s="81">
        <v>10824447.927026009</v>
      </c>
      <c r="AK98" s="81">
        <v>0</v>
      </c>
      <c r="AL98" s="81">
        <v>0</v>
      </c>
      <c r="AM98" s="81">
        <v>757028.88766878971</v>
      </c>
      <c r="AN98" s="81">
        <v>0</v>
      </c>
      <c r="AO98" s="81">
        <v>0</v>
      </c>
      <c r="AP98" s="82"/>
      <c r="AQ98" s="81">
        <v>20</v>
      </c>
      <c r="AR98" s="81">
        <v>5</v>
      </c>
      <c r="AS98" s="81">
        <v>0</v>
      </c>
      <c r="AT98" s="81">
        <v>0</v>
      </c>
      <c r="AU98" s="81">
        <v>0</v>
      </c>
      <c r="AV98" s="81">
        <v>0</v>
      </c>
      <c r="AW98" s="81" t="s">
        <v>564</v>
      </c>
      <c r="AX98" s="82"/>
      <c r="AY98" s="81">
        <v>85.7</v>
      </c>
      <c r="AZ98" s="81">
        <v>55.1</v>
      </c>
      <c r="BA98" s="81">
        <v>0</v>
      </c>
      <c r="BB98" s="81">
        <v>0</v>
      </c>
      <c r="BC98" s="81">
        <v>0</v>
      </c>
      <c r="BD98" s="81">
        <v>0</v>
      </c>
      <c r="BE98" s="81" t="s">
        <v>564</v>
      </c>
      <c r="BF98" s="82"/>
      <c r="BG98" s="81">
        <v>0</v>
      </c>
      <c r="BH98" s="81">
        <v>0</v>
      </c>
      <c r="BI98" s="81">
        <v>31.766999999999999</v>
      </c>
      <c r="BJ98" s="81">
        <v>0</v>
      </c>
      <c r="BK98" s="81">
        <v>0</v>
      </c>
      <c r="BL98" s="81">
        <v>0</v>
      </c>
      <c r="BM98" s="82"/>
      <c r="BN98" s="81">
        <v>0</v>
      </c>
      <c r="BO98" s="81">
        <v>0</v>
      </c>
      <c r="BP98" s="81">
        <v>1</v>
      </c>
      <c r="BQ98" s="81">
        <v>0</v>
      </c>
      <c r="BR98" s="81">
        <v>0</v>
      </c>
      <c r="BS98" s="81">
        <v>0</v>
      </c>
      <c r="BT98"/>
      <c r="BU98" s="80">
        <v>31.766999999999999</v>
      </c>
      <c r="BV98" s="80">
        <v>0</v>
      </c>
      <c r="BW98" s="80">
        <v>0</v>
      </c>
      <c r="BX98" s="80">
        <v>0</v>
      </c>
      <c r="BY98" s="80">
        <v>0</v>
      </c>
      <c r="BZ98" s="80">
        <v>0</v>
      </c>
      <c r="CA98" s="80">
        <v>0</v>
      </c>
      <c r="CB98" s="80">
        <v>0</v>
      </c>
      <c r="CC98" s="80">
        <v>0</v>
      </c>
    </row>
    <row r="99" spans="1:81">
      <c r="A99" s="80" t="s">
        <v>1940</v>
      </c>
      <c r="B99" s="80">
        <v>32</v>
      </c>
      <c r="C99" s="80">
        <v>15</v>
      </c>
      <c r="D99" s="80">
        <v>2</v>
      </c>
      <c r="E99" s="80">
        <v>2018</v>
      </c>
      <c r="F99" s="80" t="s">
        <v>93</v>
      </c>
      <c r="G99" s="80" t="s">
        <v>1925</v>
      </c>
      <c r="H99" s="80" t="s">
        <v>1926</v>
      </c>
      <c r="I99" s="177"/>
      <c r="J99" s="81">
        <v>3.1899310397263672</v>
      </c>
      <c r="K99" s="81">
        <v>0.59605535917534613</v>
      </c>
      <c r="L99" s="81">
        <v>4.6638615576088291</v>
      </c>
      <c r="M99" s="81">
        <v>4.0793005795850394</v>
      </c>
      <c r="N99" s="81">
        <v>8.1967832612657006</v>
      </c>
      <c r="O99" s="81">
        <v>5.3008288538902564</v>
      </c>
      <c r="P99" s="81">
        <v>7.3132243076554904</v>
      </c>
      <c r="Q99" s="81">
        <v>0.34085529828025179</v>
      </c>
      <c r="R99" s="81">
        <v>0</v>
      </c>
      <c r="S99" s="81">
        <v>0.65500551653114969</v>
      </c>
      <c r="T99" s="82"/>
      <c r="U99" s="81">
        <v>520070</v>
      </c>
      <c r="V99" s="81">
        <v>265</v>
      </c>
      <c r="W99" s="81">
        <v>109</v>
      </c>
      <c r="X99" s="81">
        <v>1054</v>
      </c>
      <c r="Y99" s="81">
        <v>1869</v>
      </c>
      <c r="Z99" s="81">
        <v>3230</v>
      </c>
      <c r="AA99" s="81">
        <v>1530</v>
      </c>
      <c r="AB99" s="81">
        <v>5378</v>
      </c>
      <c r="AC99" s="81">
        <v>0</v>
      </c>
      <c r="AD99" s="81">
        <v>0.65500551653114969</v>
      </c>
      <c r="AE99" s="82"/>
      <c r="AF99" s="81">
        <v>4566466.1388396388</v>
      </c>
      <c r="AG99" s="81">
        <v>398112.22116343689</v>
      </c>
      <c r="AH99" s="81">
        <v>968456.89450117783</v>
      </c>
      <c r="AI99" s="81">
        <v>5861492.5288290652</v>
      </c>
      <c r="AJ99" s="81">
        <v>9977647.4740705788</v>
      </c>
      <c r="AK99" s="81">
        <v>0</v>
      </c>
      <c r="AL99" s="81">
        <v>0</v>
      </c>
      <c r="AM99" s="81">
        <v>740287.67340724764</v>
      </c>
      <c r="AN99" s="81">
        <v>0</v>
      </c>
      <c r="AO99" s="81">
        <v>0</v>
      </c>
      <c r="AP99" s="82"/>
      <c r="AQ99" s="81">
        <v>21</v>
      </c>
      <c r="AR99" s="81">
        <v>5</v>
      </c>
      <c r="AS99" s="81">
        <v>0</v>
      </c>
      <c r="AT99" s="81">
        <v>0</v>
      </c>
      <c r="AU99" s="81">
        <v>0</v>
      </c>
      <c r="AV99" s="81">
        <v>0</v>
      </c>
      <c r="AW99" s="81" t="s">
        <v>564</v>
      </c>
      <c r="AX99" s="82"/>
      <c r="AY99" s="81">
        <v>91.3</v>
      </c>
      <c r="AZ99" s="81">
        <v>55</v>
      </c>
      <c r="BA99" s="81">
        <v>0</v>
      </c>
      <c r="BB99" s="81">
        <v>0</v>
      </c>
      <c r="BC99" s="81">
        <v>0</v>
      </c>
      <c r="BD99" s="81">
        <v>0</v>
      </c>
      <c r="BE99" s="81" t="s">
        <v>564</v>
      </c>
      <c r="BF99" s="82"/>
      <c r="BG99" s="81">
        <v>0</v>
      </c>
      <c r="BH99" s="81">
        <v>0</v>
      </c>
      <c r="BI99" s="81">
        <v>28.821999999999999</v>
      </c>
      <c r="BJ99" s="81">
        <v>0</v>
      </c>
      <c r="BK99" s="81">
        <v>3.7639999999999998</v>
      </c>
      <c r="BL99" s="81">
        <v>0</v>
      </c>
      <c r="BM99" s="82"/>
      <c r="BN99" s="81">
        <v>0</v>
      </c>
      <c r="BO99" s="81">
        <v>0</v>
      </c>
      <c r="BP99" s="81">
        <v>1</v>
      </c>
      <c r="BQ99" s="81">
        <v>0</v>
      </c>
      <c r="BR99" s="81">
        <v>1</v>
      </c>
      <c r="BS99" s="81">
        <v>0</v>
      </c>
      <c r="BT99"/>
      <c r="BU99" s="80">
        <v>28.821999999999999</v>
      </c>
      <c r="BV99" s="80">
        <v>0</v>
      </c>
      <c r="BW99" s="80">
        <v>0</v>
      </c>
      <c r="BX99" s="80">
        <v>3.7639999999999998</v>
      </c>
      <c r="BY99" s="80">
        <v>0</v>
      </c>
      <c r="BZ99" s="80">
        <v>0</v>
      </c>
      <c r="CA99" s="80">
        <v>0</v>
      </c>
      <c r="CB99" s="80">
        <v>0</v>
      </c>
      <c r="CC99" s="80">
        <v>0</v>
      </c>
    </row>
    <row r="100" spans="1:81">
      <c r="A100" s="80" t="s">
        <v>1941</v>
      </c>
      <c r="B100" s="80">
        <v>33</v>
      </c>
      <c r="C100" s="80">
        <v>16</v>
      </c>
      <c r="D100" s="80">
        <v>2</v>
      </c>
      <c r="E100" s="80">
        <v>2019</v>
      </c>
      <c r="F100" s="80" t="s">
        <v>73</v>
      </c>
      <c r="G100" s="80" t="s">
        <v>1925</v>
      </c>
      <c r="H100" s="80" t="s">
        <v>1926</v>
      </c>
      <c r="I100" s="177"/>
      <c r="J100" s="81">
        <v>2.5379155266326872</v>
      </c>
      <c r="K100" s="81">
        <v>0.5512427000231791</v>
      </c>
      <c r="L100" s="81">
        <v>4.7111627760466499</v>
      </c>
      <c r="M100" s="81">
        <v>4.0002225543356609</v>
      </c>
      <c r="N100" s="81">
        <v>7.8395210281029986</v>
      </c>
      <c r="O100" s="81">
        <v>5.0857052977885369</v>
      </c>
      <c r="P100" s="81">
        <v>6.8964113963346634</v>
      </c>
      <c r="Q100" s="81">
        <v>0.32298380644542346</v>
      </c>
      <c r="R100" s="81">
        <v>0</v>
      </c>
      <c r="S100" s="81">
        <v>0.64323811057110847</v>
      </c>
      <c r="T100" s="82"/>
      <c r="U100" s="81">
        <v>473611</v>
      </c>
      <c r="V100" s="81">
        <v>265</v>
      </c>
      <c r="W100" s="81">
        <v>109</v>
      </c>
      <c r="X100" s="81">
        <v>1054</v>
      </c>
      <c r="Y100" s="81">
        <v>1860</v>
      </c>
      <c r="Z100" s="81">
        <v>3184</v>
      </c>
      <c r="AA100" s="81">
        <v>1432</v>
      </c>
      <c r="AB100" s="81">
        <v>5234</v>
      </c>
      <c r="AC100" s="81">
        <v>0</v>
      </c>
      <c r="AD100" s="81">
        <v>0.64323811057110847</v>
      </c>
      <c r="AE100" s="82"/>
      <c r="AF100" s="81">
        <v>3662130.1170036611</v>
      </c>
      <c r="AG100" s="81">
        <v>385143.35608316527</v>
      </c>
      <c r="AH100" s="81">
        <v>1029001.106317501</v>
      </c>
      <c r="AI100" s="81">
        <v>5926016.9597472921</v>
      </c>
      <c r="AJ100" s="81">
        <v>9642750.9336179625</v>
      </c>
      <c r="AK100" s="81">
        <v>0</v>
      </c>
      <c r="AL100" s="81">
        <v>0</v>
      </c>
      <c r="AM100" s="81">
        <v>712831.39846909547</v>
      </c>
      <c r="AN100" s="81">
        <v>0</v>
      </c>
      <c r="AO100" s="81">
        <v>0</v>
      </c>
      <c r="AP100" s="82"/>
      <c r="AQ100" s="81">
        <v>21</v>
      </c>
      <c r="AR100" s="81">
        <v>5</v>
      </c>
      <c r="AS100" s="81">
        <v>0</v>
      </c>
      <c r="AT100" s="81">
        <v>0</v>
      </c>
      <c r="AU100" s="81">
        <v>0</v>
      </c>
      <c r="AV100" s="81">
        <v>0</v>
      </c>
      <c r="AW100" s="81" t="s">
        <v>564</v>
      </c>
      <c r="AX100" s="82"/>
      <c r="AY100" s="81">
        <v>91.2</v>
      </c>
      <c r="AZ100" s="81">
        <v>55.1</v>
      </c>
      <c r="BA100" s="81">
        <v>0</v>
      </c>
      <c r="BB100" s="81">
        <v>0</v>
      </c>
      <c r="BC100" s="81">
        <v>0</v>
      </c>
      <c r="BD100" s="81">
        <v>0</v>
      </c>
      <c r="BE100" s="81" t="s">
        <v>564</v>
      </c>
      <c r="BF100" s="82"/>
      <c r="BG100" s="81">
        <v>0</v>
      </c>
      <c r="BH100" s="81">
        <v>0</v>
      </c>
      <c r="BI100" s="81">
        <v>24.989000000000001</v>
      </c>
      <c r="BJ100" s="81">
        <v>0</v>
      </c>
      <c r="BK100" s="81">
        <v>0</v>
      </c>
      <c r="BL100" s="81">
        <v>0</v>
      </c>
      <c r="BM100" s="82"/>
      <c r="BN100" s="81">
        <v>0</v>
      </c>
      <c r="BO100" s="81">
        <v>0</v>
      </c>
      <c r="BP100" s="81">
        <v>1</v>
      </c>
      <c r="BQ100" s="81">
        <v>0</v>
      </c>
      <c r="BR100" s="81">
        <v>0</v>
      </c>
      <c r="BS100" s="81">
        <v>0</v>
      </c>
      <c r="BT100"/>
      <c r="BU100" s="80">
        <v>24.989000000000001</v>
      </c>
      <c r="BV100" s="80">
        <v>0</v>
      </c>
      <c r="BW100" s="80">
        <v>0</v>
      </c>
      <c r="BX100" s="80">
        <v>0</v>
      </c>
      <c r="BY100" s="80">
        <v>0</v>
      </c>
      <c r="BZ100" s="80">
        <v>0</v>
      </c>
      <c r="CA100" s="80">
        <v>0</v>
      </c>
      <c r="CB100" s="80">
        <v>0</v>
      </c>
      <c r="CC100" s="80">
        <v>0</v>
      </c>
    </row>
    <row r="101" spans="1:81">
      <c r="A101" s="80" t="s">
        <v>1942</v>
      </c>
      <c r="B101" s="80">
        <v>34</v>
      </c>
      <c r="C101" s="80">
        <v>17</v>
      </c>
      <c r="D101" s="80">
        <v>2</v>
      </c>
      <c r="E101" s="80">
        <v>2020</v>
      </c>
      <c r="F101" s="80" t="s">
        <v>218</v>
      </c>
      <c r="G101" s="80" t="s">
        <v>1925</v>
      </c>
      <c r="H101" s="80" t="s">
        <v>1926</v>
      </c>
      <c r="I101" s="177"/>
      <c r="J101" s="81">
        <v>1.918595367742685</v>
      </c>
      <c r="K101" s="81">
        <v>0.55999195196563389</v>
      </c>
      <c r="L101" s="81">
        <v>4.6172332939035172</v>
      </c>
      <c r="M101" s="81">
        <v>3.6189381029124159</v>
      </c>
      <c r="N101" s="81">
        <v>7.2889701166651353</v>
      </c>
      <c r="O101" s="81">
        <v>4.3802280463152972</v>
      </c>
      <c r="P101" s="81">
        <v>6.6843397291044067</v>
      </c>
      <c r="Q101" s="81">
        <v>0.30283484652408921</v>
      </c>
      <c r="R101" s="81">
        <v>0</v>
      </c>
      <c r="S101" s="81">
        <v>0.53101852999214039</v>
      </c>
      <c r="T101" s="82"/>
      <c r="U101" s="81">
        <v>369953</v>
      </c>
      <c r="V101" s="81">
        <v>238</v>
      </c>
      <c r="W101" s="81">
        <v>135</v>
      </c>
      <c r="X101" s="81">
        <v>970</v>
      </c>
      <c r="Y101" s="81">
        <v>1859</v>
      </c>
      <c r="Z101" s="81">
        <v>3130</v>
      </c>
      <c r="AA101" s="81">
        <v>1508</v>
      </c>
      <c r="AB101" s="81">
        <v>5136</v>
      </c>
      <c r="AC101" s="81">
        <v>0</v>
      </c>
      <c r="AD101" s="81">
        <v>0.53101852999214039</v>
      </c>
      <c r="AE101" s="82"/>
      <c r="AF101" s="81">
        <v>2998518.7485427889</v>
      </c>
      <c r="AG101" s="81">
        <v>379447.49000600242</v>
      </c>
      <c r="AH101" s="81">
        <v>1142104.2904321365</v>
      </c>
      <c r="AI101" s="81">
        <v>5701894.198693512</v>
      </c>
      <c r="AJ101" s="81">
        <v>9835825.0325030126</v>
      </c>
      <c r="AK101" s="81"/>
      <c r="AL101" s="81"/>
      <c r="AM101" s="81">
        <v>670305.06215014798</v>
      </c>
      <c r="AN101" s="81"/>
      <c r="AO101" s="81"/>
      <c r="AP101" s="82"/>
      <c r="AQ101" s="81">
        <v>23</v>
      </c>
      <c r="AR101" s="81">
        <v>5</v>
      </c>
      <c r="AS101" s="81">
        <v>0</v>
      </c>
      <c r="AT101" s="81">
        <v>0</v>
      </c>
      <c r="AU101" s="81">
        <v>0</v>
      </c>
      <c r="AV101" s="81">
        <v>0</v>
      </c>
      <c r="AW101" s="81">
        <v>0</v>
      </c>
      <c r="AX101" s="82"/>
      <c r="AY101" s="81">
        <v>100.7</v>
      </c>
      <c r="AZ101" s="81">
        <v>55.1</v>
      </c>
      <c r="BA101" s="81">
        <v>0</v>
      </c>
      <c r="BB101" s="81">
        <v>0</v>
      </c>
      <c r="BC101" s="81">
        <v>0</v>
      </c>
      <c r="BD101" s="81">
        <v>0</v>
      </c>
      <c r="BE101" s="81">
        <v>0</v>
      </c>
      <c r="BF101" s="82"/>
      <c r="BG101" s="81">
        <v>0</v>
      </c>
      <c r="BH101" s="81">
        <v>0</v>
      </c>
      <c r="BI101" s="81">
        <v>20.039000000000001</v>
      </c>
      <c r="BJ101" s="81">
        <v>0</v>
      </c>
      <c r="BK101" s="81">
        <v>0</v>
      </c>
      <c r="BL101" s="81">
        <v>0</v>
      </c>
      <c r="BM101" s="82"/>
      <c r="BN101" s="81">
        <v>0</v>
      </c>
      <c r="BO101" s="81">
        <v>0</v>
      </c>
      <c r="BP101" s="81">
        <v>1</v>
      </c>
      <c r="BQ101" s="81">
        <v>0</v>
      </c>
      <c r="BR101" s="81">
        <v>0</v>
      </c>
      <c r="BS101" s="81">
        <v>0</v>
      </c>
      <c r="BT101"/>
      <c r="BU101" s="80">
        <v>20.039000000000001</v>
      </c>
      <c r="BV101" s="80">
        <v>0</v>
      </c>
      <c r="BW101" s="80">
        <v>0</v>
      </c>
      <c r="BX101" s="80">
        <v>0</v>
      </c>
      <c r="BY101" s="80">
        <v>0</v>
      </c>
      <c r="BZ101" s="80">
        <v>0</v>
      </c>
      <c r="CA101" s="80">
        <v>0</v>
      </c>
      <c r="CB101" s="80">
        <v>0</v>
      </c>
      <c r="CC101" s="80">
        <v>0</v>
      </c>
    </row>
    <row r="102" spans="1:81">
      <c r="A102" s="80" t="s">
        <v>1943</v>
      </c>
      <c r="B102" s="80">
        <v>34</v>
      </c>
      <c r="C102" s="80">
        <v>18</v>
      </c>
      <c r="D102" s="80">
        <v>2</v>
      </c>
      <c r="E102" s="80">
        <v>2021</v>
      </c>
      <c r="F102" s="80" t="s">
        <v>75</v>
      </c>
      <c r="G102" s="174" t="s">
        <v>1925</v>
      </c>
      <c r="H102" s="80" t="s">
        <v>1926</v>
      </c>
      <c r="I102" s="177"/>
      <c r="J102" s="81">
        <v>0.52214959129837213</v>
      </c>
      <c r="K102" s="81">
        <v>0.58315296453664889</v>
      </c>
      <c r="L102" s="81">
        <v>4.0117310755148754</v>
      </c>
      <c r="M102" s="81">
        <v>3.7825495712533868</v>
      </c>
      <c r="N102" s="81">
        <v>7.3737325290296347</v>
      </c>
      <c r="O102" s="81">
        <v>4.2199711037007441</v>
      </c>
      <c r="P102" s="81">
        <v>6.8588454948769488</v>
      </c>
      <c r="Q102" s="81">
        <v>0.29930861702031364</v>
      </c>
      <c r="R102" s="81">
        <v>0</v>
      </c>
      <c r="S102" s="81">
        <v>0.46326120024427098</v>
      </c>
      <c r="T102" s="82"/>
      <c r="U102" s="81">
        <v>109136</v>
      </c>
      <c r="V102" s="81">
        <v>238</v>
      </c>
      <c r="W102" s="81">
        <v>135</v>
      </c>
      <c r="X102" s="81">
        <v>970</v>
      </c>
      <c r="Y102" s="81">
        <v>1862</v>
      </c>
      <c r="Z102" s="81">
        <v>3105</v>
      </c>
      <c r="AA102" s="81">
        <v>1509</v>
      </c>
      <c r="AB102" s="81">
        <v>5016</v>
      </c>
      <c r="AC102" s="81">
        <v>0</v>
      </c>
      <c r="AD102" s="81">
        <v>0.46326120024427098</v>
      </c>
      <c r="AE102" s="82"/>
      <c r="AF102" s="81">
        <v>786499.00271473837</v>
      </c>
      <c r="AG102" s="81">
        <v>384950.25780708913</v>
      </c>
      <c r="AH102" s="81">
        <v>897252.39368171978</v>
      </c>
      <c r="AI102" s="81">
        <v>5856598.5854176898</v>
      </c>
      <c r="AJ102" s="81">
        <v>9509080.9876869619</v>
      </c>
      <c r="AK102" s="81">
        <v>0</v>
      </c>
      <c r="AL102" s="81">
        <v>0</v>
      </c>
      <c r="AM102" s="81">
        <v>658419.66124393942</v>
      </c>
      <c r="AN102" s="81">
        <v>0</v>
      </c>
      <c r="AO102" s="81">
        <v>0</v>
      </c>
      <c r="AP102" s="82"/>
      <c r="AQ102" s="81">
        <v>25</v>
      </c>
      <c r="AR102" s="81">
        <v>5</v>
      </c>
      <c r="AS102" s="81">
        <v>0</v>
      </c>
      <c r="AT102" s="81">
        <v>0</v>
      </c>
      <c r="AU102" s="81">
        <v>0</v>
      </c>
      <c r="AV102" s="81">
        <v>0</v>
      </c>
      <c r="AW102" s="81"/>
      <c r="AX102" s="82"/>
      <c r="AY102" s="81">
        <v>114.2</v>
      </c>
      <c r="AZ102" s="81">
        <v>55.1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1944</v>
      </c>
      <c r="B103" s="80">
        <v>34</v>
      </c>
      <c r="C103" s="80">
        <v>19</v>
      </c>
      <c r="D103" s="80">
        <v>2</v>
      </c>
      <c r="E103" s="80">
        <v>2022</v>
      </c>
      <c r="F103" s="80" t="s">
        <v>568</v>
      </c>
      <c r="G103" s="174" t="s">
        <v>1925</v>
      </c>
      <c r="H103" s="80" t="s">
        <v>1926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29</v>
      </c>
      <c r="AR103" s="81">
        <v>5</v>
      </c>
      <c r="AS103" s="81">
        <v>0</v>
      </c>
      <c r="AT103" s="81">
        <v>0</v>
      </c>
      <c r="AU103" s="81">
        <v>0</v>
      </c>
      <c r="AV103" s="81">
        <v>0</v>
      </c>
      <c r="AW103" s="81"/>
      <c r="AX103" s="82"/>
      <c r="AY103" s="81">
        <v>131.80000000000001</v>
      </c>
      <c r="AZ103" s="81">
        <v>55.1</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1945</v>
      </c>
      <c r="B104" s="80">
        <v>409</v>
      </c>
      <c r="C104" s="80">
        <v>1</v>
      </c>
      <c r="D104" s="80">
        <v>25</v>
      </c>
      <c r="E104" s="80">
        <v>1990</v>
      </c>
      <c r="F104" s="80" t="s">
        <v>562</v>
      </c>
      <c r="G104" s="80" t="s">
        <v>1712</v>
      </c>
      <c r="H104" s="80" t="s">
        <v>1713</v>
      </c>
      <c r="I104" s="177"/>
      <c r="J104" s="81">
        <v>23.148794059903221</v>
      </c>
      <c r="K104" s="81">
        <v>2.5796564540167304</v>
      </c>
      <c r="L104" s="81">
        <v>3.6763082083650787</v>
      </c>
      <c r="M104" s="81">
        <v>8.3471065420818622</v>
      </c>
      <c r="N104" s="81">
        <v>15.818535922801637</v>
      </c>
      <c r="O104" s="81">
        <v>5.9249470342777828</v>
      </c>
      <c r="P104" s="81">
        <v>7.0960514025931927</v>
      </c>
      <c r="Q104" s="81">
        <v>0.56212496468362327</v>
      </c>
      <c r="R104" s="81">
        <v>0</v>
      </c>
      <c r="S104" s="81">
        <v>0.45774522133648682</v>
      </c>
      <c r="T104" s="82"/>
      <c r="U104" s="81">
        <v>649936</v>
      </c>
      <c r="V104" s="81">
        <v>472</v>
      </c>
      <c r="W104" s="81">
        <v>43</v>
      </c>
      <c r="X104" s="81">
        <v>2799</v>
      </c>
      <c r="Y104" s="81">
        <v>3384</v>
      </c>
      <c r="Z104" s="81">
        <v>2437</v>
      </c>
      <c r="AA104" s="81">
        <v>1723</v>
      </c>
      <c r="AB104" s="81">
        <v>9127</v>
      </c>
      <c r="AC104" s="81">
        <v>0</v>
      </c>
      <c r="AD104" s="81">
        <v>0.45774522133648682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1946</v>
      </c>
      <c r="B105" s="80">
        <v>410</v>
      </c>
      <c r="C105" s="80">
        <v>2</v>
      </c>
      <c r="D105" s="80">
        <v>25</v>
      </c>
      <c r="E105" s="80">
        <v>2005</v>
      </c>
      <c r="F105" s="80" t="s">
        <v>565</v>
      </c>
      <c r="G105" s="80" t="s">
        <v>1712</v>
      </c>
      <c r="H105" s="80" t="s">
        <v>1713</v>
      </c>
      <c r="I105" s="177"/>
      <c r="J105" s="81">
        <v>21.861964685539089</v>
      </c>
      <c r="K105" s="81">
        <v>1.062166822438988</v>
      </c>
      <c r="L105" s="81">
        <v>1.6892109666345283</v>
      </c>
      <c r="M105" s="81">
        <v>10.295749271834312</v>
      </c>
      <c r="N105" s="81">
        <v>15.479818343769059</v>
      </c>
      <c r="O105" s="81">
        <v>6.7925012070496402</v>
      </c>
      <c r="P105" s="81">
        <v>6.2556574039945714</v>
      </c>
      <c r="Q105" s="81">
        <v>0.39979585243573534</v>
      </c>
      <c r="R105" s="81">
        <v>0</v>
      </c>
      <c r="S105" s="81">
        <v>0.7586909824987863</v>
      </c>
      <c r="T105" s="82"/>
      <c r="U105" s="81">
        <v>675215</v>
      </c>
      <c r="V105" s="81">
        <v>324</v>
      </c>
      <c r="W105" s="81">
        <v>15</v>
      </c>
      <c r="X105" s="81">
        <v>1672</v>
      </c>
      <c r="Y105" s="81">
        <v>3156</v>
      </c>
      <c r="Z105" s="81">
        <v>3233</v>
      </c>
      <c r="AA105" s="81">
        <v>1244</v>
      </c>
      <c r="AB105" s="81">
        <v>6786</v>
      </c>
      <c r="AC105" s="81">
        <v>0</v>
      </c>
      <c r="AD105" s="81">
        <v>0.7586909824987863</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1947</v>
      </c>
      <c r="B106" s="80">
        <v>411</v>
      </c>
      <c r="C106" s="80">
        <v>3</v>
      </c>
      <c r="D106" s="80">
        <v>25</v>
      </c>
      <c r="E106" s="80">
        <v>2006</v>
      </c>
      <c r="F106" s="80" t="s">
        <v>566</v>
      </c>
      <c r="G106" s="80" t="s">
        <v>1712</v>
      </c>
      <c r="H106" s="80" t="s">
        <v>1713</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1948</v>
      </c>
      <c r="B107" s="80">
        <v>412</v>
      </c>
      <c r="C107" s="80">
        <v>4</v>
      </c>
      <c r="D107" s="80">
        <v>25</v>
      </c>
      <c r="E107" s="80">
        <v>2007</v>
      </c>
      <c r="F107" s="80" t="s">
        <v>567</v>
      </c>
      <c r="G107" s="80" t="s">
        <v>1712</v>
      </c>
      <c r="H107" s="80" t="s">
        <v>1713</v>
      </c>
      <c r="I107" s="177"/>
      <c r="J107" s="81">
        <v>22.359232865971041</v>
      </c>
      <c r="K107" s="81">
        <v>0.75139175161405414</v>
      </c>
      <c r="L107" s="81">
        <v>1.2310322486262284</v>
      </c>
      <c r="M107" s="81">
        <v>9.2522244548391974</v>
      </c>
      <c r="N107" s="81">
        <v>15.297321317942433</v>
      </c>
      <c r="O107" s="81">
        <v>6.3036680850109867</v>
      </c>
      <c r="P107" s="81">
        <v>6.1380146952861168</v>
      </c>
      <c r="Q107" s="81">
        <v>0.40401827068018098</v>
      </c>
      <c r="R107" s="81">
        <v>0</v>
      </c>
      <c r="S107" s="81">
        <v>0.49865561433574163</v>
      </c>
      <c r="T107" s="82"/>
      <c r="U107" s="81">
        <v>734282</v>
      </c>
      <c r="V107" s="81">
        <v>250</v>
      </c>
      <c r="W107" s="81">
        <v>15</v>
      </c>
      <c r="X107" s="81">
        <v>1882</v>
      </c>
      <c r="Y107" s="81">
        <v>3127</v>
      </c>
      <c r="Z107" s="81">
        <v>3119</v>
      </c>
      <c r="AA107" s="81">
        <v>1202</v>
      </c>
      <c r="AB107" s="81">
        <v>6495</v>
      </c>
      <c r="AC107" s="81">
        <v>0</v>
      </c>
      <c r="AD107" s="81">
        <v>0.49865561433574163</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1949</v>
      </c>
      <c r="B108" s="80">
        <v>413</v>
      </c>
      <c r="C108" s="80">
        <v>5</v>
      </c>
      <c r="D108" s="80">
        <v>25</v>
      </c>
      <c r="E108" s="80">
        <v>2008</v>
      </c>
      <c r="F108" s="80" t="s">
        <v>84</v>
      </c>
      <c r="G108" s="80" t="s">
        <v>1712</v>
      </c>
      <c r="H108" s="80" t="s">
        <v>1713</v>
      </c>
      <c r="I108" s="177"/>
      <c r="J108" s="81">
        <v>16.389741354927256</v>
      </c>
      <c r="K108" s="81">
        <v>0.65946458702898225</v>
      </c>
      <c r="L108" s="81">
        <v>1.0629498851563326</v>
      </c>
      <c r="M108" s="81">
        <v>10.825998555713326</v>
      </c>
      <c r="N108" s="81">
        <v>15.547843267328171</v>
      </c>
      <c r="O108" s="81">
        <v>6.0469669496342568</v>
      </c>
      <c r="P108" s="81">
        <v>5.9167908835474501</v>
      </c>
      <c r="Q108" s="81">
        <v>0.39081602610407362</v>
      </c>
      <c r="R108" s="81">
        <v>0</v>
      </c>
      <c r="S108" s="81">
        <v>0.60813337696892933</v>
      </c>
      <c r="T108" s="82"/>
      <c r="U108" s="81">
        <v>565526</v>
      </c>
      <c r="V108" s="81">
        <v>250</v>
      </c>
      <c r="W108" s="81">
        <v>15</v>
      </c>
      <c r="X108" s="81">
        <v>1882</v>
      </c>
      <c r="Y108" s="81">
        <v>3136</v>
      </c>
      <c r="Z108" s="81">
        <v>3097</v>
      </c>
      <c r="AA108" s="81">
        <v>1160</v>
      </c>
      <c r="AB108" s="81">
        <v>6386</v>
      </c>
      <c r="AC108" s="81">
        <v>0</v>
      </c>
      <c r="AD108" s="81">
        <v>0.60813337696892933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1950</v>
      </c>
      <c r="B109" s="80">
        <v>414</v>
      </c>
      <c r="C109" s="80">
        <v>6</v>
      </c>
      <c r="D109" s="80">
        <v>25</v>
      </c>
      <c r="E109" s="80">
        <v>2009</v>
      </c>
      <c r="F109" s="80" t="s">
        <v>85</v>
      </c>
      <c r="G109" s="80" t="s">
        <v>1712</v>
      </c>
      <c r="H109" s="80" t="s">
        <v>1713</v>
      </c>
      <c r="I109" s="177"/>
      <c r="J109" s="81">
        <v>17.740494771045427</v>
      </c>
      <c r="K109" s="81">
        <v>0.4113706730961425</v>
      </c>
      <c r="L109" s="81">
        <v>5.2563571566687042</v>
      </c>
      <c r="M109" s="81">
        <v>8.1076956273560725</v>
      </c>
      <c r="N109" s="81">
        <v>13.090472989053259</v>
      </c>
      <c r="O109" s="81">
        <v>6.0511418523825773</v>
      </c>
      <c r="P109" s="81">
        <v>5.7037884963790599</v>
      </c>
      <c r="Q109" s="81">
        <v>0.36348938709603584</v>
      </c>
      <c r="R109" s="81">
        <v>0</v>
      </c>
      <c r="S109" s="81">
        <v>0.62117251461060652</v>
      </c>
      <c r="T109" s="82"/>
      <c r="U109" s="81">
        <v>618169</v>
      </c>
      <c r="V109" s="81">
        <v>191</v>
      </c>
      <c r="W109" s="81">
        <v>85</v>
      </c>
      <c r="X109" s="81">
        <v>1780</v>
      </c>
      <c r="Y109" s="81">
        <v>3074</v>
      </c>
      <c r="Z109" s="81">
        <v>3059</v>
      </c>
      <c r="AA109" s="81">
        <v>1148</v>
      </c>
      <c r="AB109" s="81">
        <v>6235</v>
      </c>
      <c r="AC109" s="81">
        <v>0</v>
      </c>
      <c r="AD109" s="81">
        <v>0.62117251461060652</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1951</v>
      </c>
      <c r="B110" s="80">
        <v>415</v>
      </c>
      <c r="C110" s="80">
        <v>7</v>
      </c>
      <c r="D110" s="80">
        <v>25</v>
      </c>
      <c r="E110" s="80">
        <v>2010</v>
      </c>
      <c r="F110" s="80" t="s">
        <v>86</v>
      </c>
      <c r="G110" s="80" t="s">
        <v>1712</v>
      </c>
      <c r="H110" s="80" t="s">
        <v>1713</v>
      </c>
      <c r="I110" s="177"/>
      <c r="J110" s="81">
        <v>16.359026444755841</v>
      </c>
      <c r="K110" s="81">
        <v>0.4290210355957339</v>
      </c>
      <c r="L110" s="81">
        <v>4.7853993986038263</v>
      </c>
      <c r="M110" s="81">
        <v>7.2575183492917725</v>
      </c>
      <c r="N110" s="81">
        <v>12.682832895971988</v>
      </c>
      <c r="O110" s="81">
        <v>5.9503006777570855</v>
      </c>
      <c r="P110" s="81">
        <v>5.80402018239415</v>
      </c>
      <c r="Q110" s="81">
        <v>0.37046251483168263</v>
      </c>
      <c r="R110" s="81">
        <v>0</v>
      </c>
      <c r="S110" s="81">
        <v>0.58999659041519315</v>
      </c>
      <c r="T110" s="82"/>
      <c r="U110" s="81">
        <v>638103</v>
      </c>
      <c r="V110" s="81">
        <v>191</v>
      </c>
      <c r="W110" s="81">
        <v>85</v>
      </c>
      <c r="X110" s="81">
        <v>1780</v>
      </c>
      <c r="Y110" s="81">
        <v>3029</v>
      </c>
      <c r="Z110" s="81">
        <v>3022</v>
      </c>
      <c r="AA110" s="81">
        <v>1139</v>
      </c>
      <c r="AB110" s="81">
        <v>6089</v>
      </c>
      <c r="AC110" s="81">
        <v>0</v>
      </c>
      <c r="AD110" s="81">
        <v>0.58999659041519315</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1952</v>
      </c>
      <c r="B111" s="80">
        <v>416</v>
      </c>
      <c r="C111" s="80">
        <v>8</v>
      </c>
      <c r="D111" s="80">
        <v>25</v>
      </c>
      <c r="E111" s="80">
        <v>2011</v>
      </c>
      <c r="F111" s="80" t="s">
        <v>87</v>
      </c>
      <c r="G111" s="80" t="s">
        <v>1712</v>
      </c>
      <c r="H111" s="80" t="s">
        <v>1713</v>
      </c>
      <c r="I111" s="177"/>
      <c r="J111" s="81">
        <v>23.187799819433685</v>
      </c>
      <c r="K111" s="81">
        <v>0.6011382716017154</v>
      </c>
      <c r="L111" s="81">
        <v>4.4651263262641896</v>
      </c>
      <c r="M111" s="81">
        <v>9.1682860862680666</v>
      </c>
      <c r="N111" s="81">
        <v>15.165257406869303</v>
      </c>
      <c r="O111" s="81">
        <v>5.8102891634579299</v>
      </c>
      <c r="P111" s="81">
        <v>5.5175300940768226</v>
      </c>
      <c r="Q111" s="81">
        <v>0.41882418852188308</v>
      </c>
      <c r="R111" s="81">
        <v>0</v>
      </c>
      <c r="S111" s="81">
        <v>0.60111513290909058</v>
      </c>
      <c r="T111" s="82"/>
      <c r="U111" s="81">
        <v>851824</v>
      </c>
      <c r="V111" s="81">
        <v>191</v>
      </c>
      <c r="W111" s="81">
        <v>85</v>
      </c>
      <c r="X111" s="81">
        <v>1780</v>
      </c>
      <c r="Y111" s="81">
        <v>3009</v>
      </c>
      <c r="Z111" s="81">
        <v>3015</v>
      </c>
      <c r="AA111" s="81">
        <v>1115</v>
      </c>
      <c r="AB111" s="81">
        <v>5968</v>
      </c>
      <c r="AC111" s="81">
        <v>0</v>
      </c>
      <c r="AD111" s="81">
        <v>0.60111513290909058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1953</v>
      </c>
      <c r="B112" s="80">
        <v>417</v>
      </c>
      <c r="C112" s="80">
        <v>9</v>
      </c>
      <c r="D112" s="80">
        <v>25</v>
      </c>
      <c r="E112" s="80">
        <v>2012</v>
      </c>
      <c r="F112" s="80" t="s">
        <v>88</v>
      </c>
      <c r="G112" s="80" t="s">
        <v>1712</v>
      </c>
      <c r="H112" s="80" t="s">
        <v>1713</v>
      </c>
      <c r="I112" s="177"/>
      <c r="J112" s="81">
        <v>20.685022446398012</v>
      </c>
      <c r="K112" s="81">
        <v>0.67720551259819439</v>
      </c>
      <c r="L112" s="81">
        <v>4.5051796891246498</v>
      </c>
      <c r="M112" s="81">
        <v>11.386982188410999</v>
      </c>
      <c r="N112" s="81">
        <v>16.814203509852064</v>
      </c>
      <c r="O112" s="81">
        <v>5.8028061313885289</v>
      </c>
      <c r="P112" s="81">
        <v>5.5091098715484907</v>
      </c>
      <c r="Q112" s="81">
        <v>0.4504676463726226</v>
      </c>
      <c r="R112" s="81">
        <v>0</v>
      </c>
      <c r="S112" s="81">
        <v>0.74651599084321574</v>
      </c>
      <c r="T112" s="82"/>
      <c r="U112" s="81">
        <v>728071</v>
      </c>
      <c r="V112" s="81">
        <v>191</v>
      </c>
      <c r="W112" s="81">
        <v>85</v>
      </c>
      <c r="X112" s="81">
        <v>1780</v>
      </c>
      <c r="Y112" s="81">
        <v>3037</v>
      </c>
      <c r="Z112" s="81">
        <v>3035</v>
      </c>
      <c r="AA112" s="81">
        <v>1107</v>
      </c>
      <c r="AB112" s="81">
        <v>5908</v>
      </c>
      <c r="AC112" s="81">
        <v>0</v>
      </c>
      <c r="AD112" s="81">
        <v>0.74651599084321574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1954</v>
      </c>
      <c r="B113" s="80">
        <v>418</v>
      </c>
      <c r="C113" s="80">
        <v>10</v>
      </c>
      <c r="D113" s="80">
        <v>25</v>
      </c>
      <c r="E113" s="80">
        <v>2013</v>
      </c>
      <c r="F113" s="80" t="s">
        <v>89</v>
      </c>
      <c r="G113" s="80" t="s">
        <v>1712</v>
      </c>
      <c r="H113" s="80" t="s">
        <v>1713</v>
      </c>
      <c r="I113" s="177"/>
      <c r="J113" s="81">
        <v>20.42474970812567</v>
      </c>
      <c r="K113" s="81">
        <v>0.55971266608778769</v>
      </c>
      <c r="L113" s="81">
        <v>3.9784289062221045</v>
      </c>
      <c r="M113" s="81">
        <v>10.590165677482892</v>
      </c>
      <c r="N113" s="81">
        <v>17.368311254171669</v>
      </c>
      <c r="O113" s="81">
        <v>5.5493040248191647</v>
      </c>
      <c r="P113" s="81">
        <v>5.5198768776186169</v>
      </c>
      <c r="Q113" s="81">
        <v>0.46730889862585695</v>
      </c>
      <c r="R113" s="81">
        <v>0</v>
      </c>
      <c r="S113" s="81">
        <v>0.74366094589125598</v>
      </c>
      <c r="T113" s="82"/>
      <c r="U113" s="81">
        <v>731998</v>
      </c>
      <c r="V113" s="81">
        <v>191</v>
      </c>
      <c r="W113" s="81">
        <v>85</v>
      </c>
      <c r="X113" s="81">
        <v>1780</v>
      </c>
      <c r="Y113" s="81">
        <v>3237</v>
      </c>
      <c r="Z113" s="81">
        <v>3032</v>
      </c>
      <c r="AA113" s="81">
        <v>1105</v>
      </c>
      <c r="AB113" s="81">
        <v>6041</v>
      </c>
      <c r="AC113" s="81">
        <v>0</v>
      </c>
      <c r="AD113" s="81">
        <v>0.74366094589125598</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1955</v>
      </c>
      <c r="B114" s="80">
        <v>419</v>
      </c>
      <c r="C114" s="80">
        <v>11</v>
      </c>
      <c r="D114" s="80">
        <v>25</v>
      </c>
      <c r="E114" s="80">
        <v>2014</v>
      </c>
      <c r="F114" s="80" t="s">
        <v>90</v>
      </c>
      <c r="G114" s="80" t="s">
        <v>1712</v>
      </c>
      <c r="H114" s="80" t="s">
        <v>1713</v>
      </c>
      <c r="I114" s="177"/>
      <c r="J114" s="81">
        <v>22.812933421468717</v>
      </c>
      <c r="K114" s="81">
        <v>0.53288213284261987</v>
      </c>
      <c r="L114" s="81">
        <v>2.2468000346975692</v>
      </c>
      <c r="M114" s="81">
        <v>9.6811948849681269</v>
      </c>
      <c r="N114" s="81">
        <v>18.53851688033458</v>
      </c>
      <c r="O114" s="81">
        <v>5.2307063547495192</v>
      </c>
      <c r="P114" s="81">
        <v>5.4682447057144126</v>
      </c>
      <c r="Q114" s="81">
        <v>0.44324062062817404</v>
      </c>
      <c r="R114" s="81">
        <v>0</v>
      </c>
      <c r="S114" s="81">
        <v>0.85142944206242732</v>
      </c>
      <c r="T114" s="82"/>
      <c r="U114" s="81">
        <v>908026</v>
      </c>
      <c r="V114" s="81">
        <v>158</v>
      </c>
      <c r="W114" s="81">
        <v>49</v>
      </c>
      <c r="X114" s="81">
        <v>1547</v>
      </c>
      <c r="Y114" s="81">
        <v>3263</v>
      </c>
      <c r="Z114" s="81">
        <v>3010</v>
      </c>
      <c r="AA114" s="81">
        <v>1089</v>
      </c>
      <c r="AB114" s="81">
        <v>5972</v>
      </c>
      <c r="AC114" s="81">
        <v>0</v>
      </c>
      <c r="AD114" s="81">
        <v>0.85142944206242732</v>
      </c>
      <c r="AE114" s="82"/>
      <c r="AF114" s="81">
        <v>7395103.0354457162</v>
      </c>
      <c r="AG114" s="81">
        <v>373920.53670574218</v>
      </c>
      <c r="AH114" s="81">
        <v>365442.25767210126</v>
      </c>
      <c r="AI114" s="81">
        <v>10187635.08189611</v>
      </c>
      <c r="AJ114" s="81">
        <v>14034084.278683707</v>
      </c>
      <c r="AK114" s="81">
        <v>0</v>
      </c>
      <c r="AL114" s="81">
        <v>0</v>
      </c>
      <c r="AM114" s="81">
        <v>819866.35912021389</v>
      </c>
      <c r="AN114" s="81">
        <v>0</v>
      </c>
      <c r="AO114" s="81">
        <v>0</v>
      </c>
      <c r="AP114" s="82"/>
      <c r="AQ114" s="81">
        <v>13</v>
      </c>
      <c r="AR114" s="81">
        <v>6</v>
      </c>
      <c r="AS114" s="81">
        <v>0</v>
      </c>
      <c r="AT114" s="81">
        <v>0</v>
      </c>
      <c r="AU114" s="81">
        <v>0</v>
      </c>
      <c r="AV114" s="81">
        <v>0</v>
      </c>
      <c r="AW114" s="81" t="s">
        <v>564</v>
      </c>
      <c r="AX114" s="82"/>
      <c r="AY114" s="81">
        <v>58.099999999999994</v>
      </c>
      <c r="AZ114" s="81">
        <v>148.6</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1956</v>
      </c>
      <c r="B115" s="80">
        <v>420</v>
      </c>
      <c r="C115" s="80">
        <v>12</v>
      </c>
      <c r="D115" s="80">
        <v>25</v>
      </c>
      <c r="E115" s="80">
        <v>2015</v>
      </c>
      <c r="F115" s="80" t="s">
        <v>91</v>
      </c>
      <c r="G115" s="80" t="s">
        <v>1712</v>
      </c>
      <c r="H115" s="80" t="s">
        <v>1713</v>
      </c>
      <c r="I115" s="177"/>
      <c r="J115" s="81">
        <v>23.641046632420036</v>
      </c>
      <c r="K115" s="81">
        <v>0.51097857081269493</v>
      </c>
      <c r="L115" s="81">
        <v>2.3649914310862914</v>
      </c>
      <c r="M115" s="81">
        <v>9.3672612448294714</v>
      </c>
      <c r="N115" s="81">
        <v>17.261546492055295</v>
      </c>
      <c r="O115" s="81">
        <v>5.1205489241830406</v>
      </c>
      <c r="P115" s="81">
        <v>5.4524460288998453</v>
      </c>
      <c r="Q115" s="81">
        <v>0.42962377135983959</v>
      </c>
      <c r="R115" s="81">
        <v>0</v>
      </c>
      <c r="S115" s="81">
        <v>0.72560968525313696</v>
      </c>
      <c r="T115" s="82"/>
      <c r="U115" s="81">
        <v>943444</v>
      </c>
      <c r="V115" s="81">
        <v>158</v>
      </c>
      <c r="W115" s="81">
        <v>49</v>
      </c>
      <c r="X115" s="81">
        <v>1547</v>
      </c>
      <c r="Y115" s="81">
        <v>3301</v>
      </c>
      <c r="Z115" s="81">
        <v>2975</v>
      </c>
      <c r="AA115" s="81">
        <v>1085</v>
      </c>
      <c r="AB115" s="81">
        <v>5913</v>
      </c>
      <c r="AC115" s="81">
        <v>0</v>
      </c>
      <c r="AD115" s="81">
        <v>0.72560968525313696</v>
      </c>
      <c r="AE115" s="82"/>
      <c r="AF115" s="81">
        <v>7280840.9172610082</v>
      </c>
      <c r="AG115" s="81">
        <v>340424.07589276123</v>
      </c>
      <c r="AH115" s="81">
        <v>305797.80129501794</v>
      </c>
      <c r="AI115" s="81">
        <v>9839045.5610504895</v>
      </c>
      <c r="AJ115" s="81">
        <v>13625058.10426856</v>
      </c>
      <c r="AK115" s="81">
        <v>0</v>
      </c>
      <c r="AL115" s="81">
        <v>0</v>
      </c>
      <c r="AM115" s="81">
        <v>810351.84589790017</v>
      </c>
      <c r="AN115" s="81">
        <v>0</v>
      </c>
      <c r="AO115" s="81">
        <v>0</v>
      </c>
      <c r="AP115" s="82"/>
      <c r="AQ115" s="81">
        <v>20</v>
      </c>
      <c r="AR115" s="81">
        <v>6</v>
      </c>
      <c r="AS115" s="81">
        <v>0</v>
      </c>
      <c r="AT115" s="81">
        <v>0</v>
      </c>
      <c r="AU115" s="81">
        <v>0</v>
      </c>
      <c r="AV115" s="81">
        <v>0</v>
      </c>
      <c r="AW115" s="81" t="s">
        <v>564</v>
      </c>
      <c r="AX115" s="82"/>
      <c r="AY115" s="81">
        <v>92.8</v>
      </c>
      <c r="AZ115" s="81">
        <v>148.6</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1957</v>
      </c>
      <c r="B116" s="80">
        <v>421</v>
      </c>
      <c r="C116" s="80">
        <v>13</v>
      </c>
      <c r="D116" s="80">
        <v>25</v>
      </c>
      <c r="E116" s="80">
        <v>2016</v>
      </c>
      <c r="F116" s="80" t="s">
        <v>92</v>
      </c>
      <c r="G116" s="80" t="s">
        <v>1712</v>
      </c>
      <c r="H116" s="80" t="s">
        <v>1713</v>
      </c>
      <c r="I116" s="177"/>
      <c r="J116" s="81">
        <v>33.42669697695424</v>
      </c>
      <c r="K116" s="81">
        <v>0.48199487399808127</v>
      </c>
      <c r="L116" s="81">
        <v>2.5431892167975758</v>
      </c>
      <c r="M116" s="81">
        <v>8.0313401614466891</v>
      </c>
      <c r="N116" s="81">
        <v>16.346725871609632</v>
      </c>
      <c r="O116" s="81">
        <v>5.0362640187117726</v>
      </c>
      <c r="P116" s="81">
        <v>5.8644773744112868</v>
      </c>
      <c r="Q116" s="81">
        <v>0.39730515666359673</v>
      </c>
      <c r="R116" s="81">
        <v>0</v>
      </c>
      <c r="S116" s="81">
        <v>1.0379565570342031</v>
      </c>
      <c r="T116" s="82"/>
      <c r="U116" s="81">
        <v>1269750</v>
      </c>
      <c r="V116" s="81">
        <v>158</v>
      </c>
      <c r="W116" s="81">
        <v>49</v>
      </c>
      <c r="X116" s="81">
        <v>1547</v>
      </c>
      <c r="Y116" s="81">
        <v>3074</v>
      </c>
      <c r="Z116" s="81">
        <v>2962</v>
      </c>
      <c r="AA116" s="81">
        <v>1207</v>
      </c>
      <c r="AB116" s="81">
        <v>5625</v>
      </c>
      <c r="AC116" s="81">
        <v>0</v>
      </c>
      <c r="AD116" s="81">
        <v>1.0379565570342031</v>
      </c>
      <c r="AE116" s="82"/>
      <c r="AF116" s="81">
        <v>10474797.412431531</v>
      </c>
      <c r="AG116" s="81">
        <v>324493.76470698148</v>
      </c>
      <c r="AH116" s="81">
        <v>259178.70496855801</v>
      </c>
      <c r="AI116" s="81">
        <v>9821329.1546165291</v>
      </c>
      <c r="AJ116" s="81">
        <v>13206504.04879345</v>
      </c>
      <c r="AK116" s="81">
        <v>0</v>
      </c>
      <c r="AL116" s="81">
        <v>0</v>
      </c>
      <c r="AM116" s="81">
        <v>771481.55419630173</v>
      </c>
      <c r="AN116" s="81">
        <v>0</v>
      </c>
      <c r="AO116" s="81">
        <v>0</v>
      </c>
      <c r="AP116" s="82"/>
      <c r="AQ116" s="81">
        <v>25</v>
      </c>
      <c r="AR116" s="81">
        <v>7</v>
      </c>
      <c r="AS116" s="81">
        <v>0</v>
      </c>
      <c r="AT116" s="81">
        <v>0</v>
      </c>
      <c r="AU116" s="81">
        <v>0</v>
      </c>
      <c r="AV116" s="81">
        <v>0</v>
      </c>
      <c r="AW116" s="81" t="s">
        <v>564</v>
      </c>
      <c r="AX116" s="82"/>
      <c r="AY116" s="81">
        <v>117.1</v>
      </c>
      <c r="AZ116" s="81">
        <v>158.6</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1958</v>
      </c>
      <c r="B117" s="80">
        <v>422</v>
      </c>
      <c r="C117" s="80">
        <v>14</v>
      </c>
      <c r="D117" s="80">
        <v>25</v>
      </c>
      <c r="E117" s="80">
        <v>2017</v>
      </c>
      <c r="F117" s="80" t="s">
        <v>71</v>
      </c>
      <c r="G117" s="80" t="s">
        <v>1712</v>
      </c>
      <c r="H117" s="80" t="s">
        <v>1713</v>
      </c>
      <c r="I117" s="177"/>
      <c r="J117" s="81">
        <v>35.231754509035639</v>
      </c>
      <c r="K117" s="81">
        <v>0.49252659308984426</v>
      </c>
      <c r="L117" s="81">
        <v>2.2957624779098693</v>
      </c>
      <c r="M117" s="81">
        <v>8.0529442294452309</v>
      </c>
      <c r="N117" s="81">
        <v>15.897344362633651</v>
      </c>
      <c r="O117" s="81">
        <v>4.9156156092393237</v>
      </c>
      <c r="P117" s="81">
        <v>5.8273280043735838</v>
      </c>
      <c r="Q117" s="81">
        <v>0.37681473496068596</v>
      </c>
      <c r="R117" s="81">
        <v>0</v>
      </c>
      <c r="S117" s="81">
        <v>0.76476606167501016</v>
      </c>
      <c r="T117" s="82"/>
      <c r="U117" s="81">
        <v>1316879</v>
      </c>
      <c r="V117" s="81">
        <v>158</v>
      </c>
      <c r="W117" s="81">
        <v>49</v>
      </c>
      <c r="X117" s="81">
        <v>1547</v>
      </c>
      <c r="Y117" s="81">
        <v>3055</v>
      </c>
      <c r="Z117" s="81">
        <v>2939</v>
      </c>
      <c r="AA117" s="81">
        <v>1207</v>
      </c>
      <c r="AB117" s="81">
        <v>5517</v>
      </c>
      <c r="AC117" s="81">
        <v>0</v>
      </c>
      <c r="AD117" s="81">
        <v>0.76476606167501016</v>
      </c>
      <c r="AE117" s="82"/>
      <c r="AF117" s="81">
        <v>10674981.19227506</v>
      </c>
      <c r="AG117" s="81">
        <v>325436.5969700662</v>
      </c>
      <c r="AH117" s="81">
        <v>316614.21004875482</v>
      </c>
      <c r="AI117" s="81">
        <v>9578343.2891603652</v>
      </c>
      <c r="AJ117" s="81">
        <v>11501834.32501537</v>
      </c>
      <c r="AK117" s="81">
        <v>0</v>
      </c>
      <c r="AL117" s="81">
        <v>0</v>
      </c>
      <c r="AM117" s="81">
        <v>757853.08896184224</v>
      </c>
      <c r="AN117" s="81">
        <v>0</v>
      </c>
      <c r="AO117" s="81">
        <v>0</v>
      </c>
      <c r="AP117" s="82"/>
      <c r="AQ117" s="81">
        <v>28</v>
      </c>
      <c r="AR117" s="81">
        <v>12</v>
      </c>
      <c r="AS117" s="81">
        <v>0</v>
      </c>
      <c r="AT117" s="81">
        <v>0</v>
      </c>
      <c r="AU117" s="81">
        <v>0</v>
      </c>
      <c r="AV117" s="81">
        <v>0</v>
      </c>
      <c r="AW117" s="81" t="s">
        <v>564</v>
      </c>
      <c r="AX117" s="82"/>
      <c r="AY117" s="81">
        <v>133.30000000000001</v>
      </c>
      <c r="AZ117" s="81">
        <v>1221.5999999999999</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1959</v>
      </c>
      <c r="B118" s="80">
        <v>423</v>
      </c>
      <c r="C118" s="80">
        <v>15</v>
      </c>
      <c r="D118" s="80">
        <v>25</v>
      </c>
      <c r="E118" s="80">
        <v>2018</v>
      </c>
      <c r="F118" s="80" t="s">
        <v>93</v>
      </c>
      <c r="G118" s="80" t="s">
        <v>1712</v>
      </c>
      <c r="H118" s="80" t="s">
        <v>1713</v>
      </c>
      <c r="I118" s="177"/>
      <c r="J118" s="81">
        <v>23.436859594158669</v>
      </c>
      <c r="K118" s="81">
        <v>0.45840885531225134</v>
      </c>
      <c r="L118" s="81">
        <v>2.1060663711862277</v>
      </c>
      <c r="M118" s="81">
        <v>8.0926619654695635</v>
      </c>
      <c r="N118" s="81">
        <v>14.708280989507916</v>
      </c>
      <c r="O118" s="81">
        <v>4.8068506851531154</v>
      </c>
      <c r="P118" s="81">
        <v>5.7932208241035648</v>
      </c>
      <c r="Q118" s="81">
        <v>0.34814394820628913</v>
      </c>
      <c r="R118" s="81">
        <v>0</v>
      </c>
      <c r="S118" s="81">
        <v>0.90140222741191667</v>
      </c>
      <c r="T118" s="82"/>
      <c r="U118" s="81">
        <v>915331</v>
      </c>
      <c r="V118" s="81">
        <v>158</v>
      </c>
      <c r="W118" s="81">
        <v>49</v>
      </c>
      <c r="X118" s="81">
        <v>1547</v>
      </c>
      <c r="Y118" s="81">
        <v>3070</v>
      </c>
      <c r="Z118" s="81">
        <v>2929</v>
      </c>
      <c r="AA118" s="81">
        <v>1212</v>
      </c>
      <c r="AB118" s="81">
        <v>5493</v>
      </c>
      <c r="AC118" s="81">
        <v>0</v>
      </c>
      <c r="AD118" s="81">
        <v>0.90140222741191667</v>
      </c>
      <c r="AE118" s="82"/>
      <c r="AF118" s="81">
        <v>7448298.8338905619</v>
      </c>
      <c r="AG118" s="81">
        <v>294442.2687069673</v>
      </c>
      <c r="AH118" s="81">
        <v>298408.9319285985</v>
      </c>
      <c r="AI118" s="81">
        <v>9791023.3572240081</v>
      </c>
      <c r="AJ118" s="81">
        <v>11202053.40621751</v>
      </c>
      <c r="AK118" s="81">
        <v>0</v>
      </c>
      <c r="AL118" s="81">
        <v>0</v>
      </c>
      <c r="AM118" s="81">
        <v>756117.55113908718</v>
      </c>
      <c r="AN118" s="81">
        <v>0</v>
      </c>
      <c r="AO118" s="81">
        <v>0</v>
      </c>
      <c r="AP118" s="82"/>
      <c r="AQ118" s="81">
        <v>30</v>
      </c>
      <c r="AR118" s="81">
        <v>16</v>
      </c>
      <c r="AS118" s="81">
        <v>0</v>
      </c>
      <c r="AT118" s="81">
        <v>0</v>
      </c>
      <c r="AU118" s="81">
        <v>0</v>
      </c>
      <c r="AV118" s="81">
        <v>0</v>
      </c>
      <c r="AW118" s="81" t="s">
        <v>564</v>
      </c>
      <c r="AX118" s="82"/>
      <c r="AY118" s="81">
        <v>143.69999999999999</v>
      </c>
      <c r="AZ118" s="81">
        <v>3345</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1960</v>
      </c>
      <c r="B119" s="80">
        <v>424</v>
      </c>
      <c r="C119" s="80">
        <v>16</v>
      </c>
      <c r="D119" s="80">
        <v>25</v>
      </c>
      <c r="E119" s="80">
        <v>2019</v>
      </c>
      <c r="F119" s="80" t="s">
        <v>73</v>
      </c>
      <c r="G119" s="80" t="s">
        <v>1712</v>
      </c>
      <c r="H119" s="80" t="s">
        <v>1713</v>
      </c>
      <c r="I119" s="177"/>
      <c r="J119" s="81">
        <v>21.257543292964044</v>
      </c>
      <c r="K119" s="81">
        <v>0.42536966269479032</v>
      </c>
      <c r="L119" s="81">
        <v>2.1155022671422694</v>
      </c>
      <c r="M119" s="81">
        <v>7.2598526206003386</v>
      </c>
      <c r="N119" s="81">
        <v>14.264261749811951</v>
      </c>
      <c r="O119" s="81">
        <v>4.6272890225167691</v>
      </c>
      <c r="P119" s="81">
        <v>5.2541793529337415</v>
      </c>
      <c r="Q119" s="81">
        <v>0.32526703167249277</v>
      </c>
      <c r="R119" s="81">
        <v>0</v>
      </c>
      <c r="S119" s="81">
        <v>0.73820899874436763</v>
      </c>
      <c r="T119" s="82"/>
      <c r="U119" s="81">
        <v>873347</v>
      </c>
      <c r="V119" s="81">
        <v>158</v>
      </c>
      <c r="W119" s="81">
        <v>49</v>
      </c>
      <c r="X119" s="81">
        <v>1547</v>
      </c>
      <c r="Y119" s="81">
        <v>2941</v>
      </c>
      <c r="Z119" s="81">
        <v>2897</v>
      </c>
      <c r="AA119" s="81">
        <v>1091</v>
      </c>
      <c r="AB119" s="81">
        <v>5271</v>
      </c>
      <c r="AC119" s="81">
        <v>0</v>
      </c>
      <c r="AD119" s="81">
        <v>0.73820899874436763</v>
      </c>
      <c r="AE119" s="82"/>
      <c r="AF119" s="81">
        <v>6973527.4189006723</v>
      </c>
      <c r="AG119" s="81">
        <v>294355.07608774729</v>
      </c>
      <c r="AH119" s="81">
        <v>322192.51109301462</v>
      </c>
      <c r="AI119" s="81">
        <v>9594390.0860193167</v>
      </c>
      <c r="AJ119" s="81">
        <v>10914235.355584774</v>
      </c>
      <c r="AK119" s="81">
        <v>0</v>
      </c>
      <c r="AL119" s="81">
        <v>0</v>
      </c>
      <c r="AM119" s="81">
        <v>717870.51993324456</v>
      </c>
      <c r="AN119" s="81">
        <v>0</v>
      </c>
      <c r="AO119" s="81">
        <v>0</v>
      </c>
      <c r="AP119" s="82"/>
      <c r="AQ119" s="81">
        <v>33</v>
      </c>
      <c r="AR119" s="81">
        <v>36</v>
      </c>
      <c r="AS119" s="81">
        <v>0</v>
      </c>
      <c r="AT119" s="81">
        <v>0</v>
      </c>
      <c r="AU119" s="81">
        <v>0</v>
      </c>
      <c r="AV119" s="81">
        <v>0</v>
      </c>
      <c r="AW119" s="81" t="s">
        <v>564</v>
      </c>
      <c r="AX119" s="82"/>
      <c r="AY119" s="81">
        <v>158</v>
      </c>
      <c r="AZ119" s="81">
        <v>4224.2</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1961</v>
      </c>
      <c r="B120" s="80">
        <v>425</v>
      </c>
      <c r="C120" s="80">
        <v>17</v>
      </c>
      <c r="D120" s="80">
        <v>25</v>
      </c>
      <c r="E120" s="80">
        <v>2020</v>
      </c>
      <c r="F120" s="80" t="s">
        <v>218</v>
      </c>
      <c r="G120" s="80" t="s">
        <v>1712</v>
      </c>
      <c r="H120" s="80" t="s">
        <v>1713</v>
      </c>
      <c r="I120" s="177"/>
      <c r="J120" s="81">
        <v>9.5000163173913492</v>
      </c>
      <c r="K120" s="81">
        <v>0.48595469418079945</v>
      </c>
      <c r="L120" s="81">
        <v>10.737906303313441</v>
      </c>
      <c r="M120" s="81">
        <v>7.0064615342057062</v>
      </c>
      <c r="N120" s="81">
        <v>12.825057294584997</v>
      </c>
      <c r="O120" s="81">
        <v>4.0261712745204825</v>
      </c>
      <c r="P120" s="81">
        <v>5.5673280502355009</v>
      </c>
      <c r="Q120" s="81">
        <v>0.30136076724778421</v>
      </c>
      <c r="R120" s="81">
        <v>0</v>
      </c>
      <c r="S120" s="81">
        <v>0.81818063377559724</v>
      </c>
      <c r="T120" s="82"/>
      <c r="U120" s="81">
        <v>442439</v>
      </c>
      <c r="V120" s="81">
        <v>167</v>
      </c>
      <c r="W120" s="81">
        <v>221</v>
      </c>
      <c r="X120" s="81">
        <v>1570</v>
      </c>
      <c r="Y120" s="81">
        <v>2885</v>
      </c>
      <c r="Z120" s="81">
        <v>2877</v>
      </c>
      <c r="AA120" s="81">
        <v>1256</v>
      </c>
      <c r="AB120" s="81">
        <v>5111</v>
      </c>
      <c r="AC120" s="81">
        <v>0</v>
      </c>
      <c r="AD120" s="81">
        <v>0.81818063377559724</v>
      </c>
      <c r="AE120" s="82"/>
      <c r="AF120" s="81">
        <v>3454522.7572788978</v>
      </c>
      <c r="AG120" s="81">
        <v>311351.46216081904</v>
      </c>
      <c r="AH120" s="81">
        <v>1574695.576947242</v>
      </c>
      <c r="AI120" s="81">
        <v>9014440.2031609975</v>
      </c>
      <c r="AJ120" s="81">
        <v>10930166.460658409</v>
      </c>
      <c r="AK120" s="81"/>
      <c r="AL120" s="81"/>
      <c r="AM120" s="81">
        <v>667042.28439435479</v>
      </c>
      <c r="AN120" s="81"/>
      <c r="AO120" s="81"/>
      <c r="AP120" s="82"/>
      <c r="AQ120" s="81">
        <v>33</v>
      </c>
      <c r="AR120" s="81">
        <v>51</v>
      </c>
      <c r="AS120" s="81">
        <v>0</v>
      </c>
      <c r="AT120" s="81">
        <v>0</v>
      </c>
      <c r="AU120" s="81">
        <v>0</v>
      </c>
      <c r="AV120" s="81">
        <v>0</v>
      </c>
      <c r="AW120" s="81">
        <v>0</v>
      </c>
      <c r="AX120" s="82"/>
      <c r="AY120" s="81">
        <v>157.6</v>
      </c>
      <c r="AZ120" s="81">
        <v>6791.9000000000005</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1800</v>
      </c>
      <c r="B121" s="80">
        <v>425</v>
      </c>
      <c r="C121" s="80">
        <v>18</v>
      </c>
      <c r="D121" s="80">
        <v>25</v>
      </c>
      <c r="E121" s="80">
        <v>2021</v>
      </c>
      <c r="F121" s="80" t="s">
        <v>75</v>
      </c>
      <c r="G121" s="174" t="s">
        <v>1712</v>
      </c>
      <c r="H121" s="80" t="s">
        <v>1713</v>
      </c>
      <c r="I121" s="177"/>
      <c r="J121" s="81">
        <v>10.557824870377408</v>
      </c>
      <c r="K121" s="81">
        <v>0.46810926322562613</v>
      </c>
      <c r="L121" s="81">
        <v>9.7992945714677333</v>
      </c>
      <c r="M121" s="81">
        <v>7.0767489182263619</v>
      </c>
      <c r="N121" s="81">
        <v>11.815242772107718</v>
      </c>
      <c r="O121" s="81">
        <v>3.9304851632536399</v>
      </c>
      <c r="P121" s="81">
        <v>5.7770660198731623</v>
      </c>
      <c r="Q121" s="81">
        <v>0.29554935807448435</v>
      </c>
      <c r="R121" s="81">
        <v>0</v>
      </c>
      <c r="S121" s="81">
        <v>0.6330756254909784</v>
      </c>
      <c r="T121" s="82"/>
      <c r="U121" s="81">
        <v>504946</v>
      </c>
      <c r="V121" s="81">
        <v>167</v>
      </c>
      <c r="W121" s="81">
        <v>221</v>
      </c>
      <c r="X121" s="81">
        <v>1570</v>
      </c>
      <c r="Y121" s="81">
        <v>2798</v>
      </c>
      <c r="Z121" s="81">
        <v>2892</v>
      </c>
      <c r="AA121" s="81">
        <v>1271</v>
      </c>
      <c r="AB121" s="81">
        <v>4953</v>
      </c>
      <c r="AC121" s="81">
        <v>0</v>
      </c>
      <c r="AD121" s="81">
        <v>0.6330756254909784</v>
      </c>
      <c r="AE121" s="82"/>
      <c r="AF121" s="81">
        <v>3867669.0132854166</v>
      </c>
      <c r="AG121" s="81">
        <v>316728.01319501421</v>
      </c>
      <c r="AH121" s="81">
        <v>1411806.2263168055</v>
      </c>
      <c r="AI121" s="81">
        <v>9836086.0067576561</v>
      </c>
      <c r="AJ121" s="81">
        <v>10330492.164832408</v>
      </c>
      <c r="AK121" s="81">
        <v>0</v>
      </c>
      <c r="AL121" s="81">
        <v>0</v>
      </c>
      <c r="AM121" s="81">
        <v>650150.03631204786</v>
      </c>
      <c r="AN121" s="81">
        <v>0</v>
      </c>
      <c r="AO121" s="81">
        <v>0</v>
      </c>
      <c r="AP121" s="82"/>
      <c r="AQ121" s="81">
        <v>36</v>
      </c>
      <c r="AR121" s="81">
        <v>60</v>
      </c>
      <c r="AS121" s="81">
        <v>0</v>
      </c>
      <c r="AT121" s="81">
        <v>0</v>
      </c>
      <c r="AU121" s="81">
        <v>0</v>
      </c>
      <c r="AV121" s="81">
        <v>0</v>
      </c>
      <c r="AW121" s="81"/>
      <c r="AX121" s="82"/>
      <c r="AY121" s="81">
        <v>176.7</v>
      </c>
      <c r="AZ121" s="81">
        <v>7193.8</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1711</v>
      </c>
      <c r="B122" s="80">
        <v>425</v>
      </c>
      <c r="C122" s="80">
        <v>19</v>
      </c>
      <c r="D122" s="80">
        <v>25</v>
      </c>
      <c r="E122" s="80">
        <v>2022</v>
      </c>
      <c r="F122" s="80" t="s">
        <v>568</v>
      </c>
      <c r="G122" s="174" t="s">
        <v>1712</v>
      </c>
      <c r="H122" s="80" t="s">
        <v>1713</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40</v>
      </c>
      <c r="AR122" s="81">
        <v>61</v>
      </c>
      <c r="AS122" s="81">
        <v>0</v>
      </c>
      <c r="AT122" s="81">
        <v>0</v>
      </c>
      <c r="AU122" s="81">
        <v>0</v>
      </c>
      <c r="AV122" s="81">
        <v>0</v>
      </c>
      <c r="AW122" s="81"/>
      <c r="AX122" s="82"/>
      <c r="AY122" s="81">
        <v>195.6</v>
      </c>
      <c r="AZ122" s="81">
        <v>7243.7</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1962</v>
      </c>
      <c r="B123" s="80">
        <v>52</v>
      </c>
      <c r="C123" s="80">
        <v>1</v>
      </c>
      <c r="D123" s="80">
        <v>4</v>
      </c>
      <c r="E123" s="80">
        <v>1990</v>
      </c>
      <c r="F123" s="80" t="s">
        <v>562</v>
      </c>
      <c r="G123" s="80" t="s">
        <v>1641</v>
      </c>
      <c r="H123" s="80" t="s">
        <v>1642</v>
      </c>
      <c r="I123" s="177"/>
      <c r="J123" s="81">
        <v>9.6208695989206348</v>
      </c>
      <c r="K123" s="81">
        <v>1.2913672140002213</v>
      </c>
      <c r="L123" s="81">
        <v>3.0377236224892163</v>
      </c>
      <c r="M123" s="81">
        <v>3.3582593658247823</v>
      </c>
      <c r="N123" s="81">
        <v>9.5537020026850819</v>
      </c>
      <c r="O123" s="81">
        <v>2.9199267083166256</v>
      </c>
      <c r="P123" s="81">
        <v>4.1925596795356181</v>
      </c>
      <c r="Q123" s="81">
        <v>0.438823312520085</v>
      </c>
      <c r="R123" s="81">
        <v>9.3599893359299955</v>
      </c>
      <c r="S123" s="81">
        <v>0.50441608536267102</v>
      </c>
      <c r="T123" s="82"/>
      <c r="U123" s="81">
        <v>204148</v>
      </c>
      <c r="V123" s="81">
        <v>398</v>
      </c>
      <c r="W123" s="81">
        <v>40</v>
      </c>
      <c r="X123" s="81">
        <v>1396</v>
      </c>
      <c r="Y123" s="81">
        <v>2098</v>
      </c>
      <c r="Z123" s="81">
        <v>1201</v>
      </c>
      <c r="AA123" s="81">
        <v>1018</v>
      </c>
      <c r="AB123" s="81">
        <v>7125</v>
      </c>
      <c r="AC123" s="81">
        <v>1621167</v>
      </c>
      <c r="AD123" s="81">
        <v>0.50441608536267102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1963</v>
      </c>
      <c r="B124" s="80">
        <v>53</v>
      </c>
      <c r="C124" s="80">
        <v>2</v>
      </c>
      <c r="D124" s="80">
        <v>4</v>
      </c>
      <c r="E124" s="80">
        <v>2005</v>
      </c>
      <c r="F124" s="80" t="s">
        <v>565</v>
      </c>
      <c r="G124" s="80" t="s">
        <v>1641</v>
      </c>
      <c r="H124" s="80" t="s">
        <v>1642</v>
      </c>
      <c r="I124" s="177"/>
      <c r="J124" s="81">
        <v>7.6708523092838066</v>
      </c>
      <c r="K124" s="81">
        <v>1.204687700498257</v>
      </c>
      <c r="L124" s="81">
        <v>0</v>
      </c>
      <c r="M124" s="81">
        <v>7.1222475393675584</v>
      </c>
      <c r="N124" s="81">
        <v>16.005442767440382</v>
      </c>
      <c r="O124" s="81">
        <v>5.1600318479783223</v>
      </c>
      <c r="P124" s="81">
        <v>6.1500554703258521</v>
      </c>
      <c r="Q124" s="81">
        <v>0.37905784181720031</v>
      </c>
      <c r="R124" s="81">
        <v>7.3929775411166121</v>
      </c>
      <c r="S124" s="81">
        <v>0.75671202745797472</v>
      </c>
      <c r="T124" s="82"/>
      <c r="U124" s="81">
        <v>191563</v>
      </c>
      <c r="V124" s="81">
        <v>406</v>
      </c>
      <c r="W124" s="81">
        <v>0</v>
      </c>
      <c r="X124" s="81">
        <v>1184</v>
      </c>
      <c r="Y124" s="81">
        <v>2442</v>
      </c>
      <c r="Z124" s="81">
        <v>2456</v>
      </c>
      <c r="AA124" s="81">
        <v>1223</v>
      </c>
      <c r="AB124" s="81">
        <v>6434</v>
      </c>
      <c r="AC124" s="81">
        <v>1307295</v>
      </c>
      <c r="AD124" s="81">
        <v>0.75671202745797472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1964</v>
      </c>
      <c r="B125" s="80">
        <v>54</v>
      </c>
      <c r="C125" s="80">
        <v>3</v>
      </c>
      <c r="D125" s="80">
        <v>4</v>
      </c>
      <c r="E125" s="80">
        <v>2006</v>
      </c>
      <c r="F125" s="80" t="s">
        <v>566</v>
      </c>
      <c r="G125" s="80" t="s">
        <v>1641</v>
      </c>
      <c r="H125" s="80" t="s">
        <v>1642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1965</v>
      </c>
      <c r="B126" s="80">
        <v>55</v>
      </c>
      <c r="C126" s="80">
        <v>4</v>
      </c>
      <c r="D126" s="80">
        <v>4</v>
      </c>
      <c r="E126" s="80">
        <v>2007</v>
      </c>
      <c r="F126" s="80" t="s">
        <v>567</v>
      </c>
      <c r="G126" s="80" t="s">
        <v>1641</v>
      </c>
      <c r="H126" s="80" t="s">
        <v>1642</v>
      </c>
      <c r="I126" s="177"/>
      <c r="J126" s="81">
        <v>5.4644713818912463</v>
      </c>
      <c r="K126" s="81">
        <v>1.8220838862296378</v>
      </c>
      <c r="L126" s="81">
        <v>1.0112799083330777</v>
      </c>
      <c r="M126" s="81">
        <v>7.4712484860559503</v>
      </c>
      <c r="N126" s="81">
        <v>13.700468793436897</v>
      </c>
      <c r="O126" s="81">
        <v>5.0647618534907126</v>
      </c>
      <c r="P126" s="81">
        <v>6.0409911684887492</v>
      </c>
      <c r="Q126" s="81">
        <v>0.38983564316438707</v>
      </c>
      <c r="R126" s="81">
        <v>7.2456096626269417</v>
      </c>
      <c r="S126" s="81">
        <v>0.99194068608427255</v>
      </c>
      <c r="T126" s="82"/>
      <c r="U126" s="81">
        <v>212060</v>
      </c>
      <c r="V126" s="81">
        <v>573</v>
      </c>
      <c r="W126" s="81">
        <v>12</v>
      </c>
      <c r="X126" s="81">
        <v>1617</v>
      </c>
      <c r="Y126" s="81">
        <v>2428</v>
      </c>
      <c r="Z126" s="81">
        <v>2506</v>
      </c>
      <c r="AA126" s="81">
        <v>1183</v>
      </c>
      <c r="AB126" s="81">
        <v>6267</v>
      </c>
      <c r="AC126" s="81">
        <v>1317998</v>
      </c>
      <c r="AD126" s="81">
        <v>0.99194068608427255</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1966</v>
      </c>
      <c r="B127" s="80">
        <v>56</v>
      </c>
      <c r="C127" s="80">
        <v>5</v>
      </c>
      <c r="D127" s="80">
        <v>4</v>
      </c>
      <c r="E127" s="80">
        <v>2008</v>
      </c>
      <c r="F127" s="80" t="s">
        <v>84</v>
      </c>
      <c r="G127" s="80" t="s">
        <v>1641</v>
      </c>
      <c r="H127" s="80" t="s">
        <v>1642</v>
      </c>
      <c r="I127" s="177"/>
      <c r="J127" s="81">
        <v>3.2768674963021533</v>
      </c>
      <c r="K127" s="81">
        <v>1.3135358505637695</v>
      </c>
      <c r="L127" s="81">
        <v>0.89939287511806809</v>
      </c>
      <c r="M127" s="81">
        <v>7.8747078785769293</v>
      </c>
      <c r="N127" s="81">
        <v>13.121065336438891</v>
      </c>
      <c r="O127" s="81">
        <v>4.9301231991690342</v>
      </c>
      <c r="P127" s="81">
        <v>6.0188045194706818</v>
      </c>
      <c r="Q127" s="81">
        <v>0.3805958137083047</v>
      </c>
      <c r="R127" s="81">
        <v>6.9291653720160236</v>
      </c>
      <c r="S127" s="81">
        <v>0.81741573317105842</v>
      </c>
      <c r="T127" s="82"/>
      <c r="U127" s="81">
        <v>139445</v>
      </c>
      <c r="V127" s="81">
        <v>573</v>
      </c>
      <c r="W127" s="81">
        <v>12</v>
      </c>
      <c r="X127" s="81">
        <v>1617</v>
      </c>
      <c r="Y127" s="81">
        <v>2445</v>
      </c>
      <c r="Z127" s="81">
        <v>2525</v>
      </c>
      <c r="AA127" s="81">
        <v>1180</v>
      </c>
      <c r="AB127" s="81">
        <v>6219</v>
      </c>
      <c r="AC127" s="81">
        <v>1308824</v>
      </c>
      <c r="AD127" s="81">
        <v>0.81741573317105842</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1967</v>
      </c>
      <c r="B128" s="80">
        <v>57</v>
      </c>
      <c r="C128" s="80">
        <v>6</v>
      </c>
      <c r="D128" s="80">
        <v>4</v>
      </c>
      <c r="E128" s="80">
        <v>2009</v>
      </c>
      <c r="F128" s="80" t="s">
        <v>85</v>
      </c>
      <c r="G128" s="80" t="s">
        <v>1641</v>
      </c>
      <c r="H128" s="80" t="s">
        <v>1642</v>
      </c>
      <c r="I128" s="177"/>
      <c r="J128" s="81">
        <v>2.1750450732429005</v>
      </c>
      <c r="K128" s="81">
        <v>1.2527255017976631</v>
      </c>
      <c r="L128" s="81">
        <v>2.6277323875709135</v>
      </c>
      <c r="M128" s="81">
        <v>8.4326420320497277</v>
      </c>
      <c r="N128" s="81">
        <v>13.607331185933891</v>
      </c>
      <c r="O128" s="81">
        <v>5.1055891209543747</v>
      </c>
      <c r="P128" s="81">
        <v>5.986990538446662</v>
      </c>
      <c r="Q128" s="81">
        <v>0.36203193165459224</v>
      </c>
      <c r="R128" s="81">
        <v>5.7833167938634658</v>
      </c>
      <c r="S128" s="81">
        <v>1.0367434990480378</v>
      </c>
      <c r="T128" s="82"/>
      <c r="U128" s="81">
        <v>87424</v>
      </c>
      <c r="V128" s="81">
        <v>568</v>
      </c>
      <c r="W128" s="81">
        <v>44</v>
      </c>
      <c r="X128" s="81">
        <v>1771</v>
      </c>
      <c r="Y128" s="81">
        <v>2483</v>
      </c>
      <c r="Z128" s="81">
        <v>2581</v>
      </c>
      <c r="AA128" s="81">
        <v>1205</v>
      </c>
      <c r="AB128" s="81">
        <v>6210</v>
      </c>
      <c r="AC128" s="81">
        <v>1065713</v>
      </c>
      <c r="AD128" s="81">
        <v>1.0367434990480378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1968</v>
      </c>
      <c r="B129" s="80">
        <v>58</v>
      </c>
      <c r="C129" s="80">
        <v>7</v>
      </c>
      <c r="D129" s="80">
        <v>4</v>
      </c>
      <c r="E129" s="80">
        <v>2010</v>
      </c>
      <c r="F129" s="80" t="s">
        <v>86</v>
      </c>
      <c r="G129" s="80" t="s">
        <v>1641</v>
      </c>
      <c r="H129" s="80" t="s">
        <v>1642</v>
      </c>
      <c r="I129" s="177"/>
      <c r="J129" s="81">
        <v>2.4150384513028986</v>
      </c>
      <c r="K129" s="81">
        <v>1.4553689566133814</v>
      </c>
      <c r="L129" s="81">
        <v>2.4257023921354643</v>
      </c>
      <c r="M129" s="81">
        <v>8.0131355516068652</v>
      </c>
      <c r="N129" s="81">
        <v>14.370301073086111</v>
      </c>
      <c r="O129" s="81">
        <v>5.2020828559345542</v>
      </c>
      <c r="P129" s="81">
        <v>6.1658159971000197</v>
      </c>
      <c r="Q129" s="81">
        <v>0.38214403935913921</v>
      </c>
      <c r="R129" s="81">
        <v>6.0327300669103705</v>
      </c>
      <c r="S129" s="81">
        <v>0.99201866616383316</v>
      </c>
      <c r="T129" s="82"/>
      <c r="U129" s="81">
        <v>95702</v>
      </c>
      <c r="V129" s="81">
        <v>568</v>
      </c>
      <c r="W129" s="81">
        <v>44</v>
      </c>
      <c r="X129" s="81">
        <v>1771</v>
      </c>
      <c r="Y129" s="81">
        <v>2570</v>
      </c>
      <c r="Z129" s="81">
        <v>2642</v>
      </c>
      <c r="AA129" s="81">
        <v>1210</v>
      </c>
      <c r="AB129" s="81">
        <v>6281</v>
      </c>
      <c r="AC129" s="81">
        <v>1053487</v>
      </c>
      <c r="AD129" s="81">
        <v>0.99201866616383316</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1969</v>
      </c>
      <c r="B130" s="80">
        <v>59</v>
      </c>
      <c r="C130" s="80">
        <v>8</v>
      </c>
      <c r="D130" s="80">
        <v>4</v>
      </c>
      <c r="E130" s="80">
        <v>2011</v>
      </c>
      <c r="F130" s="80" t="s">
        <v>87</v>
      </c>
      <c r="G130" s="80" t="s">
        <v>1641</v>
      </c>
      <c r="H130" s="80" t="s">
        <v>1642</v>
      </c>
      <c r="I130" s="177"/>
      <c r="J130" s="81">
        <v>7.3441632710600242</v>
      </c>
      <c r="K130" s="81">
        <v>1.6923276486130978</v>
      </c>
      <c r="L130" s="81">
        <v>2.196308213834429</v>
      </c>
      <c r="M130" s="81">
        <v>9.4392619974548087</v>
      </c>
      <c r="N130" s="81">
        <v>16.320434637463112</v>
      </c>
      <c r="O130" s="81">
        <v>5.2148067914816441</v>
      </c>
      <c r="P130" s="81">
        <v>5.7995921706350098</v>
      </c>
      <c r="Q130" s="81">
        <v>0.43321074325495712</v>
      </c>
      <c r="R130" s="81">
        <v>6.1303918822102164</v>
      </c>
      <c r="S130" s="81">
        <v>0.81917429496908933</v>
      </c>
      <c r="T130" s="82"/>
      <c r="U130" s="81">
        <v>275644</v>
      </c>
      <c r="V130" s="81">
        <v>568</v>
      </c>
      <c r="W130" s="81">
        <v>44</v>
      </c>
      <c r="X130" s="81">
        <v>1771</v>
      </c>
      <c r="Y130" s="81">
        <v>2563</v>
      </c>
      <c r="Z130" s="81">
        <v>2706</v>
      </c>
      <c r="AA130" s="81">
        <v>1172</v>
      </c>
      <c r="AB130" s="81">
        <v>6173</v>
      </c>
      <c r="AC130" s="81">
        <v>1068771</v>
      </c>
      <c r="AD130" s="81">
        <v>0.81917429496908933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1970</v>
      </c>
      <c r="B131" s="80">
        <v>60</v>
      </c>
      <c r="C131" s="80">
        <v>9</v>
      </c>
      <c r="D131" s="80">
        <v>4</v>
      </c>
      <c r="E131" s="80">
        <v>2012</v>
      </c>
      <c r="F131" s="80" t="s">
        <v>88</v>
      </c>
      <c r="G131" s="80" t="s">
        <v>1641</v>
      </c>
      <c r="H131" s="80" t="s">
        <v>1642</v>
      </c>
      <c r="I131" s="177"/>
      <c r="J131" s="81">
        <v>3.7827867990573432</v>
      </c>
      <c r="K131" s="81">
        <v>1.8611843406538107</v>
      </c>
      <c r="L131" s="81">
        <v>2.1402034660472204</v>
      </c>
      <c r="M131" s="81">
        <v>10.235571350582083</v>
      </c>
      <c r="N131" s="81">
        <v>16.272458582812774</v>
      </c>
      <c r="O131" s="81">
        <v>5.2426011243055504</v>
      </c>
      <c r="P131" s="81">
        <v>5.7131509779021385</v>
      </c>
      <c r="Q131" s="81">
        <v>0.46137097633729512</v>
      </c>
      <c r="R131" s="81">
        <v>6.2573822171236833</v>
      </c>
      <c r="S131" s="81">
        <v>1.1972663718180585</v>
      </c>
      <c r="T131" s="82"/>
      <c r="U131" s="81">
        <v>125696</v>
      </c>
      <c r="V131" s="81">
        <v>568</v>
      </c>
      <c r="W131" s="81">
        <v>44</v>
      </c>
      <c r="X131" s="81">
        <v>1771</v>
      </c>
      <c r="Y131" s="81">
        <v>2551</v>
      </c>
      <c r="Z131" s="81">
        <v>2742</v>
      </c>
      <c r="AA131" s="81">
        <v>1148</v>
      </c>
      <c r="AB131" s="81">
        <v>6051</v>
      </c>
      <c r="AC131" s="81">
        <v>1062655</v>
      </c>
      <c r="AD131" s="81">
        <v>1.1972663718180585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1971</v>
      </c>
      <c r="B132" s="80">
        <v>61</v>
      </c>
      <c r="C132" s="80">
        <v>10</v>
      </c>
      <c r="D132" s="80">
        <v>4</v>
      </c>
      <c r="E132" s="80">
        <v>2013</v>
      </c>
      <c r="F132" s="80" t="s">
        <v>89</v>
      </c>
      <c r="G132" s="80" t="s">
        <v>1641</v>
      </c>
      <c r="H132" s="80" t="s">
        <v>1642</v>
      </c>
      <c r="I132" s="177"/>
      <c r="J132" s="81">
        <v>3.965734178989504</v>
      </c>
      <c r="K132" s="81">
        <v>1.7200116393280822</v>
      </c>
      <c r="L132" s="81">
        <v>1.8472126252993026</v>
      </c>
      <c r="M132" s="81">
        <v>9.5403258435976905</v>
      </c>
      <c r="N132" s="81">
        <v>16.08057402195832</v>
      </c>
      <c r="O132" s="81">
        <v>5.0075513891508034</v>
      </c>
      <c r="P132" s="81">
        <v>5.6447609698724319</v>
      </c>
      <c r="Q132" s="81">
        <v>0.46367315649120783</v>
      </c>
      <c r="R132" s="81">
        <v>6.4193725202669922</v>
      </c>
      <c r="S132" s="81">
        <v>1.237277872765475</v>
      </c>
      <c r="T132" s="82"/>
      <c r="U132" s="81">
        <v>131999</v>
      </c>
      <c r="V132" s="81">
        <v>568</v>
      </c>
      <c r="W132" s="81">
        <v>44</v>
      </c>
      <c r="X132" s="81">
        <v>1771</v>
      </c>
      <c r="Y132" s="81">
        <v>2567</v>
      </c>
      <c r="Z132" s="81">
        <v>2736</v>
      </c>
      <c r="AA132" s="81">
        <v>1130</v>
      </c>
      <c r="AB132" s="81">
        <v>5994</v>
      </c>
      <c r="AC132" s="81">
        <v>1064151</v>
      </c>
      <c r="AD132" s="81">
        <v>1.237277872765475</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1972</v>
      </c>
      <c r="B133" s="80">
        <v>62</v>
      </c>
      <c r="C133" s="80">
        <v>11</v>
      </c>
      <c r="D133" s="80">
        <v>4</v>
      </c>
      <c r="E133" s="80">
        <v>2014</v>
      </c>
      <c r="F133" s="80" t="s">
        <v>90</v>
      </c>
      <c r="G133" s="80" t="s">
        <v>1641</v>
      </c>
      <c r="H133" s="80" t="s">
        <v>1642</v>
      </c>
      <c r="I133" s="177"/>
      <c r="J133" s="81">
        <v>4.6687496655576908</v>
      </c>
      <c r="K133" s="81">
        <v>1.4964793856159768</v>
      </c>
      <c r="L133" s="81">
        <v>1.6270533301235364</v>
      </c>
      <c r="M133" s="81">
        <v>9.5425204359024889</v>
      </c>
      <c r="N133" s="81">
        <v>15.294771119105482</v>
      </c>
      <c r="O133" s="81">
        <v>4.7354401384360267</v>
      </c>
      <c r="P133" s="81">
        <v>5.6690985057406538</v>
      </c>
      <c r="Q133" s="81">
        <v>0.43270140962194481</v>
      </c>
      <c r="R133" s="81">
        <v>8.2574643396288661</v>
      </c>
      <c r="S133" s="81">
        <v>0.88010802410860289</v>
      </c>
      <c r="T133" s="82"/>
      <c r="U133" s="81">
        <v>183148</v>
      </c>
      <c r="V133" s="81">
        <v>449</v>
      </c>
      <c r="W133" s="81">
        <v>32</v>
      </c>
      <c r="X133" s="81">
        <v>1732</v>
      </c>
      <c r="Y133" s="81">
        <v>2544</v>
      </c>
      <c r="Z133" s="81">
        <v>2725</v>
      </c>
      <c r="AA133" s="81">
        <v>1129</v>
      </c>
      <c r="AB133" s="81">
        <v>5830</v>
      </c>
      <c r="AC133" s="81">
        <v>1373159</v>
      </c>
      <c r="AD133" s="81">
        <v>0.88010802410860289</v>
      </c>
      <c r="AE133" s="82"/>
      <c r="AF133" s="81">
        <v>2567718.9375848323</v>
      </c>
      <c r="AG133" s="81">
        <v>1214380.2175512929</v>
      </c>
      <c r="AH133" s="81">
        <v>289372.89018771774</v>
      </c>
      <c r="AI133" s="81">
        <v>11152917.437927231</v>
      </c>
      <c r="AJ133" s="81">
        <v>14423073.146292139</v>
      </c>
      <c r="AK133" s="81">
        <v>0</v>
      </c>
      <c r="AL133" s="81">
        <v>0</v>
      </c>
      <c r="AM133" s="81">
        <v>800371.88105673925</v>
      </c>
      <c r="AN133" s="81">
        <v>0</v>
      </c>
      <c r="AO133" s="81">
        <v>0</v>
      </c>
      <c r="AP133" s="82"/>
      <c r="AQ133" s="81">
        <v>14</v>
      </c>
      <c r="AR133" s="81">
        <v>4</v>
      </c>
      <c r="AS133" s="81">
        <v>1</v>
      </c>
      <c r="AT133" s="81">
        <v>0</v>
      </c>
      <c r="AU133" s="81">
        <v>0</v>
      </c>
      <c r="AV133" s="81">
        <v>0</v>
      </c>
      <c r="AW133" s="81" t="s">
        <v>564</v>
      </c>
      <c r="AX133" s="82"/>
      <c r="AY133" s="81">
        <v>63.1</v>
      </c>
      <c r="AZ133" s="81">
        <v>97.6</v>
      </c>
      <c r="BA133" s="81">
        <v>1000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1973</v>
      </c>
      <c r="B134" s="80">
        <v>63</v>
      </c>
      <c r="C134" s="80">
        <v>12</v>
      </c>
      <c r="D134" s="80">
        <v>4</v>
      </c>
      <c r="E134" s="80">
        <v>2015</v>
      </c>
      <c r="F134" s="80" t="s">
        <v>91</v>
      </c>
      <c r="G134" s="80" t="s">
        <v>1641</v>
      </c>
      <c r="H134" s="80" t="s">
        <v>1642</v>
      </c>
      <c r="I134" s="177"/>
      <c r="J134" s="81">
        <v>6.9191373189917833</v>
      </c>
      <c r="K134" s="81">
        <v>1.4418343284389126</v>
      </c>
      <c r="L134" s="81">
        <v>1.4381261673831018</v>
      </c>
      <c r="M134" s="81">
        <v>8.2604223276720372</v>
      </c>
      <c r="N134" s="81">
        <v>14.201638775035239</v>
      </c>
      <c r="O134" s="81">
        <v>4.7315593252366979</v>
      </c>
      <c r="P134" s="81">
        <v>5.7238120063750451</v>
      </c>
      <c r="Q134" s="81">
        <v>0.41480164226168176</v>
      </c>
      <c r="R134" s="81">
        <v>8.099850340015422</v>
      </c>
      <c r="S134" s="81">
        <v>0.89679764220619174</v>
      </c>
      <c r="T134" s="82"/>
      <c r="U134" s="81">
        <v>271018</v>
      </c>
      <c r="V134" s="81">
        <v>449</v>
      </c>
      <c r="W134" s="81">
        <v>32</v>
      </c>
      <c r="X134" s="81">
        <v>1732</v>
      </c>
      <c r="Y134" s="81">
        <v>2550</v>
      </c>
      <c r="Z134" s="81">
        <v>2749</v>
      </c>
      <c r="AA134" s="81">
        <v>1139</v>
      </c>
      <c r="AB134" s="81">
        <v>5709</v>
      </c>
      <c r="AC134" s="81">
        <v>1387527</v>
      </c>
      <c r="AD134" s="81">
        <v>0.89679764220619174</v>
      </c>
      <c r="AE134" s="82"/>
      <c r="AF134" s="81">
        <v>3789719.5486132675</v>
      </c>
      <c r="AG134" s="81">
        <v>1124401.6604120526</v>
      </c>
      <c r="AH134" s="81">
        <v>216398.87212320848</v>
      </c>
      <c r="AI134" s="81">
        <v>10576141.821829904</v>
      </c>
      <c r="AJ134" s="81">
        <v>12966965.753889276</v>
      </c>
      <c r="AK134" s="81">
        <v>0</v>
      </c>
      <c r="AL134" s="81">
        <v>0</v>
      </c>
      <c r="AM134" s="81">
        <v>782394.50164571474</v>
      </c>
      <c r="AN134" s="81">
        <v>0</v>
      </c>
      <c r="AO134" s="81">
        <v>0</v>
      </c>
      <c r="AP134" s="82"/>
      <c r="AQ134" s="81">
        <v>18</v>
      </c>
      <c r="AR134" s="81">
        <v>4</v>
      </c>
      <c r="AS134" s="81">
        <v>4</v>
      </c>
      <c r="AT134" s="81">
        <v>0</v>
      </c>
      <c r="AU134" s="81">
        <v>0</v>
      </c>
      <c r="AV134" s="81">
        <v>0</v>
      </c>
      <c r="AW134" s="81" t="s">
        <v>564</v>
      </c>
      <c r="AX134" s="82"/>
      <c r="AY134" s="81">
        <v>84.2</v>
      </c>
      <c r="AZ134" s="81">
        <v>97.6</v>
      </c>
      <c r="BA134" s="81">
        <v>1029.7</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1974</v>
      </c>
      <c r="B135" s="80">
        <v>64</v>
      </c>
      <c r="C135" s="80">
        <v>13</v>
      </c>
      <c r="D135" s="80">
        <v>4</v>
      </c>
      <c r="E135" s="80">
        <v>2016</v>
      </c>
      <c r="F135" s="80" t="s">
        <v>92</v>
      </c>
      <c r="G135" s="80" t="s">
        <v>1641</v>
      </c>
      <c r="H135" s="80" t="s">
        <v>1642</v>
      </c>
      <c r="I135" s="177"/>
      <c r="J135" s="81">
        <v>3.8518018368826845</v>
      </c>
      <c r="K135" s="81">
        <v>1.3271404051816389</v>
      </c>
      <c r="L135" s="81">
        <v>1.786963504322191</v>
      </c>
      <c r="M135" s="81">
        <v>7.7727055096083664</v>
      </c>
      <c r="N135" s="81">
        <v>15.313883861630325</v>
      </c>
      <c r="O135" s="81">
        <v>4.738712971016108</v>
      </c>
      <c r="P135" s="81">
        <v>5.5875302241698259</v>
      </c>
      <c r="Q135" s="81">
        <v>0.39518619582805747</v>
      </c>
      <c r="R135" s="81">
        <v>7.4173448942210403</v>
      </c>
      <c r="S135" s="81">
        <v>1.1278498165331976</v>
      </c>
      <c r="T135" s="82"/>
      <c r="U135" s="81">
        <v>172697</v>
      </c>
      <c r="V135" s="81">
        <v>449</v>
      </c>
      <c r="W135" s="81">
        <v>32</v>
      </c>
      <c r="X135" s="81">
        <v>1732</v>
      </c>
      <c r="Y135" s="81">
        <v>2535</v>
      </c>
      <c r="Z135" s="81">
        <v>2787</v>
      </c>
      <c r="AA135" s="81">
        <v>1150</v>
      </c>
      <c r="AB135" s="81">
        <v>5595</v>
      </c>
      <c r="AC135" s="81">
        <v>1266809.4954464829</v>
      </c>
      <c r="AD135" s="81">
        <v>1.127849816533198</v>
      </c>
      <c r="AE135" s="82"/>
      <c r="AF135" s="81">
        <v>2111860.9558025729</v>
      </c>
      <c r="AG135" s="81">
        <v>1053881.5410112301</v>
      </c>
      <c r="AH135" s="81">
        <v>198254.51186754089</v>
      </c>
      <c r="AI135" s="81">
        <v>10798321.918291351</v>
      </c>
      <c r="AJ135" s="81">
        <v>14002955.483721239</v>
      </c>
      <c r="AK135" s="81">
        <v>0</v>
      </c>
      <c r="AL135" s="81">
        <v>0</v>
      </c>
      <c r="AM135" s="81">
        <v>767366.98590725486</v>
      </c>
      <c r="AN135" s="81">
        <v>0</v>
      </c>
      <c r="AO135" s="81">
        <v>0</v>
      </c>
      <c r="AP135" s="82"/>
      <c r="AQ135" s="81">
        <v>22</v>
      </c>
      <c r="AR135" s="81">
        <v>4</v>
      </c>
      <c r="AS135" s="81">
        <v>9</v>
      </c>
      <c r="AT135" s="81">
        <v>0</v>
      </c>
      <c r="AU135" s="81">
        <v>0</v>
      </c>
      <c r="AV135" s="81">
        <v>0</v>
      </c>
      <c r="AW135" s="81" t="s">
        <v>564</v>
      </c>
      <c r="AX135" s="82"/>
      <c r="AY135" s="81">
        <v>103.7</v>
      </c>
      <c r="AZ135" s="81">
        <v>97.6</v>
      </c>
      <c r="BA135" s="81">
        <v>20597.2</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1975</v>
      </c>
      <c r="B136" s="80">
        <v>65</v>
      </c>
      <c r="C136" s="80">
        <v>14</v>
      </c>
      <c r="D136" s="80">
        <v>4</v>
      </c>
      <c r="E136" s="80">
        <v>2017</v>
      </c>
      <c r="F136" s="80" t="s">
        <v>71</v>
      </c>
      <c r="G136" s="80" t="s">
        <v>1641</v>
      </c>
      <c r="H136" s="80" t="s">
        <v>1642</v>
      </c>
      <c r="I136" s="177"/>
      <c r="J136" s="81">
        <v>4.7406827427392484</v>
      </c>
      <c r="K136" s="81">
        <v>1.4523122699504141</v>
      </c>
      <c r="L136" s="81">
        <v>1.7440982178465287</v>
      </c>
      <c r="M136" s="81">
        <v>6.9309665103398181</v>
      </c>
      <c r="N136" s="81">
        <v>13.849591428666136</v>
      </c>
      <c r="O136" s="81">
        <v>4.7165825172013927</v>
      </c>
      <c r="P136" s="81">
        <v>5.479716060450718</v>
      </c>
      <c r="Q136" s="81">
        <v>0.37442421190039521</v>
      </c>
      <c r="R136" s="81">
        <v>7.8014403980062017</v>
      </c>
      <c r="S136" s="81">
        <v>0.73196012153235157</v>
      </c>
      <c r="T136" s="82"/>
      <c r="U136" s="81">
        <v>216918</v>
      </c>
      <c r="V136" s="81">
        <v>449</v>
      </c>
      <c r="W136" s="81">
        <v>32</v>
      </c>
      <c r="X136" s="81">
        <v>1732</v>
      </c>
      <c r="Y136" s="81">
        <v>2533</v>
      </c>
      <c r="Z136" s="81">
        <v>2820</v>
      </c>
      <c r="AA136" s="81">
        <v>1135</v>
      </c>
      <c r="AB136" s="81">
        <v>5482</v>
      </c>
      <c r="AC136" s="81">
        <v>1358847</v>
      </c>
      <c r="AD136" s="81">
        <v>0.73196012153235157</v>
      </c>
      <c r="AE136" s="82"/>
      <c r="AF136" s="81">
        <v>2761707.0027088248</v>
      </c>
      <c r="AG136" s="81">
        <v>1129470.040863004</v>
      </c>
      <c r="AH136" s="81">
        <v>268059.81267190748</v>
      </c>
      <c r="AI136" s="81">
        <v>10047723.02211562</v>
      </c>
      <c r="AJ136" s="81">
        <v>13300176.67850746</v>
      </c>
      <c r="AK136" s="81">
        <v>0</v>
      </c>
      <c r="AL136" s="81">
        <v>0</v>
      </c>
      <c r="AM136" s="81">
        <v>753045.2480857023</v>
      </c>
      <c r="AN136" s="81">
        <v>0</v>
      </c>
      <c r="AO136" s="81">
        <v>0</v>
      </c>
      <c r="AP136" s="82"/>
      <c r="AQ136" s="81">
        <v>22</v>
      </c>
      <c r="AR136" s="81">
        <v>10</v>
      </c>
      <c r="AS136" s="81">
        <v>17</v>
      </c>
      <c r="AT136" s="81">
        <v>0</v>
      </c>
      <c r="AU136" s="81">
        <v>0</v>
      </c>
      <c r="AV136" s="81">
        <v>0</v>
      </c>
      <c r="AW136" s="81" t="s">
        <v>564</v>
      </c>
      <c r="AX136" s="82"/>
      <c r="AY136" s="81">
        <v>103.7</v>
      </c>
      <c r="AZ136" s="81">
        <v>363</v>
      </c>
      <c r="BA136" s="81">
        <v>20735.5</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1976</v>
      </c>
      <c r="B137" s="80">
        <v>66</v>
      </c>
      <c r="C137" s="80">
        <v>15</v>
      </c>
      <c r="D137" s="80">
        <v>4</v>
      </c>
      <c r="E137" s="80">
        <v>2018</v>
      </c>
      <c r="F137" s="80" t="s">
        <v>93</v>
      </c>
      <c r="G137" s="80" t="s">
        <v>1641</v>
      </c>
      <c r="H137" s="80" t="s">
        <v>1642</v>
      </c>
      <c r="I137" s="177"/>
      <c r="J137" s="81">
        <v>5.0276089880685984</v>
      </c>
      <c r="K137" s="81">
        <v>1.3552534842083572</v>
      </c>
      <c r="L137" s="81">
        <v>1.6095248995728477</v>
      </c>
      <c r="M137" s="81">
        <v>7.513784398015118</v>
      </c>
      <c r="N137" s="81">
        <v>13.416693619045379</v>
      </c>
      <c r="O137" s="81">
        <v>4.5787345208525752</v>
      </c>
      <c r="P137" s="81">
        <v>5.4203897809681871</v>
      </c>
      <c r="Q137" s="81">
        <v>0.3400947435053609</v>
      </c>
      <c r="R137" s="81">
        <v>7.8206541150108881</v>
      </c>
      <c r="S137" s="81">
        <v>0.92619337917393041</v>
      </c>
      <c r="T137" s="82"/>
      <c r="U137" s="81">
        <v>213729</v>
      </c>
      <c r="V137" s="81">
        <v>449</v>
      </c>
      <c r="W137" s="81">
        <v>32</v>
      </c>
      <c r="X137" s="81">
        <v>1732</v>
      </c>
      <c r="Y137" s="81">
        <v>2535</v>
      </c>
      <c r="Z137" s="81">
        <v>2790</v>
      </c>
      <c r="AA137" s="81">
        <v>1134</v>
      </c>
      <c r="AB137" s="81">
        <v>5366</v>
      </c>
      <c r="AC137" s="81">
        <v>1356855</v>
      </c>
      <c r="AD137" s="81">
        <v>0.92619337917393041</v>
      </c>
      <c r="AE137" s="82"/>
      <c r="AF137" s="81">
        <v>2910339.0495538469</v>
      </c>
      <c r="AG137" s="81">
        <v>1035467.579981506</v>
      </c>
      <c r="AH137" s="81">
        <v>255109.94394941951</v>
      </c>
      <c r="AI137" s="81">
        <v>10631529.36144002</v>
      </c>
      <c r="AJ137" s="81">
        <v>12610668.6517772</v>
      </c>
      <c r="AK137" s="81">
        <v>0</v>
      </c>
      <c r="AL137" s="81">
        <v>0</v>
      </c>
      <c r="AM137" s="81">
        <v>738635.86007870769</v>
      </c>
      <c r="AN137" s="81">
        <v>0</v>
      </c>
      <c r="AO137" s="81">
        <v>0</v>
      </c>
      <c r="AP137" s="82"/>
      <c r="AQ137" s="81">
        <v>22</v>
      </c>
      <c r="AR137" s="81">
        <v>14</v>
      </c>
      <c r="AS137" s="81">
        <v>24</v>
      </c>
      <c r="AT137" s="81">
        <v>0</v>
      </c>
      <c r="AU137" s="81">
        <v>0</v>
      </c>
      <c r="AV137" s="81">
        <v>0</v>
      </c>
      <c r="AW137" s="81" t="s">
        <v>564</v>
      </c>
      <c r="AX137" s="82"/>
      <c r="AY137" s="81">
        <v>104.1</v>
      </c>
      <c r="AZ137" s="81">
        <v>561</v>
      </c>
      <c r="BA137" s="81">
        <v>20873</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1977</v>
      </c>
      <c r="B138" s="80">
        <v>67</v>
      </c>
      <c r="C138" s="80">
        <v>16</v>
      </c>
      <c r="D138" s="80">
        <v>4</v>
      </c>
      <c r="E138" s="80">
        <v>2019</v>
      </c>
      <c r="F138" s="80" t="s">
        <v>73</v>
      </c>
      <c r="G138" s="80" t="s">
        <v>1641</v>
      </c>
      <c r="H138" s="80" t="s">
        <v>1642</v>
      </c>
      <c r="I138" s="177"/>
      <c r="J138" s="81">
        <v>5.6123552259412275</v>
      </c>
      <c r="K138" s="81">
        <v>1.2026304488757544</v>
      </c>
      <c r="L138" s="81">
        <v>1.6263363953678092</v>
      </c>
      <c r="M138" s="81">
        <v>6.9580331486175684</v>
      </c>
      <c r="N138" s="81">
        <v>13.133301658020768</v>
      </c>
      <c r="O138" s="81">
        <v>4.4260330967876991</v>
      </c>
      <c r="P138" s="81">
        <v>5.2638112124258294</v>
      </c>
      <c r="Q138" s="81">
        <v>0.32316893281518583</v>
      </c>
      <c r="R138" s="81">
        <v>7.4590266815498927</v>
      </c>
      <c r="S138" s="81">
        <v>0.86693053277015786</v>
      </c>
      <c r="T138" s="82"/>
      <c r="U138" s="81">
        <v>239676</v>
      </c>
      <c r="V138" s="81">
        <v>449</v>
      </c>
      <c r="W138" s="81">
        <v>32</v>
      </c>
      <c r="X138" s="81">
        <v>1732</v>
      </c>
      <c r="Y138" s="81">
        <v>2526</v>
      </c>
      <c r="Z138" s="81">
        <v>2771</v>
      </c>
      <c r="AA138" s="81">
        <v>1093</v>
      </c>
      <c r="AB138" s="81">
        <v>5237</v>
      </c>
      <c r="AC138" s="81">
        <v>1315310</v>
      </c>
      <c r="AD138" s="81">
        <v>0.86693053277015786</v>
      </c>
      <c r="AE138" s="82"/>
      <c r="AF138" s="81">
        <v>3164902.256780576</v>
      </c>
      <c r="AG138" s="81">
        <v>907002.72724132775</v>
      </c>
      <c r="AH138" s="81">
        <v>270849.22685113101</v>
      </c>
      <c r="AI138" s="81">
        <v>10157025.10358615</v>
      </c>
      <c r="AJ138" s="81">
        <v>12227120.77420594</v>
      </c>
      <c r="AK138" s="81">
        <v>0</v>
      </c>
      <c r="AL138" s="81">
        <v>0</v>
      </c>
      <c r="AM138" s="81">
        <v>713239.97588510753</v>
      </c>
      <c r="AN138" s="81">
        <v>0</v>
      </c>
      <c r="AO138" s="81">
        <v>0</v>
      </c>
      <c r="AP138" s="82"/>
      <c r="AQ138" s="81">
        <v>24</v>
      </c>
      <c r="AR138" s="81">
        <v>16</v>
      </c>
      <c r="AS138" s="81">
        <v>34</v>
      </c>
      <c r="AT138" s="81">
        <v>0</v>
      </c>
      <c r="AU138" s="81">
        <v>0</v>
      </c>
      <c r="AV138" s="81">
        <v>0</v>
      </c>
      <c r="AW138" s="81" t="s">
        <v>564</v>
      </c>
      <c r="AX138" s="82"/>
      <c r="AY138" s="81">
        <v>116.7</v>
      </c>
      <c r="AZ138" s="81">
        <v>660</v>
      </c>
      <c r="BA138" s="81">
        <v>21071.200000000001</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1978</v>
      </c>
      <c r="B139" s="80">
        <v>68</v>
      </c>
      <c r="C139" s="80">
        <v>17</v>
      </c>
      <c r="D139" s="80">
        <v>4</v>
      </c>
      <c r="E139" s="80">
        <v>2020</v>
      </c>
      <c r="F139" s="80" t="s">
        <v>218</v>
      </c>
      <c r="G139" s="80" t="s">
        <v>1641</v>
      </c>
      <c r="H139" s="80" t="s">
        <v>1642</v>
      </c>
      <c r="I139" s="177"/>
      <c r="J139" s="81">
        <v>3.6601806535453938</v>
      </c>
      <c r="K139" s="81">
        <v>1.7217178305520788</v>
      </c>
      <c r="L139" s="81">
        <v>3.151771884709559</v>
      </c>
      <c r="M139" s="81">
        <v>6.2329790353948775</v>
      </c>
      <c r="N139" s="81">
        <v>11.423748904513122</v>
      </c>
      <c r="O139" s="81">
        <v>3.9324092045194843</v>
      </c>
      <c r="P139" s="81">
        <v>5.119636861482487</v>
      </c>
      <c r="Q139" s="81">
        <v>0.302186251642515</v>
      </c>
      <c r="R139" s="81">
        <v>7.300236196515149</v>
      </c>
      <c r="S139" s="81">
        <v>0.80850919929023846</v>
      </c>
      <c r="T139" s="82"/>
      <c r="U139" s="81">
        <v>184309</v>
      </c>
      <c r="V139" s="81">
        <v>574</v>
      </c>
      <c r="W139" s="81">
        <v>67</v>
      </c>
      <c r="X139" s="81">
        <v>1684</v>
      </c>
      <c r="Y139" s="81">
        <v>2511</v>
      </c>
      <c r="Z139" s="81">
        <v>2810</v>
      </c>
      <c r="AA139" s="81">
        <v>1155</v>
      </c>
      <c r="AB139" s="81">
        <v>5125</v>
      </c>
      <c r="AC139" s="81">
        <v>1294025</v>
      </c>
      <c r="AD139" s="81">
        <v>0.80850919929023846</v>
      </c>
      <c r="AE139" s="82"/>
      <c r="AF139" s="81">
        <v>2156726.1441680719</v>
      </c>
      <c r="AG139" s="81">
        <v>1326430.2820089872</v>
      </c>
      <c r="AH139" s="81">
        <v>549575.27731804806</v>
      </c>
      <c r="AI139" s="81">
        <v>9516698.4567958098</v>
      </c>
      <c r="AJ139" s="81">
        <v>11108509.528929092</v>
      </c>
      <c r="AK139" s="81"/>
      <c r="AL139" s="81"/>
      <c r="AM139" s="81">
        <v>668869.439937599</v>
      </c>
      <c r="AN139" s="81"/>
      <c r="AO139" s="81"/>
      <c r="AP139" s="82"/>
      <c r="AQ139" s="81">
        <v>27</v>
      </c>
      <c r="AR139" s="81">
        <v>65</v>
      </c>
      <c r="AS139" s="81">
        <v>47</v>
      </c>
      <c r="AT139" s="81">
        <v>0</v>
      </c>
      <c r="AU139" s="81">
        <v>0</v>
      </c>
      <c r="AV139" s="81">
        <v>0</v>
      </c>
      <c r="AW139" s="81">
        <v>47</v>
      </c>
      <c r="AX139" s="82"/>
      <c r="AY139" s="81">
        <v>129</v>
      </c>
      <c r="AZ139" s="81">
        <v>3085.5</v>
      </c>
      <c r="BA139" s="81">
        <v>21327.1</v>
      </c>
      <c r="BB139" s="81">
        <v>0</v>
      </c>
      <c r="BC139" s="81">
        <v>0</v>
      </c>
      <c r="BD139" s="81">
        <v>0</v>
      </c>
      <c r="BE139" s="81">
        <v>21327.1</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1643</v>
      </c>
      <c r="B140" s="80">
        <v>68</v>
      </c>
      <c r="C140" s="80">
        <v>18</v>
      </c>
      <c r="D140" s="80">
        <v>4</v>
      </c>
      <c r="E140" s="80">
        <v>2021</v>
      </c>
      <c r="F140" s="80" t="s">
        <v>75</v>
      </c>
      <c r="G140" s="174" t="s">
        <v>1641</v>
      </c>
      <c r="H140" s="80" t="s">
        <v>1642</v>
      </c>
      <c r="I140" s="177"/>
      <c r="J140" s="81">
        <v>3.8460454913422453</v>
      </c>
      <c r="K140" s="81">
        <v>2.0407219908233825</v>
      </c>
      <c r="L140" s="81">
        <v>2.5140165335584665</v>
      </c>
      <c r="M140" s="81">
        <v>7.0529295095665967</v>
      </c>
      <c r="N140" s="81">
        <v>11.090513405441698</v>
      </c>
      <c r="O140" s="81">
        <v>3.7796262928797968</v>
      </c>
      <c r="P140" s="81">
        <v>5.331627412518662</v>
      </c>
      <c r="Q140" s="81">
        <v>0.29668310283592492</v>
      </c>
      <c r="R140" s="81">
        <v>7.449397915254238</v>
      </c>
      <c r="S140" s="81">
        <v>1.0308427722756071</v>
      </c>
      <c r="T140" s="82"/>
      <c r="U140" s="81">
        <v>178760</v>
      </c>
      <c r="V140" s="81">
        <v>574</v>
      </c>
      <c r="W140" s="81">
        <v>67</v>
      </c>
      <c r="X140" s="81">
        <v>1684</v>
      </c>
      <c r="Y140" s="81">
        <v>2494</v>
      </c>
      <c r="Z140" s="81">
        <v>2781</v>
      </c>
      <c r="AA140" s="81">
        <v>1173</v>
      </c>
      <c r="AB140" s="81">
        <v>4972</v>
      </c>
      <c r="AC140" s="81">
        <v>1279879</v>
      </c>
      <c r="AD140" s="81">
        <v>1.0308427722756071</v>
      </c>
      <c r="AE140" s="82"/>
      <c r="AF140" s="81">
        <v>2267973.108780005</v>
      </c>
      <c r="AG140" s="81">
        <v>1468649.384430195</v>
      </c>
      <c r="AH140" s="81">
        <v>421769.16497867153</v>
      </c>
      <c r="AI140" s="81">
        <v>10620564.944526469</v>
      </c>
      <c r="AJ140" s="81">
        <v>11635191.941662895</v>
      </c>
      <c r="AK140" s="81">
        <v>0</v>
      </c>
      <c r="AL140" s="81">
        <v>0</v>
      </c>
      <c r="AM140" s="81">
        <v>652644.05018039618</v>
      </c>
      <c r="AN140" s="81">
        <v>0</v>
      </c>
      <c r="AO140" s="81">
        <v>0</v>
      </c>
      <c r="AP140" s="82"/>
      <c r="AQ140" s="81">
        <v>29</v>
      </c>
      <c r="AR140" s="81">
        <v>104</v>
      </c>
      <c r="AS140" s="81">
        <v>61</v>
      </c>
      <c r="AT140" s="81">
        <v>0</v>
      </c>
      <c r="AU140" s="81">
        <v>0</v>
      </c>
      <c r="AV140" s="81">
        <v>0</v>
      </c>
      <c r="AW140" s="81"/>
      <c r="AX140" s="82"/>
      <c r="AY140" s="81">
        <v>144.4</v>
      </c>
      <c r="AZ140" s="81">
        <v>5016</v>
      </c>
      <c r="BA140" s="81">
        <v>21600.7</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1644</v>
      </c>
      <c r="B141" s="80">
        <v>68</v>
      </c>
      <c r="C141" s="80">
        <v>19</v>
      </c>
      <c r="D141" s="80">
        <v>4</v>
      </c>
      <c r="E141" s="80">
        <v>2022</v>
      </c>
      <c r="F141" s="80" t="s">
        <v>568</v>
      </c>
      <c r="G141" s="174" t="s">
        <v>1641</v>
      </c>
      <c r="H141" s="80" t="s">
        <v>1642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37</v>
      </c>
      <c r="AR141" s="81">
        <v>117</v>
      </c>
      <c r="AS141" s="81">
        <v>75</v>
      </c>
      <c r="AT141" s="81">
        <v>0</v>
      </c>
      <c r="AU141" s="81">
        <v>0</v>
      </c>
      <c r="AV141" s="81">
        <v>0</v>
      </c>
      <c r="AW141" s="81"/>
      <c r="AX141" s="82"/>
      <c r="AY141" s="81">
        <v>197.10000000000002</v>
      </c>
      <c r="AZ141" s="81">
        <v>5659.5</v>
      </c>
      <c r="BA141" s="81">
        <v>21874.6</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1979</v>
      </c>
      <c r="B142" s="80">
        <v>324</v>
      </c>
      <c r="C142" s="80">
        <v>1</v>
      </c>
      <c r="D142" s="80">
        <v>20</v>
      </c>
      <c r="E142" s="80">
        <v>1990</v>
      </c>
      <c r="F142" s="80" t="s">
        <v>562</v>
      </c>
      <c r="G142" s="80" t="s">
        <v>1980</v>
      </c>
      <c r="H142" s="80" t="s">
        <v>1981</v>
      </c>
      <c r="I142" s="177"/>
      <c r="J142" s="81">
        <v>17.453277091094719</v>
      </c>
      <c r="K142" s="81">
        <v>0.82566071317598555</v>
      </c>
      <c r="L142" s="81">
        <v>0.26569092821200713</v>
      </c>
      <c r="M142" s="81">
        <v>1.6644311565183714</v>
      </c>
      <c r="N142" s="81">
        <v>3.1203900750553624</v>
      </c>
      <c r="O142" s="81">
        <v>3.7757253771987673</v>
      </c>
      <c r="P142" s="81">
        <v>5.8564045818267667</v>
      </c>
      <c r="Q142" s="81">
        <v>0.3008634219874548</v>
      </c>
      <c r="R142" s="81">
        <v>0</v>
      </c>
      <c r="S142" s="81">
        <v>0.29639946650710203</v>
      </c>
      <c r="T142" s="82"/>
      <c r="U142" s="81">
        <v>1814851</v>
      </c>
      <c r="V142" s="81">
        <v>254</v>
      </c>
      <c r="W142" s="81">
        <v>3</v>
      </c>
      <c r="X142" s="81">
        <v>574</v>
      </c>
      <c r="Y142" s="81">
        <v>1069</v>
      </c>
      <c r="Z142" s="81">
        <v>1553</v>
      </c>
      <c r="AA142" s="81">
        <v>1422</v>
      </c>
      <c r="AB142" s="81">
        <v>4885</v>
      </c>
      <c r="AC142" s="81">
        <v>0</v>
      </c>
      <c r="AD142" s="81">
        <v>0.29639946650710203</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1982</v>
      </c>
      <c r="B143" s="80">
        <v>325</v>
      </c>
      <c r="C143" s="80">
        <v>2</v>
      </c>
      <c r="D143" s="80">
        <v>20</v>
      </c>
      <c r="E143" s="80">
        <v>2005</v>
      </c>
      <c r="F143" s="80" t="s">
        <v>565</v>
      </c>
      <c r="G143" s="80" t="s">
        <v>1980</v>
      </c>
      <c r="H143" s="80" t="s">
        <v>1981</v>
      </c>
      <c r="I143" s="177"/>
      <c r="J143" s="81">
        <v>15.167436061763643</v>
      </c>
      <c r="K143" s="81">
        <v>0.49592601279405679</v>
      </c>
      <c r="L143" s="81">
        <v>4.8579754724486577</v>
      </c>
      <c r="M143" s="81">
        <v>2.5522291291776145</v>
      </c>
      <c r="N143" s="81">
        <v>6.2403825307678051</v>
      </c>
      <c r="O143" s="81">
        <v>6.6685427872488585</v>
      </c>
      <c r="P143" s="81">
        <v>6.8792116789908144</v>
      </c>
      <c r="Q143" s="81">
        <v>0.32008412412074122</v>
      </c>
      <c r="R143" s="81">
        <v>0</v>
      </c>
      <c r="S143" s="81">
        <v>0.40579514918115239</v>
      </c>
      <c r="T143" s="82"/>
      <c r="U143" s="81">
        <v>1641659</v>
      </c>
      <c r="V143" s="81">
        <v>189</v>
      </c>
      <c r="W143" s="81">
        <v>58</v>
      </c>
      <c r="X143" s="81">
        <v>413</v>
      </c>
      <c r="Y143" s="81">
        <v>1377</v>
      </c>
      <c r="Z143" s="81">
        <v>3174</v>
      </c>
      <c r="AA143" s="81">
        <v>1368</v>
      </c>
      <c r="AB143" s="81">
        <v>5433</v>
      </c>
      <c r="AC143" s="81">
        <v>0</v>
      </c>
      <c r="AD143" s="81">
        <v>0.40579514918115239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1983</v>
      </c>
      <c r="B144" s="80">
        <v>326</v>
      </c>
      <c r="C144" s="80">
        <v>3</v>
      </c>
      <c r="D144" s="80">
        <v>20</v>
      </c>
      <c r="E144" s="80">
        <v>2006</v>
      </c>
      <c r="F144" s="80" t="s">
        <v>566</v>
      </c>
      <c r="G144" s="80" t="s">
        <v>1980</v>
      </c>
      <c r="H144" s="80" t="s">
        <v>1981</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1984</v>
      </c>
      <c r="B145" s="80">
        <v>327</v>
      </c>
      <c r="C145" s="80">
        <v>4</v>
      </c>
      <c r="D145" s="80">
        <v>20</v>
      </c>
      <c r="E145" s="80">
        <v>2007</v>
      </c>
      <c r="F145" s="80" t="s">
        <v>567</v>
      </c>
      <c r="G145" s="80" t="s">
        <v>1980</v>
      </c>
      <c r="H145" s="80" t="s">
        <v>1981</v>
      </c>
      <c r="I145" s="177"/>
      <c r="J145" s="81">
        <v>15.81889144828869</v>
      </c>
      <c r="K145" s="81">
        <v>0.40160798381450258</v>
      </c>
      <c r="L145" s="81">
        <v>5.6134692639342907</v>
      </c>
      <c r="M145" s="81">
        <v>2.675462655210203</v>
      </c>
      <c r="N145" s="81">
        <v>6.4556386716459784</v>
      </c>
      <c r="O145" s="81">
        <v>6.5199208856189301</v>
      </c>
      <c r="P145" s="81">
        <v>6.9550549209481618</v>
      </c>
      <c r="Q145" s="81">
        <v>0.33428701872752775</v>
      </c>
      <c r="R145" s="81">
        <v>0</v>
      </c>
      <c r="S145" s="81">
        <v>0.30648000099487671</v>
      </c>
      <c r="T145" s="82"/>
      <c r="U145" s="81">
        <v>2020257</v>
      </c>
      <c r="V145" s="81">
        <v>160</v>
      </c>
      <c r="W145" s="81">
        <v>84</v>
      </c>
      <c r="X145" s="81">
        <v>583</v>
      </c>
      <c r="Y145" s="81">
        <v>1397</v>
      </c>
      <c r="Z145" s="81">
        <v>3226</v>
      </c>
      <c r="AA145" s="81">
        <v>1362</v>
      </c>
      <c r="AB145" s="81">
        <v>5374</v>
      </c>
      <c r="AC145" s="81">
        <v>0</v>
      </c>
      <c r="AD145" s="81">
        <v>0.30648000099487671</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1985</v>
      </c>
      <c r="B146" s="80">
        <v>328</v>
      </c>
      <c r="C146" s="80">
        <v>5</v>
      </c>
      <c r="D146" s="80">
        <v>20</v>
      </c>
      <c r="E146" s="80">
        <v>2008</v>
      </c>
      <c r="F146" s="80" t="s">
        <v>84</v>
      </c>
      <c r="G146" s="80" t="s">
        <v>1980</v>
      </c>
      <c r="H146" s="80" t="s">
        <v>1981</v>
      </c>
      <c r="I146" s="177"/>
      <c r="J146" s="81">
        <v>14.852351564040756</v>
      </c>
      <c r="K146" s="81">
        <v>0.31817154550117854</v>
      </c>
      <c r="L146" s="81">
        <v>5.483923495636664</v>
      </c>
      <c r="M146" s="81">
        <v>2.9981436267358701</v>
      </c>
      <c r="N146" s="81">
        <v>6.2303902905220578</v>
      </c>
      <c r="O146" s="81">
        <v>6.3671808920753348</v>
      </c>
      <c r="P146" s="81">
        <v>6.6767924711755278</v>
      </c>
      <c r="Q146" s="81">
        <v>0.32784238206068306</v>
      </c>
      <c r="R146" s="81">
        <v>0</v>
      </c>
      <c r="S146" s="81">
        <v>0.28950162146310637</v>
      </c>
      <c r="T146" s="82"/>
      <c r="U146" s="81">
        <v>1976673</v>
      </c>
      <c r="V146" s="81">
        <v>160</v>
      </c>
      <c r="W146" s="81">
        <v>84</v>
      </c>
      <c r="X146" s="81">
        <v>583</v>
      </c>
      <c r="Y146" s="81">
        <v>1413</v>
      </c>
      <c r="Z146" s="81">
        <v>3261</v>
      </c>
      <c r="AA146" s="81">
        <v>1309</v>
      </c>
      <c r="AB146" s="81">
        <v>5357</v>
      </c>
      <c r="AC146" s="81">
        <v>0</v>
      </c>
      <c r="AD146" s="81">
        <v>0.28950162146310637</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1986</v>
      </c>
      <c r="B147" s="80">
        <v>329</v>
      </c>
      <c r="C147" s="80">
        <v>6</v>
      </c>
      <c r="D147" s="80">
        <v>20</v>
      </c>
      <c r="E147" s="80">
        <v>2009</v>
      </c>
      <c r="F147" s="80" t="s">
        <v>85</v>
      </c>
      <c r="G147" s="80" t="s">
        <v>1980</v>
      </c>
      <c r="H147" s="80" t="s">
        <v>1981</v>
      </c>
      <c r="I147" s="177"/>
      <c r="J147" s="81">
        <v>14.31681795119567</v>
      </c>
      <c r="K147" s="81">
        <v>0.31778900105975499</v>
      </c>
      <c r="L147" s="81">
        <v>3.5064979636125893</v>
      </c>
      <c r="M147" s="81">
        <v>3.4364956719691411</v>
      </c>
      <c r="N147" s="81">
        <v>5.7802244230105231</v>
      </c>
      <c r="O147" s="81">
        <v>6.5258963618862778</v>
      </c>
      <c r="P147" s="81">
        <v>6.4639623987710433</v>
      </c>
      <c r="Q147" s="81">
        <v>0.31084609655109269</v>
      </c>
      <c r="R147" s="81">
        <v>0</v>
      </c>
      <c r="S147" s="81">
        <v>0.3239851194343305</v>
      </c>
      <c r="T147" s="82"/>
      <c r="U147" s="81">
        <v>1649389</v>
      </c>
      <c r="V147" s="81">
        <v>163</v>
      </c>
      <c r="W147" s="81">
        <v>74</v>
      </c>
      <c r="X147" s="81">
        <v>662</v>
      </c>
      <c r="Y147" s="81">
        <v>1432</v>
      </c>
      <c r="Z147" s="81">
        <v>3299</v>
      </c>
      <c r="AA147" s="81">
        <v>1301</v>
      </c>
      <c r="AB147" s="81">
        <v>5332</v>
      </c>
      <c r="AC147" s="81">
        <v>0</v>
      </c>
      <c r="AD147" s="81">
        <v>0.3239851194343305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3.07</v>
      </c>
      <c r="BJ147" s="81">
        <v>0</v>
      </c>
      <c r="BK147" s="81">
        <v>0</v>
      </c>
      <c r="BL147" s="81">
        <v>0</v>
      </c>
      <c r="BM147" s="82"/>
      <c r="BN147" s="81">
        <v>0</v>
      </c>
      <c r="BO147" s="81">
        <v>0</v>
      </c>
      <c r="BP147" s="81">
        <v>1</v>
      </c>
      <c r="BQ147" s="81">
        <v>0</v>
      </c>
      <c r="BR147" s="81">
        <v>0</v>
      </c>
      <c r="BS147" s="81">
        <v>0</v>
      </c>
      <c r="BT147"/>
      <c r="BU147" s="80"/>
      <c r="BV147" s="80"/>
      <c r="BW147" s="80"/>
      <c r="BX147" s="80"/>
      <c r="BY147" s="80"/>
      <c r="BZ147" s="80"/>
      <c r="CA147" s="80"/>
      <c r="CB147" s="80"/>
      <c r="CC147" s="80"/>
    </row>
    <row r="148" spans="1:81">
      <c r="A148" s="80" t="s">
        <v>1987</v>
      </c>
      <c r="B148" s="80">
        <v>330</v>
      </c>
      <c r="C148" s="80">
        <v>7</v>
      </c>
      <c r="D148" s="80">
        <v>20</v>
      </c>
      <c r="E148" s="80">
        <v>2010</v>
      </c>
      <c r="F148" s="80" t="s">
        <v>86</v>
      </c>
      <c r="G148" s="80" t="s">
        <v>1980</v>
      </c>
      <c r="H148" s="80" t="s">
        <v>1981</v>
      </c>
      <c r="I148" s="177"/>
      <c r="J148" s="81">
        <v>13.103338301659685</v>
      </c>
      <c r="K148" s="81">
        <v>0.32390853675895986</v>
      </c>
      <c r="L148" s="81">
        <v>3.3197318370236832</v>
      </c>
      <c r="M148" s="81">
        <v>3.3515115282905472</v>
      </c>
      <c r="N148" s="81">
        <v>5.8428423829939646</v>
      </c>
      <c r="O148" s="81">
        <v>6.5154020326598934</v>
      </c>
      <c r="P148" s="81">
        <v>6.6193346944073754</v>
      </c>
      <c r="Q148" s="81">
        <v>0.32197201978802176</v>
      </c>
      <c r="R148" s="81">
        <v>0</v>
      </c>
      <c r="S148" s="81">
        <v>0.38225409322134468</v>
      </c>
      <c r="T148" s="82"/>
      <c r="U148" s="81">
        <v>1614959</v>
      </c>
      <c r="V148" s="81">
        <v>163</v>
      </c>
      <c r="W148" s="81">
        <v>74</v>
      </c>
      <c r="X148" s="81">
        <v>662</v>
      </c>
      <c r="Y148" s="81">
        <v>1445</v>
      </c>
      <c r="Z148" s="81">
        <v>3309</v>
      </c>
      <c r="AA148" s="81">
        <v>1299</v>
      </c>
      <c r="AB148" s="81">
        <v>5292</v>
      </c>
      <c r="AC148" s="81">
        <v>0</v>
      </c>
      <c r="AD148" s="81">
        <v>0.38225409322134468</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3.81</v>
      </c>
      <c r="BJ148" s="81">
        <v>0</v>
      </c>
      <c r="BK148" s="81">
        <v>0</v>
      </c>
      <c r="BL148" s="81">
        <v>0</v>
      </c>
      <c r="BM148" s="82"/>
      <c r="BN148" s="81">
        <v>0</v>
      </c>
      <c r="BO148" s="81">
        <v>0</v>
      </c>
      <c r="BP148" s="81">
        <v>1</v>
      </c>
      <c r="BQ148" s="81">
        <v>0</v>
      </c>
      <c r="BR148" s="81">
        <v>0</v>
      </c>
      <c r="BS148" s="81">
        <v>0</v>
      </c>
      <c r="BT148"/>
      <c r="BU148" s="80">
        <v>3.81</v>
      </c>
      <c r="BV148" s="80">
        <v>0</v>
      </c>
      <c r="BW148" s="80">
        <v>0</v>
      </c>
      <c r="BX148" s="80">
        <v>0</v>
      </c>
      <c r="BY148" s="80">
        <v>0</v>
      </c>
      <c r="BZ148" s="80">
        <v>0</v>
      </c>
      <c r="CA148" s="80">
        <v>0</v>
      </c>
      <c r="CB148" s="80">
        <v>0</v>
      </c>
      <c r="CC148" s="80">
        <v>0</v>
      </c>
    </row>
    <row r="149" spans="1:81">
      <c r="A149" s="80" t="s">
        <v>1988</v>
      </c>
      <c r="B149" s="80">
        <v>331</v>
      </c>
      <c r="C149" s="80">
        <v>8</v>
      </c>
      <c r="D149" s="80">
        <v>20</v>
      </c>
      <c r="E149" s="80">
        <v>2011</v>
      </c>
      <c r="F149" s="80" t="s">
        <v>87</v>
      </c>
      <c r="G149" s="80" t="s">
        <v>1980</v>
      </c>
      <c r="H149" s="80" t="s">
        <v>1981</v>
      </c>
      <c r="I149" s="177"/>
      <c r="J149" s="81">
        <v>8.9952278921368904</v>
      </c>
      <c r="K149" s="81">
        <v>0.43509476567148864</v>
      </c>
      <c r="L149" s="81">
        <v>3.0991348953014524</v>
      </c>
      <c r="M149" s="81">
        <v>3.9004999694329987</v>
      </c>
      <c r="N149" s="81">
        <v>6.8816240562297937</v>
      </c>
      <c r="O149" s="81">
        <v>6.457803975703988</v>
      </c>
      <c r="P149" s="81">
        <v>6.4478401009704935</v>
      </c>
      <c r="Q149" s="81">
        <v>0.36738348306167184</v>
      </c>
      <c r="R149" s="81">
        <v>0</v>
      </c>
      <c r="S149" s="81">
        <v>0.37818877275406904</v>
      </c>
      <c r="T149" s="82"/>
      <c r="U149" s="81">
        <v>914199</v>
      </c>
      <c r="V149" s="81">
        <v>163</v>
      </c>
      <c r="W149" s="81">
        <v>74</v>
      </c>
      <c r="X149" s="81">
        <v>662</v>
      </c>
      <c r="Y149" s="81">
        <v>1454</v>
      </c>
      <c r="Z149" s="81">
        <v>3351</v>
      </c>
      <c r="AA149" s="81">
        <v>1303</v>
      </c>
      <c r="AB149" s="81">
        <v>5235</v>
      </c>
      <c r="AC149" s="81">
        <v>0</v>
      </c>
      <c r="AD149" s="81">
        <v>0.37818877275406904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10.577999999999999</v>
      </c>
      <c r="BJ149" s="81">
        <v>0</v>
      </c>
      <c r="BK149" s="81">
        <v>0</v>
      </c>
      <c r="BL149" s="81">
        <v>0</v>
      </c>
      <c r="BM149" s="82"/>
      <c r="BN149" s="81">
        <v>0</v>
      </c>
      <c r="BO149" s="81">
        <v>0</v>
      </c>
      <c r="BP149" s="81">
        <v>2</v>
      </c>
      <c r="BQ149" s="81">
        <v>0</v>
      </c>
      <c r="BR149" s="81">
        <v>0</v>
      </c>
      <c r="BS149" s="81">
        <v>0</v>
      </c>
      <c r="BT149"/>
      <c r="BU149" s="80">
        <v>10.577999999999999</v>
      </c>
      <c r="BV149" s="80">
        <v>0</v>
      </c>
      <c r="BW149" s="80">
        <v>0</v>
      </c>
      <c r="BX149" s="80">
        <v>0</v>
      </c>
      <c r="BY149" s="80">
        <v>0</v>
      </c>
      <c r="BZ149" s="80">
        <v>0</v>
      </c>
      <c r="CA149" s="80">
        <v>0</v>
      </c>
      <c r="CB149" s="80">
        <v>0</v>
      </c>
      <c r="CC149" s="80">
        <v>0</v>
      </c>
    </row>
    <row r="150" spans="1:81">
      <c r="A150" s="80" t="s">
        <v>1989</v>
      </c>
      <c r="B150" s="80">
        <v>332</v>
      </c>
      <c r="C150" s="80">
        <v>9</v>
      </c>
      <c r="D150" s="80">
        <v>20</v>
      </c>
      <c r="E150" s="80">
        <v>2012</v>
      </c>
      <c r="F150" s="80" t="s">
        <v>88</v>
      </c>
      <c r="G150" s="80" t="s">
        <v>1980</v>
      </c>
      <c r="H150" s="80" t="s">
        <v>1981</v>
      </c>
      <c r="I150" s="177"/>
      <c r="J150" s="81">
        <v>12.157080614399995</v>
      </c>
      <c r="K150" s="81">
        <v>0.40845397843043252</v>
      </c>
      <c r="L150" s="81">
        <v>3.1083908452021207</v>
      </c>
      <c r="M150" s="81">
        <v>4.3885339405189496</v>
      </c>
      <c r="N150" s="81">
        <v>7.3927988431000156</v>
      </c>
      <c r="O150" s="81">
        <v>6.5637671990302531</v>
      </c>
      <c r="P150" s="81">
        <v>6.603964588568064</v>
      </c>
      <c r="Q150" s="81">
        <v>0.39640847892540032</v>
      </c>
      <c r="R150" s="81">
        <v>0</v>
      </c>
      <c r="S150" s="81">
        <v>0.35635009400972278</v>
      </c>
      <c r="T150" s="82"/>
      <c r="U150" s="81">
        <v>1133110</v>
      </c>
      <c r="V150" s="81">
        <v>163</v>
      </c>
      <c r="W150" s="81">
        <v>74</v>
      </c>
      <c r="X150" s="81">
        <v>662</v>
      </c>
      <c r="Y150" s="81">
        <v>1469</v>
      </c>
      <c r="Z150" s="81">
        <v>3433</v>
      </c>
      <c r="AA150" s="81">
        <v>1327</v>
      </c>
      <c r="AB150" s="81">
        <v>5199</v>
      </c>
      <c r="AC150" s="81">
        <v>0</v>
      </c>
      <c r="AD150" s="81">
        <v>0.35635009400972278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10.757999999999999</v>
      </c>
      <c r="BJ150" s="81">
        <v>0</v>
      </c>
      <c r="BK150" s="81">
        <v>0</v>
      </c>
      <c r="BL150" s="81">
        <v>0</v>
      </c>
      <c r="BM150" s="82"/>
      <c r="BN150" s="81">
        <v>0</v>
      </c>
      <c r="BO150" s="81">
        <v>0</v>
      </c>
      <c r="BP150" s="81">
        <v>2</v>
      </c>
      <c r="BQ150" s="81">
        <v>0</v>
      </c>
      <c r="BR150" s="81">
        <v>0</v>
      </c>
      <c r="BS150" s="81">
        <v>0</v>
      </c>
      <c r="BT150"/>
      <c r="BU150" s="80">
        <v>10.757999999999999</v>
      </c>
      <c r="BV150" s="80">
        <v>0</v>
      </c>
      <c r="BW150" s="80">
        <v>0</v>
      </c>
      <c r="BX150" s="80">
        <v>0</v>
      </c>
      <c r="BY150" s="80">
        <v>0</v>
      </c>
      <c r="BZ150" s="80">
        <v>0</v>
      </c>
      <c r="CA150" s="80">
        <v>0</v>
      </c>
      <c r="CB150" s="80">
        <v>0</v>
      </c>
      <c r="CC150" s="80">
        <v>0</v>
      </c>
    </row>
    <row r="151" spans="1:81">
      <c r="A151" s="80" t="s">
        <v>1990</v>
      </c>
      <c r="B151" s="80">
        <v>333</v>
      </c>
      <c r="C151" s="80">
        <v>10</v>
      </c>
      <c r="D151" s="80">
        <v>20</v>
      </c>
      <c r="E151" s="80">
        <v>2013</v>
      </c>
      <c r="F151" s="80" t="s">
        <v>89</v>
      </c>
      <c r="G151" s="80" t="s">
        <v>1980</v>
      </c>
      <c r="H151" s="80" t="s">
        <v>1981</v>
      </c>
      <c r="I151" s="177"/>
      <c r="J151" s="81">
        <v>11.502996112020529</v>
      </c>
      <c r="K151" s="81">
        <v>0.34676697717908983</v>
      </c>
      <c r="L151" s="81">
        <v>2.2549733401199066</v>
      </c>
      <c r="M151" s="81">
        <v>3.787581676646874</v>
      </c>
      <c r="N151" s="81">
        <v>7.3407565663994943</v>
      </c>
      <c r="O151" s="81">
        <v>6.4278218123894817</v>
      </c>
      <c r="P151" s="81">
        <v>6.588884707311272</v>
      </c>
      <c r="Q151" s="81">
        <v>0.40062784075207969</v>
      </c>
      <c r="R151" s="81">
        <v>0</v>
      </c>
      <c r="S151" s="81">
        <v>0.49624658978128183</v>
      </c>
      <c r="T151" s="82"/>
      <c r="U151" s="81">
        <v>1178760</v>
      </c>
      <c r="V151" s="81">
        <v>163</v>
      </c>
      <c r="W151" s="81">
        <v>74</v>
      </c>
      <c r="X151" s="81">
        <v>662</v>
      </c>
      <c r="Y151" s="81">
        <v>1483</v>
      </c>
      <c r="Z151" s="81">
        <v>3512</v>
      </c>
      <c r="AA151" s="81">
        <v>1319</v>
      </c>
      <c r="AB151" s="81">
        <v>5179</v>
      </c>
      <c r="AC151" s="81">
        <v>0</v>
      </c>
      <c r="AD151" s="81">
        <v>0.49624658978128183</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11.929</v>
      </c>
      <c r="BJ151" s="81">
        <v>0</v>
      </c>
      <c r="BK151" s="81">
        <v>0</v>
      </c>
      <c r="BL151" s="81">
        <v>0</v>
      </c>
      <c r="BM151" s="82"/>
      <c r="BN151" s="81">
        <v>0</v>
      </c>
      <c r="BO151" s="81">
        <v>0</v>
      </c>
      <c r="BP151" s="81">
        <v>2</v>
      </c>
      <c r="BQ151" s="81">
        <v>0</v>
      </c>
      <c r="BR151" s="81">
        <v>0</v>
      </c>
      <c r="BS151" s="81">
        <v>0</v>
      </c>
      <c r="BT151"/>
      <c r="BU151" s="80">
        <v>11.929</v>
      </c>
      <c r="BV151" s="80">
        <v>0</v>
      </c>
      <c r="BW151" s="80">
        <v>0</v>
      </c>
      <c r="BX151" s="80">
        <v>0</v>
      </c>
      <c r="BY151" s="80">
        <v>0</v>
      </c>
      <c r="BZ151" s="80">
        <v>0</v>
      </c>
      <c r="CA151" s="80">
        <v>0</v>
      </c>
      <c r="CB151" s="80">
        <v>0</v>
      </c>
      <c r="CC151" s="80">
        <v>0</v>
      </c>
    </row>
    <row r="152" spans="1:81">
      <c r="A152" s="80" t="s">
        <v>1991</v>
      </c>
      <c r="B152" s="80">
        <v>334</v>
      </c>
      <c r="C152" s="80">
        <v>11</v>
      </c>
      <c r="D152" s="80">
        <v>20</v>
      </c>
      <c r="E152" s="80">
        <v>2014</v>
      </c>
      <c r="F152" s="80" t="s">
        <v>90</v>
      </c>
      <c r="G152" s="80" t="s">
        <v>1980</v>
      </c>
      <c r="H152" s="80" t="s">
        <v>1981</v>
      </c>
      <c r="I152" s="177"/>
      <c r="J152" s="81">
        <v>9.6312472190051572</v>
      </c>
      <c r="K152" s="81">
        <v>0.35356536928779181</v>
      </c>
      <c r="L152" s="81">
        <v>4.314144027897739</v>
      </c>
      <c r="M152" s="81">
        <v>4.2092360089610734</v>
      </c>
      <c r="N152" s="81">
        <v>7.5902641940170108</v>
      </c>
      <c r="O152" s="81">
        <v>6.2003854730054107</v>
      </c>
      <c r="P152" s="81">
        <v>6.6432394358679234</v>
      </c>
      <c r="Q152" s="81">
        <v>0.38713045498937637</v>
      </c>
      <c r="R152" s="81">
        <v>0</v>
      </c>
      <c r="S152" s="81">
        <v>0.57152820565041751</v>
      </c>
      <c r="T152" s="82"/>
      <c r="U152" s="81">
        <v>1061487</v>
      </c>
      <c r="V152" s="81">
        <v>153</v>
      </c>
      <c r="W152" s="81">
        <v>94</v>
      </c>
      <c r="X152" s="81">
        <v>658</v>
      </c>
      <c r="Y152" s="81">
        <v>1570</v>
      </c>
      <c r="Z152" s="81">
        <v>3568</v>
      </c>
      <c r="AA152" s="81">
        <v>1323</v>
      </c>
      <c r="AB152" s="81">
        <v>5216</v>
      </c>
      <c r="AC152" s="81">
        <v>0</v>
      </c>
      <c r="AD152" s="81">
        <v>0.57152820565041751</v>
      </c>
      <c r="AE152" s="82"/>
      <c r="AF152" s="81">
        <v>10209216.079889582</v>
      </c>
      <c r="AG152" s="81">
        <v>278466.93324491492</v>
      </c>
      <c r="AH152" s="81">
        <v>963831.94996839133</v>
      </c>
      <c r="AI152" s="81">
        <v>4525915.9435545728</v>
      </c>
      <c r="AJ152" s="81">
        <v>9411556.7292625532</v>
      </c>
      <c r="AK152" s="81">
        <v>0</v>
      </c>
      <c r="AL152" s="81">
        <v>0</v>
      </c>
      <c r="AM152" s="81">
        <v>716078.85619072942</v>
      </c>
      <c r="AN152" s="81">
        <v>0</v>
      </c>
      <c r="AO152" s="81">
        <v>0</v>
      </c>
      <c r="AP152" s="82"/>
      <c r="AQ152" s="81">
        <v>93</v>
      </c>
      <c r="AR152" s="81">
        <v>17</v>
      </c>
      <c r="AS152" s="81">
        <v>0</v>
      </c>
      <c r="AT152" s="81">
        <v>0</v>
      </c>
      <c r="AU152" s="81">
        <v>0</v>
      </c>
      <c r="AV152" s="81">
        <v>0</v>
      </c>
      <c r="AW152" s="81" t="s">
        <v>564</v>
      </c>
      <c r="AX152" s="82"/>
      <c r="AY152" s="81">
        <v>413.9</v>
      </c>
      <c r="AZ152" s="81">
        <v>791.4</v>
      </c>
      <c r="BA152" s="81">
        <v>0</v>
      </c>
      <c r="BB152" s="81">
        <v>0</v>
      </c>
      <c r="BC152" s="81">
        <v>0</v>
      </c>
      <c r="BD152" s="81">
        <v>0</v>
      </c>
      <c r="BE152" s="81" t="s">
        <v>564</v>
      </c>
      <c r="BF152" s="82"/>
      <c r="BG152" s="81">
        <v>0</v>
      </c>
      <c r="BH152" s="81">
        <v>0</v>
      </c>
      <c r="BI152" s="81">
        <v>17.289000000000001</v>
      </c>
      <c r="BJ152" s="81">
        <v>0</v>
      </c>
      <c r="BK152" s="81">
        <v>0</v>
      </c>
      <c r="BL152" s="81">
        <v>0</v>
      </c>
      <c r="BM152" s="82"/>
      <c r="BN152" s="81">
        <v>0</v>
      </c>
      <c r="BO152" s="81">
        <v>0</v>
      </c>
      <c r="BP152" s="81">
        <v>2</v>
      </c>
      <c r="BQ152" s="81">
        <v>0</v>
      </c>
      <c r="BR152" s="81">
        <v>0</v>
      </c>
      <c r="BS152" s="81">
        <v>0</v>
      </c>
      <c r="BT152"/>
      <c r="BU152" s="80">
        <v>17.289000000000001</v>
      </c>
      <c r="BV152" s="80">
        <v>0</v>
      </c>
      <c r="BW152" s="80">
        <v>0</v>
      </c>
      <c r="BX152" s="80">
        <v>0</v>
      </c>
      <c r="BY152" s="80">
        <v>0</v>
      </c>
      <c r="BZ152" s="80">
        <v>0</v>
      </c>
      <c r="CA152" s="80">
        <v>0</v>
      </c>
      <c r="CB152" s="80">
        <v>0</v>
      </c>
      <c r="CC152" s="80">
        <v>0</v>
      </c>
    </row>
    <row r="153" spans="1:81">
      <c r="A153" s="80" t="s">
        <v>1992</v>
      </c>
      <c r="B153" s="80">
        <v>335</v>
      </c>
      <c r="C153" s="80">
        <v>12</v>
      </c>
      <c r="D153" s="80">
        <v>20</v>
      </c>
      <c r="E153" s="80">
        <v>2015</v>
      </c>
      <c r="F153" s="80" t="s">
        <v>91</v>
      </c>
      <c r="G153" s="80" t="s">
        <v>1980</v>
      </c>
      <c r="H153" s="80" t="s">
        <v>1981</v>
      </c>
      <c r="I153" s="177"/>
      <c r="J153" s="81">
        <v>17.010082959190978</v>
      </c>
      <c r="K153" s="81">
        <v>0.35731588430604994</v>
      </c>
      <c r="L153" s="81">
        <v>4.3883806843929234</v>
      </c>
      <c r="M153" s="81">
        <v>4.1410408022324372</v>
      </c>
      <c r="N153" s="81">
        <v>6.9226022081584357</v>
      </c>
      <c r="O153" s="81">
        <v>6.2599786343709978</v>
      </c>
      <c r="P153" s="81">
        <v>6.6836435192965844</v>
      </c>
      <c r="Q153" s="81">
        <v>0.37789163450744562</v>
      </c>
      <c r="R153" s="81">
        <v>0</v>
      </c>
      <c r="S153" s="81">
        <v>0.66193303941159543</v>
      </c>
      <c r="T153" s="82"/>
      <c r="U153" s="81">
        <v>2075729</v>
      </c>
      <c r="V153" s="81">
        <v>153</v>
      </c>
      <c r="W153" s="81">
        <v>94</v>
      </c>
      <c r="X153" s="81">
        <v>658</v>
      </c>
      <c r="Y153" s="81">
        <v>1597</v>
      </c>
      <c r="Z153" s="81">
        <v>3637</v>
      </c>
      <c r="AA153" s="81">
        <v>1330</v>
      </c>
      <c r="AB153" s="81">
        <v>5201</v>
      </c>
      <c r="AC153" s="81">
        <v>0</v>
      </c>
      <c r="AD153" s="81">
        <v>0.66193303941159543</v>
      </c>
      <c r="AE153" s="82"/>
      <c r="AF153" s="81">
        <v>18093458.455153476</v>
      </c>
      <c r="AG153" s="81">
        <v>262754.32593671407</v>
      </c>
      <c r="AH153" s="81">
        <v>763287.56548379187</v>
      </c>
      <c r="AI153" s="81">
        <v>4636347.0975535577</v>
      </c>
      <c r="AJ153" s="81">
        <v>8751630.2027829271</v>
      </c>
      <c r="AK153" s="81">
        <v>0</v>
      </c>
      <c r="AL153" s="81">
        <v>0</v>
      </c>
      <c r="AM153" s="81">
        <v>712775.23262556712</v>
      </c>
      <c r="AN153" s="81">
        <v>0</v>
      </c>
      <c r="AO153" s="81">
        <v>0</v>
      </c>
      <c r="AP153" s="82"/>
      <c r="AQ153" s="81">
        <v>110</v>
      </c>
      <c r="AR153" s="81">
        <v>27</v>
      </c>
      <c r="AS153" s="81">
        <v>0</v>
      </c>
      <c r="AT153" s="81">
        <v>0</v>
      </c>
      <c r="AU153" s="81">
        <v>0</v>
      </c>
      <c r="AV153" s="81">
        <v>0</v>
      </c>
      <c r="AW153" s="81" t="s">
        <v>564</v>
      </c>
      <c r="AX153" s="82"/>
      <c r="AY153" s="81">
        <v>507.3</v>
      </c>
      <c r="AZ153" s="81">
        <v>2067.1</v>
      </c>
      <c r="BA153" s="81">
        <v>0</v>
      </c>
      <c r="BB153" s="81">
        <v>0</v>
      </c>
      <c r="BC153" s="81">
        <v>0</v>
      </c>
      <c r="BD153" s="81">
        <v>0</v>
      </c>
      <c r="BE153" s="81" t="s">
        <v>564</v>
      </c>
      <c r="BF153" s="82"/>
      <c r="BG153" s="81">
        <v>0</v>
      </c>
      <c r="BH153" s="81">
        <v>0</v>
      </c>
      <c r="BI153" s="81">
        <v>11.252000000000001</v>
      </c>
      <c r="BJ153" s="81">
        <v>0</v>
      </c>
      <c r="BK153" s="81">
        <v>0</v>
      </c>
      <c r="BL153" s="81">
        <v>0</v>
      </c>
      <c r="BM153" s="82"/>
      <c r="BN153" s="81">
        <v>0</v>
      </c>
      <c r="BO153" s="81">
        <v>0</v>
      </c>
      <c r="BP153" s="81">
        <v>2</v>
      </c>
      <c r="BQ153" s="81">
        <v>0</v>
      </c>
      <c r="BR153" s="81">
        <v>0</v>
      </c>
      <c r="BS153" s="81">
        <v>0</v>
      </c>
      <c r="BT153"/>
      <c r="BU153" s="80">
        <v>11.252000000000001</v>
      </c>
      <c r="BV153" s="80">
        <v>0</v>
      </c>
      <c r="BW153" s="80">
        <v>0</v>
      </c>
      <c r="BX153" s="80">
        <v>0</v>
      </c>
      <c r="BY153" s="80">
        <v>0</v>
      </c>
      <c r="BZ153" s="80">
        <v>0</v>
      </c>
      <c r="CA153" s="80">
        <v>0</v>
      </c>
      <c r="CB153" s="80">
        <v>0</v>
      </c>
      <c r="CC153" s="80">
        <v>0</v>
      </c>
    </row>
    <row r="154" spans="1:81">
      <c r="A154" s="80" t="s">
        <v>1993</v>
      </c>
      <c r="B154" s="80">
        <v>336</v>
      </c>
      <c r="C154" s="80">
        <v>13</v>
      </c>
      <c r="D154" s="80">
        <v>20</v>
      </c>
      <c r="E154" s="80">
        <v>2016</v>
      </c>
      <c r="F154" s="80" t="s">
        <v>92</v>
      </c>
      <c r="G154" s="80" t="s">
        <v>1980</v>
      </c>
      <c r="H154" s="80" t="s">
        <v>1981</v>
      </c>
      <c r="I154" s="177"/>
      <c r="J154" s="81">
        <v>18.41013369025919</v>
      </c>
      <c r="K154" s="81">
        <v>0.36704482205246697</v>
      </c>
      <c r="L154" s="81">
        <v>4.8113921465018867</v>
      </c>
      <c r="M154" s="81">
        <v>3.025338483516173</v>
      </c>
      <c r="N154" s="81">
        <v>6.5577927395019762</v>
      </c>
      <c r="O154" s="81">
        <v>6.1958629588743088</v>
      </c>
      <c r="P154" s="81">
        <v>6.5009699477732417</v>
      </c>
      <c r="Q154" s="81">
        <v>0.36771033699389943</v>
      </c>
      <c r="R154" s="81">
        <v>0</v>
      </c>
      <c r="S154" s="81">
        <v>0.62142722090146318</v>
      </c>
      <c r="T154" s="82"/>
      <c r="U154" s="81">
        <v>2213804</v>
      </c>
      <c r="V154" s="81">
        <v>153</v>
      </c>
      <c r="W154" s="81">
        <v>94</v>
      </c>
      <c r="X154" s="81">
        <v>658</v>
      </c>
      <c r="Y154" s="81">
        <v>1626</v>
      </c>
      <c r="Z154" s="81">
        <v>3644</v>
      </c>
      <c r="AA154" s="81">
        <v>1338</v>
      </c>
      <c r="AB154" s="81">
        <v>5206</v>
      </c>
      <c r="AC154" s="81">
        <v>0</v>
      </c>
      <c r="AD154" s="81">
        <v>0.62142722090146318</v>
      </c>
      <c r="AE154" s="82"/>
      <c r="AF154" s="81">
        <v>20444778.08008533</v>
      </c>
      <c r="AG154" s="81">
        <v>259003.80799114739</v>
      </c>
      <c r="AH154" s="81">
        <v>671548.25429123011</v>
      </c>
      <c r="AI154" s="81">
        <v>4129689.9433388598</v>
      </c>
      <c r="AJ154" s="81">
        <v>8301995.2325351909</v>
      </c>
      <c r="AK154" s="81">
        <v>0</v>
      </c>
      <c r="AL154" s="81">
        <v>0</v>
      </c>
      <c r="AM154" s="81">
        <v>714014.75042594608</v>
      </c>
      <c r="AN154" s="81">
        <v>0</v>
      </c>
      <c r="AO154" s="81">
        <v>0</v>
      </c>
      <c r="AP154" s="82"/>
      <c r="AQ154" s="81">
        <v>123</v>
      </c>
      <c r="AR154" s="81">
        <v>29</v>
      </c>
      <c r="AS154" s="81">
        <v>0</v>
      </c>
      <c r="AT154" s="81">
        <v>0</v>
      </c>
      <c r="AU154" s="81">
        <v>0</v>
      </c>
      <c r="AV154" s="81">
        <v>0</v>
      </c>
      <c r="AW154" s="81" t="s">
        <v>564</v>
      </c>
      <c r="AX154" s="82"/>
      <c r="AY154" s="81">
        <v>570.59999999999991</v>
      </c>
      <c r="AZ154" s="81">
        <v>2163.3000000000002</v>
      </c>
      <c r="BA154" s="81">
        <v>0</v>
      </c>
      <c r="BB154" s="81">
        <v>0</v>
      </c>
      <c r="BC154" s="81">
        <v>0</v>
      </c>
      <c r="BD154" s="81">
        <v>0</v>
      </c>
      <c r="BE154" s="81" t="s">
        <v>564</v>
      </c>
      <c r="BF154" s="82"/>
      <c r="BG154" s="81">
        <v>0</v>
      </c>
      <c r="BH154" s="81">
        <v>0</v>
      </c>
      <c r="BI154" s="81">
        <v>9.6059999999999999</v>
      </c>
      <c r="BJ154" s="81">
        <v>0</v>
      </c>
      <c r="BK154" s="81">
        <v>0</v>
      </c>
      <c r="BL154" s="81">
        <v>0</v>
      </c>
      <c r="BM154" s="82"/>
      <c r="BN154" s="81">
        <v>0</v>
      </c>
      <c r="BO154" s="81">
        <v>0</v>
      </c>
      <c r="BP154" s="81">
        <v>2</v>
      </c>
      <c r="BQ154" s="81">
        <v>0</v>
      </c>
      <c r="BR154" s="81">
        <v>0</v>
      </c>
      <c r="BS154" s="81">
        <v>0</v>
      </c>
      <c r="BT154"/>
      <c r="BU154" s="80">
        <v>9.6059999999999999</v>
      </c>
      <c r="BV154" s="80">
        <v>0</v>
      </c>
      <c r="BW154" s="80">
        <v>0</v>
      </c>
      <c r="BX154" s="80">
        <v>0</v>
      </c>
      <c r="BY154" s="80">
        <v>0</v>
      </c>
      <c r="BZ154" s="80">
        <v>0</v>
      </c>
      <c r="CA154" s="80">
        <v>0</v>
      </c>
      <c r="CB154" s="80">
        <v>0</v>
      </c>
      <c r="CC154" s="80">
        <v>0</v>
      </c>
    </row>
    <row r="155" spans="1:81">
      <c r="A155" s="80" t="s">
        <v>1994</v>
      </c>
      <c r="B155" s="80">
        <v>337</v>
      </c>
      <c r="C155" s="80">
        <v>14</v>
      </c>
      <c r="D155" s="80">
        <v>20</v>
      </c>
      <c r="E155" s="80">
        <v>2017</v>
      </c>
      <c r="F155" s="80" t="s">
        <v>71</v>
      </c>
      <c r="G155" s="80" t="s">
        <v>1980</v>
      </c>
      <c r="H155" s="80" t="s">
        <v>1981</v>
      </c>
      <c r="I155" s="177"/>
      <c r="J155" s="81">
        <v>16.92333521291053</v>
      </c>
      <c r="K155" s="81">
        <v>0.37727081808108209</v>
      </c>
      <c r="L155" s="81">
        <v>4.9847520674565331</v>
      </c>
      <c r="M155" s="81">
        <v>2.8041331637167879</v>
      </c>
      <c r="N155" s="81">
        <v>7.0488268361175948</v>
      </c>
      <c r="O155" s="81">
        <v>6.1047965204911634</v>
      </c>
      <c r="P155" s="81">
        <v>6.3777135822514532</v>
      </c>
      <c r="Q155" s="81">
        <v>0.35352421028756759</v>
      </c>
      <c r="R155" s="81">
        <v>0</v>
      </c>
      <c r="S155" s="81">
        <v>0.56188997101129246</v>
      </c>
      <c r="T155" s="82"/>
      <c r="U155" s="81">
        <v>2151436</v>
      </c>
      <c r="V155" s="81">
        <v>153</v>
      </c>
      <c r="W155" s="81">
        <v>94</v>
      </c>
      <c r="X155" s="81">
        <v>658</v>
      </c>
      <c r="Y155" s="81">
        <v>1647</v>
      </c>
      <c r="Z155" s="81">
        <v>3650</v>
      </c>
      <c r="AA155" s="81">
        <v>1321</v>
      </c>
      <c r="AB155" s="81">
        <v>5176</v>
      </c>
      <c r="AC155" s="81">
        <v>0</v>
      </c>
      <c r="AD155" s="81">
        <v>0.56188997101129246</v>
      </c>
      <c r="AE155" s="82"/>
      <c r="AF155" s="81">
        <v>19206758.52273671</v>
      </c>
      <c r="AG155" s="81">
        <v>271311.04500805872</v>
      </c>
      <c r="AH155" s="81">
        <v>940406.85060939821</v>
      </c>
      <c r="AI155" s="81">
        <v>4051001.2334387149</v>
      </c>
      <c r="AJ155" s="81">
        <v>8978935.6867102329</v>
      </c>
      <c r="AK155" s="81">
        <v>0</v>
      </c>
      <c r="AL155" s="81">
        <v>0</v>
      </c>
      <c r="AM155" s="81">
        <v>711010.98214002082</v>
      </c>
      <c r="AN155" s="81">
        <v>0</v>
      </c>
      <c r="AO155" s="81">
        <v>0</v>
      </c>
      <c r="AP155" s="82"/>
      <c r="AQ155" s="81">
        <v>131</v>
      </c>
      <c r="AR155" s="81">
        <v>31</v>
      </c>
      <c r="AS155" s="81">
        <v>0</v>
      </c>
      <c r="AT155" s="81">
        <v>0</v>
      </c>
      <c r="AU155" s="81">
        <v>0</v>
      </c>
      <c r="AV155" s="81">
        <v>0</v>
      </c>
      <c r="AW155" s="81" t="s">
        <v>564</v>
      </c>
      <c r="AX155" s="82"/>
      <c r="AY155" s="81">
        <v>616.20000000000005</v>
      </c>
      <c r="AZ155" s="81">
        <v>2646.5</v>
      </c>
      <c r="BA155" s="81">
        <v>0</v>
      </c>
      <c r="BB155" s="81">
        <v>0</v>
      </c>
      <c r="BC155" s="81">
        <v>0</v>
      </c>
      <c r="BD155" s="81">
        <v>0</v>
      </c>
      <c r="BE155" s="81" t="s">
        <v>564</v>
      </c>
      <c r="BF155" s="82"/>
      <c r="BG155" s="81">
        <v>0</v>
      </c>
      <c r="BH155" s="81">
        <v>0</v>
      </c>
      <c r="BI155" s="81">
        <v>10.285</v>
      </c>
      <c r="BJ155" s="81">
        <v>0</v>
      </c>
      <c r="BK155" s="81">
        <v>0</v>
      </c>
      <c r="BL155" s="81">
        <v>0</v>
      </c>
      <c r="BM155" s="82"/>
      <c r="BN155" s="81">
        <v>0</v>
      </c>
      <c r="BO155" s="81">
        <v>0</v>
      </c>
      <c r="BP155" s="81">
        <v>2</v>
      </c>
      <c r="BQ155" s="81">
        <v>0</v>
      </c>
      <c r="BR155" s="81">
        <v>0</v>
      </c>
      <c r="BS155" s="81">
        <v>0</v>
      </c>
      <c r="BT155"/>
      <c r="BU155" s="80">
        <v>10.285</v>
      </c>
      <c r="BV155" s="80">
        <v>0</v>
      </c>
      <c r="BW155" s="80">
        <v>0</v>
      </c>
      <c r="BX155" s="80">
        <v>0</v>
      </c>
      <c r="BY155" s="80">
        <v>0</v>
      </c>
      <c r="BZ155" s="80">
        <v>0</v>
      </c>
      <c r="CA155" s="80">
        <v>0</v>
      </c>
      <c r="CB155" s="80">
        <v>0</v>
      </c>
      <c r="CC155" s="80">
        <v>0</v>
      </c>
    </row>
    <row r="156" spans="1:81">
      <c r="A156" s="80" t="s">
        <v>1995</v>
      </c>
      <c r="B156" s="80">
        <v>338</v>
      </c>
      <c r="C156" s="80">
        <v>15</v>
      </c>
      <c r="D156" s="80">
        <v>20</v>
      </c>
      <c r="E156" s="80">
        <v>2018</v>
      </c>
      <c r="F156" s="80" t="s">
        <v>93</v>
      </c>
      <c r="G156" s="80" t="s">
        <v>1980</v>
      </c>
      <c r="H156" s="80" t="s">
        <v>1981</v>
      </c>
      <c r="I156" s="177"/>
      <c r="J156" s="81">
        <v>18.056242212534656</v>
      </c>
      <c r="K156" s="81">
        <v>0.35859278896969765</v>
      </c>
      <c r="L156" s="81">
        <v>4.5201424161020674</v>
      </c>
      <c r="M156" s="81">
        <v>2.9742179834042441</v>
      </c>
      <c r="N156" s="81">
        <v>6.5407608909254238</v>
      </c>
      <c r="O156" s="81">
        <v>6.0196409399595856</v>
      </c>
      <c r="P156" s="81">
        <v>6.3333478481330223</v>
      </c>
      <c r="Q156" s="81">
        <v>0.32310902019946514</v>
      </c>
      <c r="R156" s="81">
        <v>0</v>
      </c>
      <c r="S156" s="81">
        <v>0.53356002155553062</v>
      </c>
      <c r="T156" s="82"/>
      <c r="U156" s="81">
        <v>2213744</v>
      </c>
      <c r="V156" s="81">
        <v>153</v>
      </c>
      <c r="W156" s="81">
        <v>94</v>
      </c>
      <c r="X156" s="81">
        <v>658</v>
      </c>
      <c r="Y156" s="81">
        <v>1665</v>
      </c>
      <c r="Z156" s="81">
        <v>3668</v>
      </c>
      <c r="AA156" s="81">
        <v>1325</v>
      </c>
      <c r="AB156" s="81">
        <v>5098</v>
      </c>
      <c r="AC156" s="81">
        <v>0</v>
      </c>
      <c r="AD156" s="81">
        <v>0.53356002155553062</v>
      </c>
      <c r="AE156" s="82"/>
      <c r="AF156" s="81">
        <v>20679216.609042902</v>
      </c>
      <c r="AG156" s="81">
        <v>241136.0579911267</v>
      </c>
      <c r="AH156" s="81">
        <v>891629.91356630763</v>
      </c>
      <c r="AI156" s="81">
        <v>4040749.3219661121</v>
      </c>
      <c r="AJ156" s="81">
        <v>8302176.9922799217</v>
      </c>
      <c r="AK156" s="81">
        <v>0</v>
      </c>
      <c r="AL156" s="81">
        <v>0</v>
      </c>
      <c r="AM156" s="81">
        <v>701745.36240798584</v>
      </c>
      <c r="AN156" s="81">
        <v>0</v>
      </c>
      <c r="AO156" s="81">
        <v>0</v>
      </c>
      <c r="AP156" s="82"/>
      <c r="AQ156" s="81">
        <v>141</v>
      </c>
      <c r="AR156" s="81">
        <v>32</v>
      </c>
      <c r="AS156" s="81">
        <v>0</v>
      </c>
      <c r="AT156" s="81">
        <v>0</v>
      </c>
      <c r="AU156" s="81">
        <v>0</v>
      </c>
      <c r="AV156" s="81">
        <v>0</v>
      </c>
      <c r="AW156" s="81" t="s">
        <v>564</v>
      </c>
      <c r="AX156" s="82"/>
      <c r="AY156" s="81">
        <v>678.2</v>
      </c>
      <c r="AZ156" s="81">
        <v>2695.9</v>
      </c>
      <c r="BA156" s="81">
        <v>0</v>
      </c>
      <c r="BB156" s="81">
        <v>0</v>
      </c>
      <c r="BC156" s="81">
        <v>0</v>
      </c>
      <c r="BD156" s="81">
        <v>0</v>
      </c>
      <c r="BE156" s="81" t="s">
        <v>564</v>
      </c>
      <c r="BF156" s="82"/>
      <c r="BG156" s="81">
        <v>0</v>
      </c>
      <c r="BH156" s="81">
        <v>0</v>
      </c>
      <c r="BI156" s="81">
        <v>11.742000000000001</v>
      </c>
      <c r="BJ156" s="81">
        <v>0</v>
      </c>
      <c r="BK156" s="81">
        <v>0</v>
      </c>
      <c r="BL156" s="81">
        <v>0</v>
      </c>
      <c r="BM156" s="82"/>
      <c r="BN156" s="81">
        <v>0</v>
      </c>
      <c r="BO156" s="81">
        <v>0</v>
      </c>
      <c r="BP156" s="81">
        <v>2</v>
      </c>
      <c r="BQ156" s="81">
        <v>0</v>
      </c>
      <c r="BR156" s="81">
        <v>0</v>
      </c>
      <c r="BS156" s="81">
        <v>0</v>
      </c>
      <c r="BT156"/>
      <c r="BU156" s="80">
        <v>11.742000000000001</v>
      </c>
      <c r="BV156" s="80">
        <v>0</v>
      </c>
      <c r="BW156" s="80">
        <v>0</v>
      </c>
      <c r="BX156" s="80">
        <v>0</v>
      </c>
      <c r="BY156" s="80">
        <v>0</v>
      </c>
      <c r="BZ156" s="80">
        <v>0</v>
      </c>
      <c r="CA156" s="80">
        <v>0</v>
      </c>
      <c r="CB156" s="80">
        <v>0</v>
      </c>
      <c r="CC156" s="80">
        <v>0</v>
      </c>
    </row>
    <row r="157" spans="1:81">
      <c r="A157" s="80" t="s">
        <v>1996</v>
      </c>
      <c r="B157" s="80">
        <v>339</v>
      </c>
      <c r="C157" s="80">
        <v>16</v>
      </c>
      <c r="D157" s="80">
        <v>20</v>
      </c>
      <c r="E157" s="80">
        <v>2019</v>
      </c>
      <c r="F157" s="80" t="s">
        <v>73</v>
      </c>
      <c r="G157" s="80" t="s">
        <v>1980</v>
      </c>
      <c r="H157" s="80" t="s">
        <v>1981</v>
      </c>
      <c r="I157" s="177"/>
      <c r="J157" s="81">
        <v>19.106454349679026</v>
      </c>
      <c r="K157" s="81">
        <v>0.33193880089784206</v>
      </c>
      <c r="L157" s="81">
        <v>4.5646775330112774</v>
      </c>
      <c r="M157" s="81">
        <v>2.9776394600292457</v>
      </c>
      <c r="N157" s="81">
        <v>6.4947297770405177</v>
      </c>
      <c r="O157" s="81">
        <v>5.8492000001575448</v>
      </c>
      <c r="P157" s="81">
        <v>6.3329476160475435</v>
      </c>
      <c r="Q157" s="81">
        <v>0.31329552642785918</v>
      </c>
      <c r="R157" s="81">
        <v>0</v>
      </c>
      <c r="S157" s="81">
        <v>0.59393029783874862</v>
      </c>
      <c r="T157" s="82"/>
      <c r="U157" s="81">
        <v>2346632</v>
      </c>
      <c r="V157" s="81">
        <v>153</v>
      </c>
      <c r="W157" s="81">
        <v>94</v>
      </c>
      <c r="X157" s="81">
        <v>658</v>
      </c>
      <c r="Y157" s="81">
        <v>1698</v>
      </c>
      <c r="Z157" s="81">
        <v>3662</v>
      </c>
      <c r="AA157" s="81">
        <v>1315</v>
      </c>
      <c r="AB157" s="81">
        <v>5077</v>
      </c>
      <c r="AC157" s="81">
        <v>0</v>
      </c>
      <c r="AD157" s="81">
        <v>0.59393029783874862</v>
      </c>
      <c r="AE157" s="82"/>
      <c r="AF157" s="81">
        <v>23153188.32163965</v>
      </c>
      <c r="AG157" s="81">
        <v>233490.9058949769</v>
      </c>
      <c r="AH157" s="81">
        <v>935996.87620254396</v>
      </c>
      <c r="AI157" s="81">
        <v>4316889.4172919942</v>
      </c>
      <c r="AJ157" s="81">
        <v>8644610.9014919233</v>
      </c>
      <c r="AK157" s="81">
        <v>0</v>
      </c>
      <c r="AL157" s="81">
        <v>0</v>
      </c>
      <c r="AM157" s="81">
        <v>691449.18036446266</v>
      </c>
      <c r="AN157" s="81">
        <v>0</v>
      </c>
      <c r="AO157" s="81">
        <v>0</v>
      </c>
      <c r="AP157" s="82"/>
      <c r="AQ157" s="81">
        <v>146</v>
      </c>
      <c r="AR157" s="81">
        <v>32</v>
      </c>
      <c r="AS157" s="81">
        <v>0</v>
      </c>
      <c r="AT157" s="81">
        <v>0</v>
      </c>
      <c r="AU157" s="81">
        <v>0</v>
      </c>
      <c r="AV157" s="81">
        <v>0</v>
      </c>
      <c r="AW157" s="81" t="s">
        <v>564</v>
      </c>
      <c r="AX157" s="82"/>
      <c r="AY157" s="81">
        <v>716.8</v>
      </c>
      <c r="AZ157" s="81">
        <v>2696</v>
      </c>
      <c r="BA157" s="81">
        <v>0</v>
      </c>
      <c r="BB157" s="81">
        <v>0</v>
      </c>
      <c r="BC157" s="81">
        <v>0</v>
      </c>
      <c r="BD157" s="81">
        <v>0</v>
      </c>
      <c r="BE157" s="81" t="s">
        <v>564</v>
      </c>
      <c r="BF157" s="82"/>
      <c r="BG157" s="81">
        <v>0</v>
      </c>
      <c r="BH157" s="81">
        <v>0</v>
      </c>
      <c r="BI157" s="81">
        <v>10.183</v>
      </c>
      <c r="BJ157" s="81">
        <v>0</v>
      </c>
      <c r="BK157" s="81">
        <v>0</v>
      </c>
      <c r="BL157" s="81">
        <v>0</v>
      </c>
      <c r="BM157" s="82"/>
      <c r="BN157" s="81">
        <v>0</v>
      </c>
      <c r="BO157" s="81">
        <v>0</v>
      </c>
      <c r="BP157" s="81">
        <v>2</v>
      </c>
      <c r="BQ157" s="81">
        <v>0</v>
      </c>
      <c r="BR157" s="81">
        <v>0</v>
      </c>
      <c r="BS157" s="81">
        <v>0</v>
      </c>
      <c r="BT157"/>
      <c r="BU157" s="80">
        <v>10.183</v>
      </c>
      <c r="BV157" s="80">
        <v>0</v>
      </c>
      <c r="BW157" s="80">
        <v>0</v>
      </c>
      <c r="BX157" s="80">
        <v>0</v>
      </c>
      <c r="BY157" s="80">
        <v>0</v>
      </c>
      <c r="BZ157" s="80">
        <v>0</v>
      </c>
      <c r="CA157" s="80">
        <v>0</v>
      </c>
      <c r="CB157" s="80">
        <v>0</v>
      </c>
      <c r="CC157" s="80">
        <v>0</v>
      </c>
    </row>
    <row r="158" spans="1:81">
      <c r="A158" s="80" t="s">
        <v>1997</v>
      </c>
      <c r="B158" s="80">
        <v>340</v>
      </c>
      <c r="C158" s="80">
        <v>17</v>
      </c>
      <c r="D158" s="80">
        <v>20</v>
      </c>
      <c r="E158" s="80">
        <v>2020</v>
      </c>
      <c r="F158" s="80" t="s">
        <v>218</v>
      </c>
      <c r="G158" s="174" t="s">
        <v>1980</v>
      </c>
      <c r="H158" s="80" t="s">
        <v>1981</v>
      </c>
      <c r="I158" s="177"/>
      <c r="J158" s="81">
        <v>19.796813912250428</v>
      </c>
      <c r="K158" s="81">
        <v>0.37198473170991092</v>
      </c>
      <c r="L158" s="81">
        <v>3.0969777634006932</v>
      </c>
      <c r="M158" s="81">
        <v>3.0392957029249175</v>
      </c>
      <c r="N158" s="81">
        <v>5.8128822712526285</v>
      </c>
      <c r="O158" s="81">
        <v>5.1163302675171654</v>
      </c>
      <c r="P158" s="81">
        <v>5.8687439000890151</v>
      </c>
      <c r="Q158" s="81">
        <v>0.29422622355046824</v>
      </c>
      <c r="R158" s="81">
        <v>0</v>
      </c>
      <c r="S158" s="81">
        <v>0.68751835029247466</v>
      </c>
      <c r="T158" s="82"/>
      <c r="U158" s="81">
        <v>2566841</v>
      </c>
      <c r="V158" s="81">
        <v>170</v>
      </c>
      <c r="W158" s="81">
        <v>78</v>
      </c>
      <c r="X158" s="81">
        <v>804</v>
      </c>
      <c r="Y158" s="81">
        <v>1704</v>
      </c>
      <c r="Z158" s="81">
        <v>3656</v>
      </c>
      <c r="AA158" s="81">
        <v>1324</v>
      </c>
      <c r="AB158" s="81">
        <v>4990</v>
      </c>
      <c r="AC158" s="81">
        <v>0</v>
      </c>
      <c r="AD158" s="81">
        <v>0.68751835029247466</v>
      </c>
      <c r="AE158" s="82"/>
      <c r="AF158" s="81">
        <v>24050085.374406781</v>
      </c>
      <c r="AG158" s="81">
        <v>254535.1092276058</v>
      </c>
      <c r="AH158" s="81">
        <v>639887.9174306771</v>
      </c>
      <c r="AI158" s="81">
        <v>4512984.1778710773</v>
      </c>
      <c r="AJ158" s="81">
        <v>8240934.277312425</v>
      </c>
      <c r="AK158" s="81"/>
      <c r="AL158" s="81"/>
      <c r="AM158" s="81">
        <v>651250.44005631586</v>
      </c>
      <c r="AN158" s="81"/>
      <c r="AO158" s="81"/>
      <c r="AP158" s="82"/>
      <c r="AQ158" s="81">
        <v>161</v>
      </c>
      <c r="AR158" s="81">
        <v>33</v>
      </c>
      <c r="AS158" s="81">
        <v>0</v>
      </c>
      <c r="AT158" s="81">
        <v>0</v>
      </c>
      <c r="AU158" s="81">
        <v>0</v>
      </c>
      <c r="AV158" s="81">
        <v>0</v>
      </c>
      <c r="AW158" s="81">
        <v>0</v>
      </c>
      <c r="AX158" s="82"/>
      <c r="AY158" s="81">
        <v>798.40000000000009</v>
      </c>
      <c r="AZ158" s="81">
        <v>2707</v>
      </c>
      <c r="BA158" s="81">
        <v>0</v>
      </c>
      <c r="BB158" s="81">
        <v>0</v>
      </c>
      <c r="BC158" s="81">
        <v>0</v>
      </c>
      <c r="BD158" s="81">
        <v>0</v>
      </c>
      <c r="BE158" s="81">
        <v>0</v>
      </c>
      <c r="BF158" s="82"/>
      <c r="BG158" s="81">
        <v>0</v>
      </c>
      <c r="BH158" s="81">
        <v>0</v>
      </c>
      <c r="BI158" s="81">
        <v>9.2530000000000001</v>
      </c>
      <c r="BJ158" s="81">
        <v>0</v>
      </c>
      <c r="BK158" s="81">
        <v>0</v>
      </c>
      <c r="BL158" s="81">
        <v>0</v>
      </c>
      <c r="BM158" s="82"/>
      <c r="BN158" s="81">
        <v>0</v>
      </c>
      <c r="BO158" s="81">
        <v>0</v>
      </c>
      <c r="BP158" s="81">
        <v>2</v>
      </c>
      <c r="BQ158" s="81">
        <v>0</v>
      </c>
      <c r="BR158" s="81">
        <v>0</v>
      </c>
      <c r="BS158" s="81">
        <v>0</v>
      </c>
      <c r="BT158"/>
      <c r="BU158" s="80">
        <v>9.2530000000000001</v>
      </c>
      <c r="BV158" s="80">
        <v>0</v>
      </c>
      <c r="BW158" s="80">
        <v>0</v>
      </c>
      <c r="BX158" s="80">
        <v>0</v>
      </c>
      <c r="BY158" s="80">
        <v>0</v>
      </c>
      <c r="BZ158" s="80">
        <v>0</v>
      </c>
      <c r="CA158" s="80">
        <v>0</v>
      </c>
      <c r="CB158" s="80">
        <v>0</v>
      </c>
      <c r="CC158" s="80">
        <v>0</v>
      </c>
    </row>
    <row r="159" spans="1:81">
      <c r="A159" s="80" t="s">
        <v>1998</v>
      </c>
      <c r="B159" s="80">
        <v>340</v>
      </c>
      <c r="C159" s="80">
        <v>18</v>
      </c>
      <c r="D159" s="80">
        <v>20</v>
      </c>
      <c r="E159" s="80">
        <v>2021</v>
      </c>
      <c r="F159" s="80" t="s">
        <v>75</v>
      </c>
      <c r="G159" s="174" t="s">
        <v>1980</v>
      </c>
      <c r="H159" s="80" t="s">
        <v>1981</v>
      </c>
      <c r="I159" s="177"/>
      <c r="J159" s="81">
        <v>20.342708654151917</v>
      </c>
      <c r="K159" s="81">
        <v>0.40738333260509546</v>
      </c>
      <c r="L159" s="81">
        <v>2.5503729300581051</v>
      </c>
      <c r="M159" s="81">
        <v>3.3159980913369393</v>
      </c>
      <c r="N159" s="81">
        <v>6.2132978957291165</v>
      </c>
      <c r="O159" s="81">
        <v>4.9538791217356559</v>
      </c>
      <c r="P159" s="81">
        <v>6.0906911617860251</v>
      </c>
      <c r="Q159" s="81">
        <v>0.29208845301324465</v>
      </c>
      <c r="R159" s="81">
        <v>0</v>
      </c>
      <c r="S159" s="81">
        <v>0.73664177410095033</v>
      </c>
      <c r="T159" s="82"/>
      <c r="U159" s="81">
        <v>2735727</v>
      </c>
      <c r="V159" s="81">
        <v>170</v>
      </c>
      <c r="W159" s="81">
        <v>78</v>
      </c>
      <c r="X159" s="81">
        <v>804</v>
      </c>
      <c r="Y159" s="81">
        <v>1709</v>
      </c>
      <c r="Z159" s="81">
        <v>3645</v>
      </c>
      <c r="AA159" s="81">
        <v>1340</v>
      </c>
      <c r="AB159" s="81">
        <v>4895</v>
      </c>
      <c r="AC159" s="81">
        <v>0</v>
      </c>
      <c r="AD159" s="81">
        <v>0.73664177410095033</v>
      </c>
      <c r="AE159" s="82"/>
      <c r="AF159" s="81">
        <v>25019790.468017869</v>
      </c>
      <c r="AG159" s="81">
        <v>272557.86025039543</v>
      </c>
      <c r="AH159" s="81">
        <v>510955.23413375509</v>
      </c>
      <c r="AI159" s="81">
        <v>4971613.9688356221</v>
      </c>
      <c r="AJ159" s="81">
        <v>8343327.0282841111</v>
      </c>
      <c r="AK159" s="81">
        <v>0</v>
      </c>
      <c r="AL159" s="81">
        <v>0</v>
      </c>
      <c r="AM159" s="81">
        <v>642536.73081919528</v>
      </c>
      <c r="AN159" s="81">
        <v>0</v>
      </c>
      <c r="AO159" s="81">
        <v>0</v>
      </c>
      <c r="AP159" s="82"/>
      <c r="AQ159" s="81">
        <v>165</v>
      </c>
      <c r="AR159" s="81">
        <v>37</v>
      </c>
      <c r="AS159" s="81">
        <v>0</v>
      </c>
      <c r="AT159" s="81">
        <v>0</v>
      </c>
      <c r="AU159" s="81">
        <v>0</v>
      </c>
      <c r="AV159" s="81">
        <v>0</v>
      </c>
      <c r="AW159" s="81"/>
      <c r="AX159" s="82"/>
      <c r="AY159" s="81">
        <v>834</v>
      </c>
      <c r="AZ159" s="81">
        <v>2905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1999</v>
      </c>
      <c r="B160" s="80">
        <v>340</v>
      </c>
      <c r="C160" s="80">
        <v>19</v>
      </c>
      <c r="D160" s="80">
        <v>20</v>
      </c>
      <c r="E160" s="80">
        <v>2022</v>
      </c>
      <c r="F160" s="80" t="s">
        <v>568</v>
      </c>
      <c r="G160" s="80" t="s">
        <v>1980</v>
      </c>
      <c r="H160" s="80" t="s">
        <v>1981</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170</v>
      </c>
      <c r="AR160" s="81">
        <v>39</v>
      </c>
      <c r="AS160" s="81">
        <v>0</v>
      </c>
      <c r="AT160" s="81">
        <v>0</v>
      </c>
      <c r="AU160" s="81">
        <v>0</v>
      </c>
      <c r="AV160" s="81">
        <v>0</v>
      </c>
      <c r="AW160" s="81"/>
      <c r="AX160" s="82"/>
      <c r="AY160" s="81">
        <v>865.8</v>
      </c>
      <c r="AZ160" s="81">
        <v>12920.500000000002</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2000</v>
      </c>
      <c r="B161" s="80">
        <v>375</v>
      </c>
      <c r="C161" s="80">
        <v>1</v>
      </c>
      <c r="D161" s="80">
        <v>23</v>
      </c>
      <c r="E161" s="80">
        <v>1990</v>
      </c>
      <c r="F161" s="80" t="s">
        <v>562</v>
      </c>
      <c r="G161" s="80" t="s">
        <v>2001</v>
      </c>
      <c r="H161" s="80" t="s">
        <v>2002</v>
      </c>
      <c r="I161" s="177"/>
      <c r="J161" s="81">
        <v>34.958331778604908</v>
      </c>
      <c r="K161" s="81">
        <v>1.6048947332725643</v>
      </c>
      <c r="L161" s="81">
        <v>1.0516429772728528</v>
      </c>
      <c r="M161" s="81">
        <v>2.4394521489309016</v>
      </c>
      <c r="N161" s="81">
        <v>4.33212205412286</v>
      </c>
      <c r="O161" s="81">
        <v>4.9937797326247697</v>
      </c>
      <c r="P161" s="81">
        <v>8.3027507995518715</v>
      </c>
      <c r="Q161" s="81">
        <v>0.3832698208859634</v>
      </c>
      <c r="R161" s="81">
        <v>0</v>
      </c>
      <c r="S161" s="81">
        <v>0.39130964755391889</v>
      </c>
      <c r="T161" s="82"/>
      <c r="U161" s="81">
        <v>514400</v>
      </c>
      <c r="V161" s="81">
        <v>420</v>
      </c>
      <c r="W161" s="81">
        <v>14</v>
      </c>
      <c r="X161" s="81">
        <v>981</v>
      </c>
      <c r="Y161" s="81">
        <v>1927</v>
      </c>
      <c r="Z161" s="81">
        <v>2054</v>
      </c>
      <c r="AA161" s="81">
        <v>2016</v>
      </c>
      <c r="AB161" s="81">
        <v>6223</v>
      </c>
      <c r="AC161" s="81">
        <v>0</v>
      </c>
      <c r="AD161" s="81">
        <v>0.39130964755391889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2003</v>
      </c>
      <c r="B162" s="80">
        <v>376</v>
      </c>
      <c r="C162" s="80">
        <v>2</v>
      </c>
      <c r="D162" s="80">
        <v>23</v>
      </c>
      <c r="E162" s="80">
        <v>2005</v>
      </c>
      <c r="F162" s="80" t="s">
        <v>565</v>
      </c>
      <c r="G162" s="80" t="s">
        <v>2001</v>
      </c>
      <c r="H162" s="80" t="s">
        <v>2002</v>
      </c>
      <c r="I162" s="177"/>
      <c r="J162" s="81">
        <v>31.682161227895165</v>
      </c>
      <c r="K162" s="81">
        <v>0.91711915025023072</v>
      </c>
      <c r="L162" s="81">
        <v>1.7183203495652219</v>
      </c>
      <c r="M162" s="81">
        <v>3.5908844624274647</v>
      </c>
      <c r="N162" s="81">
        <v>6.0819895572975744</v>
      </c>
      <c r="O162" s="81">
        <v>7.2463150829304697</v>
      </c>
      <c r="P162" s="81">
        <v>8.840390447124161</v>
      </c>
      <c r="Q162" s="81">
        <v>0.3633865042475119</v>
      </c>
      <c r="R162" s="81">
        <v>0</v>
      </c>
      <c r="S162" s="81">
        <v>0.69373924137405218</v>
      </c>
      <c r="T162" s="82"/>
      <c r="U162" s="81">
        <v>693995</v>
      </c>
      <c r="V162" s="81">
        <v>289</v>
      </c>
      <c r="W162" s="81">
        <v>15</v>
      </c>
      <c r="X162" s="81">
        <v>768</v>
      </c>
      <c r="Y162" s="81">
        <v>2446</v>
      </c>
      <c r="Z162" s="81">
        <v>3449</v>
      </c>
      <c r="AA162" s="81">
        <v>1758</v>
      </c>
      <c r="AB162" s="81">
        <v>6168</v>
      </c>
      <c r="AC162" s="81">
        <v>0</v>
      </c>
      <c r="AD162" s="81">
        <v>0.69373924137405218</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2004</v>
      </c>
      <c r="B163" s="80">
        <v>377</v>
      </c>
      <c r="C163" s="80">
        <v>3</v>
      </c>
      <c r="D163" s="80">
        <v>23</v>
      </c>
      <c r="E163" s="80">
        <v>2006</v>
      </c>
      <c r="F163" s="80" t="s">
        <v>566</v>
      </c>
      <c r="G163" s="80" t="s">
        <v>2001</v>
      </c>
      <c r="H163" s="80" t="s">
        <v>2002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2005</v>
      </c>
      <c r="B164" s="80">
        <v>378</v>
      </c>
      <c r="C164" s="80">
        <v>4</v>
      </c>
      <c r="D164" s="80">
        <v>23</v>
      </c>
      <c r="E164" s="80">
        <v>2007</v>
      </c>
      <c r="F164" s="80" t="s">
        <v>567</v>
      </c>
      <c r="G164" s="80" t="s">
        <v>2001</v>
      </c>
      <c r="H164" s="80" t="s">
        <v>2002</v>
      </c>
      <c r="I164" s="177"/>
      <c r="J164" s="81">
        <v>36.641906890225414</v>
      </c>
      <c r="K164" s="81">
        <v>0.70848970775995646</v>
      </c>
      <c r="L164" s="81">
        <v>0.658676685621158</v>
      </c>
      <c r="M164" s="81">
        <v>4.4254598732642396</v>
      </c>
      <c r="N164" s="81">
        <v>7.0703803909180074</v>
      </c>
      <c r="O164" s="81">
        <v>6.8736053725945379</v>
      </c>
      <c r="P164" s="81">
        <v>8.4665793384229477</v>
      </c>
      <c r="Q164" s="81">
        <v>0.37192074524970009</v>
      </c>
      <c r="R164" s="81">
        <v>0</v>
      </c>
      <c r="S164" s="81">
        <v>0.56004266089860844</v>
      </c>
      <c r="T164" s="82"/>
      <c r="U164" s="81">
        <v>912519</v>
      </c>
      <c r="V164" s="81">
        <v>227</v>
      </c>
      <c r="W164" s="81">
        <v>6</v>
      </c>
      <c r="X164" s="81">
        <v>1123</v>
      </c>
      <c r="Y164" s="81">
        <v>2469</v>
      </c>
      <c r="Z164" s="81">
        <v>3401</v>
      </c>
      <c r="AA164" s="81">
        <v>1658</v>
      </c>
      <c r="AB164" s="81">
        <v>5979</v>
      </c>
      <c r="AC164" s="81">
        <v>0</v>
      </c>
      <c r="AD164" s="81">
        <v>0.56004266089860844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2006</v>
      </c>
      <c r="B165" s="80">
        <v>379</v>
      </c>
      <c r="C165" s="80">
        <v>5</v>
      </c>
      <c r="D165" s="80">
        <v>23</v>
      </c>
      <c r="E165" s="80">
        <v>2008</v>
      </c>
      <c r="F165" s="80" t="s">
        <v>84</v>
      </c>
      <c r="G165" s="80" t="s">
        <v>2001</v>
      </c>
      <c r="H165" s="80" t="s">
        <v>2002</v>
      </c>
      <c r="I165" s="177"/>
      <c r="J165" s="81">
        <v>38.12705376687704</v>
      </c>
      <c r="K165" s="81">
        <v>0.50452380956613496</v>
      </c>
      <c r="L165" s="81">
        <v>0.52590335903323171</v>
      </c>
      <c r="M165" s="81">
        <v>4.6754606846505</v>
      </c>
      <c r="N165" s="81">
        <v>6.2844426611030366</v>
      </c>
      <c r="O165" s="81">
        <v>6.6307716373774426</v>
      </c>
      <c r="P165" s="81">
        <v>8.2580038279856218</v>
      </c>
      <c r="Q165" s="81">
        <v>0.35923740576744628</v>
      </c>
      <c r="R165" s="81">
        <v>0</v>
      </c>
      <c r="S165" s="81">
        <v>0.77306887346911413</v>
      </c>
      <c r="T165" s="82"/>
      <c r="U165" s="81">
        <v>1015822</v>
      </c>
      <c r="V165" s="81">
        <v>227</v>
      </c>
      <c r="W165" s="81">
        <v>6</v>
      </c>
      <c r="X165" s="81">
        <v>1123</v>
      </c>
      <c r="Y165" s="81">
        <v>2466</v>
      </c>
      <c r="Z165" s="81">
        <v>3396</v>
      </c>
      <c r="AA165" s="81">
        <v>1619</v>
      </c>
      <c r="AB165" s="81">
        <v>5870</v>
      </c>
      <c r="AC165" s="81">
        <v>0</v>
      </c>
      <c r="AD165" s="81">
        <v>0.77306887346911413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2007</v>
      </c>
      <c r="B166" s="80">
        <v>380</v>
      </c>
      <c r="C166" s="80">
        <v>6</v>
      </c>
      <c r="D166" s="80">
        <v>23</v>
      </c>
      <c r="E166" s="80">
        <v>2009</v>
      </c>
      <c r="F166" s="80" t="s">
        <v>85</v>
      </c>
      <c r="G166" s="80" t="s">
        <v>2001</v>
      </c>
      <c r="H166" s="80" t="s">
        <v>2002</v>
      </c>
      <c r="I166" s="177"/>
      <c r="J166" s="81">
        <v>40.910699905332848</v>
      </c>
      <c r="K166" s="81">
        <v>0.62133324898825826</v>
      </c>
      <c r="L166" s="81">
        <v>0.96799889605588807</v>
      </c>
      <c r="M166" s="81">
        <v>5.7911405012046853</v>
      </c>
      <c r="N166" s="81">
        <v>6.1819107886112254</v>
      </c>
      <c r="O166" s="81">
        <v>6.684147865054177</v>
      </c>
      <c r="P166" s="81">
        <v>7.8650672384739142</v>
      </c>
      <c r="Q166" s="81">
        <v>0.33684710162644665</v>
      </c>
      <c r="R166" s="81">
        <v>0</v>
      </c>
      <c r="S166" s="81">
        <v>0.81552384447755843</v>
      </c>
      <c r="T166" s="82"/>
      <c r="U166" s="81">
        <v>1006428</v>
      </c>
      <c r="V166" s="81">
        <v>200</v>
      </c>
      <c r="W166" s="81">
        <v>17</v>
      </c>
      <c r="X166" s="81">
        <v>1338</v>
      </c>
      <c r="Y166" s="81">
        <v>2486</v>
      </c>
      <c r="Z166" s="81">
        <v>3379</v>
      </c>
      <c r="AA166" s="81">
        <v>1583</v>
      </c>
      <c r="AB166" s="81">
        <v>5778</v>
      </c>
      <c r="AC166" s="81">
        <v>0</v>
      </c>
      <c r="AD166" s="81">
        <v>0.81552384447755843</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2.9369999999999998</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2008</v>
      </c>
      <c r="B167" s="80">
        <v>381</v>
      </c>
      <c r="C167" s="80">
        <v>7</v>
      </c>
      <c r="D167" s="80">
        <v>23</v>
      </c>
      <c r="E167" s="80">
        <v>2010</v>
      </c>
      <c r="F167" s="80" t="s">
        <v>86</v>
      </c>
      <c r="G167" s="80" t="s">
        <v>2001</v>
      </c>
      <c r="H167" s="80" t="s">
        <v>2002</v>
      </c>
      <c r="I167" s="177"/>
      <c r="J167" s="81">
        <v>39.023124436873061</v>
      </c>
      <c r="K167" s="81">
        <v>0.50900718813309054</v>
      </c>
      <c r="L167" s="81">
        <v>0.86091283785970463</v>
      </c>
      <c r="M167" s="81">
        <v>5.389087460172223</v>
      </c>
      <c r="N167" s="81">
        <v>5.9488126959353975</v>
      </c>
      <c r="O167" s="81">
        <v>6.6374796772730429</v>
      </c>
      <c r="P167" s="81">
        <v>7.9340293450287023</v>
      </c>
      <c r="Q167" s="81">
        <v>0.34630852922022293</v>
      </c>
      <c r="R167" s="81">
        <v>0</v>
      </c>
      <c r="S167" s="81">
        <v>0.61911469976421407</v>
      </c>
      <c r="T167" s="82"/>
      <c r="U167" s="81">
        <v>1043613</v>
      </c>
      <c r="V167" s="81">
        <v>200</v>
      </c>
      <c r="W167" s="81">
        <v>17</v>
      </c>
      <c r="X167" s="81">
        <v>1338</v>
      </c>
      <c r="Y167" s="81">
        <v>2483</v>
      </c>
      <c r="Z167" s="81">
        <v>3371</v>
      </c>
      <c r="AA167" s="81">
        <v>1557</v>
      </c>
      <c r="AB167" s="81">
        <v>5692</v>
      </c>
      <c r="AC167" s="81">
        <v>0</v>
      </c>
      <c r="AD167" s="81">
        <v>0.61911469976421407</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3.0640000000000001</v>
      </c>
      <c r="BJ167" s="81">
        <v>0</v>
      </c>
      <c r="BK167" s="81">
        <v>0</v>
      </c>
      <c r="BL167" s="81">
        <v>0</v>
      </c>
      <c r="BM167" s="82"/>
      <c r="BN167" s="81">
        <v>0</v>
      </c>
      <c r="BO167" s="81">
        <v>0</v>
      </c>
      <c r="BP167" s="81">
        <v>1</v>
      </c>
      <c r="BQ167" s="81">
        <v>0</v>
      </c>
      <c r="BR167" s="81">
        <v>0</v>
      </c>
      <c r="BS167" s="81">
        <v>0</v>
      </c>
      <c r="BT167"/>
      <c r="BU167" s="80">
        <v>3.0640000000000001</v>
      </c>
      <c r="BV167" s="80">
        <v>0</v>
      </c>
      <c r="BW167" s="80">
        <v>0</v>
      </c>
      <c r="BX167" s="80">
        <v>0</v>
      </c>
      <c r="BY167" s="80">
        <v>0</v>
      </c>
      <c r="BZ167" s="80">
        <v>0</v>
      </c>
      <c r="CA167" s="80">
        <v>0</v>
      </c>
      <c r="CB167" s="80">
        <v>0</v>
      </c>
      <c r="CC167" s="80">
        <v>0</v>
      </c>
    </row>
    <row r="168" spans="1:81">
      <c r="A168" s="80" t="s">
        <v>2009</v>
      </c>
      <c r="B168" s="80">
        <v>382</v>
      </c>
      <c r="C168" s="80">
        <v>8</v>
      </c>
      <c r="D168" s="80">
        <v>23</v>
      </c>
      <c r="E168" s="80">
        <v>2011</v>
      </c>
      <c r="F168" s="80" t="s">
        <v>87</v>
      </c>
      <c r="G168" s="80" t="s">
        <v>2001</v>
      </c>
      <c r="H168" s="80" t="s">
        <v>2002</v>
      </c>
      <c r="I168" s="177"/>
      <c r="J168" s="81">
        <v>42.971366089682803</v>
      </c>
      <c r="K168" s="81">
        <v>0.74126416117317029</v>
      </c>
      <c r="L168" s="81">
        <v>0.82894728306395049</v>
      </c>
      <c r="M168" s="81">
        <v>7.5572274625338087</v>
      </c>
      <c r="N168" s="81">
        <v>7.9976173075957799</v>
      </c>
      <c r="O168" s="81">
        <v>6.5021279063041648</v>
      </c>
      <c r="P168" s="81">
        <v>7.5463976623023816</v>
      </c>
      <c r="Q168" s="81">
        <v>0.39166518031847009</v>
      </c>
      <c r="R168" s="81">
        <v>0</v>
      </c>
      <c r="S168" s="81">
        <v>0.78205175247208847</v>
      </c>
      <c r="T168" s="82"/>
      <c r="U168" s="81">
        <v>1084265</v>
      </c>
      <c r="V168" s="81">
        <v>200</v>
      </c>
      <c r="W168" s="81">
        <v>17</v>
      </c>
      <c r="X168" s="81">
        <v>1338</v>
      </c>
      <c r="Y168" s="81">
        <v>2457</v>
      </c>
      <c r="Z168" s="81">
        <v>3374</v>
      </c>
      <c r="AA168" s="81">
        <v>1525</v>
      </c>
      <c r="AB168" s="81">
        <v>5581</v>
      </c>
      <c r="AC168" s="81">
        <v>0</v>
      </c>
      <c r="AD168" s="81">
        <v>0.78205175247208847</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2.5019999999999998</v>
      </c>
      <c r="BJ168" s="81">
        <v>0</v>
      </c>
      <c r="BK168" s="81">
        <v>0</v>
      </c>
      <c r="BL168" s="81">
        <v>0</v>
      </c>
      <c r="BM168" s="82"/>
      <c r="BN168" s="81">
        <v>0</v>
      </c>
      <c r="BO168" s="81">
        <v>0</v>
      </c>
      <c r="BP168" s="81">
        <v>1</v>
      </c>
      <c r="BQ168" s="81">
        <v>0</v>
      </c>
      <c r="BR168" s="81">
        <v>0</v>
      </c>
      <c r="BS168" s="81">
        <v>0</v>
      </c>
      <c r="BT168"/>
      <c r="BU168" s="80">
        <v>2.5019999999999998</v>
      </c>
      <c r="BV168" s="80">
        <v>0</v>
      </c>
      <c r="BW168" s="80">
        <v>0</v>
      </c>
      <c r="BX168" s="80">
        <v>0</v>
      </c>
      <c r="BY168" s="80">
        <v>0</v>
      </c>
      <c r="BZ168" s="80">
        <v>0</v>
      </c>
      <c r="CA168" s="80">
        <v>0</v>
      </c>
      <c r="CB168" s="80">
        <v>0</v>
      </c>
      <c r="CC168" s="80">
        <v>0</v>
      </c>
    </row>
    <row r="169" spans="1:81">
      <c r="A169" s="80" t="s">
        <v>2010</v>
      </c>
      <c r="B169" s="80">
        <v>383</v>
      </c>
      <c r="C169" s="80">
        <v>9</v>
      </c>
      <c r="D169" s="80">
        <v>23</v>
      </c>
      <c r="E169" s="80">
        <v>2012</v>
      </c>
      <c r="F169" s="80" t="s">
        <v>88</v>
      </c>
      <c r="G169" s="80" t="s">
        <v>2001</v>
      </c>
      <c r="H169" s="80" t="s">
        <v>2002</v>
      </c>
      <c r="I169" s="177"/>
      <c r="J169" s="81">
        <v>46.38519862653051</v>
      </c>
      <c r="K169" s="81">
        <v>0.89509865522366594</v>
      </c>
      <c r="L169" s="81">
        <v>0.81048102645529452</v>
      </c>
      <c r="M169" s="81">
        <v>7.7172910875492642</v>
      </c>
      <c r="N169" s="81">
        <v>9.8618465201216647</v>
      </c>
      <c r="O169" s="81">
        <v>6.4739049623991951</v>
      </c>
      <c r="P169" s="81">
        <v>7.5146846486343462</v>
      </c>
      <c r="Q169" s="81">
        <v>0.41989257423392568</v>
      </c>
      <c r="R169" s="81">
        <v>0</v>
      </c>
      <c r="S169" s="81">
        <v>0.76715679662973679</v>
      </c>
      <c r="T169" s="82"/>
      <c r="U169" s="81">
        <v>1134499</v>
      </c>
      <c r="V169" s="81">
        <v>200</v>
      </c>
      <c r="W169" s="81">
        <v>17</v>
      </c>
      <c r="X169" s="81">
        <v>1338</v>
      </c>
      <c r="Y169" s="81">
        <v>2452</v>
      </c>
      <c r="Z169" s="81">
        <v>3386</v>
      </c>
      <c r="AA169" s="81">
        <v>1510</v>
      </c>
      <c r="AB169" s="81">
        <v>5507</v>
      </c>
      <c r="AC169" s="81">
        <v>0</v>
      </c>
      <c r="AD169" s="81">
        <v>0.76715679662973679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3.9550000000000001</v>
      </c>
      <c r="BJ169" s="81">
        <v>0</v>
      </c>
      <c r="BK169" s="81">
        <v>0</v>
      </c>
      <c r="BL169" s="81">
        <v>0</v>
      </c>
      <c r="BM169" s="82"/>
      <c r="BN169" s="81">
        <v>0</v>
      </c>
      <c r="BO169" s="81">
        <v>0</v>
      </c>
      <c r="BP169" s="81">
        <v>1</v>
      </c>
      <c r="BQ169" s="81">
        <v>0</v>
      </c>
      <c r="BR169" s="81">
        <v>0</v>
      </c>
      <c r="BS169" s="81">
        <v>0</v>
      </c>
      <c r="BT169"/>
      <c r="BU169" s="80">
        <v>3.9550000000000001</v>
      </c>
      <c r="BV169" s="80">
        <v>0</v>
      </c>
      <c r="BW169" s="80">
        <v>0</v>
      </c>
      <c r="BX169" s="80">
        <v>0</v>
      </c>
      <c r="BY169" s="80">
        <v>0</v>
      </c>
      <c r="BZ169" s="80">
        <v>0</v>
      </c>
      <c r="CA169" s="80">
        <v>0</v>
      </c>
      <c r="CB169" s="80">
        <v>0</v>
      </c>
      <c r="CC169" s="80">
        <v>0</v>
      </c>
    </row>
    <row r="170" spans="1:81">
      <c r="A170" s="80" t="s">
        <v>2011</v>
      </c>
      <c r="B170" s="80">
        <v>384</v>
      </c>
      <c r="C170" s="80">
        <v>10</v>
      </c>
      <c r="D170" s="80">
        <v>23</v>
      </c>
      <c r="E170" s="80">
        <v>2013</v>
      </c>
      <c r="F170" s="80" t="s">
        <v>89</v>
      </c>
      <c r="G170" s="80" t="s">
        <v>2001</v>
      </c>
      <c r="H170" s="80" t="s">
        <v>2002</v>
      </c>
      <c r="I170" s="177"/>
      <c r="J170" s="81">
        <v>46.734812803080544</v>
      </c>
      <c r="K170" s="81">
        <v>0.90163373282241444</v>
      </c>
      <c r="L170" s="81">
        <v>0.83487165853442902</v>
      </c>
      <c r="M170" s="81">
        <v>7.9987798718358825</v>
      </c>
      <c r="N170" s="81">
        <v>10.018830692285043</v>
      </c>
      <c r="O170" s="81">
        <v>6.2081923654969025</v>
      </c>
      <c r="P170" s="81">
        <v>7.4430918983273662</v>
      </c>
      <c r="Q170" s="81">
        <v>0.42027631952231104</v>
      </c>
      <c r="R170" s="81">
        <v>0</v>
      </c>
      <c r="S170" s="81">
        <v>1.1662570297042256</v>
      </c>
      <c r="T170" s="82"/>
      <c r="U170" s="81">
        <v>1212559</v>
      </c>
      <c r="V170" s="81">
        <v>200</v>
      </c>
      <c r="W170" s="81">
        <v>17</v>
      </c>
      <c r="X170" s="81">
        <v>1338</v>
      </c>
      <c r="Y170" s="81">
        <v>2437</v>
      </c>
      <c r="Z170" s="81">
        <v>3392</v>
      </c>
      <c r="AA170" s="81">
        <v>1490</v>
      </c>
      <c r="AB170" s="81">
        <v>5433</v>
      </c>
      <c r="AC170" s="81">
        <v>0</v>
      </c>
      <c r="AD170" s="81">
        <v>1.1662570297042256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5.798</v>
      </c>
      <c r="BJ170" s="81">
        <v>0</v>
      </c>
      <c r="BK170" s="81">
        <v>0</v>
      </c>
      <c r="BL170" s="81">
        <v>0</v>
      </c>
      <c r="BM170" s="82"/>
      <c r="BN170" s="81">
        <v>0</v>
      </c>
      <c r="BO170" s="81">
        <v>0</v>
      </c>
      <c r="BP170" s="81">
        <v>1</v>
      </c>
      <c r="BQ170" s="81">
        <v>0</v>
      </c>
      <c r="BR170" s="81">
        <v>0</v>
      </c>
      <c r="BS170" s="81">
        <v>0</v>
      </c>
      <c r="BT170"/>
      <c r="BU170" s="80">
        <v>5.798</v>
      </c>
      <c r="BV170" s="80">
        <v>0</v>
      </c>
      <c r="BW170" s="80">
        <v>0</v>
      </c>
      <c r="BX170" s="80">
        <v>0</v>
      </c>
      <c r="BY170" s="80">
        <v>0</v>
      </c>
      <c r="BZ170" s="80">
        <v>0</v>
      </c>
      <c r="CA170" s="80">
        <v>0</v>
      </c>
      <c r="CB170" s="80">
        <v>0</v>
      </c>
      <c r="CC170" s="80">
        <v>0</v>
      </c>
    </row>
    <row r="171" spans="1:81">
      <c r="A171" s="80" t="s">
        <v>2012</v>
      </c>
      <c r="B171" s="80">
        <v>385</v>
      </c>
      <c r="C171" s="80">
        <v>11</v>
      </c>
      <c r="D171" s="80">
        <v>23</v>
      </c>
      <c r="E171" s="80">
        <v>2014</v>
      </c>
      <c r="F171" s="80" t="s">
        <v>90</v>
      </c>
      <c r="G171" s="80" t="s">
        <v>2001</v>
      </c>
      <c r="H171" s="80" t="s">
        <v>2002</v>
      </c>
      <c r="I171" s="177"/>
      <c r="J171" s="81">
        <v>45.607715415268032</v>
      </c>
      <c r="K171" s="81">
        <v>0.62280834943620345</v>
      </c>
      <c r="L171" s="81">
        <v>2.2524349023997887</v>
      </c>
      <c r="M171" s="81">
        <v>7.6231642813667237</v>
      </c>
      <c r="N171" s="81">
        <v>9.8697006068474593</v>
      </c>
      <c r="O171" s="81">
        <v>5.9570968053426423</v>
      </c>
      <c r="P171" s="81">
        <v>7.2759289059505825</v>
      </c>
      <c r="Q171" s="81">
        <v>0.39507197314195752</v>
      </c>
      <c r="R171" s="81">
        <v>0</v>
      </c>
      <c r="S171" s="81">
        <v>0.91254046891816798</v>
      </c>
      <c r="T171" s="82"/>
      <c r="U171" s="81">
        <v>1275818</v>
      </c>
      <c r="V171" s="81">
        <v>157</v>
      </c>
      <c r="W171" s="81">
        <v>42</v>
      </c>
      <c r="X171" s="81">
        <v>1302</v>
      </c>
      <c r="Y171" s="81">
        <v>2407</v>
      </c>
      <c r="Z171" s="81">
        <v>3428</v>
      </c>
      <c r="AA171" s="81">
        <v>1449</v>
      </c>
      <c r="AB171" s="81">
        <v>5323</v>
      </c>
      <c r="AC171" s="81">
        <v>0</v>
      </c>
      <c r="AD171" s="81">
        <v>0.91254046891816798</v>
      </c>
      <c r="AE171" s="82"/>
      <c r="AF171" s="81">
        <v>15451942.372277493</v>
      </c>
      <c r="AG171" s="81">
        <v>409201.70711785142</v>
      </c>
      <c r="AH171" s="81">
        <v>331543.8515256762</v>
      </c>
      <c r="AI171" s="81">
        <v>7544287.5879089618</v>
      </c>
      <c r="AJ171" s="81">
        <v>12224524.723590184</v>
      </c>
      <c r="AK171" s="81">
        <v>0</v>
      </c>
      <c r="AL171" s="81">
        <v>0</v>
      </c>
      <c r="AM171" s="81">
        <v>730768.35726672783</v>
      </c>
      <c r="AN171" s="81">
        <v>0</v>
      </c>
      <c r="AO171" s="81">
        <v>0</v>
      </c>
      <c r="AP171" s="82"/>
      <c r="AQ171" s="81">
        <v>105</v>
      </c>
      <c r="AR171" s="81">
        <v>46</v>
      </c>
      <c r="AS171" s="81">
        <v>0</v>
      </c>
      <c r="AT171" s="81">
        <v>0</v>
      </c>
      <c r="AU171" s="81">
        <v>0</v>
      </c>
      <c r="AV171" s="81">
        <v>0</v>
      </c>
      <c r="AW171" s="81" t="s">
        <v>564</v>
      </c>
      <c r="AX171" s="82"/>
      <c r="AY171" s="81">
        <v>487.12800000000004</v>
      </c>
      <c r="AZ171" s="81">
        <v>6945.06</v>
      </c>
      <c r="BA171" s="81">
        <v>0</v>
      </c>
      <c r="BB171" s="81">
        <v>0</v>
      </c>
      <c r="BC171" s="81">
        <v>0</v>
      </c>
      <c r="BD171" s="81">
        <v>0</v>
      </c>
      <c r="BE171" s="81" t="s">
        <v>564</v>
      </c>
      <c r="BF171" s="82"/>
      <c r="BG171" s="81">
        <v>0</v>
      </c>
      <c r="BH171" s="81">
        <v>0</v>
      </c>
      <c r="BI171" s="81">
        <v>6.1459999999999999</v>
      </c>
      <c r="BJ171" s="81">
        <v>0</v>
      </c>
      <c r="BK171" s="81">
        <v>0</v>
      </c>
      <c r="BL171" s="81">
        <v>0</v>
      </c>
      <c r="BM171" s="82"/>
      <c r="BN171" s="81">
        <v>0</v>
      </c>
      <c r="BO171" s="81">
        <v>0</v>
      </c>
      <c r="BP171" s="81">
        <v>1</v>
      </c>
      <c r="BQ171" s="81">
        <v>0</v>
      </c>
      <c r="BR171" s="81">
        <v>0</v>
      </c>
      <c r="BS171" s="81">
        <v>0</v>
      </c>
      <c r="BT171"/>
      <c r="BU171" s="80">
        <v>6.1459999999999999</v>
      </c>
      <c r="BV171" s="80">
        <v>0</v>
      </c>
      <c r="BW171" s="80">
        <v>0</v>
      </c>
      <c r="BX171" s="80">
        <v>0</v>
      </c>
      <c r="BY171" s="80">
        <v>0</v>
      </c>
      <c r="BZ171" s="80">
        <v>0</v>
      </c>
      <c r="CA171" s="80">
        <v>0</v>
      </c>
      <c r="CB171" s="80">
        <v>0</v>
      </c>
      <c r="CC171" s="80">
        <v>0</v>
      </c>
    </row>
    <row r="172" spans="1:81">
      <c r="A172" s="80" t="s">
        <v>2013</v>
      </c>
      <c r="B172" s="80">
        <v>386</v>
      </c>
      <c r="C172" s="80">
        <v>12</v>
      </c>
      <c r="D172" s="80">
        <v>23</v>
      </c>
      <c r="E172" s="80">
        <v>2015</v>
      </c>
      <c r="F172" s="80" t="s">
        <v>91</v>
      </c>
      <c r="G172" s="80" t="s">
        <v>2001</v>
      </c>
      <c r="H172" s="80" t="s">
        <v>2002</v>
      </c>
      <c r="I172" s="177"/>
      <c r="J172" s="81">
        <v>42.695361640561885</v>
      </c>
      <c r="K172" s="81">
        <v>0.69140148208224117</v>
      </c>
      <c r="L172" s="81">
        <v>2.6840866021124246</v>
      </c>
      <c r="M172" s="81">
        <v>7.2892230856355908</v>
      </c>
      <c r="N172" s="81">
        <v>8.3741039216716047</v>
      </c>
      <c r="O172" s="81">
        <v>5.870989035424655</v>
      </c>
      <c r="P172" s="81">
        <v>7.2163248824886432</v>
      </c>
      <c r="Q172" s="81">
        <v>0.3816698242775643</v>
      </c>
      <c r="R172" s="81">
        <v>0</v>
      </c>
      <c r="S172" s="81">
        <v>1.1436968716424378</v>
      </c>
      <c r="T172" s="82"/>
      <c r="U172" s="81">
        <v>1233033</v>
      </c>
      <c r="V172" s="81">
        <v>157</v>
      </c>
      <c r="W172" s="81">
        <v>42</v>
      </c>
      <c r="X172" s="81">
        <v>1302</v>
      </c>
      <c r="Y172" s="81">
        <v>2416</v>
      </c>
      <c r="Z172" s="81">
        <v>3411</v>
      </c>
      <c r="AA172" s="81">
        <v>1436</v>
      </c>
      <c r="AB172" s="81">
        <v>5253</v>
      </c>
      <c r="AC172" s="81">
        <v>0</v>
      </c>
      <c r="AD172" s="81">
        <v>1.1436968716424378</v>
      </c>
      <c r="AE172" s="82"/>
      <c r="AF172" s="81">
        <v>14001583.19582619</v>
      </c>
      <c r="AG172" s="81">
        <v>548907.89409275027</v>
      </c>
      <c r="AH172" s="81">
        <v>328988.28606474982</v>
      </c>
      <c r="AI172" s="81">
        <v>8086291.3237544745</v>
      </c>
      <c r="AJ172" s="81">
        <v>10759779.300949428</v>
      </c>
      <c r="AK172" s="81">
        <v>0</v>
      </c>
      <c r="AL172" s="81">
        <v>0</v>
      </c>
      <c r="AM172" s="81">
        <v>719901.61449377134</v>
      </c>
      <c r="AN172" s="81">
        <v>0</v>
      </c>
      <c r="AO172" s="81">
        <v>0</v>
      </c>
      <c r="AP172" s="82"/>
      <c r="AQ172" s="81">
        <v>111</v>
      </c>
      <c r="AR172" s="81">
        <v>51</v>
      </c>
      <c r="AS172" s="81">
        <v>0</v>
      </c>
      <c r="AT172" s="81">
        <v>0</v>
      </c>
      <c r="AU172" s="81">
        <v>0</v>
      </c>
      <c r="AV172" s="81">
        <v>0</v>
      </c>
      <c r="AW172" s="81" t="s">
        <v>564</v>
      </c>
      <c r="AX172" s="82"/>
      <c r="AY172" s="81">
        <v>522.70800000000008</v>
      </c>
      <c r="AZ172" s="81">
        <v>7269.06</v>
      </c>
      <c r="BA172" s="81">
        <v>0</v>
      </c>
      <c r="BB172" s="81">
        <v>0</v>
      </c>
      <c r="BC172" s="81">
        <v>0</v>
      </c>
      <c r="BD172" s="81">
        <v>0</v>
      </c>
      <c r="BE172" s="81" t="s">
        <v>564</v>
      </c>
      <c r="BF172" s="82"/>
      <c r="BG172" s="81">
        <v>0</v>
      </c>
      <c r="BH172" s="81">
        <v>0</v>
      </c>
      <c r="BI172" s="81">
        <v>5.1479999999999997</v>
      </c>
      <c r="BJ172" s="81">
        <v>0</v>
      </c>
      <c r="BK172" s="81">
        <v>0</v>
      </c>
      <c r="BL172" s="81">
        <v>0</v>
      </c>
      <c r="BM172" s="82"/>
      <c r="BN172" s="81">
        <v>0</v>
      </c>
      <c r="BO172" s="81">
        <v>0</v>
      </c>
      <c r="BP172" s="81">
        <v>1</v>
      </c>
      <c r="BQ172" s="81">
        <v>0</v>
      </c>
      <c r="BR172" s="81">
        <v>0</v>
      </c>
      <c r="BS172" s="81">
        <v>0</v>
      </c>
      <c r="BT172"/>
      <c r="BU172" s="80">
        <v>5.1479999999999997</v>
      </c>
      <c r="BV172" s="80">
        <v>0</v>
      </c>
      <c r="BW172" s="80">
        <v>0</v>
      </c>
      <c r="BX172" s="80">
        <v>0</v>
      </c>
      <c r="BY172" s="80">
        <v>0</v>
      </c>
      <c r="BZ172" s="80">
        <v>0</v>
      </c>
      <c r="CA172" s="80">
        <v>0</v>
      </c>
      <c r="CB172" s="80">
        <v>0</v>
      </c>
      <c r="CC172" s="80">
        <v>0</v>
      </c>
    </row>
    <row r="173" spans="1:81">
      <c r="A173" s="80" t="s">
        <v>2014</v>
      </c>
      <c r="B173" s="80">
        <v>387</v>
      </c>
      <c r="C173" s="80">
        <v>13</v>
      </c>
      <c r="D173" s="80">
        <v>23</v>
      </c>
      <c r="E173" s="80">
        <v>2016</v>
      </c>
      <c r="F173" s="80" t="s">
        <v>92</v>
      </c>
      <c r="G173" s="80" t="s">
        <v>2001</v>
      </c>
      <c r="H173" s="80" t="s">
        <v>2002</v>
      </c>
      <c r="I173" s="177"/>
      <c r="J173" s="81">
        <v>41.312571264747689</v>
      </c>
      <c r="K173" s="81">
        <v>0.59450249928709631</v>
      </c>
      <c r="L173" s="81">
        <v>2.5758440319077747</v>
      </c>
      <c r="M173" s="81">
        <v>5.3047169601051847</v>
      </c>
      <c r="N173" s="81">
        <v>6.2466769332955661</v>
      </c>
      <c r="O173" s="81">
        <v>5.8013952842149124</v>
      </c>
      <c r="P173" s="81">
        <v>7.0985927456627094</v>
      </c>
      <c r="Q173" s="81">
        <v>0.3660151683254681</v>
      </c>
      <c r="R173" s="81">
        <v>0</v>
      </c>
      <c r="S173" s="81">
        <v>1.0156929885915071</v>
      </c>
      <c r="T173" s="82"/>
      <c r="U173" s="81">
        <v>1262128</v>
      </c>
      <c r="V173" s="81">
        <v>157</v>
      </c>
      <c r="W173" s="81">
        <v>42</v>
      </c>
      <c r="X173" s="81">
        <v>1302</v>
      </c>
      <c r="Y173" s="81">
        <v>2439</v>
      </c>
      <c r="Z173" s="81">
        <v>3412</v>
      </c>
      <c r="AA173" s="81">
        <v>1461</v>
      </c>
      <c r="AB173" s="81">
        <v>5182</v>
      </c>
      <c r="AC173" s="81">
        <v>0</v>
      </c>
      <c r="AD173" s="81">
        <v>1.0156929885915069</v>
      </c>
      <c r="AE173" s="82"/>
      <c r="AF173" s="81">
        <v>15043125.304445149</v>
      </c>
      <c r="AG173" s="81">
        <v>539968.89030416566</v>
      </c>
      <c r="AH173" s="81">
        <v>283716.07355088613</v>
      </c>
      <c r="AI173" s="81">
        <v>7630315.4323208332</v>
      </c>
      <c r="AJ173" s="81">
        <v>9994282.9123976361</v>
      </c>
      <c r="AK173" s="81">
        <v>0</v>
      </c>
      <c r="AL173" s="81">
        <v>0</v>
      </c>
      <c r="AM173" s="81">
        <v>710723.09579470858</v>
      </c>
      <c r="AN173" s="81">
        <v>0</v>
      </c>
      <c r="AO173" s="81">
        <v>0</v>
      </c>
      <c r="AP173" s="82"/>
      <c r="AQ173" s="81">
        <v>116</v>
      </c>
      <c r="AR173" s="81">
        <v>58</v>
      </c>
      <c r="AS173" s="81">
        <v>0</v>
      </c>
      <c r="AT173" s="81">
        <v>0</v>
      </c>
      <c r="AU173" s="81">
        <v>0</v>
      </c>
      <c r="AV173" s="81">
        <v>0</v>
      </c>
      <c r="AW173" s="81" t="s">
        <v>564</v>
      </c>
      <c r="AX173" s="82"/>
      <c r="AY173" s="81">
        <v>544.00800000000004</v>
      </c>
      <c r="AZ173" s="81">
        <v>7725.26</v>
      </c>
      <c r="BA173" s="81">
        <v>0</v>
      </c>
      <c r="BB173" s="81">
        <v>0</v>
      </c>
      <c r="BC173" s="81">
        <v>0</v>
      </c>
      <c r="BD173" s="81">
        <v>0</v>
      </c>
      <c r="BE173" s="81" t="s">
        <v>564</v>
      </c>
      <c r="BF173" s="82"/>
      <c r="BG173" s="81">
        <v>0</v>
      </c>
      <c r="BH173" s="81">
        <v>0</v>
      </c>
      <c r="BI173" s="81">
        <v>5.2610000000000001</v>
      </c>
      <c r="BJ173" s="81">
        <v>0</v>
      </c>
      <c r="BK173" s="81">
        <v>0</v>
      </c>
      <c r="BL173" s="81">
        <v>0</v>
      </c>
      <c r="BM173" s="82"/>
      <c r="BN173" s="81">
        <v>0</v>
      </c>
      <c r="BO173" s="81">
        <v>0</v>
      </c>
      <c r="BP173" s="81">
        <v>1</v>
      </c>
      <c r="BQ173" s="81">
        <v>0</v>
      </c>
      <c r="BR173" s="81">
        <v>0</v>
      </c>
      <c r="BS173" s="81">
        <v>0</v>
      </c>
      <c r="BT173"/>
      <c r="BU173" s="80">
        <v>5.2610000000000001</v>
      </c>
      <c r="BV173" s="80">
        <v>0</v>
      </c>
      <c r="BW173" s="80">
        <v>0</v>
      </c>
      <c r="BX173" s="80">
        <v>0</v>
      </c>
      <c r="BY173" s="80">
        <v>0</v>
      </c>
      <c r="BZ173" s="80">
        <v>0</v>
      </c>
      <c r="CA173" s="80">
        <v>0</v>
      </c>
      <c r="CB173" s="80">
        <v>0</v>
      </c>
      <c r="CC173" s="80">
        <v>0</v>
      </c>
    </row>
    <row r="174" spans="1:81">
      <c r="A174" s="80" t="s">
        <v>2015</v>
      </c>
      <c r="B174" s="80">
        <v>388</v>
      </c>
      <c r="C174" s="80">
        <v>14</v>
      </c>
      <c r="D174" s="80">
        <v>23</v>
      </c>
      <c r="E174" s="80">
        <v>2017</v>
      </c>
      <c r="F174" s="80" t="s">
        <v>71</v>
      </c>
      <c r="G174" s="80" t="s">
        <v>2001</v>
      </c>
      <c r="H174" s="80" t="s">
        <v>2002</v>
      </c>
      <c r="I174" s="177"/>
      <c r="J174" s="81">
        <v>35.11919973177956</v>
      </c>
      <c r="K174" s="81">
        <v>0.6206200285832707</v>
      </c>
      <c r="L174" s="81">
        <v>2.4450994183451864</v>
      </c>
      <c r="M174" s="81">
        <v>5.0546415950646137</v>
      </c>
      <c r="N174" s="81">
        <v>7.5740301978089901</v>
      </c>
      <c r="O174" s="81">
        <v>5.623102986819533</v>
      </c>
      <c r="P174" s="81">
        <v>6.9956903714476564</v>
      </c>
      <c r="Q174" s="81">
        <v>0.34792355626060073</v>
      </c>
      <c r="R174" s="81">
        <v>0</v>
      </c>
      <c r="S174" s="81">
        <v>0.97386799219437437</v>
      </c>
      <c r="T174" s="82"/>
      <c r="U174" s="81">
        <v>1105267</v>
      </c>
      <c r="V174" s="81">
        <v>157</v>
      </c>
      <c r="W174" s="81">
        <v>42</v>
      </c>
      <c r="X174" s="81">
        <v>1302</v>
      </c>
      <c r="Y174" s="81">
        <v>2421</v>
      </c>
      <c r="Z174" s="81">
        <v>3362</v>
      </c>
      <c r="AA174" s="81">
        <v>1449</v>
      </c>
      <c r="AB174" s="81">
        <v>5094</v>
      </c>
      <c r="AC174" s="81">
        <v>0</v>
      </c>
      <c r="AD174" s="81">
        <v>0.97386799219437437</v>
      </c>
      <c r="AE174" s="82"/>
      <c r="AF174" s="81">
        <v>13145010.25148466</v>
      </c>
      <c r="AG174" s="81">
        <v>551119.64201901469</v>
      </c>
      <c r="AH174" s="81">
        <v>349331.80116336641</v>
      </c>
      <c r="AI174" s="81">
        <v>7462798.7290464696</v>
      </c>
      <c r="AJ174" s="81">
        <v>11260651.11684878</v>
      </c>
      <c r="AK174" s="81">
        <v>0</v>
      </c>
      <c r="AL174" s="81">
        <v>0</v>
      </c>
      <c r="AM174" s="81">
        <v>699746.89780163579</v>
      </c>
      <c r="AN174" s="81">
        <v>0</v>
      </c>
      <c r="AO174" s="81">
        <v>0</v>
      </c>
      <c r="AP174" s="82"/>
      <c r="AQ174" s="81">
        <v>121</v>
      </c>
      <c r="AR174" s="81">
        <v>59</v>
      </c>
      <c r="AS174" s="81">
        <v>0</v>
      </c>
      <c r="AT174" s="81">
        <v>0</v>
      </c>
      <c r="AU174" s="81">
        <v>0</v>
      </c>
      <c r="AV174" s="81">
        <v>0</v>
      </c>
      <c r="AW174" s="81" t="s">
        <v>564</v>
      </c>
      <c r="AX174" s="82"/>
      <c r="AY174" s="81">
        <v>571.40800000000002</v>
      </c>
      <c r="AZ174" s="81">
        <v>7753.06</v>
      </c>
      <c r="BA174" s="81">
        <v>0</v>
      </c>
      <c r="BB174" s="81">
        <v>0</v>
      </c>
      <c r="BC174" s="81">
        <v>0</v>
      </c>
      <c r="BD174" s="81">
        <v>0</v>
      </c>
      <c r="BE174" s="81" t="s">
        <v>564</v>
      </c>
      <c r="BF174" s="82"/>
      <c r="BG174" s="81">
        <v>0</v>
      </c>
      <c r="BH174" s="81">
        <v>0</v>
      </c>
      <c r="BI174" s="81">
        <v>3.76</v>
      </c>
      <c r="BJ174" s="81">
        <v>0</v>
      </c>
      <c r="BK174" s="81">
        <v>0</v>
      </c>
      <c r="BL174" s="81">
        <v>0</v>
      </c>
      <c r="BM174" s="82"/>
      <c r="BN174" s="81">
        <v>0</v>
      </c>
      <c r="BO174" s="81">
        <v>0</v>
      </c>
      <c r="BP174" s="81">
        <v>1</v>
      </c>
      <c r="BQ174" s="81">
        <v>0</v>
      </c>
      <c r="BR174" s="81">
        <v>0</v>
      </c>
      <c r="BS174" s="81">
        <v>0</v>
      </c>
      <c r="BT174"/>
      <c r="BU174" s="80">
        <v>3.76</v>
      </c>
      <c r="BV174" s="80">
        <v>0</v>
      </c>
      <c r="BW174" s="80">
        <v>0</v>
      </c>
      <c r="BX174" s="80">
        <v>0</v>
      </c>
      <c r="BY174" s="80">
        <v>0</v>
      </c>
      <c r="BZ174" s="80">
        <v>0</v>
      </c>
      <c r="CA174" s="80">
        <v>0</v>
      </c>
      <c r="CB174" s="80">
        <v>0</v>
      </c>
      <c r="CC174" s="80">
        <v>0</v>
      </c>
    </row>
    <row r="175" spans="1:81">
      <c r="A175" s="80" t="s">
        <v>2016</v>
      </c>
      <c r="B175" s="80">
        <v>389</v>
      </c>
      <c r="C175" s="80">
        <v>15</v>
      </c>
      <c r="D175" s="80">
        <v>23</v>
      </c>
      <c r="E175" s="80">
        <v>2018</v>
      </c>
      <c r="F175" s="80" t="s">
        <v>93</v>
      </c>
      <c r="G175" s="80" t="s">
        <v>2001</v>
      </c>
      <c r="H175" s="80" t="s">
        <v>2002</v>
      </c>
      <c r="I175" s="177"/>
      <c r="J175" s="81">
        <v>35.415379908050319</v>
      </c>
      <c r="K175" s="81">
        <v>0.62287392958954124</v>
      </c>
      <c r="L175" s="81">
        <v>2.1814875898558252</v>
      </c>
      <c r="M175" s="81">
        <v>4.8660702442699915</v>
      </c>
      <c r="N175" s="81">
        <v>5.8249681548106276</v>
      </c>
      <c r="O175" s="81">
        <v>5.5108926598648562</v>
      </c>
      <c r="P175" s="81">
        <v>6.8639151018256763</v>
      </c>
      <c r="Q175" s="81">
        <v>0.32006680109990171</v>
      </c>
      <c r="R175" s="81">
        <v>0</v>
      </c>
      <c r="S175" s="81">
        <v>1.3262544485518644</v>
      </c>
      <c r="T175" s="82"/>
      <c r="U175" s="81">
        <v>1130190</v>
      </c>
      <c r="V175" s="81">
        <v>157</v>
      </c>
      <c r="W175" s="81">
        <v>42</v>
      </c>
      <c r="X175" s="81">
        <v>1302</v>
      </c>
      <c r="Y175" s="81">
        <v>2437</v>
      </c>
      <c r="Z175" s="81">
        <v>3358</v>
      </c>
      <c r="AA175" s="81">
        <v>1436</v>
      </c>
      <c r="AB175" s="81">
        <v>5050</v>
      </c>
      <c r="AC175" s="81">
        <v>0</v>
      </c>
      <c r="AD175" s="81">
        <v>1.3262544485518639</v>
      </c>
      <c r="AE175" s="82"/>
      <c r="AF175" s="81">
        <v>13332865.954839</v>
      </c>
      <c r="AG175" s="81">
        <v>558174.73374740104</v>
      </c>
      <c r="AH175" s="81">
        <v>316123.94550962863</v>
      </c>
      <c r="AI175" s="81">
        <v>7041880.8683092995</v>
      </c>
      <c r="AJ175" s="81">
        <v>9084148.5797591247</v>
      </c>
      <c r="AK175" s="81">
        <v>0</v>
      </c>
      <c r="AL175" s="81">
        <v>0</v>
      </c>
      <c r="AM175" s="81">
        <v>695138.10909382673</v>
      </c>
      <c r="AN175" s="81">
        <v>0</v>
      </c>
      <c r="AO175" s="81">
        <v>0</v>
      </c>
      <c r="AP175" s="82"/>
      <c r="AQ175" s="81">
        <v>128</v>
      </c>
      <c r="AR175" s="81">
        <v>61</v>
      </c>
      <c r="AS175" s="81">
        <v>0</v>
      </c>
      <c r="AT175" s="81">
        <v>0</v>
      </c>
      <c r="AU175" s="81">
        <v>0</v>
      </c>
      <c r="AV175" s="81">
        <v>0</v>
      </c>
      <c r="AW175" s="81" t="s">
        <v>564</v>
      </c>
      <c r="AX175" s="82"/>
      <c r="AY175" s="81">
        <v>607.048</v>
      </c>
      <c r="AZ175" s="81">
        <v>7814.56</v>
      </c>
      <c r="BA175" s="81">
        <v>0</v>
      </c>
      <c r="BB175" s="81">
        <v>0</v>
      </c>
      <c r="BC175" s="81">
        <v>0</v>
      </c>
      <c r="BD175" s="81">
        <v>0</v>
      </c>
      <c r="BE175" s="81" t="s">
        <v>564</v>
      </c>
      <c r="BF175" s="82"/>
      <c r="BG175" s="81">
        <v>0</v>
      </c>
      <c r="BH175" s="81">
        <v>0</v>
      </c>
      <c r="BI175" s="81">
        <v>3.8969999999999998</v>
      </c>
      <c r="BJ175" s="81">
        <v>0</v>
      </c>
      <c r="BK175" s="81">
        <v>0</v>
      </c>
      <c r="BL175" s="81">
        <v>0</v>
      </c>
      <c r="BM175" s="82"/>
      <c r="BN175" s="81">
        <v>0</v>
      </c>
      <c r="BO175" s="81">
        <v>0</v>
      </c>
      <c r="BP175" s="81">
        <v>1</v>
      </c>
      <c r="BQ175" s="81">
        <v>0</v>
      </c>
      <c r="BR175" s="81">
        <v>0</v>
      </c>
      <c r="BS175" s="81">
        <v>0</v>
      </c>
      <c r="BT175"/>
      <c r="BU175" s="80">
        <v>3.8969999999999998</v>
      </c>
      <c r="BV175" s="80">
        <v>0</v>
      </c>
      <c r="BW175" s="80">
        <v>0</v>
      </c>
      <c r="BX175" s="80">
        <v>0</v>
      </c>
      <c r="BY175" s="80">
        <v>0</v>
      </c>
      <c r="BZ175" s="80">
        <v>0</v>
      </c>
      <c r="CA175" s="80">
        <v>0</v>
      </c>
      <c r="CB175" s="80">
        <v>0</v>
      </c>
      <c r="CC175" s="80">
        <v>0</v>
      </c>
    </row>
    <row r="176" spans="1:81">
      <c r="A176" s="80" t="s">
        <v>2017</v>
      </c>
      <c r="B176" s="80">
        <v>390</v>
      </c>
      <c r="C176" s="80">
        <v>16</v>
      </c>
      <c r="D176" s="80">
        <v>23</v>
      </c>
      <c r="E176" s="80">
        <v>2019</v>
      </c>
      <c r="F176" s="80" t="s">
        <v>73</v>
      </c>
      <c r="G176" s="80" t="s">
        <v>2001</v>
      </c>
      <c r="H176" s="80" t="s">
        <v>2002</v>
      </c>
      <c r="I176" s="177"/>
      <c r="J176" s="81">
        <v>33.772020436581251</v>
      </c>
      <c r="K176" s="81">
        <v>0.47321501015986162</v>
      </c>
      <c r="L176" s="81">
        <v>2.1656555837429403</v>
      </c>
      <c r="M176" s="81">
        <v>4.0535262102136036</v>
      </c>
      <c r="N176" s="81">
        <v>4.1931010934174822</v>
      </c>
      <c r="O176" s="81">
        <v>5.3348793010721458</v>
      </c>
      <c r="P176" s="81">
        <v>6.7085901362389571</v>
      </c>
      <c r="Q176" s="81">
        <v>0.30903761992332457</v>
      </c>
      <c r="R176" s="81">
        <v>0</v>
      </c>
      <c r="S176" s="81">
        <v>1.2506040288526525</v>
      </c>
      <c r="T176" s="82"/>
      <c r="U176" s="81">
        <v>1152672</v>
      </c>
      <c r="V176" s="81">
        <v>157</v>
      </c>
      <c r="W176" s="81">
        <v>42</v>
      </c>
      <c r="X176" s="81">
        <v>1302</v>
      </c>
      <c r="Y176" s="81">
        <v>2448</v>
      </c>
      <c r="Z176" s="81">
        <v>3340</v>
      </c>
      <c r="AA176" s="81">
        <v>1393</v>
      </c>
      <c r="AB176" s="81">
        <v>5008</v>
      </c>
      <c r="AC176" s="81">
        <v>0</v>
      </c>
      <c r="AD176" s="81">
        <v>1.250604028852653</v>
      </c>
      <c r="AE176" s="82"/>
      <c r="AF176" s="81">
        <v>12579782.67118028</v>
      </c>
      <c r="AG176" s="81">
        <v>384404.02016328572</v>
      </c>
      <c r="AH176" s="81">
        <v>350561.56310540141</v>
      </c>
      <c r="AI176" s="81">
        <v>7323411.4307070691</v>
      </c>
      <c r="AJ176" s="81">
        <v>7915504.343578794</v>
      </c>
      <c r="AK176" s="81">
        <v>0</v>
      </c>
      <c r="AL176" s="81">
        <v>0</v>
      </c>
      <c r="AM176" s="81">
        <v>682051.8997961845</v>
      </c>
      <c r="AN176" s="81">
        <v>0</v>
      </c>
      <c r="AO176" s="81">
        <v>0</v>
      </c>
      <c r="AP176" s="82"/>
      <c r="AQ176" s="81">
        <v>136</v>
      </c>
      <c r="AR176" s="81">
        <v>61</v>
      </c>
      <c r="AS176" s="81">
        <v>0</v>
      </c>
      <c r="AT176" s="81">
        <v>0</v>
      </c>
      <c r="AU176" s="81">
        <v>0</v>
      </c>
      <c r="AV176" s="81">
        <v>0</v>
      </c>
      <c r="AW176" s="81" t="s">
        <v>564</v>
      </c>
      <c r="AX176" s="82"/>
      <c r="AY176" s="81">
        <v>645.73800000000006</v>
      </c>
      <c r="AZ176" s="81">
        <v>7814.3600000000006</v>
      </c>
      <c r="BA176" s="81">
        <v>0</v>
      </c>
      <c r="BB176" s="81">
        <v>0</v>
      </c>
      <c r="BC176" s="81">
        <v>0</v>
      </c>
      <c r="BD176" s="81">
        <v>0</v>
      </c>
      <c r="BE176" s="81" t="s">
        <v>564</v>
      </c>
      <c r="BF176" s="82"/>
      <c r="BG176" s="81">
        <v>0</v>
      </c>
      <c r="BH176" s="81">
        <v>0</v>
      </c>
      <c r="BI176" s="81">
        <v>3.7669999999999999</v>
      </c>
      <c r="BJ176" s="81">
        <v>0</v>
      </c>
      <c r="BK176" s="81">
        <v>0</v>
      </c>
      <c r="BL176" s="81">
        <v>0</v>
      </c>
      <c r="BM176" s="82"/>
      <c r="BN176" s="81">
        <v>0</v>
      </c>
      <c r="BO176" s="81">
        <v>0</v>
      </c>
      <c r="BP176" s="81">
        <v>1</v>
      </c>
      <c r="BQ176" s="81">
        <v>0</v>
      </c>
      <c r="BR176" s="81">
        <v>0</v>
      </c>
      <c r="BS176" s="81">
        <v>0</v>
      </c>
      <c r="BT176"/>
      <c r="BU176" s="80">
        <v>3.7669999999999999</v>
      </c>
      <c r="BV176" s="80">
        <v>0</v>
      </c>
      <c r="BW176" s="80">
        <v>0</v>
      </c>
      <c r="BX176" s="80">
        <v>0</v>
      </c>
      <c r="BY176" s="80">
        <v>0</v>
      </c>
      <c r="BZ176" s="80">
        <v>0</v>
      </c>
      <c r="CA176" s="80">
        <v>0</v>
      </c>
      <c r="CB176" s="80">
        <v>0</v>
      </c>
      <c r="CC176" s="80">
        <v>0</v>
      </c>
    </row>
    <row r="177" spans="1:81">
      <c r="A177" s="80" t="s">
        <v>2018</v>
      </c>
      <c r="B177" s="80">
        <v>391</v>
      </c>
      <c r="C177" s="80">
        <v>17</v>
      </c>
      <c r="D177" s="80">
        <v>23</v>
      </c>
      <c r="E177" s="80">
        <v>2020</v>
      </c>
      <c r="F177" s="80" t="s">
        <v>218</v>
      </c>
      <c r="G177" s="80" t="s">
        <v>2001</v>
      </c>
      <c r="H177" s="80" t="s">
        <v>2002</v>
      </c>
      <c r="I177" s="177"/>
      <c r="J177" s="81">
        <v>36.548913342423518</v>
      </c>
      <c r="K177" s="81">
        <v>0.80056093624804692</v>
      </c>
      <c r="L177" s="81">
        <v>0.76742470730888479</v>
      </c>
      <c r="M177" s="81">
        <v>5.9990890652148074</v>
      </c>
      <c r="N177" s="81">
        <v>7.5105411507817426</v>
      </c>
      <c r="O177" s="81">
        <v>4.653117653034621</v>
      </c>
      <c r="P177" s="81">
        <v>6.2721092285694535</v>
      </c>
      <c r="Q177" s="81">
        <v>0.29363659183994623</v>
      </c>
      <c r="R177" s="81">
        <v>0</v>
      </c>
      <c r="S177" s="81">
        <v>1.2498420124281979</v>
      </c>
      <c r="T177" s="82"/>
      <c r="U177" s="81">
        <v>1171997</v>
      </c>
      <c r="V177" s="81">
        <v>196</v>
      </c>
      <c r="W177" s="81">
        <v>13</v>
      </c>
      <c r="X177" s="81">
        <v>1411</v>
      </c>
      <c r="Y177" s="81">
        <v>2453</v>
      </c>
      <c r="Z177" s="81">
        <v>3325</v>
      </c>
      <c r="AA177" s="81">
        <v>1415</v>
      </c>
      <c r="AB177" s="81">
        <v>4980</v>
      </c>
      <c r="AC177" s="81">
        <v>0</v>
      </c>
      <c r="AD177" s="81">
        <v>1.2498420124281979</v>
      </c>
      <c r="AE177" s="82"/>
      <c r="AF177" s="81">
        <v>12249787.47816347</v>
      </c>
      <c r="AG177" s="81">
        <v>672905.14186956501</v>
      </c>
      <c r="AH177" s="81">
        <v>131878.49821894825</v>
      </c>
      <c r="AI177" s="81">
        <v>8407666.7023728453</v>
      </c>
      <c r="AJ177" s="81">
        <v>11023538.208659226</v>
      </c>
      <c r="AK177" s="81"/>
      <c r="AL177" s="81"/>
      <c r="AM177" s="81">
        <v>649945.32895399863</v>
      </c>
      <c r="AN177" s="81"/>
      <c r="AO177" s="81"/>
      <c r="AP177" s="82"/>
      <c r="AQ177" s="81">
        <v>139</v>
      </c>
      <c r="AR177" s="81">
        <v>61</v>
      </c>
      <c r="AS177" s="81">
        <v>0</v>
      </c>
      <c r="AT177" s="81">
        <v>0</v>
      </c>
      <c r="AU177" s="81">
        <v>0</v>
      </c>
      <c r="AV177" s="81">
        <v>0</v>
      </c>
      <c r="AW177" s="81">
        <v>0</v>
      </c>
      <c r="AX177" s="82"/>
      <c r="AY177" s="81">
        <v>660.17799999999988</v>
      </c>
      <c r="AZ177" s="81">
        <v>7814.3600000000033</v>
      </c>
      <c r="BA177" s="81">
        <v>0</v>
      </c>
      <c r="BB177" s="81">
        <v>0</v>
      </c>
      <c r="BC177" s="81">
        <v>0</v>
      </c>
      <c r="BD177" s="81">
        <v>0</v>
      </c>
      <c r="BE177" s="81">
        <v>0</v>
      </c>
      <c r="BF177" s="82"/>
      <c r="BG177" s="81">
        <v>0</v>
      </c>
      <c r="BH177" s="81">
        <v>0</v>
      </c>
      <c r="BI177" s="81">
        <v>3.359</v>
      </c>
      <c r="BJ177" s="81">
        <v>0</v>
      </c>
      <c r="BK177" s="81">
        <v>0</v>
      </c>
      <c r="BL177" s="81">
        <v>0</v>
      </c>
      <c r="BM177" s="82"/>
      <c r="BN177" s="81">
        <v>0</v>
      </c>
      <c r="BO177" s="81">
        <v>0</v>
      </c>
      <c r="BP177" s="81">
        <v>1</v>
      </c>
      <c r="BQ177" s="81">
        <v>0</v>
      </c>
      <c r="BR177" s="81">
        <v>0</v>
      </c>
      <c r="BS177" s="81">
        <v>0</v>
      </c>
      <c r="BT177"/>
      <c r="BU177" s="80">
        <v>3.359</v>
      </c>
      <c r="BV177" s="80">
        <v>0</v>
      </c>
      <c r="BW177" s="80">
        <v>0</v>
      </c>
      <c r="BX177" s="80">
        <v>0</v>
      </c>
      <c r="BY177" s="80">
        <v>0</v>
      </c>
      <c r="BZ177" s="80">
        <v>0</v>
      </c>
      <c r="CA177" s="80">
        <v>0</v>
      </c>
      <c r="CB177" s="80">
        <v>0</v>
      </c>
      <c r="CC177" s="80">
        <v>0</v>
      </c>
    </row>
    <row r="178" spans="1:81">
      <c r="A178" s="80" t="s">
        <v>2019</v>
      </c>
      <c r="B178" s="80">
        <v>391</v>
      </c>
      <c r="C178" s="80">
        <v>18</v>
      </c>
      <c r="D178" s="80">
        <v>23</v>
      </c>
      <c r="E178" s="80">
        <v>2021</v>
      </c>
      <c r="F178" s="80" t="s">
        <v>75</v>
      </c>
      <c r="G178" s="174" t="s">
        <v>2001</v>
      </c>
      <c r="H178" s="80" t="s">
        <v>2002</v>
      </c>
      <c r="I178" s="177"/>
      <c r="J178" s="81">
        <v>33.351980914727442</v>
      </c>
      <c r="K178" s="81">
        <v>0.81764923135243506</v>
      </c>
      <c r="L178" s="81">
        <v>0.74669171053728034</v>
      </c>
      <c r="M178" s="81">
        <v>5.7598053139592427</v>
      </c>
      <c r="N178" s="81">
        <v>5.6623823057465881</v>
      </c>
      <c r="O178" s="81">
        <v>4.4931479770804055</v>
      </c>
      <c r="P178" s="81">
        <v>6.3634086764928623</v>
      </c>
      <c r="Q178" s="81">
        <v>0.29184976990557299</v>
      </c>
      <c r="R178" s="81">
        <v>0</v>
      </c>
      <c r="S178" s="81">
        <v>0.88038070467459262</v>
      </c>
      <c r="T178" s="82"/>
      <c r="U178" s="81">
        <v>1184816</v>
      </c>
      <c r="V178" s="81">
        <v>196</v>
      </c>
      <c r="W178" s="81">
        <v>13</v>
      </c>
      <c r="X178" s="81">
        <v>1411</v>
      </c>
      <c r="Y178" s="81">
        <v>2437</v>
      </c>
      <c r="Z178" s="81">
        <v>3306</v>
      </c>
      <c r="AA178" s="81">
        <v>1400</v>
      </c>
      <c r="AB178" s="81">
        <v>4891</v>
      </c>
      <c r="AC178" s="81">
        <v>0</v>
      </c>
      <c r="AD178" s="81">
        <v>0.88038070467459262</v>
      </c>
      <c r="AE178" s="82"/>
      <c r="AF178" s="81">
        <v>10953188.255256413</v>
      </c>
      <c r="AG178" s="81">
        <v>719151.75386585633</v>
      </c>
      <c r="AH178" s="81">
        <v>126952.22687020569</v>
      </c>
      <c r="AI178" s="81">
        <v>8914073.4141853731</v>
      </c>
      <c r="AJ178" s="81">
        <v>8850641.1440434232</v>
      </c>
      <c r="AK178" s="81">
        <v>0</v>
      </c>
      <c r="AL178" s="81">
        <v>0</v>
      </c>
      <c r="AM178" s="81">
        <v>642011.67526796414</v>
      </c>
      <c r="AN178" s="81">
        <v>0</v>
      </c>
      <c r="AO178" s="81">
        <v>0</v>
      </c>
      <c r="AP178" s="82"/>
      <c r="AQ178" s="81">
        <v>145</v>
      </c>
      <c r="AR178" s="81">
        <v>61</v>
      </c>
      <c r="AS178" s="81">
        <v>0</v>
      </c>
      <c r="AT178" s="81">
        <v>0</v>
      </c>
      <c r="AU178" s="81">
        <v>0</v>
      </c>
      <c r="AV178" s="81">
        <v>0</v>
      </c>
      <c r="AW178" s="81"/>
      <c r="AX178" s="82"/>
      <c r="AY178" s="81">
        <v>694.41799999999989</v>
      </c>
      <c r="AZ178" s="81">
        <v>7814.3600000000033</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2020</v>
      </c>
      <c r="B179" s="80">
        <v>391</v>
      </c>
      <c r="C179" s="80">
        <v>19</v>
      </c>
      <c r="D179" s="80">
        <v>23</v>
      </c>
      <c r="E179" s="80">
        <v>2022</v>
      </c>
      <c r="F179" s="80" t="s">
        <v>568</v>
      </c>
      <c r="G179" s="174" t="s">
        <v>2001</v>
      </c>
      <c r="H179" s="80" t="s">
        <v>2002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149</v>
      </c>
      <c r="AR179" s="81">
        <v>61</v>
      </c>
      <c r="AS179" s="81">
        <v>0</v>
      </c>
      <c r="AT179" s="81">
        <v>0</v>
      </c>
      <c r="AU179" s="81">
        <v>0</v>
      </c>
      <c r="AV179" s="81">
        <v>0</v>
      </c>
      <c r="AW179" s="81"/>
      <c r="AX179" s="82"/>
      <c r="AY179" s="81">
        <v>715.05799999999988</v>
      </c>
      <c r="AZ179" s="81">
        <v>7814.3600000000033</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2021</v>
      </c>
      <c r="B180" s="80">
        <v>103</v>
      </c>
      <c r="C180" s="80">
        <v>1</v>
      </c>
      <c r="D180" s="80">
        <v>7</v>
      </c>
      <c r="E180" s="80">
        <v>1990</v>
      </c>
      <c r="F180" s="80" t="s">
        <v>562</v>
      </c>
      <c r="G180" s="80" t="s">
        <v>2022</v>
      </c>
      <c r="H180" s="80" t="s">
        <v>2023</v>
      </c>
      <c r="I180" s="177"/>
      <c r="J180" s="81">
        <v>11.824189565173139</v>
      </c>
      <c r="K180" s="81">
        <v>2.2162272635031153</v>
      </c>
      <c r="L180" s="81">
        <v>2.7706975942348588</v>
      </c>
      <c r="M180" s="81">
        <v>3.5837536418784235</v>
      </c>
      <c r="N180" s="81">
        <v>7.6359794091127711</v>
      </c>
      <c r="O180" s="81">
        <v>6.0465093451985412</v>
      </c>
      <c r="P180" s="81">
        <v>14.393905776008827</v>
      </c>
      <c r="Q180" s="81">
        <v>0.58312689444774246</v>
      </c>
      <c r="R180" s="81">
        <v>0</v>
      </c>
      <c r="S180" s="81">
        <v>0.46802351564097078</v>
      </c>
      <c r="T180" s="82"/>
      <c r="U180" s="81">
        <v>545182</v>
      </c>
      <c r="V180" s="81">
        <v>761</v>
      </c>
      <c r="W180" s="81">
        <v>29</v>
      </c>
      <c r="X180" s="81">
        <v>1524</v>
      </c>
      <c r="Y180" s="81">
        <v>2896</v>
      </c>
      <c r="Z180" s="81">
        <v>2487</v>
      </c>
      <c r="AA180" s="81">
        <v>3495</v>
      </c>
      <c r="AB180" s="81">
        <v>9468</v>
      </c>
      <c r="AC180" s="81">
        <v>0</v>
      </c>
      <c r="AD180" s="81">
        <v>0.46802351564097078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2024</v>
      </c>
      <c r="B181" s="80">
        <v>104</v>
      </c>
      <c r="C181" s="80">
        <v>2</v>
      </c>
      <c r="D181" s="80">
        <v>7</v>
      </c>
      <c r="E181" s="80">
        <v>2005</v>
      </c>
      <c r="F181" s="80" t="s">
        <v>565</v>
      </c>
      <c r="G181" s="80" t="s">
        <v>2022</v>
      </c>
      <c r="H181" s="80" t="s">
        <v>2023</v>
      </c>
      <c r="I181" s="177"/>
      <c r="J181" s="81">
        <v>4.328442312757443</v>
      </c>
      <c r="K181" s="81">
        <v>0.9922185105997462</v>
      </c>
      <c r="L181" s="81">
        <v>5.4493998498202112</v>
      </c>
      <c r="M181" s="81">
        <v>6.0167304457198201</v>
      </c>
      <c r="N181" s="81">
        <v>9.933758741157332</v>
      </c>
      <c r="O181" s="81">
        <v>7.357667561734563</v>
      </c>
      <c r="P181" s="81">
        <v>13.823795983586074</v>
      </c>
      <c r="Q181" s="81">
        <v>0.43679434865289446</v>
      </c>
      <c r="R181" s="81">
        <v>0</v>
      </c>
      <c r="S181" s="81">
        <v>0</v>
      </c>
      <c r="T181" s="82"/>
      <c r="U181" s="81">
        <v>286854</v>
      </c>
      <c r="V181" s="81">
        <v>430</v>
      </c>
      <c r="W181" s="81">
        <v>65</v>
      </c>
      <c r="X181" s="81">
        <v>1280</v>
      </c>
      <c r="Y181" s="81">
        <v>2700</v>
      </c>
      <c r="Z181" s="81">
        <v>3502</v>
      </c>
      <c r="AA181" s="81">
        <v>2749</v>
      </c>
      <c r="AB181" s="81">
        <v>7414</v>
      </c>
      <c r="AC181" s="81">
        <v>0</v>
      </c>
      <c r="AD181" s="81">
        <v>0</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2025</v>
      </c>
      <c r="B182" s="80">
        <v>105</v>
      </c>
      <c r="C182" s="80">
        <v>3</v>
      </c>
      <c r="D182" s="80">
        <v>7</v>
      </c>
      <c r="E182" s="80">
        <v>2006</v>
      </c>
      <c r="F182" s="80" t="s">
        <v>566</v>
      </c>
      <c r="G182" s="80" t="s">
        <v>2022</v>
      </c>
      <c r="H182" s="80" t="s">
        <v>2023</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2026</v>
      </c>
      <c r="B183" s="80">
        <v>106</v>
      </c>
      <c r="C183" s="80">
        <v>4</v>
      </c>
      <c r="D183" s="80">
        <v>7</v>
      </c>
      <c r="E183" s="80">
        <v>2007</v>
      </c>
      <c r="F183" s="80" t="s">
        <v>567</v>
      </c>
      <c r="G183" s="80" t="s">
        <v>2022</v>
      </c>
      <c r="H183" s="80" t="s">
        <v>2023</v>
      </c>
      <c r="I183" s="177"/>
      <c r="J183" s="81">
        <v>3.6706927073175613</v>
      </c>
      <c r="K183" s="81">
        <v>0.83359299891468519</v>
      </c>
      <c r="L183" s="81">
        <v>5.5488469975572903</v>
      </c>
      <c r="M183" s="81">
        <v>5.3764853876848822</v>
      </c>
      <c r="N183" s="81">
        <v>9.1861575514568834</v>
      </c>
      <c r="O183" s="81">
        <v>6.9261527820880575</v>
      </c>
      <c r="P183" s="81">
        <v>13.271797165597853</v>
      </c>
      <c r="Q183" s="81">
        <v>0.43232132120512051</v>
      </c>
      <c r="R183" s="81">
        <v>0</v>
      </c>
      <c r="S183" s="81">
        <v>0</v>
      </c>
      <c r="T183" s="82"/>
      <c r="U183" s="81">
        <v>263339</v>
      </c>
      <c r="V183" s="81">
        <v>366</v>
      </c>
      <c r="W183" s="81">
        <v>72</v>
      </c>
      <c r="X183" s="81">
        <v>1376</v>
      </c>
      <c r="Y183" s="81">
        <v>2652</v>
      </c>
      <c r="Z183" s="81">
        <v>3427</v>
      </c>
      <c r="AA183" s="81">
        <v>2599</v>
      </c>
      <c r="AB183" s="81">
        <v>6950</v>
      </c>
      <c r="AC183" s="81">
        <v>0</v>
      </c>
      <c r="AD183" s="81">
        <v>0</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2027</v>
      </c>
      <c r="B184" s="80">
        <v>107</v>
      </c>
      <c r="C184" s="80">
        <v>5</v>
      </c>
      <c r="D184" s="80">
        <v>7</v>
      </c>
      <c r="E184" s="80">
        <v>2008</v>
      </c>
      <c r="F184" s="80" t="s">
        <v>84</v>
      </c>
      <c r="G184" s="80" t="s">
        <v>2022</v>
      </c>
      <c r="H184" s="80" t="s">
        <v>2023</v>
      </c>
      <c r="I184" s="177"/>
      <c r="J184" s="81">
        <v>3.0820832758545613</v>
      </c>
      <c r="K184" s="81">
        <v>0.61705263081306783</v>
      </c>
      <c r="L184" s="81">
        <v>4.7593995077553934</v>
      </c>
      <c r="M184" s="81">
        <v>5.8733260633116231</v>
      </c>
      <c r="N184" s="81">
        <v>9.0443315560599231</v>
      </c>
      <c r="O184" s="81">
        <v>6.5839110604348452</v>
      </c>
      <c r="P184" s="81">
        <v>12.782308581180956</v>
      </c>
      <c r="Q184" s="81">
        <v>0.41413279809681586</v>
      </c>
      <c r="R184" s="81">
        <v>0</v>
      </c>
      <c r="S184" s="81">
        <v>0</v>
      </c>
      <c r="T184" s="82"/>
      <c r="U184" s="81">
        <v>250718</v>
      </c>
      <c r="V184" s="81">
        <v>366</v>
      </c>
      <c r="W184" s="81">
        <v>72</v>
      </c>
      <c r="X184" s="81">
        <v>1376</v>
      </c>
      <c r="Y184" s="81">
        <v>2623</v>
      </c>
      <c r="Z184" s="81">
        <v>3372</v>
      </c>
      <c r="AA184" s="81">
        <v>2506</v>
      </c>
      <c r="AB184" s="81">
        <v>6767</v>
      </c>
      <c r="AC184" s="81">
        <v>0</v>
      </c>
      <c r="AD184" s="81">
        <v>0</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2028</v>
      </c>
      <c r="B185" s="80">
        <v>108</v>
      </c>
      <c r="C185" s="80">
        <v>6</v>
      </c>
      <c r="D185" s="80">
        <v>7</v>
      </c>
      <c r="E185" s="80">
        <v>2009</v>
      </c>
      <c r="F185" s="80" t="s">
        <v>85</v>
      </c>
      <c r="G185" s="80" t="s">
        <v>2022</v>
      </c>
      <c r="H185" s="80" t="s">
        <v>2023</v>
      </c>
      <c r="I185" s="177"/>
      <c r="J185" s="81">
        <v>2.4944611493944913</v>
      </c>
      <c r="K185" s="81">
        <v>0.61576165171284902</v>
      </c>
      <c r="L185" s="81">
        <v>8.2321348661733023</v>
      </c>
      <c r="M185" s="81">
        <v>5.8024196615532677</v>
      </c>
      <c r="N185" s="81">
        <v>8.8941999610395683</v>
      </c>
      <c r="O185" s="81">
        <v>6.5931532507326356</v>
      </c>
      <c r="P185" s="81">
        <v>12.078318671339282</v>
      </c>
      <c r="Q185" s="81">
        <v>0.38494313119408574</v>
      </c>
      <c r="R185" s="81">
        <v>0</v>
      </c>
      <c r="S185" s="81">
        <v>0</v>
      </c>
      <c r="T185" s="82"/>
      <c r="U185" s="81">
        <v>212780</v>
      </c>
      <c r="V185" s="81">
        <v>311</v>
      </c>
      <c r="W185" s="81">
        <v>218</v>
      </c>
      <c r="X185" s="81">
        <v>1385</v>
      </c>
      <c r="Y185" s="81">
        <v>2591</v>
      </c>
      <c r="Z185" s="81">
        <v>3333</v>
      </c>
      <c r="AA185" s="81">
        <v>2431</v>
      </c>
      <c r="AB185" s="81">
        <v>6603</v>
      </c>
      <c r="AC185" s="81">
        <v>0</v>
      </c>
      <c r="AD185" s="81">
        <v>0</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2029</v>
      </c>
      <c r="B186" s="80">
        <v>109</v>
      </c>
      <c r="C186" s="80">
        <v>7</v>
      </c>
      <c r="D186" s="80">
        <v>7</v>
      </c>
      <c r="E186" s="80">
        <v>2010</v>
      </c>
      <c r="F186" s="80" t="s">
        <v>86</v>
      </c>
      <c r="G186" s="80" t="s">
        <v>2022</v>
      </c>
      <c r="H186" s="80" t="s">
        <v>2023</v>
      </c>
      <c r="I186" s="177"/>
      <c r="J186" s="81">
        <v>1.7536731682290227</v>
      </c>
      <c r="K186" s="81">
        <v>0.60228280277166379</v>
      </c>
      <c r="L186" s="81">
        <v>7.0431870545820923</v>
      </c>
      <c r="M186" s="81">
        <v>5.4207388055220296</v>
      </c>
      <c r="N186" s="81">
        <v>7.3922631556984939</v>
      </c>
      <c r="O186" s="81">
        <v>6.4720841587649041</v>
      </c>
      <c r="P186" s="81">
        <v>12.204239101697972</v>
      </c>
      <c r="Q186" s="81">
        <v>0.39370388133943474</v>
      </c>
      <c r="R186" s="81">
        <v>0</v>
      </c>
      <c r="S186" s="81">
        <v>0</v>
      </c>
      <c r="T186" s="82"/>
      <c r="U186" s="81">
        <v>174255</v>
      </c>
      <c r="V186" s="81">
        <v>311</v>
      </c>
      <c r="W186" s="81">
        <v>218</v>
      </c>
      <c r="X186" s="81">
        <v>1385</v>
      </c>
      <c r="Y186" s="81">
        <v>2589</v>
      </c>
      <c r="Z186" s="81">
        <v>3287</v>
      </c>
      <c r="AA186" s="81">
        <v>2395</v>
      </c>
      <c r="AB186" s="81">
        <v>6471</v>
      </c>
      <c r="AC186" s="81">
        <v>0</v>
      </c>
      <c r="AD186" s="81">
        <v>0</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2030</v>
      </c>
      <c r="B187" s="80">
        <v>110</v>
      </c>
      <c r="C187" s="80">
        <v>8</v>
      </c>
      <c r="D187" s="80">
        <v>7</v>
      </c>
      <c r="E187" s="80">
        <v>2011</v>
      </c>
      <c r="F187" s="80" t="s">
        <v>87</v>
      </c>
      <c r="G187" s="80" t="s">
        <v>2022</v>
      </c>
      <c r="H187" s="80" t="s">
        <v>2023</v>
      </c>
      <c r="I187" s="177"/>
      <c r="J187" s="81">
        <v>3.8141306089009315</v>
      </c>
      <c r="K187" s="81">
        <v>0.85797453809011948</v>
      </c>
      <c r="L187" s="81">
        <v>9.7663639619842151</v>
      </c>
      <c r="M187" s="81">
        <v>7.4101706678941301</v>
      </c>
      <c r="N187" s="81">
        <v>11.084520137810394</v>
      </c>
      <c r="O187" s="81">
        <v>6.3017066548946703</v>
      </c>
      <c r="P187" s="81">
        <v>11.584338968819589</v>
      </c>
      <c r="Q187" s="81">
        <v>0.44598319672529602</v>
      </c>
      <c r="R187" s="81">
        <v>0</v>
      </c>
      <c r="S187" s="81">
        <v>0</v>
      </c>
      <c r="T187" s="82"/>
      <c r="U187" s="81">
        <v>299108</v>
      </c>
      <c r="V187" s="81">
        <v>311</v>
      </c>
      <c r="W187" s="81">
        <v>218</v>
      </c>
      <c r="X187" s="81">
        <v>1385</v>
      </c>
      <c r="Y187" s="81">
        <v>2574</v>
      </c>
      <c r="Z187" s="81">
        <v>3270</v>
      </c>
      <c r="AA187" s="81">
        <v>2341</v>
      </c>
      <c r="AB187" s="81">
        <v>6355</v>
      </c>
      <c r="AC187" s="81">
        <v>0</v>
      </c>
      <c r="AD187" s="81">
        <v>0</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2031</v>
      </c>
      <c r="B188" s="80">
        <v>111</v>
      </c>
      <c r="C188" s="80">
        <v>9</v>
      </c>
      <c r="D188" s="80">
        <v>7</v>
      </c>
      <c r="E188" s="80">
        <v>2012</v>
      </c>
      <c r="F188" s="80" t="s">
        <v>88</v>
      </c>
      <c r="G188" s="80" t="s">
        <v>2022</v>
      </c>
      <c r="H188" s="80" t="s">
        <v>2023</v>
      </c>
      <c r="I188" s="177"/>
      <c r="J188" s="81">
        <v>1.1550152623673615</v>
      </c>
      <c r="K188" s="81">
        <v>0.87893831128572741</v>
      </c>
      <c r="L188" s="81">
        <v>9.7610945062888721</v>
      </c>
      <c r="M188" s="81">
        <v>8.6164132691221784</v>
      </c>
      <c r="N188" s="81">
        <v>13.467251114798442</v>
      </c>
      <c r="O188" s="81">
        <v>6.2827087142480087</v>
      </c>
      <c r="P188" s="81">
        <v>11.421325343454187</v>
      </c>
      <c r="Q188" s="81">
        <v>0.47578167118570835</v>
      </c>
      <c r="R188" s="81">
        <v>0</v>
      </c>
      <c r="S188" s="81">
        <v>0</v>
      </c>
      <c r="T188" s="82"/>
      <c r="U188" s="81">
        <v>82782</v>
      </c>
      <c r="V188" s="81">
        <v>311</v>
      </c>
      <c r="W188" s="81">
        <v>218</v>
      </c>
      <c r="X188" s="81">
        <v>1385</v>
      </c>
      <c r="Y188" s="81">
        <v>2612</v>
      </c>
      <c r="Z188" s="81">
        <v>3286</v>
      </c>
      <c r="AA188" s="81">
        <v>2295</v>
      </c>
      <c r="AB188" s="81">
        <v>6240</v>
      </c>
      <c r="AC188" s="81">
        <v>0</v>
      </c>
      <c r="AD188" s="81">
        <v>0</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2032</v>
      </c>
      <c r="B189" s="80">
        <v>112</v>
      </c>
      <c r="C189" s="80">
        <v>10</v>
      </c>
      <c r="D189" s="80">
        <v>7</v>
      </c>
      <c r="E189" s="80">
        <v>2013</v>
      </c>
      <c r="F189" s="80" t="s">
        <v>89</v>
      </c>
      <c r="G189" s="80" t="s">
        <v>2022</v>
      </c>
      <c r="H189" s="80" t="s">
        <v>2023</v>
      </c>
      <c r="I189" s="177"/>
      <c r="J189" s="81">
        <v>1.1857731976755173</v>
      </c>
      <c r="K189" s="81">
        <v>0.74509850260365207</v>
      </c>
      <c r="L189" s="81">
        <v>8.760412660462249</v>
      </c>
      <c r="M189" s="81">
        <v>8.0680255529632579</v>
      </c>
      <c r="N189" s="81">
        <v>13.468980903187827</v>
      </c>
      <c r="O189" s="81">
        <v>6.0178468448566669</v>
      </c>
      <c r="P189" s="81">
        <v>11.234572939153185</v>
      </c>
      <c r="Q189" s="81">
        <v>0.4740388893857394</v>
      </c>
      <c r="R189" s="81">
        <v>0</v>
      </c>
      <c r="S189" s="81">
        <v>0</v>
      </c>
      <c r="T189" s="82"/>
      <c r="U189" s="81">
        <v>84683</v>
      </c>
      <c r="V189" s="81">
        <v>311</v>
      </c>
      <c r="W189" s="81">
        <v>218</v>
      </c>
      <c r="X189" s="81">
        <v>1385</v>
      </c>
      <c r="Y189" s="81">
        <v>2595</v>
      </c>
      <c r="Z189" s="81">
        <v>3288</v>
      </c>
      <c r="AA189" s="81">
        <v>2249</v>
      </c>
      <c r="AB189" s="81">
        <v>6128</v>
      </c>
      <c r="AC189" s="81">
        <v>0</v>
      </c>
      <c r="AD189" s="81">
        <v>0</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2033</v>
      </c>
      <c r="B190" s="80">
        <v>113</v>
      </c>
      <c r="C190" s="80">
        <v>11</v>
      </c>
      <c r="D190" s="80">
        <v>7</v>
      </c>
      <c r="E190" s="80">
        <v>2014</v>
      </c>
      <c r="F190" s="80" t="s">
        <v>90</v>
      </c>
      <c r="G190" s="80" t="s">
        <v>2022</v>
      </c>
      <c r="H190" s="80" t="s">
        <v>2023</v>
      </c>
      <c r="I190" s="177"/>
      <c r="J190" s="81">
        <v>1.0479054174598748</v>
      </c>
      <c r="K190" s="81">
        <v>0.64464079010549968</v>
      </c>
      <c r="L190" s="81">
        <v>6.0739020981994836</v>
      </c>
      <c r="M190" s="81">
        <v>7.5134300885081569</v>
      </c>
      <c r="N190" s="81">
        <v>11.940888508388754</v>
      </c>
      <c r="O190" s="81">
        <v>5.7068570328895092</v>
      </c>
      <c r="P190" s="81">
        <v>10.986702861435388</v>
      </c>
      <c r="Q190" s="81">
        <v>0.44457657695290731</v>
      </c>
      <c r="R190" s="81">
        <v>0</v>
      </c>
      <c r="S190" s="81">
        <v>0</v>
      </c>
      <c r="T190" s="82"/>
      <c r="U190" s="81">
        <v>77542</v>
      </c>
      <c r="V190" s="81">
        <v>227</v>
      </c>
      <c r="W190" s="81">
        <v>137</v>
      </c>
      <c r="X190" s="81">
        <v>1203</v>
      </c>
      <c r="Y190" s="81">
        <v>2581</v>
      </c>
      <c r="Z190" s="81">
        <v>3284</v>
      </c>
      <c r="AA190" s="81">
        <v>2188</v>
      </c>
      <c r="AB190" s="81">
        <v>5990</v>
      </c>
      <c r="AC190" s="81">
        <v>0</v>
      </c>
      <c r="AD190" s="81">
        <v>0</v>
      </c>
      <c r="AE190" s="82"/>
      <c r="AF190" s="81">
        <v>905720.39319606335</v>
      </c>
      <c r="AG190" s="81">
        <v>459266.50466406246</v>
      </c>
      <c r="AH190" s="81">
        <v>1372732.3996766296</v>
      </c>
      <c r="AI190" s="81">
        <v>7733750.1900996715</v>
      </c>
      <c r="AJ190" s="81">
        <v>15174236.100253504</v>
      </c>
      <c r="AK190" s="81">
        <v>0</v>
      </c>
      <c r="AL190" s="81">
        <v>0</v>
      </c>
      <c r="AM190" s="81">
        <v>822337.49014234461</v>
      </c>
      <c r="AN190" s="81">
        <v>0</v>
      </c>
      <c r="AO190" s="81">
        <v>0</v>
      </c>
      <c r="AP190" s="82"/>
      <c r="AQ190" s="81">
        <v>37</v>
      </c>
      <c r="AR190" s="81">
        <v>14</v>
      </c>
      <c r="AS190" s="81">
        <v>0</v>
      </c>
      <c r="AT190" s="81">
        <v>0</v>
      </c>
      <c r="AU190" s="81">
        <v>0</v>
      </c>
      <c r="AV190" s="81">
        <v>0</v>
      </c>
      <c r="AW190" s="81" t="s">
        <v>564</v>
      </c>
      <c r="AX190" s="82"/>
      <c r="AY190" s="81">
        <v>160.24700000000001</v>
      </c>
      <c r="AZ190" s="81">
        <v>2991.3</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2034</v>
      </c>
      <c r="B191" s="80">
        <v>114</v>
      </c>
      <c r="C191" s="80">
        <v>12</v>
      </c>
      <c r="D191" s="80">
        <v>7</v>
      </c>
      <c r="E191" s="80">
        <v>2015</v>
      </c>
      <c r="F191" s="80" t="s">
        <v>91</v>
      </c>
      <c r="G191" s="80" t="s">
        <v>2022</v>
      </c>
      <c r="H191" s="80" t="s">
        <v>2023</v>
      </c>
      <c r="I191" s="177"/>
      <c r="J191" s="81">
        <v>2.8958301733714333</v>
      </c>
      <c r="K191" s="81">
        <v>0.57539233125203038</v>
      </c>
      <c r="L191" s="81">
        <v>5.86576225899804</v>
      </c>
      <c r="M191" s="81">
        <v>6.8408704629611723</v>
      </c>
      <c r="N191" s="81">
        <v>10.384894561244861</v>
      </c>
      <c r="O191" s="81">
        <v>5.6214160626493479</v>
      </c>
      <c r="P191" s="81">
        <v>10.809411436095454</v>
      </c>
      <c r="Q191" s="81">
        <v>0.42214004931518151</v>
      </c>
      <c r="R191" s="81">
        <v>0</v>
      </c>
      <c r="S191" s="81">
        <v>0</v>
      </c>
      <c r="T191" s="82"/>
      <c r="U191" s="81">
        <v>220153</v>
      </c>
      <c r="V191" s="81">
        <v>227</v>
      </c>
      <c r="W191" s="81">
        <v>137</v>
      </c>
      <c r="X191" s="81">
        <v>1203</v>
      </c>
      <c r="Y191" s="81">
        <v>2527</v>
      </c>
      <c r="Z191" s="81">
        <v>3266</v>
      </c>
      <c r="AA191" s="81">
        <v>2151</v>
      </c>
      <c r="AB191" s="81">
        <v>5810</v>
      </c>
      <c r="AC191" s="81">
        <v>0</v>
      </c>
      <c r="AD191" s="81">
        <v>0</v>
      </c>
      <c r="AE191" s="82"/>
      <c r="AF191" s="81">
        <v>2582197.6228274414</v>
      </c>
      <c r="AG191" s="81">
        <v>389456.79678032431</v>
      </c>
      <c r="AH191" s="81">
        <v>1073958.5001157448</v>
      </c>
      <c r="AI191" s="81">
        <v>7353187.8355222251</v>
      </c>
      <c r="AJ191" s="81">
        <v>13351834.84293017</v>
      </c>
      <c r="AK191" s="81">
        <v>0</v>
      </c>
      <c r="AL191" s="81">
        <v>0</v>
      </c>
      <c r="AM191" s="81">
        <v>796236.1279666496</v>
      </c>
      <c r="AN191" s="81">
        <v>0</v>
      </c>
      <c r="AO191" s="81">
        <v>0</v>
      </c>
      <c r="AP191" s="82"/>
      <c r="AQ191" s="81">
        <v>40</v>
      </c>
      <c r="AR191" s="81">
        <v>21</v>
      </c>
      <c r="AS191" s="81">
        <v>0</v>
      </c>
      <c r="AT191" s="81">
        <v>0</v>
      </c>
      <c r="AU191" s="81">
        <v>0</v>
      </c>
      <c r="AV191" s="81">
        <v>0</v>
      </c>
      <c r="AW191" s="81" t="s">
        <v>564</v>
      </c>
      <c r="AX191" s="82"/>
      <c r="AY191" s="81">
        <v>188.727</v>
      </c>
      <c r="AZ191" s="81">
        <v>3216.3</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2035</v>
      </c>
      <c r="B192" s="80">
        <v>115</v>
      </c>
      <c r="C192" s="80">
        <v>13</v>
      </c>
      <c r="D192" s="80">
        <v>7</v>
      </c>
      <c r="E192" s="80">
        <v>2016</v>
      </c>
      <c r="F192" s="80" t="s">
        <v>92</v>
      </c>
      <c r="G192" s="80" t="s">
        <v>2022</v>
      </c>
      <c r="H192" s="80" t="s">
        <v>2023</v>
      </c>
      <c r="I192" s="177"/>
      <c r="J192" s="81">
        <v>1.1599872808117015</v>
      </c>
      <c r="K192" s="81">
        <v>0.54582539535275931</v>
      </c>
      <c r="L192" s="81">
        <v>6.328461843280726</v>
      </c>
      <c r="M192" s="81">
        <v>4.8701855318214475</v>
      </c>
      <c r="N192" s="81">
        <v>8.6381105703287986</v>
      </c>
      <c r="O192" s="81">
        <v>5.4919421946114211</v>
      </c>
      <c r="P192" s="81">
        <v>10.305349222142784</v>
      </c>
      <c r="Q192" s="81">
        <v>0.39956538155483845</v>
      </c>
      <c r="R192" s="81">
        <v>0</v>
      </c>
      <c r="S192" s="81">
        <v>0</v>
      </c>
      <c r="T192" s="82"/>
      <c r="U192" s="81">
        <v>104076</v>
      </c>
      <c r="V192" s="81">
        <v>227</v>
      </c>
      <c r="W192" s="81">
        <v>137</v>
      </c>
      <c r="X192" s="81">
        <v>1203</v>
      </c>
      <c r="Y192" s="81">
        <v>2516</v>
      </c>
      <c r="Z192" s="81">
        <v>3230</v>
      </c>
      <c r="AA192" s="81">
        <v>2121</v>
      </c>
      <c r="AB192" s="81">
        <v>5657</v>
      </c>
      <c r="AC192" s="81">
        <v>0</v>
      </c>
      <c r="AD192" s="81">
        <v>0</v>
      </c>
      <c r="AE192" s="82"/>
      <c r="AF192" s="81">
        <v>1150014.7808102821</v>
      </c>
      <c r="AG192" s="81">
        <v>388245.05838527292</v>
      </c>
      <c r="AH192" s="81">
        <v>999190.34230783768</v>
      </c>
      <c r="AI192" s="81">
        <v>7084115.8963878872</v>
      </c>
      <c r="AJ192" s="81">
        <v>14375654.944272939</v>
      </c>
      <c r="AK192" s="81">
        <v>0</v>
      </c>
      <c r="AL192" s="81">
        <v>0</v>
      </c>
      <c r="AM192" s="81">
        <v>775870.42703795189</v>
      </c>
      <c r="AN192" s="81">
        <v>0</v>
      </c>
      <c r="AO192" s="81">
        <v>0</v>
      </c>
      <c r="AP192" s="82"/>
      <c r="AQ192" s="81">
        <v>41</v>
      </c>
      <c r="AR192" s="81">
        <v>23</v>
      </c>
      <c r="AS192" s="81">
        <v>0</v>
      </c>
      <c r="AT192" s="81">
        <v>0</v>
      </c>
      <c r="AU192" s="81">
        <v>0</v>
      </c>
      <c r="AV192" s="81">
        <v>0</v>
      </c>
      <c r="AW192" s="81" t="s">
        <v>564</v>
      </c>
      <c r="AX192" s="82"/>
      <c r="AY192" s="81">
        <v>194.227</v>
      </c>
      <c r="AZ192" s="81">
        <v>3261.5</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2036</v>
      </c>
      <c r="B193" s="80">
        <v>116</v>
      </c>
      <c r="C193" s="80">
        <v>14</v>
      </c>
      <c r="D193" s="80">
        <v>7</v>
      </c>
      <c r="E193" s="80">
        <v>2017</v>
      </c>
      <c r="F193" s="80" t="s">
        <v>71</v>
      </c>
      <c r="G193" s="80" t="s">
        <v>2022</v>
      </c>
      <c r="H193" s="80" t="s">
        <v>2023</v>
      </c>
      <c r="I193" s="177"/>
      <c r="J193" s="81">
        <v>1.1218461375570306</v>
      </c>
      <c r="K193" s="81">
        <v>0.55312823789697152</v>
      </c>
      <c r="L193" s="81">
        <v>5.9823008227476429</v>
      </c>
      <c r="M193" s="81">
        <v>4.9266065008521966</v>
      </c>
      <c r="N193" s="81">
        <v>8.4979059105686101</v>
      </c>
      <c r="O193" s="81">
        <v>5.3437876391696628</v>
      </c>
      <c r="P193" s="81">
        <v>10.080746373763084</v>
      </c>
      <c r="Q193" s="81">
        <v>0.37319480004081712</v>
      </c>
      <c r="R193" s="81">
        <v>0</v>
      </c>
      <c r="S193" s="81">
        <v>0</v>
      </c>
      <c r="T193" s="82"/>
      <c r="U193" s="81">
        <v>101008</v>
      </c>
      <c r="V193" s="81">
        <v>227</v>
      </c>
      <c r="W193" s="81">
        <v>137</v>
      </c>
      <c r="X193" s="81">
        <v>1203</v>
      </c>
      <c r="Y193" s="81">
        <v>2483</v>
      </c>
      <c r="Z193" s="81">
        <v>3195</v>
      </c>
      <c r="AA193" s="81">
        <v>2088</v>
      </c>
      <c r="AB193" s="81">
        <v>5464</v>
      </c>
      <c r="AC193" s="81">
        <v>0</v>
      </c>
      <c r="AD193" s="81">
        <v>0</v>
      </c>
      <c r="AE193" s="82"/>
      <c r="AF193" s="81">
        <v>1149465.125828085</v>
      </c>
      <c r="AG193" s="81">
        <v>395611.82247926691</v>
      </c>
      <c r="AH193" s="81">
        <v>1248467.207022774</v>
      </c>
      <c r="AI193" s="81">
        <v>7363150.9033603128</v>
      </c>
      <c r="AJ193" s="81">
        <v>13417024.83803319</v>
      </c>
      <c r="AK193" s="81">
        <v>0</v>
      </c>
      <c r="AL193" s="81">
        <v>0</v>
      </c>
      <c r="AM193" s="81">
        <v>750572.6442065445</v>
      </c>
      <c r="AN193" s="81">
        <v>0</v>
      </c>
      <c r="AO193" s="81">
        <v>0</v>
      </c>
      <c r="AP193" s="82"/>
      <c r="AQ193" s="81">
        <v>42</v>
      </c>
      <c r="AR193" s="81">
        <v>34</v>
      </c>
      <c r="AS193" s="81">
        <v>0</v>
      </c>
      <c r="AT193" s="81">
        <v>0</v>
      </c>
      <c r="AU193" s="81">
        <v>0</v>
      </c>
      <c r="AV193" s="81">
        <v>0</v>
      </c>
      <c r="AW193" s="81" t="s">
        <v>564</v>
      </c>
      <c r="AX193" s="82"/>
      <c r="AY193" s="81">
        <v>198.327</v>
      </c>
      <c r="AZ193" s="81">
        <v>3664</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2037</v>
      </c>
      <c r="B194" s="80">
        <v>117</v>
      </c>
      <c r="C194" s="80">
        <v>15</v>
      </c>
      <c r="D194" s="80">
        <v>7</v>
      </c>
      <c r="E194" s="80">
        <v>2018</v>
      </c>
      <c r="F194" s="80" t="s">
        <v>93</v>
      </c>
      <c r="G194" s="80" t="s">
        <v>2022</v>
      </c>
      <c r="H194" s="80" t="s">
        <v>2023</v>
      </c>
      <c r="I194" s="177"/>
      <c r="J194" s="81">
        <v>1.3841350782276323</v>
      </c>
      <c r="K194" s="81">
        <v>0.52402202366110717</v>
      </c>
      <c r="L194" s="81">
        <v>5.4647676372253491</v>
      </c>
      <c r="M194" s="81">
        <v>4.8736578909421926</v>
      </c>
      <c r="N194" s="81">
        <v>8.0845932542749228</v>
      </c>
      <c r="O194" s="81">
        <v>5.167897851671956</v>
      </c>
      <c r="P194" s="81">
        <v>9.7509657435406556</v>
      </c>
      <c r="Q194" s="81">
        <v>0.33711590397037172</v>
      </c>
      <c r="R194" s="81">
        <v>0</v>
      </c>
      <c r="S194" s="81">
        <v>0</v>
      </c>
      <c r="T194" s="82"/>
      <c r="U194" s="81">
        <v>133955</v>
      </c>
      <c r="V194" s="81">
        <v>227</v>
      </c>
      <c r="W194" s="81">
        <v>137</v>
      </c>
      <c r="X194" s="81">
        <v>1203</v>
      </c>
      <c r="Y194" s="81">
        <v>2459</v>
      </c>
      <c r="Z194" s="81">
        <v>3149</v>
      </c>
      <c r="AA194" s="81">
        <v>2040</v>
      </c>
      <c r="AB194" s="81">
        <v>5319</v>
      </c>
      <c r="AC194" s="81">
        <v>0</v>
      </c>
      <c r="AD194" s="81">
        <v>0</v>
      </c>
      <c r="AE194" s="82"/>
      <c r="AF194" s="81">
        <v>1493129.225854465</v>
      </c>
      <c r="AG194" s="81">
        <v>352744.37186865433</v>
      </c>
      <c r="AH194" s="81">
        <v>1150166.7654699229</v>
      </c>
      <c r="AI194" s="81">
        <v>6993217.5592725193</v>
      </c>
      <c r="AJ194" s="81">
        <v>13069784.533936949</v>
      </c>
      <c r="AK194" s="81">
        <v>0</v>
      </c>
      <c r="AL194" s="81">
        <v>0</v>
      </c>
      <c r="AM194" s="81">
        <v>732166.25787526031</v>
      </c>
      <c r="AN194" s="81">
        <v>0</v>
      </c>
      <c r="AO194" s="81">
        <v>0</v>
      </c>
      <c r="AP194" s="82"/>
      <c r="AQ194" s="81">
        <v>44</v>
      </c>
      <c r="AR194" s="81">
        <v>37</v>
      </c>
      <c r="AS194" s="81">
        <v>0</v>
      </c>
      <c r="AT194" s="81">
        <v>0</v>
      </c>
      <c r="AU194" s="81">
        <v>0</v>
      </c>
      <c r="AV194" s="81">
        <v>0</v>
      </c>
      <c r="AW194" s="81" t="s">
        <v>564</v>
      </c>
      <c r="AX194" s="82"/>
      <c r="AY194" s="81">
        <v>207.227</v>
      </c>
      <c r="AZ194" s="81">
        <v>3708</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2038</v>
      </c>
      <c r="B195" s="80">
        <v>118</v>
      </c>
      <c r="C195" s="80">
        <v>16</v>
      </c>
      <c r="D195" s="80">
        <v>7</v>
      </c>
      <c r="E195" s="80">
        <v>2019</v>
      </c>
      <c r="F195" s="80" t="s">
        <v>73</v>
      </c>
      <c r="G195" s="80" t="s">
        <v>2022</v>
      </c>
      <c r="H195" s="80" t="s">
        <v>2023</v>
      </c>
      <c r="I195" s="177"/>
      <c r="J195" s="81">
        <v>1.5723069111664409</v>
      </c>
      <c r="K195" s="81">
        <v>0.44797685720773583</v>
      </c>
      <c r="L195" s="81">
        <v>5.3797946198601911</v>
      </c>
      <c r="M195" s="81">
        <v>4.1158561959897222</v>
      </c>
      <c r="N195" s="81">
        <v>6.3606348639342611</v>
      </c>
      <c r="O195" s="81">
        <v>4.9339647188658269</v>
      </c>
      <c r="P195" s="81">
        <v>9.4681178807220299</v>
      </c>
      <c r="Q195" s="81">
        <v>0.32168792185708689</v>
      </c>
      <c r="R195" s="81">
        <v>0</v>
      </c>
      <c r="S195" s="81">
        <v>0</v>
      </c>
      <c r="T195" s="82"/>
      <c r="U195" s="81">
        <v>185771</v>
      </c>
      <c r="V195" s="81">
        <v>227</v>
      </c>
      <c r="W195" s="81">
        <v>137</v>
      </c>
      <c r="X195" s="81">
        <v>1203</v>
      </c>
      <c r="Y195" s="81">
        <v>2460</v>
      </c>
      <c r="Z195" s="81">
        <v>3089</v>
      </c>
      <c r="AA195" s="81">
        <v>1966</v>
      </c>
      <c r="AB195" s="81">
        <v>5213</v>
      </c>
      <c r="AC195" s="81">
        <v>0</v>
      </c>
      <c r="AD195" s="81">
        <v>0</v>
      </c>
      <c r="AE195" s="82"/>
      <c r="AF195" s="81">
        <v>2034433.271942504</v>
      </c>
      <c r="AG195" s="81">
        <v>342778.27792210708</v>
      </c>
      <c r="AH195" s="81">
        <v>1264402.4223107081</v>
      </c>
      <c r="AI195" s="81">
        <v>7382863.6984101906</v>
      </c>
      <c r="AJ195" s="81">
        <v>12070446.916706178</v>
      </c>
      <c r="AK195" s="81">
        <v>0</v>
      </c>
      <c r="AL195" s="81">
        <v>0</v>
      </c>
      <c r="AM195" s="81">
        <v>709971.35655701079</v>
      </c>
      <c r="AN195" s="81">
        <v>0</v>
      </c>
      <c r="AO195" s="81">
        <v>0</v>
      </c>
      <c r="AP195" s="82"/>
      <c r="AQ195" s="81">
        <v>45</v>
      </c>
      <c r="AR195" s="81">
        <v>39</v>
      </c>
      <c r="AS195" s="81">
        <v>0</v>
      </c>
      <c r="AT195" s="81">
        <v>0</v>
      </c>
      <c r="AU195" s="81">
        <v>0</v>
      </c>
      <c r="AV195" s="81">
        <v>0</v>
      </c>
      <c r="AW195" s="81" t="s">
        <v>564</v>
      </c>
      <c r="AX195" s="82"/>
      <c r="AY195" s="81">
        <v>210.607</v>
      </c>
      <c r="AZ195" s="81">
        <v>3806.6</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2039</v>
      </c>
      <c r="B196" s="80">
        <v>119</v>
      </c>
      <c r="C196" s="80">
        <v>17</v>
      </c>
      <c r="D196" s="80">
        <v>7</v>
      </c>
      <c r="E196" s="80">
        <v>2020</v>
      </c>
      <c r="F196" s="80" t="s">
        <v>218</v>
      </c>
      <c r="G196" s="80" t="s">
        <v>2022</v>
      </c>
      <c r="H196" s="80" t="s">
        <v>2023</v>
      </c>
      <c r="I196" s="177"/>
      <c r="J196" s="81">
        <v>2.7473920709174808</v>
      </c>
      <c r="K196" s="81">
        <v>0.4359631195291116</v>
      </c>
      <c r="L196" s="81">
        <v>5.6095381670390791</v>
      </c>
      <c r="M196" s="81">
        <v>4.3960531641114358</v>
      </c>
      <c r="N196" s="81">
        <v>9.292602044859823</v>
      </c>
      <c r="O196" s="81">
        <v>4.2500806954183892</v>
      </c>
      <c r="P196" s="81">
        <v>8.683436027397569</v>
      </c>
      <c r="Q196" s="81">
        <v>0.3014786935898886</v>
      </c>
      <c r="R196" s="81">
        <v>0</v>
      </c>
      <c r="S196" s="81">
        <v>0</v>
      </c>
      <c r="T196" s="82"/>
      <c r="U196" s="81">
        <v>259415</v>
      </c>
      <c r="V196" s="81">
        <v>175</v>
      </c>
      <c r="W196" s="81">
        <v>138</v>
      </c>
      <c r="X196" s="81">
        <v>1106</v>
      </c>
      <c r="Y196" s="81">
        <v>2458</v>
      </c>
      <c r="Z196" s="81">
        <v>3037</v>
      </c>
      <c r="AA196" s="81">
        <v>1959</v>
      </c>
      <c r="AB196" s="81">
        <v>5113</v>
      </c>
      <c r="AC196" s="81">
        <v>0</v>
      </c>
      <c r="AD196" s="81">
        <v>0</v>
      </c>
      <c r="AE196" s="82"/>
      <c r="AF196" s="81">
        <v>2739083.9836028311</v>
      </c>
      <c r="AG196" s="81">
        <v>280472.98018056864</v>
      </c>
      <c r="AH196" s="81">
        <v>1403899.1922317506</v>
      </c>
      <c r="AI196" s="81">
        <v>6064333.1542386655</v>
      </c>
      <c r="AJ196" s="81">
        <v>14451400.891179387</v>
      </c>
      <c r="AK196" s="81"/>
      <c r="AL196" s="81"/>
      <c r="AM196" s="81">
        <v>667303.30661481817</v>
      </c>
      <c r="AN196" s="81"/>
      <c r="AO196" s="81"/>
      <c r="AP196" s="82"/>
      <c r="AQ196" s="81">
        <v>45</v>
      </c>
      <c r="AR196" s="81">
        <v>42</v>
      </c>
      <c r="AS196" s="81">
        <v>0</v>
      </c>
      <c r="AT196" s="81">
        <v>0</v>
      </c>
      <c r="AU196" s="81">
        <v>0</v>
      </c>
      <c r="AV196" s="81">
        <v>0</v>
      </c>
      <c r="AW196" s="81">
        <v>0</v>
      </c>
      <c r="AX196" s="82"/>
      <c r="AY196" s="81">
        <v>210.607</v>
      </c>
      <c r="AZ196" s="81">
        <v>3955.5</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2040</v>
      </c>
      <c r="B197" s="80">
        <v>119</v>
      </c>
      <c r="C197" s="80">
        <v>18</v>
      </c>
      <c r="D197" s="80">
        <v>7</v>
      </c>
      <c r="E197" s="80">
        <v>2021</v>
      </c>
      <c r="F197" s="80" t="s">
        <v>75</v>
      </c>
      <c r="G197" s="174" t="s">
        <v>2022</v>
      </c>
      <c r="H197" s="80" t="s">
        <v>2023</v>
      </c>
      <c r="I197" s="177"/>
      <c r="J197" s="81">
        <v>2.7379841767603943</v>
      </c>
      <c r="K197" s="81">
        <v>0.43205098176326079</v>
      </c>
      <c r="L197" s="81">
        <v>5.7712656895254053</v>
      </c>
      <c r="M197" s="81">
        <v>4.6592666196401327</v>
      </c>
      <c r="N197" s="81">
        <v>7.7352084677942416</v>
      </c>
      <c r="O197" s="81">
        <v>4.0636758776377535</v>
      </c>
      <c r="P197" s="81">
        <v>8.8224116007661753</v>
      </c>
      <c r="Q197" s="81">
        <v>0.2970411274974325</v>
      </c>
      <c r="R197" s="81">
        <v>0</v>
      </c>
      <c r="S197" s="81">
        <v>0</v>
      </c>
      <c r="T197" s="82"/>
      <c r="U197" s="81">
        <v>303717</v>
      </c>
      <c r="V197" s="81">
        <v>175</v>
      </c>
      <c r="W197" s="81">
        <v>138</v>
      </c>
      <c r="X197" s="81">
        <v>1106</v>
      </c>
      <c r="Y197" s="81">
        <v>2427</v>
      </c>
      <c r="Z197" s="81">
        <v>2990</v>
      </c>
      <c r="AA197" s="81">
        <v>1941</v>
      </c>
      <c r="AB197" s="81">
        <v>4978</v>
      </c>
      <c r="AC197" s="81">
        <v>0</v>
      </c>
      <c r="AD197" s="81">
        <v>0</v>
      </c>
      <c r="AE197" s="82"/>
      <c r="AF197" s="81">
        <v>2929935.3852989036</v>
      </c>
      <c r="AG197" s="81">
        <v>286190.89217542147</v>
      </c>
      <c r="AH197" s="81">
        <v>1489838.3182119736</v>
      </c>
      <c r="AI197" s="81">
        <v>7074505.8889513081</v>
      </c>
      <c r="AJ197" s="81">
        <v>13097857.233293062</v>
      </c>
      <c r="AK197" s="81">
        <v>0</v>
      </c>
      <c r="AL197" s="81">
        <v>0</v>
      </c>
      <c r="AM197" s="81">
        <v>653431.63350724301</v>
      </c>
      <c r="AN197" s="81">
        <v>0</v>
      </c>
      <c r="AO197" s="81">
        <v>0</v>
      </c>
      <c r="AP197" s="82"/>
      <c r="AQ197" s="81">
        <v>47</v>
      </c>
      <c r="AR197" s="81">
        <v>42</v>
      </c>
      <c r="AS197" s="81">
        <v>0</v>
      </c>
      <c r="AT197" s="81">
        <v>0</v>
      </c>
      <c r="AU197" s="81">
        <v>0</v>
      </c>
      <c r="AV197" s="81">
        <v>0</v>
      </c>
      <c r="AW197" s="81"/>
      <c r="AX197" s="82"/>
      <c r="AY197" s="81">
        <v>224.70699999999999</v>
      </c>
      <c r="AZ197" s="81">
        <v>3955.5</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2041</v>
      </c>
      <c r="B198" s="80">
        <v>119</v>
      </c>
      <c r="C198" s="80">
        <v>19</v>
      </c>
      <c r="D198" s="80">
        <v>7</v>
      </c>
      <c r="E198" s="80">
        <v>2022</v>
      </c>
      <c r="F198" s="80" t="s">
        <v>568</v>
      </c>
      <c r="G198" s="174" t="s">
        <v>2022</v>
      </c>
      <c r="H198" s="80" t="s">
        <v>2023</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49</v>
      </c>
      <c r="AR198" s="81">
        <v>42</v>
      </c>
      <c r="AS198" s="81">
        <v>0</v>
      </c>
      <c r="AT198" s="81">
        <v>0</v>
      </c>
      <c r="AU198" s="81">
        <v>0</v>
      </c>
      <c r="AV198" s="81">
        <v>0</v>
      </c>
      <c r="AW198" s="81"/>
      <c r="AX198" s="82"/>
      <c r="AY198" s="81">
        <v>236.40700000000001</v>
      </c>
      <c r="AZ198" s="81">
        <v>3955.5</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2042</v>
      </c>
      <c r="B199" s="80">
        <v>426</v>
      </c>
      <c r="C199" s="80">
        <v>1</v>
      </c>
      <c r="D199" s="80">
        <v>26</v>
      </c>
      <c r="E199" s="80">
        <v>1990</v>
      </c>
      <c r="F199" s="80" t="s">
        <v>562</v>
      </c>
      <c r="G199" s="80" t="s">
        <v>2043</v>
      </c>
      <c r="H199" s="80" t="s">
        <v>1843</v>
      </c>
      <c r="I199" s="177"/>
      <c r="J199" s="81">
        <v>9.0856418028046697</v>
      </c>
      <c r="K199" s="81">
        <v>1.6835909876267485</v>
      </c>
      <c r="L199" s="81">
        <v>6.8985746168147823</v>
      </c>
      <c r="M199" s="81">
        <v>3.9460334483311605</v>
      </c>
      <c r="N199" s="81">
        <v>6.5616878461706047</v>
      </c>
      <c r="O199" s="81">
        <v>5.6550787040336976</v>
      </c>
      <c r="P199" s="81">
        <v>13.47549633736792</v>
      </c>
      <c r="Q199" s="81">
        <v>0.55331770381479917</v>
      </c>
      <c r="R199" s="81">
        <v>0</v>
      </c>
      <c r="S199" s="81">
        <v>0.50360655990596337</v>
      </c>
      <c r="T199" s="82"/>
      <c r="U199" s="81">
        <v>313958</v>
      </c>
      <c r="V199" s="81">
        <v>571</v>
      </c>
      <c r="W199" s="81">
        <v>75</v>
      </c>
      <c r="X199" s="81">
        <v>1530</v>
      </c>
      <c r="Y199" s="81">
        <v>2831</v>
      </c>
      <c r="Z199" s="81">
        <v>2326</v>
      </c>
      <c r="AA199" s="81">
        <v>3272</v>
      </c>
      <c r="AB199" s="81">
        <v>8984</v>
      </c>
      <c r="AC199" s="81">
        <v>0</v>
      </c>
      <c r="AD199" s="81">
        <v>0.50360655990596337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2044</v>
      </c>
      <c r="B200" s="80">
        <v>427</v>
      </c>
      <c r="C200" s="80">
        <v>2</v>
      </c>
      <c r="D200" s="80">
        <v>26</v>
      </c>
      <c r="E200" s="80">
        <v>2005</v>
      </c>
      <c r="F200" s="80" t="s">
        <v>565</v>
      </c>
      <c r="G200" s="80" t="s">
        <v>2043</v>
      </c>
      <c r="H200" s="80" t="s">
        <v>1843</v>
      </c>
      <c r="I200" s="177"/>
      <c r="J200" s="81">
        <v>2.0568097925543491</v>
      </c>
      <c r="K200" s="81">
        <v>1.1551580334761635</v>
      </c>
      <c r="L200" s="81">
        <v>2.5578604691129678</v>
      </c>
      <c r="M200" s="81">
        <v>4.9398179945411833</v>
      </c>
      <c r="N200" s="81">
        <v>7.3241998082826116</v>
      </c>
      <c r="O200" s="81">
        <v>7.0761348794751591</v>
      </c>
      <c r="P200" s="81">
        <v>14.84461467571702</v>
      </c>
      <c r="Q200" s="81">
        <v>0.42701449137256264</v>
      </c>
      <c r="R200" s="81">
        <v>0</v>
      </c>
      <c r="S200" s="81">
        <v>1.335784152484953</v>
      </c>
      <c r="T200" s="82"/>
      <c r="U200" s="81">
        <v>88212</v>
      </c>
      <c r="V200" s="81">
        <v>498</v>
      </c>
      <c r="W200" s="81">
        <v>25</v>
      </c>
      <c r="X200" s="81">
        <v>1022</v>
      </c>
      <c r="Y200" s="81">
        <v>2886</v>
      </c>
      <c r="Z200" s="81">
        <v>3368</v>
      </c>
      <c r="AA200" s="81">
        <v>2952</v>
      </c>
      <c r="AB200" s="81">
        <v>7248</v>
      </c>
      <c r="AC200" s="81">
        <v>0</v>
      </c>
      <c r="AD200" s="81">
        <v>1.335784152484953</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2045</v>
      </c>
      <c r="B201" s="80">
        <v>428</v>
      </c>
      <c r="C201" s="80">
        <v>3</v>
      </c>
      <c r="D201" s="80">
        <v>26</v>
      </c>
      <c r="E201" s="80">
        <v>2006</v>
      </c>
      <c r="F201" s="80" t="s">
        <v>566</v>
      </c>
      <c r="G201" s="80" t="s">
        <v>2043</v>
      </c>
      <c r="H201" s="80" t="s">
        <v>1843</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2046</v>
      </c>
      <c r="B202" s="80">
        <v>429</v>
      </c>
      <c r="C202" s="80">
        <v>4</v>
      </c>
      <c r="D202" s="80">
        <v>26</v>
      </c>
      <c r="E202" s="80">
        <v>2007</v>
      </c>
      <c r="F202" s="80" t="s">
        <v>567</v>
      </c>
      <c r="G202" s="80" t="s">
        <v>2043</v>
      </c>
      <c r="H202" s="80" t="s">
        <v>1843</v>
      </c>
      <c r="I202" s="177"/>
      <c r="J202" s="81">
        <v>5.1953459099975214</v>
      </c>
      <c r="K202" s="81">
        <v>1.1647707404467547</v>
      </c>
      <c r="L202" s="81">
        <v>3.4084532266565559</v>
      </c>
      <c r="M202" s="81">
        <v>5.9498676186133492</v>
      </c>
      <c r="N202" s="81">
        <v>7.8655642563102797</v>
      </c>
      <c r="O202" s="81">
        <v>6.711921035691403</v>
      </c>
      <c r="P202" s="81">
        <v>14.676085053454491</v>
      </c>
      <c r="Q202" s="81">
        <v>0.43126384459210082</v>
      </c>
      <c r="R202" s="81">
        <v>0</v>
      </c>
      <c r="S202" s="81">
        <v>1.2264548743297132</v>
      </c>
      <c r="T202" s="82"/>
      <c r="U202" s="81">
        <v>248934</v>
      </c>
      <c r="V202" s="81">
        <v>523</v>
      </c>
      <c r="W202" s="81">
        <v>38</v>
      </c>
      <c r="X202" s="81">
        <v>1539</v>
      </c>
      <c r="Y202" s="81">
        <v>2848</v>
      </c>
      <c r="Z202" s="81">
        <v>3321</v>
      </c>
      <c r="AA202" s="81">
        <v>2874</v>
      </c>
      <c r="AB202" s="81">
        <v>6933</v>
      </c>
      <c r="AC202" s="81">
        <v>0</v>
      </c>
      <c r="AD202" s="81">
        <v>1.2264548743297132</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2047</v>
      </c>
      <c r="B203" s="80">
        <v>430</v>
      </c>
      <c r="C203" s="80">
        <v>5</v>
      </c>
      <c r="D203" s="80">
        <v>26</v>
      </c>
      <c r="E203" s="80">
        <v>2008</v>
      </c>
      <c r="F203" s="80" t="s">
        <v>84</v>
      </c>
      <c r="G203" s="80" t="s">
        <v>2043</v>
      </c>
      <c r="H203" s="80" t="s">
        <v>1843</v>
      </c>
      <c r="I203" s="177"/>
      <c r="J203" s="81">
        <v>2.63951935638288</v>
      </c>
      <c r="K203" s="81">
        <v>0.8607202331221836</v>
      </c>
      <c r="L203" s="81">
        <v>3.0147068564464581</v>
      </c>
      <c r="M203" s="81">
        <v>6.2412021209890902</v>
      </c>
      <c r="N203" s="81">
        <v>6.6581117775340273</v>
      </c>
      <c r="O203" s="81">
        <v>6.4238040892143058</v>
      </c>
      <c r="P203" s="81">
        <v>14.256405620271659</v>
      </c>
      <c r="Q203" s="81">
        <v>0.41860031609017589</v>
      </c>
      <c r="R203" s="81">
        <v>0</v>
      </c>
      <c r="S203" s="81">
        <v>1.0461913047333196</v>
      </c>
      <c r="T203" s="82"/>
      <c r="U203" s="81">
        <v>136512</v>
      </c>
      <c r="V203" s="81">
        <v>523</v>
      </c>
      <c r="W203" s="81">
        <v>38</v>
      </c>
      <c r="X203" s="81">
        <v>1539</v>
      </c>
      <c r="Y203" s="81">
        <v>2852</v>
      </c>
      <c r="Z203" s="81">
        <v>3290</v>
      </c>
      <c r="AA203" s="81">
        <v>2795</v>
      </c>
      <c r="AB203" s="81">
        <v>6840</v>
      </c>
      <c r="AC203" s="81">
        <v>0</v>
      </c>
      <c r="AD203" s="81">
        <v>1.0461913047333196</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2048</v>
      </c>
      <c r="B204" s="80">
        <v>431</v>
      </c>
      <c r="C204" s="80">
        <v>6</v>
      </c>
      <c r="D204" s="80">
        <v>26</v>
      </c>
      <c r="E204" s="80">
        <v>2009</v>
      </c>
      <c r="F204" s="80" t="s">
        <v>85</v>
      </c>
      <c r="G204" s="80" t="s">
        <v>2043</v>
      </c>
      <c r="H204" s="80" t="s">
        <v>1843</v>
      </c>
      <c r="I204" s="177"/>
      <c r="J204" s="81">
        <v>1.8455214568099665</v>
      </c>
      <c r="K204" s="81">
        <v>0.58415822689778341</v>
      </c>
      <c r="L204" s="81">
        <v>17.489311937912337</v>
      </c>
      <c r="M204" s="81">
        <v>5.705502413503817</v>
      </c>
      <c r="N204" s="81">
        <v>6.3133665258534997</v>
      </c>
      <c r="O204" s="81">
        <v>6.4902897736735001</v>
      </c>
      <c r="P204" s="81">
        <v>13.638414131150279</v>
      </c>
      <c r="Q204" s="81">
        <v>0.3910061458304912</v>
      </c>
      <c r="R204" s="81">
        <v>0</v>
      </c>
      <c r="S204" s="81">
        <v>0.73691024880191192</v>
      </c>
      <c r="T204" s="82"/>
      <c r="U204" s="81">
        <v>84718</v>
      </c>
      <c r="V204" s="81">
        <v>321</v>
      </c>
      <c r="W204" s="81">
        <v>300</v>
      </c>
      <c r="X204" s="81">
        <v>1469</v>
      </c>
      <c r="Y204" s="81">
        <v>2827</v>
      </c>
      <c r="Z204" s="81">
        <v>3281</v>
      </c>
      <c r="AA204" s="81">
        <v>2745</v>
      </c>
      <c r="AB204" s="81">
        <v>6707</v>
      </c>
      <c r="AC204" s="81">
        <v>0</v>
      </c>
      <c r="AD204" s="81">
        <v>0.73691024880191192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2049</v>
      </c>
      <c r="B205" s="80">
        <v>432</v>
      </c>
      <c r="C205" s="80">
        <v>7</v>
      </c>
      <c r="D205" s="80">
        <v>26</v>
      </c>
      <c r="E205" s="80">
        <v>2010</v>
      </c>
      <c r="F205" s="80" t="s">
        <v>86</v>
      </c>
      <c r="G205" s="80" t="s">
        <v>2043</v>
      </c>
      <c r="H205" s="80" t="s">
        <v>1843</v>
      </c>
      <c r="I205" s="177"/>
      <c r="J205" s="81">
        <v>1.6923981065033109</v>
      </c>
      <c r="K205" s="81">
        <v>0.63855666022892488</v>
      </c>
      <c r="L205" s="81">
        <v>15.877032510965666</v>
      </c>
      <c r="M205" s="81">
        <v>6.0918221476355079</v>
      </c>
      <c r="N205" s="81">
        <v>7.6350264681693405</v>
      </c>
      <c r="O205" s="81">
        <v>6.4661771759610422</v>
      </c>
      <c r="P205" s="81">
        <v>13.722762380322605</v>
      </c>
      <c r="Q205" s="81">
        <v>0.39790192921648948</v>
      </c>
      <c r="R205" s="81">
        <v>0</v>
      </c>
      <c r="S205" s="81">
        <v>1.0992750801494706</v>
      </c>
      <c r="T205" s="82"/>
      <c r="U205" s="81">
        <v>82555</v>
      </c>
      <c r="V205" s="81">
        <v>321</v>
      </c>
      <c r="W205" s="81">
        <v>300</v>
      </c>
      <c r="X205" s="81">
        <v>1469</v>
      </c>
      <c r="Y205" s="81">
        <v>2828</v>
      </c>
      <c r="Z205" s="81">
        <v>3284</v>
      </c>
      <c r="AA205" s="81">
        <v>2693</v>
      </c>
      <c r="AB205" s="81">
        <v>6540</v>
      </c>
      <c r="AC205" s="81">
        <v>0</v>
      </c>
      <c r="AD205" s="81">
        <v>1.0992750801494706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2050</v>
      </c>
      <c r="B206" s="80">
        <v>433</v>
      </c>
      <c r="C206" s="80">
        <v>8</v>
      </c>
      <c r="D206" s="80">
        <v>26</v>
      </c>
      <c r="E206" s="80">
        <v>2011</v>
      </c>
      <c r="F206" s="80" t="s">
        <v>87</v>
      </c>
      <c r="G206" s="80" t="s">
        <v>2043</v>
      </c>
      <c r="H206" s="80" t="s">
        <v>1843</v>
      </c>
      <c r="I206" s="177"/>
      <c r="J206" s="81">
        <v>3.0494369832915806</v>
      </c>
      <c r="K206" s="81">
        <v>0.78018825526243218</v>
      </c>
      <c r="L206" s="81">
        <v>16.224503961819643</v>
      </c>
      <c r="M206" s="81">
        <v>8.1129024776554495</v>
      </c>
      <c r="N206" s="81">
        <v>9.6423605559609893</v>
      </c>
      <c r="O206" s="81">
        <v>6.3653018596688371</v>
      </c>
      <c r="P206" s="81">
        <v>13.098566958763541</v>
      </c>
      <c r="Q206" s="81">
        <v>0.44780783293534449</v>
      </c>
      <c r="R206" s="81">
        <v>0</v>
      </c>
      <c r="S206" s="81">
        <v>0.75279983577798448</v>
      </c>
      <c r="T206" s="82"/>
      <c r="U206" s="81">
        <v>135412</v>
      </c>
      <c r="V206" s="81">
        <v>321</v>
      </c>
      <c r="W206" s="81">
        <v>300</v>
      </c>
      <c r="X206" s="81">
        <v>1469</v>
      </c>
      <c r="Y206" s="81">
        <v>2825</v>
      </c>
      <c r="Z206" s="81">
        <v>3303</v>
      </c>
      <c r="AA206" s="81">
        <v>2647</v>
      </c>
      <c r="AB206" s="81">
        <v>6381</v>
      </c>
      <c r="AC206" s="81">
        <v>0</v>
      </c>
      <c r="AD206" s="81">
        <v>0.75279983577798448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2051</v>
      </c>
      <c r="B207" s="80">
        <v>434</v>
      </c>
      <c r="C207" s="80">
        <v>9</v>
      </c>
      <c r="D207" s="80">
        <v>26</v>
      </c>
      <c r="E207" s="80">
        <v>2012</v>
      </c>
      <c r="F207" s="80" t="s">
        <v>88</v>
      </c>
      <c r="G207" s="80" t="s">
        <v>2043</v>
      </c>
      <c r="H207" s="80" t="s">
        <v>1843</v>
      </c>
      <c r="I207" s="177"/>
      <c r="J207" s="81">
        <v>2.3483064562699245</v>
      </c>
      <c r="K207" s="81">
        <v>0.75702240563513468</v>
      </c>
      <c r="L207" s="81">
        <v>16.188787931870714</v>
      </c>
      <c r="M207" s="81">
        <v>9.020866701368929</v>
      </c>
      <c r="N207" s="81">
        <v>9.9062699134366881</v>
      </c>
      <c r="O207" s="81">
        <v>6.3840427257681371</v>
      </c>
      <c r="P207" s="81">
        <v>12.924262273181057</v>
      </c>
      <c r="Q207" s="81">
        <v>0.48333013039202005</v>
      </c>
      <c r="R207" s="81">
        <v>0</v>
      </c>
      <c r="S207" s="81">
        <v>0.49118631743377011</v>
      </c>
      <c r="T207" s="82"/>
      <c r="U207" s="81">
        <v>109534</v>
      </c>
      <c r="V207" s="81">
        <v>321</v>
      </c>
      <c r="W207" s="81">
        <v>300</v>
      </c>
      <c r="X207" s="81">
        <v>1469</v>
      </c>
      <c r="Y207" s="81">
        <v>2820</v>
      </c>
      <c r="Z207" s="81">
        <v>3339</v>
      </c>
      <c r="AA207" s="81">
        <v>2597</v>
      </c>
      <c r="AB207" s="81">
        <v>6339</v>
      </c>
      <c r="AC207" s="81">
        <v>0</v>
      </c>
      <c r="AD207" s="81">
        <v>0.49118631743377011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2052</v>
      </c>
      <c r="B208" s="80">
        <v>435</v>
      </c>
      <c r="C208" s="80">
        <v>10</v>
      </c>
      <c r="D208" s="80">
        <v>26</v>
      </c>
      <c r="E208" s="80">
        <v>2013</v>
      </c>
      <c r="F208" s="80" t="s">
        <v>89</v>
      </c>
      <c r="G208" s="80" t="s">
        <v>2043</v>
      </c>
      <c r="H208" s="80" t="s">
        <v>1843</v>
      </c>
      <c r="I208" s="177"/>
      <c r="J208" s="81">
        <v>2.7294754527922498</v>
      </c>
      <c r="K208" s="81">
        <v>0.63415977620321606</v>
      </c>
      <c r="L208" s="81">
        <v>14.265269942974346</v>
      </c>
      <c r="M208" s="81">
        <v>7.780972666955722</v>
      </c>
      <c r="N208" s="81">
        <v>10.472986004400656</v>
      </c>
      <c r="O208" s="81">
        <v>6.0819054335336693</v>
      </c>
      <c r="P208" s="81">
        <v>12.888038320593694</v>
      </c>
      <c r="Q208" s="81">
        <v>0.48595174659288753</v>
      </c>
      <c r="R208" s="81">
        <v>0</v>
      </c>
      <c r="S208" s="81">
        <v>0.40786710326217412</v>
      </c>
      <c r="T208" s="82"/>
      <c r="U208" s="81">
        <v>115835</v>
      </c>
      <c r="V208" s="81">
        <v>321</v>
      </c>
      <c r="W208" s="81">
        <v>300</v>
      </c>
      <c r="X208" s="81">
        <v>1469</v>
      </c>
      <c r="Y208" s="81">
        <v>2824</v>
      </c>
      <c r="Z208" s="81">
        <v>3323</v>
      </c>
      <c r="AA208" s="81">
        <v>2580</v>
      </c>
      <c r="AB208" s="81">
        <v>6282</v>
      </c>
      <c r="AC208" s="81">
        <v>0</v>
      </c>
      <c r="AD208" s="81">
        <v>0.40786710326217412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2053</v>
      </c>
      <c r="B209" s="80">
        <v>436</v>
      </c>
      <c r="C209" s="80">
        <v>11</v>
      </c>
      <c r="D209" s="80">
        <v>26</v>
      </c>
      <c r="E209" s="80">
        <v>2014</v>
      </c>
      <c r="F209" s="80" t="s">
        <v>90</v>
      </c>
      <c r="G209" s="80" t="s">
        <v>2043</v>
      </c>
      <c r="H209" s="80" t="s">
        <v>1843</v>
      </c>
      <c r="I209" s="177"/>
      <c r="J209" s="81">
        <v>2.2683489002266093</v>
      </c>
      <c r="K209" s="81">
        <v>0.50377828137725877</v>
      </c>
      <c r="L209" s="81">
        <v>9.5762952616122057</v>
      </c>
      <c r="M209" s="81">
        <v>7.8061992265846252</v>
      </c>
      <c r="N209" s="81">
        <v>9.9946510660584416</v>
      </c>
      <c r="O209" s="81">
        <v>5.7555147664220625</v>
      </c>
      <c r="P209" s="81">
        <v>12.844600511678118</v>
      </c>
      <c r="Q209" s="81">
        <v>0.45444780979676985</v>
      </c>
      <c r="R209" s="81">
        <v>0</v>
      </c>
      <c r="S209" s="81">
        <v>0.35712313742920448</v>
      </c>
      <c r="T209" s="82"/>
      <c r="U209" s="81">
        <v>101995</v>
      </c>
      <c r="V209" s="81">
        <v>221</v>
      </c>
      <c r="W209" s="81">
        <v>238</v>
      </c>
      <c r="X209" s="81">
        <v>1523</v>
      </c>
      <c r="Y209" s="81">
        <v>2794</v>
      </c>
      <c r="Z209" s="81">
        <v>3312</v>
      </c>
      <c r="AA209" s="81">
        <v>2558</v>
      </c>
      <c r="AB209" s="81">
        <v>6123</v>
      </c>
      <c r="AC209" s="81">
        <v>0</v>
      </c>
      <c r="AD209" s="81">
        <v>0.35712313742920448</v>
      </c>
      <c r="AE209" s="82"/>
      <c r="AF209" s="81">
        <v>1787650.8455274326</v>
      </c>
      <c r="AG209" s="81">
        <v>400765.99231621134</v>
      </c>
      <c r="AH209" s="81">
        <v>1463540.1454385801</v>
      </c>
      <c r="AI209" s="81">
        <v>9172598.7943681572</v>
      </c>
      <c r="AJ209" s="81">
        <v>13320633.83071073</v>
      </c>
      <c r="AK209" s="81">
        <v>0</v>
      </c>
      <c r="AL209" s="81">
        <v>0</v>
      </c>
      <c r="AM209" s="81">
        <v>840596.40269475372</v>
      </c>
      <c r="AN209" s="81">
        <v>0</v>
      </c>
      <c r="AO209" s="81">
        <v>0</v>
      </c>
      <c r="AP209" s="82"/>
      <c r="AQ209" s="81">
        <v>202</v>
      </c>
      <c r="AR209" s="81">
        <v>27</v>
      </c>
      <c r="AS209" s="81">
        <v>0</v>
      </c>
      <c r="AT209" s="81">
        <v>0</v>
      </c>
      <c r="AU209" s="81">
        <v>0</v>
      </c>
      <c r="AV209" s="81">
        <v>0</v>
      </c>
      <c r="AW209" s="81" t="s">
        <v>564</v>
      </c>
      <c r="AX209" s="82"/>
      <c r="AY209" s="81">
        <v>948.34</v>
      </c>
      <c r="AZ209" s="81">
        <v>766.51</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2054</v>
      </c>
      <c r="B210" s="80">
        <v>437</v>
      </c>
      <c r="C210" s="80">
        <v>12</v>
      </c>
      <c r="D210" s="80">
        <v>26</v>
      </c>
      <c r="E210" s="80">
        <v>2015</v>
      </c>
      <c r="F210" s="80" t="s">
        <v>91</v>
      </c>
      <c r="G210" s="80" t="s">
        <v>2043</v>
      </c>
      <c r="H210" s="80" t="s">
        <v>1843</v>
      </c>
      <c r="I210" s="177"/>
      <c r="J210" s="81">
        <v>2.1606115035157534</v>
      </c>
      <c r="K210" s="81">
        <v>0.4764107508996181</v>
      </c>
      <c r="L210" s="81">
        <v>11.234471116570104</v>
      </c>
      <c r="M210" s="81">
        <v>9.0123795125562989</v>
      </c>
      <c r="N210" s="81">
        <v>8.6532203345150389</v>
      </c>
      <c r="O210" s="81">
        <v>5.6558399209631833</v>
      </c>
      <c r="P210" s="81">
        <v>12.698922686663511</v>
      </c>
      <c r="Q210" s="81">
        <v>0.43303867365206222</v>
      </c>
      <c r="R210" s="81">
        <v>0</v>
      </c>
      <c r="S210" s="81">
        <v>0.67175527664967782</v>
      </c>
      <c r="T210" s="82"/>
      <c r="U210" s="81">
        <v>109847</v>
      </c>
      <c r="V210" s="81">
        <v>221</v>
      </c>
      <c r="W210" s="81">
        <v>238</v>
      </c>
      <c r="X210" s="81">
        <v>1523</v>
      </c>
      <c r="Y210" s="81">
        <v>2778</v>
      </c>
      <c r="Z210" s="81">
        <v>3286</v>
      </c>
      <c r="AA210" s="81">
        <v>2527</v>
      </c>
      <c r="AB210" s="81">
        <v>5960</v>
      </c>
      <c r="AC210" s="81">
        <v>0</v>
      </c>
      <c r="AD210" s="81">
        <v>0.67175527664967782</v>
      </c>
      <c r="AE210" s="82"/>
      <c r="AF210" s="81">
        <v>1856567.7213281873</v>
      </c>
      <c r="AG210" s="81">
        <v>369580.78392817179</v>
      </c>
      <c r="AH210" s="81">
        <v>1596647.8944489753</v>
      </c>
      <c r="AI210" s="81">
        <v>9263956.1331725568</v>
      </c>
      <c r="AJ210" s="81">
        <v>13334182.765190292</v>
      </c>
      <c r="AK210" s="81">
        <v>0</v>
      </c>
      <c r="AL210" s="81">
        <v>0</v>
      </c>
      <c r="AM210" s="81">
        <v>816792.99874031532</v>
      </c>
      <c r="AN210" s="81">
        <v>0</v>
      </c>
      <c r="AO210" s="81">
        <v>0</v>
      </c>
      <c r="AP210" s="82"/>
      <c r="AQ210" s="81">
        <v>216</v>
      </c>
      <c r="AR210" s="81">
        <v>39</v>
      </c>
      <c r="AS210" s="81">
        <v>0</v>
      </c>
      <c r="AT210" s="81">
        <v>0</v>
      </c>
      <c r="AU210" s="81">
        <v>0</v>
      </c>
      <c r="AV210" s="81">
        <v>0</v>
      </c>
      <c r="AW210" s="81" t="s">
        <v>564</v>
      </c>
      <c r="AX210" s="82"/>
      <c r="AY210" s="81">
        <v>1053.44</v>
      </c>
      <c r="AZ210" s="81">
        <v>1229.51</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2055</v>
      </c>
      <c r="B211" s="80">
        <v>438</v>
      </c>
      <c r="C211" s="80">
        <v>13</v>
      </c>
      <c r="D211" s="80">
        <v>26</v>
      </c>
      <c r="E211" s="80">
        <v>2016</v>
      </c>
      <c r="F211" s="80" t="s">
        <v>92</v>
      </c>
      <c r="G211" s="80" t="s">
        <v>2043</v>
      </c>
      <c r="H211" s="80" t="s">
        <v>1843</v>
      </c>
      <c r="I211" s="177"/>
      <c r="J211" s="81">
        <v>1.4130667456898907</v>
      </c>
      <c r="K211" s="81">
        <v>0.46007165200367001</v>
      </c>
      <c r="L211" s="81">
        <v>11.873401822412182</v>
      </c>
      <c r="M211" s="81">
        <v>6.3648638482409359</v>
      </c>
      <c r="N211" s="81">
        <v>7.3484689135471246</v>
      </c>
      <c r="O211" s="81">
        <v>5.5633544460583799</v>
      </c>
      <c r="P211" s="81">
        <v>12.146804835151798</v>
      </c>
      <c r="Q211" s="81">
        <v>0.4089594412590622</v>
      </c>
      <c r="R211" s="81">
        <v>0</v>
      </c>
      <c r="S211" s="81">
        <v>0.51126852429743841</v>
      </c>
      <c r="T211" s="82"/>
      <c r="U211" s="81">
        <v>83583</v>
      </c>
      <c r="V211" s="81">
        <v>221</v>
      </c>
      <c r="W211" s="81">
        <v>238</v>
      </c>
      <c r="X211" s="81">
        <v>1523</v>
      </c>
      <c r="Y211" s="81">
        <v>2738</v>
      </c>
      <c r="Z211" s="81">
        <v>3272</v>
      </c>
      <c r="AA211" s="81">
        <v>2500</v>
      </c>
      <c r="AB211" s="81">
        <v>5790</v>
      </c>
      <c r="AC211" s="81">
        <v>0</v>
      </c>
      <c r="AD211" s="81">
        <v>0.51126852429743841</v>
      </c>
      <c r="AE211" s="82"/>
      <c r="AF211" s="81">
        <v>1240106.0451619469</v>
      </c>
      <c r="AG211" s="81">
        <v>350072.9939362834</v>
      </c>
      <c r="AH211" s="81">
        <v>1352980.349790164</v>
      </c>
      <c r="AI211" s="81">
        <v>9450343.5632735435</v>
      </c>
      <c r="AJ211" s="81">
        <v>11381215.75366384</v>
      </c>
      <c r="AK211" s="81">
        <v>0</v>
      </c>
      <c r="AL211" s="81">
        <v>0</v>
      </c>
      <c r="AM211" s="81">
        <v>794111.67978605989</v>
      </c>
      <c r="AN211" s="81">
        <v>0</v>
      </c>
      <c r="AO211" s="81">
        <v>0</v>
      </c>
      <c r="AP211" s="82"/>
      <c r="AQ211" s="81">
        <v>226</v>
      </c>
      <c r="AR211" s="81">
        <v>39</v>
      </c>
      <c r="AS211" s="81">
        <v>0</v>
      </c>
      <c r="AT211" s="81">
        <v>0</v>
      </c>
      <c r="AU211" s="81">
        <v>0</v>
      </c>
      <c r="AV211" s="81">
        <v>0</v>
      </c>
      <c r="AW211" s="81" t="s">
        <v>564</v>
      </c>
      <c r="AX211" s="82"/>
      <c r="AY211" s="81">
        <v>1147.6400000000001</v>
      </c>
      <c r="AZ211" s="81">
        <v>1229.31</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2056</v>
      </c>
      <c r="B212" s="80">
        <v>439</v>
      </c>
      <c r="C212" s="80">
        <v>14</v>
      </c>
      <c r="D212" s="80">
        <v>26</v>
      </c>
      <c r="E212" s="80">
        <v>2017</v>
      </c>
      <c r="F212" s="80" t="s">
        <v>71</v>
      </c>
      <c r="G212" s="80" t="s">
        <v>2043</v>
      </c>
      <c r="H212" s="80" t="s">
        <v>1843</v>
      </c>
      <c r="I212" s="177"/>
      <c r="J212" s="81">
        <v>1.8691644551441768</v>
      </c>
      <c r="K212" s="81">
        <v>0.45585958138898353</v>
      </c>
      <c r="L212" s="81">
        <v>10.213611525352428</v>
      </c>
      <c r="M212" s="81">
        <v>5.3992132473008576</v>
      </c>
      <c r="N212" s="81">
        <v>7.5285572108474605</v>
      </c>
      <c r="O212" s="81">
        <v>5.4424679116926704</v>
      </c>
      <c r="P212" s="81">
        <v>11.910537023023721</v>
      </c>
      <c r="Q212" s="81">
        <v>0.38562551995432898</v>
      </c>
      <c r="R212" s="81">
        <v>0</v>
      </c>
      <c r="S212" s="81">
        <v>0.71274864444963959</v>
      </c>
      <c r="T212" s="82"/>
      <c r="U212" s="81">
        <v>118747</v>
      </c>
      <c r="V212" s="81">
        <v>221</v>
      </c>
      <c r="W212" s="81">
        <v>238</v>
      </c>
      <c r="X212" s="81">
        <v>1523</v>
      </c>
      <c r="Y212" s="81">
        <v>2707</v>
      </c>
      <c r="Z212" s="81">
        <v>3254</v>
      </c>
      <c r="AA212" s="81">
        <v>2467</v>
      </c>
      <c r="AB212" s="81">
        <v>5646</v>
      </c>
      <c r="AC212" s="81">
        <v>0</v>
      </c>
      <c r="AD212" s="81">
        <v>0.71274864444963959</v>
      </c>
      <c r="AE212" s="82"/>
      <c r="AF212" s="81">
        <v>1671483.743975098</v>
      </c>
      <c r="AG212" s="81">
        <v>354942.33085742622</v>
      </c>
      <c r="AH212" s="81">
        <v>1495811.7372584699</v>
      </c>
      <c r="AI212" s="81">
        <v>8678757.4361649081</v>
      </c>
      <c r="AJ212" s="81">
        <v>12592711.50471412</v>
      </c>
      <c r="AK212" s="81">
        <v>0</v>
      </c>
      <c r="AL212" s="81">
        <v>0</v>
      </c>
      <c r="AM212" s="81">
        <v>775573.4167624726</v>
      </c>
      <c r="AN212" s="81">
        <v>0</v>
      </c>
      <c r="AO212" s="81">
        <v>0</v>
      </c>
      <c r="AP212" s="82"/>
      <c r="AQ212" s="81">
        <v>231</v>
      </c>
      <c r="AR212" s="81">
        <v>39</v>
      </c>
      <c r="AS212" s="81">
        <v>0</v>
      </c>
      <c r="AT212" s="81">
        <v>0</v>
      </c>
      <c r="AU212" s="81">
        <v>0</v>
      </c>
      <c r="AV212" s="81">
        <v>0</v>
      </c>
      <c r="AW212" s="81" t="s">
        <v>564</v>
      </c>
      <c r="AX212" s="82"/>
      <c r="AY212" s="81">
        <v>1190.69</v>
      </c>
      <c r="AZ212" s="81">
        <v>1229.31</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2057</v>
      </c>
      <c r="B213" s="80">
        <v>440</v>
      </c>
      <c r="C213" s="80">
        <v>15</v>
      </c>
      <c r="D213" s="80">
        <v>26</v>
      </c>
      <c r="E213" s="80">
        <v>2018</v>
      </c>
      <c r="F213" s="80" t="s">
        <v>93</v>
      </c>
      <c r="G213" s="80" t="s">
        <v>2043</v>
      </c>
      <c r="H213" s="80" t="s">
        <v>1843</v>
      </c>
      <c r="I213" s="177"/>
      <c r="J213" s="81">
        <v>0.94226324594687849</v>
      </c>
      <c r="K213" s="81">
        <v>0.39288747348861952</v>
      </c>
      <c r="L213" s="81">
        <v>9.0885919654352634</v>
      </c>
      <c r="M213" s="81">
        <v>5.2091798657604746</v>
      </c>
      <c r="N213" s="81">
        <v>4.938828076096673</v>
      </c>
      <c r="O213" s="81">
        <v>5.3254457061529061</v>
      </c>
      <c r="P213" s="81">
        <v>11.643800270227958</v>
      </c>
      <c r="Q213" s="81">
        <v>0.3459256634461908</v>
      </c>
      <c r="R213" s="81">
        <v>0</v>
      </c>
      <c r="S213" s="81">
        <v>0.64297666786942187</v>
      </c>
      <c r="T213" s="82"/>
      <c r="U213" s="81">
        <v>61815</v>
      </c>
      <c r="V213" s="81">
        <v>221</v>
      </c>
      <c r="W213" s="81">
        <v>238</v>
      </c>
      <c r="X213" s="81">
        <v>1523</v>
      </c>
      <c r="Y213" s="81">
        <v>2654</v>
      </c>
      <c r="Z213" s="81">
        <v>3245</v>
      </c>
      <c r="AA213" s="81">
        <v>2436</v>
      </c>
      <c r="AB213" s="81">
        <v>5458</v>
      </c>
      <c r="AC213" s="81">
        <v>0</v>
      </c>
      <c r="AD213" s="81">
        <v>0.64297666786942187</v>
      </c>
      <c r="AE213" s="82"/>
      <c r="AF213" s="81">
        <v>910301.33699932985</v>
      </c>
      <c r="AG213" s="81">
        <v>312734.27218371542</v>
      </c>
      <c r="AH213" s="81">
        <v>1386371.7992262209</v>
      </c>
      <c r="AI213" s="81">
        <v>8867308.6932343077</v>
      </c>
      <c r="AJ213" s="81">
        <v>10421367.16593739</v>
      </c>
      <c r="AK213" s="81">
        <v>0</v>
      </c>
      <c r="AL213" s="81">
        <v>0</v>
      </c>
      <c r="AM213" s="81">
        <v>751299.76226417942</v>
      </c>
      <c r="AN213" s="81">
        <v>0</v>
      </c>
      <c r="AO213" s="81">
        <v>0</v>
      </c>
      <c r="AP213" s="82"/>
      <c r="AQ213" s="81">
        <v>235</v>
      </c>
      <c r="AR213" s="81">
        <v>65</v>
      </c>
      <c r="AS213" s="81">
        <v>0</v>
      </c>
      <c r="AT213" s="81">
        <v>0</v>
      </c>
      <c r="AU213" s="81">
        <v>0</v>
      </c>
      <c r="AV213" s="81">
        <v>0</v>
      </c>
      <c r="AW213" s="81" t="s">
        <v>564</v>
      </c>
      <c r="AX213" s="82"/>
      <c r="AY213" s="81">
        <v>1221.46</v>
      </c>
      <c r="AZ213" s="81">
        <v>2494.81</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2058</v>
      </c>
      <c r="B214" s="80">
        <v>441</v>
      </c>
      <c r="C214" s="80">
        <v>16</v>
      </c>
      <c r="D214" s="80">
        <v>26</v>
      </c>
      <c r="E214" s="80">
        <v>2019</v>
      </c>
      <c r="F214" s="80" t="s">
        <v>73</v>
      </c>
      <c r="G214" s="80" t="s">
        <v>2043</v>
      </c>
      <c r="H214" s="80" t="s">
        <v>1843</v>
      </c>
      <c r="I214" s="177"/>
      <c r="J214" s="81">
        <v>0.99689932973043394</v>
      </c>
      <c r="K214" s="81">
        <v>0.36958654699640392</v>
      </c>
      <c r="L214" s="81">
        <v>9.2320341487393396</v>
      </c>
      <c r="M214" s="81">
        <v>5.8337173224670593</v>
      </c>
      <c r="N214" s="81">
        <v>5.0198421431175442</v>
      </c>
      <c r="O214" s="81">
        <v>5.0745244130258111</v>
      </c>
      <c r="P214" s="81">
        <v>11.418569427869754</v>
      </c>
      <c r="Q214" s="81">
        <v>0.32779709205924523</v>
      </c>
      <c r="R214" s="81">
        <v>0</v>
      </c>
      <c r="S214" s="81">
        <v>0.56606562495429891</v>
      </c>
      <c r="T214" s="82"/>
      <c r="U214" s="81">
        <v>64799</v>
      </c>
      <c r="V214" s="81">
        <v>221</v>
      </c>
      <c r="W214" s="81">
        <v>238</v>
      </c>
      <c r="X214" s="81">
        <v>1523</v>
      </c>
      <c r="Y214" s="81">
        <v>2612</v>
      </c>
      <c r="Z214" s="81">
        <v>3177</v>
      </c>
      <c r="AA214" s="81">
        <v>2371</v>
      </c>
      <c r="AB214" s="81">
        <v>5312</v>
      </c>
      <c r="AC214" s="81">
        <v>0</v>
      </c>
      <c r="AD214" s="81">
        <v>0.56606562495429891</v>
      </c>
      <c r="AE214" s="82"/>
      <c r="AF214" s="81">
        <v>860169.28626480943</v>
      </c>
      <c r="AG214" s="81">
        <v>302884.42094015313</v>
      </c>
      <c r="AH214" s="81">
        <v>1509314.303563786</v>
      </c>
      <c r="AI214" s="81">
        <v>8762964.4283012543</v>
      </c>
      <c r="AJ214" s="81">
        <v>10222188.760760941</v>
      </c>
      <c r="AK214" s="81">
        <v>0</v>
      </c>
      <c r="AL214" s="81">
        <v>0</v>
      </c>
      <c r="AM214" s="81">
        <v>723454.41128540994</v>
      </c>
      <c r="AN214" s="81">
        <v>0</v>
      </c>
      <c r="AO214" s="81">
        <v>0</v>
      </c>
      <c r="AP214" s="82"/>
      <c r="AQ214" s="81">
        <v>238</v>
      </c>
      <c r="AR214" s="81">
        <v>74</v>
      </c>
      <c r="AS214" s="81">
        <v>0</v>
      </c>
      <c r="AT214" s="81">
        <v>0</v>
      </c>
      <c r="AU214" s="81">
        <v>0</v>
      </c>
      <c r="AV214" s="81">
        <v>0</v>
      </c>
      <c r="AW214" s="81" t="s">
        <v>564</v>
      </c>
      <c r="AX214" s="82"/>
      <c r="AY214" s="81">
        <v>1242.9100000000001</v>
      </c>
      <c r="AZ214" s="81">
        <v>2854.81</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2059</v>
      </c>
      <c r="B215" s="80">
        <v>442</v>
      </c>
      <c r="C215" s="80">
        <v>17</v>
      </c>
      <c r="D215" s="80">
        <v>26</v>
      </c>
      <c r="E215" s="80">
        <v>2020</v>
      </c>
      <c r="F215" s="80" t="s">
        <v>218</v>
      </c>
      <c r="G215" s="80" t="s">
        <v>2043</v>
      </c>
      <c r="H215" s="80" t="s">
        <v>1843</v>
      </c>
      <c r="I215" s="177"/>
      <c r="J215" s="81">
        <v>1.0057418668856291</v>
      </c>
      <c r="K215" s="81">
        <v>0.35639897125562658</v>
      </c>
      <c r="L215" s="81">
        <v>10.421984777249596</v>
      </c>
      <c r="M215" s="81">
        <v>4.4841472604702339</v>
      </c>
      <c r="N215" s="81">
        <v>5.4488498962779195</v>
      </c>
      <c r="O215" s="81">
        <v>4.4306076660173268</v>
      </c>
      <c r="P215" s="81">
        <v>10.580582847063805</v>
      </c>
      <c r="Q215" s="81">
        <v>0.30206832530041061</v>
      </c>
      <c r="R215" s="81">
        <v>0</v>
      </c>
      <c r="S215" s="81">
        <v>0.51582058399847663</v>
      </c>
      <c r="T215" s="82"/>
      <c r="U215" s="81">
        <v>70966</v>
      </c>
      <c r="V215" s="81">
        <v>186</v>
      </c>
      <c r="W215" s="81">
        <v>252</v>
      </c>
      <c r="X215" s="81">
        <v>1229</v>
      </c>
      <c r="Y215" s="81">
        <v>2547</v>
      </c>
      <c r="Z215" s="81">
        <v>3166</v>
      </c>
      <c r="AA215" s="81">
        <v>2387</v>
      </c>
      <c r="AB215" s="81">
        <v>5123</v>
      </c>
      <c r="AC215" s="81">
        <v>0</v>
      </c>
      <c r="AD215" s="81">
        <v>0.51582058399847663</v>
      </c>
      <c r="AE215" s="82"/>
      <c r="AF215" s="81">
        <v>868087.43530854769</v>
      </c>
      <c r="AG215" s="81">
        <v>265757.93259203341</v>
      </c>
      <c r="AH215" s="81">
        <v>1748126.7173440387</v>
      </c>
      <c r="AI215" s="81">
        <v>6599894.7043644767</v>
      </c>
      <c r="AJ215" s="81">
        <v>11204149.298180545</v>
      </c>
      <c r="AK215" s="81"/>
      <c r="AL215" s="81"/>
      <c r="AM215" s="81">
        <v>668608.41771713539</v>
      </c>
      <c r="AN215" s="81"/>
      <c r="AO215" s="81"/>
      <c r="AP215" s="82"/>
      <c r="AQ215" s="81">
        <v>240</v>
      </c>
      <c r="AR215" s="81">
        <v>78</v>
      </c>
      <c r="AS215" s="81">
        <v>0</v>
      </c>
      <c r="AT215" s="81">
        <v>0</v>
      </c>
      <c r="AU215" s="81">
        <v>0</v>
      </c>
      <c r="AV215" s="81">
        <v>0</v>
      </c>
      <c r="AW215" s="81">
        <v>0</v>
      </c>
      <c r="AX215" s="82"/>
      <c r="AY215" s="81">
        <v>1268.71</v>
      </c>
      <c r="AZ215" s="81">
        <v>3052.81</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2060</v>
      </c>
      <c r="B216" s="80">
        <v>442</v>
      </c>
      <c r="C216" s="80">
        <v>18</v>
      </c>
      <c r="D216" s="80">
        <v>26</v>
      </c>
      <c r="E216" s="80">
        <v>2021</v>
      </c>
      <c r="F216" s="80" t="s">
        <v>75</v>
      </c>
      <c r="G216" s="174" t="s">
        <v>2043</v>
      </c>
      <c r="H216" s="80" t="s">
        <v>1843</v>
      </c>
      <c r="I216" s="177"/>
      <c r="J216" s="81">
        <v>1.2867098964947825</v>
      </c>
      <c r="K216" s="81">
        <v>0.35773768726258887</v>
      </c>
      <c r="L216" s="81">
        <v>9.590566125063825</v>
      </c>
      <c r="M216" s="81">
        <v>4.0571793354923882</v>
      </c>
      <c r="N216" s="81">
        <v>4.2695071254370527</v>
      </c>
      <c r="O216" s="81">
        <v>4.2648210381362111</v>
      </c>
      <c r="P216" s="81">
        <v>10.740524787537595</v>
      </c>
      <c r="Q216" s="81">
        <v>0.29799585992811928</v>
      </c>
      <c r="R216" s="81">
        <v>0</v>
      </c>
      <c r="S216" s="81">
        <v>0.55824539631810832</v>
      </c>
      <c r="T216" s="82"/>
      <c r="U216" s="81">
        <v>102986</v>
      </c>
      <c r="V216" s="81">
        <v>186</v>
      </c>
      <c r="W216" s="81">
        <v>252</v>
      </c>
      <c r="X216" s="81">
        <v>1229</v>
      </c>
      <c r="Y216" s="81">
        <v>2510</v>
      </c>
      <c r="Z216" s="81">
        <v>3138</v>
      </c>
      <c r="AA216" s="81">
        <v>2363</v>
      </c>
      <c r="AB216" s="81">
        <v>4994</v>
      </c>
      <c r="AC216" s="81">
        <v>0</v>
      </c>
      <c r="AD216" s="81">
        <v>0.55824539631810832</v>
      </c>
      <c r="AE216" s="82"/>
      <c r="AF216" s="81">
        <v>1150624.0512292562</v>
      </c>
      <c r="AG216" s="81">
        <v>283227.5125706736</v>
      </c>
      <c r="AH216" s="81">
        <v>1598114.3834220613</v>
      </c>
      <c r="AI216" s="81">
        <v>7233104.0930381566</v>
      </c>
      <c r="AJ216" s="81">
        <v>10215586.325596837</v>
      </c>
      <c r="AK216" s="81">
        <v>0</v>
      </c>
      <c r="AL216" s="81">
        <v>0</v>
      </c>
      <c r="AM216" s="81">
        <v>655531.8557121678</v>
      </c>
      <c r="AN216" s="81">
        <v>0</v>
      </c>
      <c r="AO216" s="81">
        <v>0</v>
      </c>
      <c r="AP216" s="82"/>
      <c r="AQ216" s="81">
        <v>241</v>
      </c>
      <c r="AR216" s="81">
        <v>82</v>
      </c>
      <c r="AS216" s="81">
        <v>0</v>
      </c>
      <c r="AT216" s="81">
        <v>0</v>
      </c>
      <c r="AU216" s="81">
        <v>0</v>
      </c>
      <c r="AV216" s="81">
        <v>0</v>
      </c>
      <c r="AW216" s="81"/>
      <c r="AX216" s="82"/>
      <c r="AY216" s="81">
        <v>1277.31</v>
      </c>
      <c r="AZ216" s="81">
        <v>3250.81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2061</v>
      </c>
      <c r="B217" s="80">
        <v>442</v>
      </c>
      <c r="C217" s="80">
        <v>19</v>
      </c>
      <c r="D217" s="80">
        <v>26</v>
      </c>
      <c r="E217" s="80">
        <v>2022</v>
      </c>
      <c r="F217" s="80" t="s">
        <v>568</v>
      </c>
      <c r="G217" s="174" t="s">
        <v>2043</v>
      </c>
      <c r="H217" s="80" t="s">
        <v>1843</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244</v>
      </c>
      <c r="AR217" s="81">
        <v>85</v>
      </c>
      <c r="AS217" s="81">
        <v>0</v>
      </c>
      <c r="AT217" s="81">
        <v>0</v>
      </c>
      <c r="AU217" s="81">
        <v>0</v>
      </c>
      <c r="AV217" s="81">
        <v>0</v>
      </c>
      <c r="AW217" s="81"/>
      <c r="AX217" s="82"/>
      <c r="AY217" s="81">
        <v>1298.6099999999999</v>
      </c>
      <c r="AZ217" s="81">
        <v>3399.3100000000004</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2062</v>
      </c>
      <c r="B218" s="80">
        <v>188</v>
      </c>
      <c r="C218" s="80">
        <v>1</v>
      </c>
      <c r="D218" s="80">
        <v>12</v>
      </c>
      <c r="E218" s="80">
        <v>1990</v>
      </c>
      <c r="F218" s="80" t="s">
        <v>562</v>
      </c>
      <c r="G218" s="80" t="s">
        <v>2063</v>
      </c>
      <c r="H218" s="80" t="s">
        <v>2064</v>
      </c>
      <c r="I218" s="177"/>
      <c r="J218" s="81">
        <v>34.798836575507131</v>
      </c>
      <c r="K218" s="81">
        <v>1.6628985117743482</v>
      </c>
      <c r="L218" s="81">
        <v>5.923560373881422</v>
      </c>
      <c r="M218" s="81">
        <v>2.7865800955550735</v>
      </c>
      <c r="N218" s="81">
        <v>4.9702421222988855</v>
      </c>
      <c r="O218" s="81">
        <v>4.7579488494384981</v>
      </c>
      <c r="P218" s="81">
        <v>13.236627514761766</v>
      </c>
      <c r="Q218" s="81">
        <v>0.44756898415206425</v>
      </c>
      <c r="R218" s="81">
        <v>0</v>
      </c>
      <c r="S218" s="81">
        <v>0.35922337221830741</v>
      </c>
      <c r="T218" s="82"/>
      <c r="U218" s="81">
        <v>1604482</v>
      </c>
      <c r="V218" s="81">
        <v>571</v>
      </c>
      <c r="W218" s="81">
        <v>62</v>
      </c>
      <c r="X218" s="81">
        <v>1185</v>
      </c>
      <c r="Y218" s="81">
        <v>1885</v>
      </c>
      <c r="Z218" s="81">
        <v>1957</v>
      </c>
      <c r="AA218" s="81">
        <v>3214</v>
      </c>
      <c r="AB218" s="81">
        <v>7267</v>
      </c>
      <c r="AC218" s="81">
        <v>0</v>
      </c>
      <c r="AD218" s="81">
        <v>0.35922337221830741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2065</v>
      </c>
      <c r="B219" s="80">
        <v>189</v>
      </c>
      <c r="C219" s="80">
        <v>2</v>
      </c>
      <c r="D219" s="80">
        <v>12</v>
      </c>
      <c r="E219" s="80">
        <v>2005</v>
      </c>
      <c r="F219" s="80" t="s">
        <v>565</v>
      </c>
      <c r="G219" s="80" t="s">
        <v>2063</v>
      </c>
      <c r="H219" s="80" t="s">
        <v>2064</v>
      </c>
      <c r="I219" s="177"/>
      <c r="J219" s="81">
        <v>22.58558305224923</v>
      </c>
      <c r="K219" s="81">
        <v>1.1306676051020363</v>
      </c>
      <c r="L219" s="81">
        <v>4.4433568006226336</v>
      </c>
      <c r="M219" s="81">
        <v>3.8450668004678223</v>
      </c>
      <c r="N219" s="81">
        <v>7.8881402744597473</v>
      </c>
      <c r="O219" s="81">
        <v>6.9815903219999855</v>
      </c>
      <c r="P219" s="81">
        <v>13.65282142431291</v>
      </c>
      <c r="Q219" s="81">
        <v>0.38229815597634637</v>
      </c>
      <c r="R219" s="81">
        <v>0</v>
      </c>
      <c r="S219" s="81">
        <v>0.5918141400000001</v>
      </c>
      <c r="T219" s="82"/>
      <c r="U219" s="81">
        <v>1496789</v>
      </c>
      <c r="V219" s="81">
        <v>490</v>
      </c>
      <c r="W219" s="81">
        <v>53</v>
      </c>
      <c r="X219" s="81">
        <v>818</v>
      </c>
      <c r="Y219" s="81">
        <v>2144</v>
      </c>
      <c r="Z219" s="81">
        <v>3323</v>
      </c>
      <c r="AA219" s="81">
        <v>2715</v>
      </c>
      <c r="AB219" s="81">
        <v>6489</v>
      </c>
      <c r="AC219" s="81">
        <v>0</v>
      </c>
      <c r="AD219" s="81">
        <v>0.5918141400000001</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2066</v>
      </c>
      <c r="B220" s="80">
        <v>190</v>
      </c>
      <c r="C220" s="80">
        <v>3</v>
      </c>
      <c r="D220" s="80">
        <v>12</v>
      </c>
      <c r="E220" s="80">
        <v>2006</v>
      </c>
      <c r="F220" s="80" t="s">
        <v>566</v>
      </c>
      <c r="G220" s="80" t="s">
        <v>2063</v>
      </c>
      <c r="H220" s="80" t="s">
        <v>2064</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2067</v>
      </c>
      <c r="B221" s="80">
        <v>191</v>
      </c>
      <c r="C221" s="80">
        <v>4</v>
      </c>
      <c r="D221" s="80">
        <v>12</v>
      </c>
      <c r="E221" s="80">
        <v>2007</v>
      </c>
      <c r="F221" s="80" t="s">
        <v>567</v>
      </c>
      <c r="G221" s="80" t="s">
        <v>2063</v>
      </c>
      <c r="H221" s="80" t="s">
        <v>2064</v>
      </c>
      <c r="I221" s="177"/>
      <c r="J221" s="81">
        <v>22.216082877966617</v>
      </c>
      <c r="K221" s="81">
        <v>0.92241848240559421</v>
      </c>
      <c r="L221" s="81">
        <v>3.5450966928838241</v>
      </c>
      <c r="M221" s="81">
        <v>4.3293210825253263</v>
      </c>
      <c r="N221" s="81">
        <v>7.4334442328154111</v>
      </c>
      <c r="O221" s="81">
        <v>6.661394680409173</v>
      </c>
      <c r="P221" s="81">
        <v>13.133921627517383</v>
      </c>
      <c r="Q221" s="81">
        <v>0.38747187191175481</v>
      </c>
      <c r="R221" s="81">
        <v>0</v>
      </c>
      <c r="S221" s="81">
        <v>7.6572500000000002E-2</v>
      </c>
      <c r="T221" s="82"/>
      <c r="U221" s="81">
        <v>1593803</v>
      </c>
      <c r="V221" s="81">
        <v>405</v>
      </c>
      <c r="W221" s="81">
        <v>46</v>
      </c>
      <c r="X221" s="81">
        <v>1108</v>
      </c>
      <c r="Y221" s="81">
        <v>2146</v>
      </c>
      <c r="Z221" s="81">
        <v>3296</v>
      </c>
      <c r="AA221" s="81">
        <v>2572</v>
      </c>
      <c r="AB221" s="81">
        <v>6229</v>
      </c>
      <c r="AC221" s="81">
        <v>0</v>
      </c>
      <c r="AD221" s="81">
        <v>7.6572500000000002E-2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2068</v>
      </c>
      <c r="B222" s="80">
        <v>192</v>
      </c>
      <c r="C222" s="80">
        <v>5</v>
      </c>
      <c r="D222" s="80">
        <v>12</v>
      </c>
      <c r="E222" s="80">
        <v>2008</v>
      </c>
      <c r="F222" s="80" t="s">
        <v>84</v>
      </c>
      <c r="G222" s="80" t="s">
        <v>2063</v>
      </c>
      <c r="H222" s="80" t="s">
        <v>2064</v>
      </c>
      <c r="I222" s="177"/>
      <c r="J222" s="81">
        <v>19.868790138119611</v>
      </c>
      <c r="K222" s="81">
        <v>0.68280414065380457</v>
      </c>
      <c r="L222" s="81">
        <v>3.0407274632881682</v>
      </c>
      <c r="M222" s="81">
        <v>4.7293933707480225</v>
      </c>
      <c r="N222" s="81">
        <v>7.4547635624100463</v>
      </c>
      <c r="O222" s="81">
        <v>6.3886586565073591</v>
      </c>
      <c r="P222" s="81">
        <v>12.812912671957926</v>
      </c>
      <c r="Q222" s="81">
        <v>0.3765566878512942</v>
      </c>
      <c r="R222" s="81">
        <v>0</v>
      </c>
      <c r="S222" s="81">
        <v>0</v>
      </c>
      <c r="T222" s="82"/>
      <c r="U222" s="81">
        <v>1616265</v>
      </c>
      <c r="V222" s="81">
        <v>405</v>
      </c>
      <c r="W222" s="81">
        <v>46</v>
      </c>
      <c r="X222" s="81">
        <v>1108</v>
      </c>
      <c r="Y222" s="81">
        <v>2162</v>
      </c>
      <c r="Z222" s="81">
        <v>3272</v>
      </c>
      <c r="AA222" s="81">
        <v>2512</v>
      </c>
      <c r="AB222" s="81">
        <v>6153</v>
      </c>
      <c r="AC222" s="81">
        <v>0</v>
      </c>
      <c r="AD222" s="81">
        <v>0</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2069</v>
      </c>
      <c r="B223" s="80">
        <v>193</v>
      </c>
      <c r="C223" s="80">
        <v>6</v>
      </c>
      <c r="D223" s="80">
        <v>12</v>
      </c>
      <c r="E223" s="80">
        <v>2009</v>
      </c>
      <c r="F223" s="80" t="s">
        <v>85</v>
      </c>
      <c r="G223" s="80" t="s">
        <v>2063</v>
      </c>
      <c r="H223" s="80" t="s">
        <v>2064</v>
      </c>
      <c r="I223" s="177"/>
      <c r="J223" s="81">
        <v>11.061266987105132</v>
      </c>
      <c r="K223" s="81">
        <v>0.78999645991455547</v>
      </c>
      <c r="L223" s="81">
        <v>3.6629223945816989</v>
      </c>
      <c r="M223" s="81">
        <v>4.9100619807512125</v>
      </c>
      <c r="N223" s="81">
        <v>7.4318575513896814</v>
      </c>
      <c r="O223" s="81">
        <v>6.5160056429382838</v>
      </c>
      <c r="P223" s="81">
        <v>12.167750895150105</v>
      </c>
      <c r="Q223" s="81">
        <v>0.35252932217637989</v>
      </c>
      <c r="R223" s="81">
        <v>0</v>
      </c>
      <c r="S223" s="81">
        <v>0</v>
      </c>
      <c r="T223" s="82"/>
      <c r="U223" s="81">
        <v>943537</v>
      </c>
      <c r="V223" s="81">
        <v>399</v>
      </c>
      <c r="W223" s="81">
        <v>97</v>
      </c>
      <c r="X223" s="81">
        <v>1172</v>
      </c>
      <c r="Y223" s="81">
        <v>2165</v>
      </c>
      <c r="Z223" s="81">
        <v>3294</v>
      </c>
      <c r="AA223" s="81">
        <v>2449</v>
      </c>
      <c r="AB223" s="81">
        <v>6047</v>
      </c>
      <c r="AC223" s="81">
        <v>0</v>
      </c>
      <c r="AD223" s="81">
        <v>0</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11.895</v>
      </c>
      <c r="BJ223" s="81">
        <v>0</v>
      </c>
      <c r="BK223" s="81">
        <v>0</v>
      </c>
      <c r="BL223" s="81">
        <v>0</v>
      </c>
      <c r="BM223" s="82"/>
      <c r="BN223" s="81">
        <v>0</v>
      </c>
      <c r="BO223" s="81">
        <v>0</v>
      </c>
      <c r="BP223" s="81">
        <v>2</v>
      </c>
      <c r="BQ223" s="81">
        <v>0</v>
      </c>
      <c r="BR223" s="81">
        <v>0</v>
      </c>
      <c r="BS223" s="81">
        <v>0</v>
      </c>
      <c r="BT223"/>
      <c r="BU223" s="80"/>
      <c r="BV223" s="80"/>
      <c r="BW223" s="80"/>
      <c r="BX223" s="80"/>
      <c r="BY223" s="80"/>
      <c r="BZ223" s="80"/>
      <c r="CA223" s="80"/>
      <c r="CB223" s="80"/>
      <c r="CC223" s="80"/>
    </row>
    <row r="224" spans="1:81">
      <c r="A224" s="80" t="s">
        <v>2070</v>
      </c>
      <c r="B224" s="80">
        <v>194</v>
      </c>
      <c r="C224" s="80">
        <v>7</v>
      </c>
      <c r="D224" s="80">
        <v>12</v>
      </c>
      <c r="E224" s="80">
        <v>2010</v>
      </c>
      <c r="F224" s="80" t="s">
        <v>86</v>
      </c>
      <c r="G224" s="80" t="s">
        <v>2063</v>
      </c>
      <c r="H224" s="80" t="s">
        <v>2064</v>
      </c>
      <c r="I224" s="177"/>
      <c r="J224" s="81">
        <v>13.75984571446047</v>
      </c>
      <c r="K224" s="81">
        <v>0.77270366014756875</v>
      </c>
      <c r="L224" s="81">
        <v>3.1338951573140501</v>
      </c>
      <c r="M224" s="81">
        <v>4.587080057813588</v>
      </c>
      <c r="N224" s="81">
        <v>6.2044757965750579</v>
      </c>
      <c r="O224" s="81">
        <v>6.4838981243726277</v>
      </c>
      <c r="P224" s="81">
        <v>12.214430533098138</v>
      </c>
      <c r="Q224" s="81">
        <v>0.36291819690770027</v>
      </c>
      <c r="R224" s="81">
        <v>0</v>
      </c>
      <c r="S224" s="81">
        <v>0</v>
      </c>
      <c r="T224" s="82"/>
      <c r="U224" s="81">
        <v>1367257</v>
      </c>
      <c r="V224" s="81">
        <v>399</v>
      </c>
      <c r="W224" s="81">
        <v>97</v>
      </c>
      <c r="X224" s="81">
        <v>1172</v>
      </c>
      <c r="Y224" s="81">
        <v>2173</v>
      </c>
      <c r="Z224" s="81">
        <v>3293</v>
      </c>
      <c r="AA224" s="81">
        <v>2397</v>
      </c>
      <c r="AB224" s="81">
        <v>5965</v>
      </c>
      <c r="AC224" s="81">
        <v>0</v>
      </c>
      <c r="AD224" s="81">
        <v>0</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14.347</v>
      </c>
      <c r="BJ224" s="81">
        <v>0</v>
      </c>
      <c r="BK224" s="81">
        <v>0</v>
      </c>
      <c r="BL224" s="81">
        <v>0</v>
      </c>
      <c r="BM224" s="82"/>
      <c r="BN224" s="81">
        <v>0</v>
      </c>
      <c r="BO224" s="81">
        <v>0</v>
      </c>
      <c r="BP224" s="81">
        <v>2</v>
      </c>
      <c r="BQ224" s="81">
        <v>0</v>
      </c>
      <c r="BR224" s="81">
        <v>0</v>
      </c>
      <c r="BS224" s="81">
        <v>0</v>
      </c>
      <c r="BT224"/>
      <c r="BU224" s="80">
        <v>14.347</v>
      </c>
      <c r="BV224" s="80">
        <v>0</v>
      </c>
      <c r="BW224" s="80">
        <v>0</v>
      </c>
      <c r="BX224" s="80">
        <v>0</v>
      </c>
      <c r="BY224" s="80">
        <v>0</v>
      </c>
      <c r="BZ224" s="80">
        <v>0</v>
      </c>
      <c r="CA224" s="80">
        <v>0</v>
      </c>
      <c r="CB224" s="80">
        <v>0</v>
      </c>
      <c r="CC224" s="80">
        <v>0</v>
      </c>
    </row>
    <row r="225" spans="1:81">
      <c r="A225" s="80" t="s">
        <v>2071</v>
      </c>
      <c r="B225" s="80">
        <v>195</v>
      </c>
      <c r="C225" s="80">
        <v>8</v>
      </c>
      <c r="D225" s="80">
        <v>12</v>
      </c>
      <c r="E225" s="80">
        <v>2011</v>
      </c>
      <c r="F225" s="80" t="s">
        <v>87</v>
      </c>
      <c r="G225" s="80" t="s">
        <v>2063</v>
      </c>
      <c r="H225" s="80" t="s">
        <v>2064</v>
      </c>
      <c r="I225" s="177"/>
      <c r="J225" s="81">
        <v>17.154674313146113</v>
      </c>
      <c r="K225" s="81">
        <v>1.1007454684821791</v>
      </c>
      <c r="L225" s="81">
        <v>4.3455839647360959</v>
      </c>
      <c r="M225" s="81">
        <v>6.27055597312052</v>
      </c>
      <c r="N225" s="81">
        <v>9.2844698590206729</v>
      </c>
      <c r="O225" s="81">
        <v>6.3595204774166403</v>
      </c>
      <c r="P225" s="81">
        <v>11.717947320873467</v>
      </c>
      <c r="Q225" s="81">
        <v>0.40899922431393004</v>
      </c>
      <c r="R225" s="81">
        <v>0</v>
      </c>
      <c r="S225" s="81">
        <v>0</v>
      </c>
      <c r="T225" s="82"/>
      <c r="U225" s="81">
        <v>1345287</v>
      </c>
      <c r="V225" s="81">
        <v>399</v>
      </c>
      <c r="W225" s="81">
        <v>97</v>
      </c>
      <c r="X225" s="81">
        <v>1172</v>
      </c>
      <c r="Y225" s="81">
        <v>2156</v>
      </c>
      <c r="Z225" s="81">
        <v>3300</v>
      </c>
      <c r="AA225" s="81">
        <v>2368</v>
      </c>
      <c r="AB225" s="81">
        <v>5828</v>
      </c>
      <c r="AC225" s="81">
        <v>0</v>
      </c>
      <c r="AD225" s="81">
        <v>0</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13.906000000000001</v>
      </c>
      <c r="BJ225" s="81">
        <v>0</v>
      </c>
      <c r="BK225" s="81">
        <v>0</v>
      </c>
      <c r="BL225" s="81">
        <v>0</v>
      </c>
      <c r="BM225" s="82"/>
      <c r="BN225" s="81">
        <v>0</v>
      </c>
      <c r="BO225" s="81">
        <v>0</v>
      </c>
      <c r="BP225" s="81">
        <v>2</v>
      </c>
      <c r="BQ225" s="81">
        <v>0</v>
      </c>
      <c r="BR225" s="81">
        <v>0</v>
      </c>
      <c r="BS225" s="81">
        <v>0</v>
      </c>
      <c r="BT225"/>
      <c r="BU225" s="80">
        <v>13.906000000000001</v>
      </c>
      <c r="BV225" s="80">
        <v>0</v>
      </c>
      <c r="BW225" s="80">
        <v>0</v>
      </c>
      <c r="BX225" s="80">
        <v>0</v>
      </c>
      <c r="BY225" s="80">
        <v>0</v>
      </c>
      <c r="BZ225" s="80">
        <v>0</v>
      </c>
      <c r="CA225" s="80">
        <v>0</v>
      </c>
      <c r="CB225" s="80">
        <v>0</v>
      </c>
      <c r="CC225" s="80">
        <v>0</v>
      </c>
    </row>
    <row r="226" spans="1:81">
      <c r="A226" s="80" t="s">
        <v>2072</v>
      </c>
      <c r="B226" s="80">
        <v>196</v>
      </c>
      <c r="C226" s="80">
        <v>9</v>
      </c>
      <c r="D226" s="80">
        <v>12</v>
      </c>
      <c r="E226" s="80">
        <v>2012</v>
      </c>
      <c r="F226" s="80" t="s">
        <v>88</v>
      </c>
      <c r="G226" s="80" t="s">
        <v>2063</v>
      </c>
      <c r="H226" s="80" t="s">
        <v>2064</v>
      </c>
      <c r="I226" s="177"/>
      <c r="J226" s="81">
        <v>19.483442385641741</v>
      </c>
      <c r="K226" s="81">
        <v>1.1276411131929429</v>
      </c>
      <c r="L226" s="81">
        <v>4.3432392986698192</v>
      </c>
      <c r="M226" s="81">
        <v>7.2912897844124149</v>
      </c>
      <c r="N226" s="81">
        <v>11.069750437776513</v>
      </c>
      <c r="O226" s="81">
        <v>6.3878666507311612</v>
      </c>
      <c r="P226" s="81">
        <v>11.451185017554721</v>
      </c>
      <c r="Q226" s="81">
        <v>0.43903058696912001</v>
      </c>
      <c r="R226" s="81">
        <v>0</v>
      </c>
      <c r="S226" s="81">
        <v>0</v>
      </c>
      <c r="T226" s="82"/>
      <c r="U226" s="81">
        <v>1396413</v>
      </c>
      <c r="V226" s="81">
        <v>399</v>
      </c>
      <c r="W226" s="81">
        <v>97</v>
      </c>
      <c r="X226" s="81">
        <v>1172</v>
      </c>
      <c r="Y226" s="81">
        <v>2147</v>
      </c>
      <c r="Z226" s="81">
        <v>3341</v>
      </c>
      <c r="AA226" s="81">
        <v>2301</v>
      </c>
      <c r="AB226" s="81">
        <v>5758</v>
      </c>
      <c r="AC226" s="81">
        <v>0</v>
      </c>
      <c r="AD226" s="81">
        <v>0</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17.800999999999998</v>
      </c>
      <c r="BJ226" s="81">
        <v>0</v>
      </c>
      <c r="BK226" s="81">
        <v>0</v>
      </c>
      <c r="BL226" s="81">
        <v>0</v>
      </c>
      <c r="BM226" s="82"/>
      <c r="BN226" s="81">
        <v>0</v>
      </c>
      <c r="BO226" s="81">
        <v>0</v>
      </c>
      <c r="BP226" s="81">
        <v>2</v>
      </c>
      <c r="BQ226" s="81">
        <v>0</v>
      </c>
      <c r="BR226" s="81">
        <v>0</v>
      </c>
      <c r="BS226" s="81">
        <v>0</v>
      </c>
      <c r="BT226"/>
      <c r="BU226" s="80">
        <v>17.800999999999998</v>
      </c>
      <c r="BV226" s="80">
        <v>0</v>
      </c>
      <c r="BW226" s="80">
        <v>0</v>
      </c>
      <c r="BX226" s="80">
        <v>0</v>
      </c>
      <c r="BY226" s="80">
        <v>0</v>
      </c>
      <c r="BZ226" s="80">
        <v>0</v>
      </c>
      <c r="CA226" s="80">
        <v>0</v>
      </c>
      <c r="CB226" s="80">
        <v>0</v>
      </c>
      <c r="CC226" s="80">
        <v>0</v>
      </c>
    </row>
    <row r="227" spans="1:81">
      <c r="A227" s="80" t="s">
        <v>2073</v>
      </c>
      <c r="B227" s="80">
        <v>197</v>
      </c>
      <c r="C227" s="80">
        <v>10</v>
      </c>
      <c r="D227" s="80">
        <v>12</v>
      </c>
      <c r="E227" s="80">
        <v>2013</v>
      </c>
      <c r="F227" s="80" t="s">
        <v>89</v>
      </c>
      <c r="G227" s="80" t="s">
        <v>2063</v>
      </c>
      <c r="H227" s="80" t="s">
        <v>2064</v>
      </c>
      <c r="I227" s="177"/>
      <c r="J227" s="81">
        <v>21.761275893715638</v>
      </c>
      <c r="K227" s="81">
        <v>0.95593023324391369</v>
      </c>
      <c r="L227" s="81">
        <v>3.8979817801139367</v>
      </c>
      <c r="M227" s="81">
        <v>6.827238951677213</v>
      </c>
      <c r="N227" s="81">
        <v>11.169651985996223</v>
      </c>
      <c r="O227" s="81">
        <v>6.0727542065798117</v>
      </c>
      <c r="P227" s="81">
        <v>11.559271579013103</v>
      </c>
      <c r="Q227" s="81">
        <v>0.44255490962399074</v>
      </c>
      <c r="R227" s="81">
        <v>0</v>
      </c>
      <c r="S227" s="81">
        <v>0</v>
      </c>
      <c r="T227" s="82"/>
      <c r="U227" s="81">
        <v>1554100</v>
      </c>
      <c r="V227" s="81">
        <v>399</v>
      </c>
      <c r="W227" s="81">
        <v>97</v>
      </c>
      <c r="X227" s="81">
        <v>1172</v>
      </c>
      <c r="Y227" s="81">
        <v>2152</v>
      </c>
      <c r="Z227" s="81">
        <v>3318</v>
      </c>
      <c r="AA227" s="81">
        <v>2314</v>
      </c>
      <c r="AB227" s="81">
        <v>5721</v>
      </c>
      <c r="AC227" s="81">
        <v>0</v>
      </c>
      <c r="AD227" s="81">
        <v>0</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22.382999999999999</v>
      </c>
      <c r="BJ227" s="81">
        <v>0</v>
      </c>
      <c r="BK227" s="81">
        <v>0</v>
      </c>
      <c r="BL227" s="81">
        <v>0</v>
      </c>
      <c r="BM227" s="82"/>
      <c r="BN227" s="81">
        <v>0</v>
      </c>
      <c r="BO227" s="81">
        <v>0</v>
      </c>
      <c r="BP227" s="81">
        <v>2</v>
      </c>
      <c r="BQ227" s="81">
        <v>0</v>
      </c>
      <c r="BR227" s="81">
        <v>0</v>
      </c>
      <c r="BS227" s="81">
        <v>0</v>
      </c>
      <c r="BT227"/>
      <c r="BU227" s="80">
        <v>22.382999999999999</v>
      </c>
      <c r="BV227" s="80">
        <v>0</v>
      </c>
      <c r="BW227" s="80">
        <v>0</v>
      </c>
      <c r="BX227" s="80">
        <v>0</v>
      </c>
      <c r="BY227" s="80">
        <v>0</v>
      </c>
      <c r="BZ227" s="80">
        <v>0</v>
      </c>
      <c r="CA227" s="80">
        <v>0</v>
      </c>
      <c r="CB227" s="80">
        <v>0</v>
      </c>
      <c r="CC227" s="80">
        <v>0</v>
      </c>
    </row>
    <row r="228" spans="1:81">
      <c r="A228" s="80" t="s">
        <v>2074</v>
      </c>
      <c r="B228" s="80">
        <v>198</v>
      </c>
      <c r="C228" s="80">
        <v>11</v>
      </c>
      <c r="D228" s="80">
        <v>12</v>
      </c>
      <c r="E228" s="80">
        <v>2014</v>
      </c>
      <c r="F228" s="80" t="s">
        <v>90</v>
      </c>
      <c r="G228" s="80" t="s">
        <v>2063</v>
      </c>
      <c r="H228" s="80" t="s">
        <v>2064</v>
      </c>
      <c r="I228" s="177"/>
      <c r="J228" s="81">
        <v>20.35617964992381</v>
      </c>
      <c r="K228" s="81">
        <v>0.91158455340909872</v>
      </c>
      <c r="L228" s="81">
        <v>2.2167525905837531</v>
      </c>
      <c r="M228" s="81">
        <v>7.1012219539765367</v>
      </c>
      <c r="N228" s="81">
        <v>10.062546495833221</v>
      </c>
      <c r="O228" s="81">
        <v>5.7728925283979748</v>
      </c>
      <c r="P228" s="81">
        <v>11.388410461487871</v>
      </c>
      <c r="Q228" s="81">
        <v>0.41941606617043059</v>
      </c>
      <c r="R228" s="81">
        <v>0</v>
      </c>
      <c r="S228" s="81">
        <v>0</v>
      </c>
      <c r="T228" s="82"/>
      <c r="U228" s="81">
        <v>1506299</v>
      </c>
      <c r="V228" s="81">
        <v>321</v>
      </c>
      <c r="W228" s="81">
        <v>50</v>
      </c>
      <c r="X228" s="81">
        <v>1137</v>
      </c>
      <c r="Y228" s="81">
        <v>2175</v>
      </c>
      <c r="Z228" s="81">
        <v>3322</v>
      </c>
      <c r="AA228" s="81">
        <v>2268</v>
      </c>
      <c r="AB228" s="81">
        <v>5651</v>
      </c>
      <c r="AC228" s="81">
        <v>0</v>
      </c>
      <c r="AD228" s="81">
        <v>0</v>
      </c>
      <c r="AE228" s="82"/>
      <c r="AF228" s="81">
        <v>17594151.847396728</v>
      </c>
      <c r="AG228" s="81">
        <v>649447.34800512798</v>
      </c>
      <c r="AH228" s="81">
        <v>500997.22615935386</v>
      </c>
      <c r="AI228" s="81">
        <v>7309454.6684483178</v>
      </c>
      <c r="AJ228" s="81">
        <v>12787277.61257318</v>
      </c>
      <c r="AK228" s="81">
        <v>0</v>
      </c>
      <c r="AL228" s="81">
        <v>0</v>
      </c>
      <c r="AM228" s="81">
        <v>775797.85589221853</v>
      </c>
      <c r="AN228" s="81">
        <v>0</v>
      </c>
      <c r="AO228" s="81">
        <v>0</v>
      </c>
      <c r="AP228" s="82"/>
      <c r="AQ228" s="81">
        <v>109</v>
      </c>
      <c r="AR228" s="81">
        <v>29</v>
      </c>
      <c r="AS228" s="81">
        <v>0</v>
      </c>
      <c r="AT228" s="81">
        <v>0</v>
      </c>
      <c r="AU228" s="81">
        <v>0</v>
      </c>
      <c r="AV228" s="81">
        <v>0</v>
      </c>
      <c r="AW228" s="81" t="s">
        <v>564</v>
      </c>
      <c r="AX228" s="82"/>
      <c r="AY228" s="81">
        <v>506.279</v>
      </c>
      <c r="AZ228" s="81">
        <v>795.8</v>
      </c>
      <c r="BA228" s="81">
        <v>0</v>
      </c>
      <c r="BB228" s="81">
        <v>0</v>
      </c>
      <c r="BC228" s="81">
        <v>0</v>
      </c>
      <c r="BD228" s="81">
        <v>0</v>
      </c>
      <c r="BE228" s="81" t="s">
        <v>564</v>
      </c>
      <c r="BF228" s="82"/>
      <c r="BG228" s="81">
        <v>0</v>
      </c>
      <c r="BH228" s="81">
        <v>0</v>
      </c>
      <c r="BI228" s="81">
        <v>21.6</v>
      </c>
      <c r="BJ228" s="81">
        <v>0</v>
      </c>
      <c r="BK228" s="81">
        <v>0</v>
      </c>
      <c r="BL228" s="81">
        <v>0</v>
      </c>
      <c r="BM228" s="82"/>
      <c r="BN228" s="81">
        <v>0</v>
      </c>
      <c r="BO228" s="81">
        <v>0</v>
      </c>
      <c r="BP228" s="81">
        <v>2</v>
      </c>
      <c r="BQ228" s="81">
        <v>0</v>
      </c>
      <c r="BR228" s="81">
        <v>0</v>
      </c>
      <c r="BS228" s="81">
        <v>0</v>
      </c>
      <c r="BT228"/>
      <c r="BU228" s="80">
        <v>21.6</v>
      </c>
      <c r="BV228" s="80">
        <v>0</v>
      </c>
      <c r="BW228" s="80">
        <v>0</v>
      </c>
      <c r="BX228" s="80">
        <v>0</v>
      </c>
      <c r="BY228" s="80">
        <v>0</v>
      </c>
      <c r="BZ228" s="80">
        <v>0</v>
      </c>
      <c r="CA228" s="80">
        <v>0</v>
      </c>
      <c r="CB228" s="80">
        <v>0</v>
      </c>
      <c r="CC228" s="80">
        <v>0</v>
      </c>
    </row>
    <row r="229" spans="1:81">
      <c r="A229" s="80" t="s">
        <v>2075</v>
      </c>
      <c r="B229" s="80">
        <v>199</v>
      </c>
      <c r="C229" s="80">
        <v>12</v>
      </c>
      <c r="D229" s="80">
        <v>12</v>
      </c>
      <c r="E229" s="80">
        <v>2015</v>
      </c>
      <c r="F229" s="80" t="s">
        <v>91</v>
      </c>
      <c r="G229" s="80" t="s">
        <v>2063</v>
      </c>
      <c r="H229" s="80" t="s">
        <v>2064</v>
      </c>
      <c r="I229" s="177"/>
      <c r="J229" s="81">
        <v>22.284592612093231</v>
      </c>
      <c r="K229" s="81">
        <v>0.81366052128591082</v>
      </c>
      <c r="L229" s="81">
        <v>2.1407891456197228</v>
      </c>
      <c r="M229" s="81">
        <v>6.4655608615019551</v>
      </c>
      <c r="N229" s="81">
        <v>8.9383243651395219</v>
      </c>
      <c r="O229" s="81">
        <v>5.7023121296868613</v>
      </c>
      <c r="P229" s="81">
        <v>11.100878597087334</v>
      </c>
      <c r="Q229" s="81">
        <v>0.40077874561489518</v>
      </c>
      <c r="R229" s="81">
        <v>0</v>
      </c>
      <c r="S229" s="81">
        <v>0</v>
      </c>
      <c r="T229" s="82"/>
      <c r="U229" s="81">
        <v>1694167</v>
      </c>
      <c r="V229" s="81">
        <v>321</v>
      </c>
      <c r="W229" s="81">
        <v>50</v>
      </c>
      <c r="X229" s="81">
        <v>1137</v>
      </c>
      <c r="Y229" s="81">
        <v>2175</v>
      </c>
      <c r="Z229" s="81">
        <v>3313</v>
      </c>
      <c r="AA229" s="81">
        <v>2209</v>
      </c>
      <c r="AB229" s="81">
        <v>5516</v>
      </c>
      <c r="AC229" s="81">
        <v>0</v>
      </c>
      <c r="AD229" s="81">
        <v>0</v>
      </c>
      <c r="AE229" s="82"/>
      <c r="AF229" s="81">
        <v>19871062.397844672</v>
      </c>
      <c r="AG229" s="81">
        <v>550729.65535896085</v>
      </c>
      <c r="AH229" s="81">
        <v>391955.65697654919</v>
      </c>
      <c r="AI229" s="81">
        <v>6949771.0465409551</v>
      </c>
      <c r="AJ229" s="81">
        <v>11491982.898050303</v>
      </c>
      <c r="AK229" s="81">
        <v>0</v>
      </c>
      <c r="AL229" s="81">
        <v>0</v>
      </c>
      <c r="AM229" s="81">
        <v>755944.66125026497</v>
      </c>
      <c r="AN229" s="81">
        <v>0</v>
      </c>
      <c r="AO229" s="81">
        <v>0</v>
      </c>
      <c r="AP229" s="82"/>
      <c r="AQ229" s="81">
        <v>114</v>
      </c>
      <c r="AR229" s="81">
        <v>37</v>
      </c>
      <c r="AS229" s="81">
        <v>0</v>
      </c>
      <c r="AT229" s="81">
        <v>0</v>
      </c>
      <c r="AU229" s="81">
        <v>0</v>
      </c>
      <c r="AV229" s="81">
        <v>0</v>
      </c>
      <c r="AW229" s="81" t="s">
        <v>564</v>
      </c>
      <c r="AX229" s="82"/>
      <c r="AY229" s="81">
        <v>546.13900000000001</v>
      </c>
      <c r="AZ229" s="81">
        <v>1013.1</v>
      </c>
      <c r="BA229" s="81">
        <v>0</v>
      </c>
      <c r="BB229" s="81">
        <v>0</v>
      </c>
      <c r="BC229" s="81">
        <v>0</v>
      </c>
      <c r="BD229" s="81">
        <v>0</v>
      </c>
      <c r="BE229" s="81" t="s">
        <v>564</v>
      </c>
      <c r="BF229" s="82"/>
      <c r="BG229" s="81">
        <v>0</v>
      </c>
      <c r="BH229" s="81">
        <v>0</v>
      </c>
      <c r="BI229" s="81">
        <v>18.113</v>
      </c>
      <c r="BJ229" s="81">
        <v>0</v>
      </c>
      <c r="BK229" s="81">
        <v>0</v>
      </c>
      <c r="BL229" s="81">
        <v>0</v>
      </c>
      <c r="BM229" s="82"/>
      <c r="BN229" s="81">
        <v>0</v>
      </c>
      <c r="BO229" s="81">
        <v>0</v>
      </c>
      <c r="BP229" s="81">
        <v>2</v>
      </c>
      <c r="BQ229" s="81">
        <v>0</v>
      </c>
      <c r="BR229" s="81">
        <v>0</v>
      </c>
      <c r="BS229" s="81">
        <v>0</v>
      </c>
      <c r="BT229"/>
      <c r="BU229" s="80">
        <v>18.113</v>
      </c>
      <c r="BV229" s="80">
        <v>0</v>
      </c>
      <c r="BW229" s="80">
        <v>0</v>
      </c>
      <c r="BX229" s="80">
        <v>0</v>
      </c>
      <c r="BY229" s="80">
        <v>0</v>
      </c>
      <c r="BZ229" s="80">
        <v>0</v>
      </c>
      <c r="CA229" s="80">
        <v>0</v>
      </c>
      <c r="CB229" s="80">
        <v>0</v>
      </c>
      <c r="CC229" s="80">
        <v>0</v>
      </c>
    </row>
    <row r="230" spans="1:81">
      <c r="A230" s="80" t="s">
        <v>2076</v>
      </c>
      <c r="B230" s="80">
        <v>200</v>
      </c>
      <c r="C230" s="80">
        <v>13</v>
      </c>
      <c r="D230" s="80">
        <v>12</v>
      </c>
      <c r="E230" s="80">
        <v>2016</v>
      </c>
      <c r="F230" s="80" t="s">
        <v>92</v>
      </c>
      <c r="G230" s="80" t="s">
        <v>2063</v>
      </c>
      <c r="H230" s="80" t="s">
        <v>2064</v>
      </c>
      <c r="I230" s="177"/>
      <c r="J230" s="81">
        <v>13.256518235093541</v>
      </c>
      <c r="K230" s="81">
        <v>0.77185000840632489</v>
      </c>
      <c r="L230" s="81">
        <v>2.3096576070367618</v>
      </c>
      <c r="M230" s="81">
        <v>4.602993308130495</v>
      </c>
      <c r="N230" s="81">
        <v>7.5222974004731311</v>
      </c>
      <c r="O230" s="81">
        <v>5.6177637804941591</v>
      </c>
      <c r="P230" s="81">
        <v>10.674612089131401</v>
      </c>
      <c r="Q230" s="81">
        <v>0.38480328773391553</v>
      </c>
      <c r="R230" s="81">
        <v>0</v>
      </c>
      <c r="S230" s="81">
        <v>0</v>
      </c>
      <c r="T230" s="82"/>
      <c r="U230" s="81">
        <v>1189397</v>
      </c>
      <c r="V230" s="81">
        <v>321</v>
      </c>
      <c r="W230" s="81">
        <v>50</v>
      </c>
      <c r="X230" s="81">
        <v>1137</v>
      </c>
      <c r="Y230" s="81">
        <v>2191</v>
      </c>
      <c r="Z230" s="81">
        <v>3304</v>
      </c>
      <c r="AA230" s="81">
        <v>2197</v>
      </c>
      <c r="AB230" s="81">
        <v>5448</v>
      </c>
      <c r="AC230" s="81">
        <v>0</v>
      </c>
      <c r="AD230" s="81">
        <v>0</v>
      </c>
      <c r="AE230" s="82"/>
      <c r="AF230" s="81">
        <v>13142550.92674014</v>
      </c>
      <c r="AG230" s="81">
        <v>549016.13983115682</v>
      </c>
      <c r="AH230" s="81">
        <v>364668.00814154668</v>
      </c>
      <c r="AI230" s="81">
        <v>6695461.1589301964</v>
      </c>
      <c r="AJ230" s="81">
        <v>12518704.28573212</v>
      </c>
      <c r="AK230" s="81">
        <v>0</v>
      </c>
      <c r="AL230" s="81">
        <v>0</v>
      </c>
      <c r="AM230" s="81">
        <v>747205.60129092482</v>
      </c>
      <c r="AN230" s="81">
        <v>0</v>
      </c>
      <c r="AO230" s="81">
        <v>0</v>
      </c>
      <c r="AP230" s="82"/>
      <c r="AQ230" s="81">
        <v>117</v>
      </c>
      <c r="AR230" s="81">
        <v>42</v>
      </c>
      <c r="AS230" s="81">
        <v>0</v>
      </c>
      <c r="AT230" s="81">
        <v>0</v>
      </c>
      <c r="AU230" s="81">
        <v>0</v>
      </c>
      <c r="AV230" s="81">
        <v>0</v>
      </c>
      <c r="AW230" s="81" t="s">
        <v>564</v>
      </c>
      <c r="AX230" s="82"/>
      <c r="AY230" s="81">
        <v>564.53899999999999</v>
      </c>
      <c r="AZ230" s="81">
        <v>1236.3</v>
      </c>
      <c r="BA230" s="81">
        <v>0</v>
      </c>
      <c r="BB230" s="81">
        <v>0</v>
      </c>
      <c r="BC230" s="81">
        <v>0</v>
      </c>
      <c r="BD230" s="81">
        <v>0</v>
      </c>
      <c r="BE230" s="81" t="s">
        <v>564</v>
      </c>
      <c r="BF230" s="82"/>
      <c r="BG230" s="81">
        <v>0</v>
      </c>
      <c r="BH230" s="81">
        <v>0</v>
      </c>
      <c r="BI230" s="81">
        <v>18.707999999999998</v>
      </c>
      <c r="BJ230" s="81">
        <v>0</v>
      </c>
      <c r="BK230" s="81">
        <v>0</v>
      </c>
      <c r="BL230" s="81">
        <v>0</v>
      </c>
      <c r="BM230" s="82"/>
      <c r="BN230" s="81">
        <v>0</v>
      </c>
      <c r="BO230" s="81">
        <v>0</v>
      </c>
      <c r="BP230" s="81">
        <v>2</v>
      </c>
      <c r="BQ230" s="81">
        <v>0</v>
      </c>
      <c r="BR230" s="81">
        <v>0</v>
      </c>
      <c r="BS230" s="81">
        <v>0</v>
      </c>
      <c r="BT230"/>
      <c r="BU230" s="80">
        <v>18.707999999999998</v>
      </c>
      <c r="BV230" s="80">
        <v>0</v>
      </c>
      <c r="BW230" s="80">
        <v>0</v>
      </c>
      <c r="BX230" s="80">
        <v>0</v>
      </c>
      <c r="BY230" s="80">
        <v>0</v>
      </c>
      <c r="BZ230" s="80">
        <v>0</v>
      </c>
      <c r="CA230" s="80">
        <v>0</v>
      </c>
      <c r="CB230" s="80">
        <v>0</v>
      </c>
      <c r="CC230" s="80">
        <v>0</v>
      </c>
    </row>
    <row r="231" spans="1:81">
      <c r="A231" s="80" t="s">
        <v>2077</v>
      </c>
      <c r="B231" s="80">
        <v>201</v>
      </c>
      <c r="C231" s="80">
        <v>14</v>
      </c>
      <c r="D231" s="80">
        <v>12</v>
      </c>
      <c r="E231" s="80">
        <v>2017</v>
      </c>
      <c r="F231" s="80" t="s">
        <v>71</v>
      </c>
      <c r="G231" s="80" t="s">
        <v>2063</v>
      </c>
      <c r="H231" s="80" t="s">
        <v>2064</v>
      </c>
      <c r="I231" s="177"/>
      <c r="J231" s="81">
        <v>15.477307315267467</v>
      </c>
      <c r="K231" s="81">
        <v>0.78217693552831657</v>
      </c>
      <c r="L231" s="81">
        <v>2.1833214681560742</v>
      </c>
      <c r="M231" s="81">
        <v>4.6563188624014531</v>
      </c>
      <c r="N231" s="81">
        <v>7.5088222181987643</v>
      </c>
      <c r="O231" s="81">
        <v>5.5210776203126937</v>
      </c>
      <c r="P231" s="81">
        <v>10.428358317685948</v>
      </c>
      <c r="Q231" s="81">
        <v>0.36704774074292668</v>
      </c>
      <c r="R231" s="81">
        <v>0</v>
      </c>
      <c r="S231" s="81">
        <v>0</v>
      </c>
      <c r="T231" s="82"/>
      <c r="U231" s="81">
        <v>1393535</v>
      </c>
      <c r="V231" s="81">
        <v>321</v>
      </c>
      <c r="W231" s="81">
        <v>50</v>
      </c>
      <c r="X231" s="81">
        <v>1137</v>
      </c>
      <c r="Y231" s="81">
        <v>2194</v>
      </c>
      <c r="Z231" s="81">
        <v>3301</v>
      </c>
      <c r="AA231" s="81">
        <v>2160</v>
      </c>
      <c r="AB231" s="81">
        <v>5374</v>
      </c>
      <c r="AC231" s="81">
        <v>0</v>
      </c>
      <c r="AD231" s="81">
        <v>0</v>
      </c>
      <c r="AE231" s="82"/>
      <c r="AF231" s="81">
        <v>15858346.706407821</v>
      </c>
      <c r="AG231" s="81">
        <v>559433.45821958012</v>
      </c>
      <c r="AH231" s="81">
        <v>455644.96606670559</v>
      </c>
      <c r="AI231" s="81">
        <v>6959187.5121535128</v>
      </c>
      <c r="AJ231" s="81">
        <v>11855397.70223311</v>
      </c>
      <c r="AK231" s="81">
        <v>0</v>
      </c>
      <c r="AL231" s="81">
        <v>0</v>
      </c>
      <c r="AM231" s="81">
        <v>738209.62481075595</v>
      </c>
      <c r="AN231" s="81">
        <v>0</v>
      </c>
      <c r="AO231" s="81">
        <v>0</v>
      </c>
      <c r="AP231" s="82"/>
      <c r="AQ231" s="81">
        <v>118</v>
      </c>
      <c r="AR231" s="81">
        <v>49</v>
      </c>
      <c r="AS231" s="81">
        <v>0</v>
      </c>
      <c r="AT231" s="81">
        <v>0</v>
      </c>
      <c r="AU231" s="81">
        <v>0</v>
      </c>
      <c r="AV231" s="81">
        <v>0</v>
      </c>
      <c r="AW231" s="81" t="s">
        <v>564</v>
      </c>
      <c r="AX231" s="82"/>
      <c r="AY231" s="81">
        <v>572.03899999999999</v>
      </c>
      <c r="AZ231" s="81">
        <v>1514.1</v>
      </c>
      <c r="BA231" s="81">
        <v>0</v>
      </c>
      <c r="BB231" s="81">
        <v>0</v>
      </c>
      <c r="BC231" s="81">
        <v>0</v>
      </c>
      <c r="BD231" s="81">
        <v>0</v>
      </c>
      <c r="BE231" s="81" t="s">
        <v>564</v>
      </c>
      <c r="BF231" s="82"/>
      <c r="BG231" s="81">
        <v>0</v>
      </c>
      <c r="BH231" s="81">
        <v>0</v>
      </c>
      <c r="BI231" s="81">
        <v>16.690000000000001</v>
      </c>
      <c r="BJ231" s="81">
        <v>0</v>
      </c>
      <c r="BK231" s="81">
        <v>0</v>
      </c>
      <c r="BL231" s="81">
        <v>0</v>
      </c>
      <c r="BM231" s="82"/>
      <c r="BN231" s="81">
        <v>0</v>
      </c>
      <c r="BO231" s="81">
        <v>0</v>
      </c>
      <c r="BP231" s="81">
        <v>2</v>
      </c>
      <c r="BQ231" s="81">
        <v>0</v>
      </c>
      <c r="BR231" s="81">
        <v>0</v>
      </c>
      <c r="BS231" s="81">
        <v>0</v>
      </c>
      <c r="BT231"/>
      <c r="BU231" s="80">
        <v>16.690000000000001</v>
      </c>
      <c r="BV231" s="80">
        <v>0</v>
      </c>
      <c r="BW231" s="80">
        <v>0</v>
      </c>
      <c r="BX231" s="80">
        <v>0</v>
      </c>
      <c r="BY231" s="80">
        <v>0</v>
      </c>
      <c r="BZ231" s="80">
        <v>0</v>
      </c>
      <c r="CA231" s="80">
        <v>0</v>
      </c>
      <c r="CB231" s="80">
        <v>0</v>
      </c>
      <c r="CC231" s="80">
        <v>0</v>
      </c>
    </row>
    <row r="232" spans="1:81">
      <c r="A232" s="80" t="s">
        <v>2078</v>
      </c>
      <c r="B232" s="80">
        <v>202</v>
      </c>
      <c r="C232" s="80">
        <v>15</v>
      </c>
      <c r="D232" s="80">
        <v>12</v>
      </c>
      <c r="E232" s="80">
        <v>2018</v>
      </c>
      <c r="F232" s="80" t="s">
        <v>93</v>
      </c>
      <c r="G232" s="80" t="s">
        <v>2063</v>
      </c>
      <c r="H232" s="80" t="s">
        <v>2064</v>
      </c>
      <c r="I232" s="177"/>
      <c r="J232" s="81">
        <v>13.944327828221727</v>
      </c>
      <c r="K232" s="81">
        <v>0.7410179277322263</v>
      </c>
      <c r="L232" s="81">
        <v>1.9944407435129015</v>
      </c>
      <c r="M232" s="81">
        <v>4.6062751637583323</v>
      </c>
      <c r="N232" s="81">
        <v>7.1837479709600265</v>
      </c>
      <c r="O232" s="81">
        <v>5.3828850280990839</v>
      </c>
      <c r="P232" s="81">
        <v>10.343671504422538</v>
      </c>
      <c r="Q232" s="81">
        <v>0.33413706443538255</v>
      </c>
      <c r="R232" s="81">
        <v>0</v>
      </c>
      <c r="S232" s="81">
        <v>0</v>
      </c>
      <c r="T232" s="82"/>
      <c r="U232" s="81">
        <v>1349516</v>
      </c>
      <c r="V232" s="81">
        <v>321</v>
      </c>
      <c r="W232" s="81">
        <v>50</v>
      </c>
      <c r="X232" s="81">
        <v>1137</v>
      </c>
      <c r="Y232" s="81">
        <v>2185</v>
      </c>
      <c r="Z232" s="81">
        <v>3280</v>
      </c>
      <c r="AA232" s="81">
        <v>2164</v>
      </c>
      <c r="AB232" s="81">
        <v>5272</v>
      </c>
      <c r="AC232" s="81">
        <v>0</v>
      </c>
      <c r="AD232" s="81">
        <v>0</v>
      </c>
      <c r="AE232" s="82"/>
      <c r="AF232" s="81">
        <v>15042378.264030561</v>
      </c>
      <c r="AG232" s="81">
        <v>498814.72850148898</v>
      </c>
      <c r="AH232" s="81">
        <v>419768.89250727132</v>
      </c>
      <c r="AI232" s="81">
        <v>6609549.7630032049</v>
      </c>
      <c r="AJ232" s="81">
        <v>11613452.30038725</v>
      </c>
      <c r="AK232" s="81">
        <v>0</v>
      </c>
      <c r="AL232" s="81">
        <v>0</v>
      </c>
      <c r="AM232" s="81">
        <v>725696.65567181283</v>
      </c>
      <c r="AN232" s="81">
        <v>0</v>
      </c>
      <c r="AO232" s="81">
        <v>0</v>
      </c>
      <c r="AP232" s="82"/>
      <c r="AQ232" s="81">
        <v>126</v>
      </c>
      <c r="AR232" s="81">
        <v>52</v>
      </c>
      <c r="AS232" s="81">
        <v>0</v>
      </c>
      <c r="AT232" s="81">
        <v>0</v>
      </c>
      <c r="AU232" s="81">
        <v>0</v>
      </c>
      <c r="AV232" s="81">
        <v>0</v>
      </c>
      <c r="AW232" s="81" t="s">
        <v>564</v>
      </c>
      <c r="AX232" s="82"/>
      <c r="AY232" s="81">
        <v>609.23900000000003</v>
      </c>
      <c r="AZ232" s="81">
        <v>1594</v>
      </c>
      <c r="BA232" s="81">
        <v>0</v>
      </c>
      <c r="BB232" s="81">
        <v>0</v>
      </c>
      <c r="BC232" s="81">
        <v>0</v>
      </c>
      <c r="BD232" s="81">
        <v>0</v>
      </c>
      <c r="BE232" s="81" t="s">
        <v>564</v>
      </c>
      <c r="BF232" s="82"/>
      <c r="BG232" s="81">
        <v>0</v>
      </c>
      <c r="BH232" s="81">
        <v>0</v>
      </c>
      <c r="BI232" s="81">
        <v>18.373999999999999</v>
      </c>
      <c r="BJ232" s="81">
        <v>0</v>
      </c>
      <c r="BK232" s="81">
        <v>0</v>
      </c>
      <c r="BL232" s="81">
        <v>0</v>
      </c>
      <c r="BM232" s="82"/>
      <c r="BN232" s="81">
        <v>0</v>
      </c>
      <c r="BO232" s="81">
        <v>0</v>
      </c>
      <c r="BP232" s="81">
        <v>2</v>
      </c>
      <c r="BQ232" s="81">
        <v>0</v>
      </c>
      <c r="BR232" s="81">
        <v>0</v>
      </c>
      <c r="BS232" s="81">
        <v>0</v>
      </c>
      <c r="BT232"/>
      <c r="BU232" s="80">
        <v>18.373999999999999</v>
      </c>
      <c r="BV232" s="80">
        <v>0</v>
      </c>
      <c r="BW232" s="80">
        <v>0</v>
      </c>
      <c r="BX232" s="80">
        <v>0</v>
      </c>
      <c r="BY232" s="80">
        <v>0</v>
      </c>
      <c r="BZ232" s="80">
        <v>0</v>
      </c>
      <c r="CA232" s="80">
        <v>0</v>
      </c>
      <c r="CB232" s="80">
        <v>0</v>
      </c>
      <c r="CC232" s="80">
        <v>0</v>
      </c>
    </row>
    <row r="233" spans="1:81">
      <c r="A233" s="80" t="s">
        <v>2079</v>
      </c>
      <c r="B233" s="80">
        <v>203</v>
      </c>
      <c r="C233" s="80">
        <v>16</v>
      </c>
      <c r="D233" s="80">
        <v>12</v>
      </c>
      <c r="E233" s="80">
        <v>2019</v>
      </c>
      <c r="F233" s="80" t="s">
        <v>73</v>
      </c>
      <c r="G233" s="80" t="s">
        <v>2063</v>
      </c>
      <c r="H233" s="80" t="s">
        <v>2064</v>
      </c>
      <c r="I233" s="177"/>
      <c r="J233" s="81">
        <v>11.375164970242736</v>
      </c>
      <c r="K233" s="81">
        <v>0.63348269235102728</v>
      </c>
      <c r="L233" s="81">
        <v>1.9634286933796317</v>
      </c>
      <c r="M233" s="81">
        <v>3.8900486241399119</v>
      </c>
      <c r="N233" s="81">
        <v>5.6289032921889781</v>
      </c>
      <c r="O233" s="81">
        <v>5.1847359914012534</v>
      </c>
      <c r="P233" s="81">
        <v>10.291641867295514</v>
      </c>
      <c r="Q233" s="81">
        <v>0.31718318019286906</v>
      </c>
      <c r="R233" s="81">
        <v>0</v>
      </c>
      <c r="S233" s="81">
        <v>0</v>
      </c>
      <c r="T233" s="82"/>
      <c r="U233" s="81">
        <v>1343997</v>
      </c>
      <c r="V233" s="81">
        <v>321</v>
      </c>
      <c r="W233" s="81">
        <v>50</v>
      </c>
      <c r="X233" s="81">
        <v>1137</v>
      </c>
      <c r="Y233" s="81">
        <v>2177</v>
      </c>
      <c r="Z233" s="81">
        <v>3246</v>
      </c>
      <c r="AA233" s="81">
        <v>2137</v>
      </c>
      <c r="AB233" s="81">
        <v>5140</v>
      </c>
      <c r="AC233" s="81">
        <v>0</v>
      </c>
      <c r="AD233" s="81">
        <v>0</v>
      </c>
      <c r="AE233" s="82"/>
      <c r="AF233" s="81">
        <v>14718509.423919279</v>
      </c>
      <c r="AG233" s="81">
        <v>484721.70578412508</v>
      </c>
      <c r="AH233" s="81">
        <v>461460.73806960142</v>
      </c>
      <c r="AI233" s="81">
        <v>6977818.8072255924</v>
      </c>
      <c r="AJ233" s="81">
        <v>10681854.852711117</v>
      </c>
      <c r="AK233" s="81">
        <v>0</v>
      </c>
      <c r="AL233" s="81">
        <v>0</v>
      </c>
      <c r="AM233" s="81">
        <v>700029.30610071658</v>
      </c>
      <c r="AN233" s="81">
        <v>0</v>
      </c>
      <c r="AO233" s="81">
        <v>0</v>
      </c>
      <c r="AP233" s="82"/>
      <c r="AQ233" s="81">
        <v>131</v>
      </c>
      <c r="AR233" s="81">
        <v>54</v>
      </c>
      <c r="AS233" s="81">
        <v>0</v>
      </c>
      <c r="AT233" s="81">
        <v>0</v>
      </c>
      <c r="AU233" s="81">
        <v>0</v>
      </c>
      <c r="AV233" s="81">
        <v>0</v>
      </c>
      <c r="AW233" s="81" t="s">
        <v>564</v>
      </c>
      <c r="AX233" s="82"/>
      <c r="AY233" s="81">
        <v>638.03899999999999</v>
      </c>
      <c r="AZ233" s="81">
        <v>1644.9</v>
      </c>
      <c r="BA233" s="81">
        <v>0</v>
      </c>
      <c r="BB233" s="81">
        <v>0</v>
      </c>
      <c r="BC233" s="81">
        <v>0</v>
      </c>
      <c r="BD233" s="81">
        <v>0</v>
      </c>
      <c r="BE233" s="81" t="s">
        <v>564</v>
      </c>
      <c r="BF233" s="82"/>
      <c r="BG233" s="81">
        <v>0</v>
      </c>
      <c r="BH233" s="81">
        <v>0</v>
      </c>
      <c r="BI233" s="81">
        <v>15.371</v>
      </c>
      <c r="BJ233" s="81">
        <v>0</v>
      </c>
      <c r="BK233" s="81">
        <v>0</v>
      </c>
      <c r="BL233" s="81">
        <v>0</v>
      </c>
      <c r="BM233" s="82"/>
      <c r="BN233" s="81">
        <v>0</v>
      </c>
      <c r="BO233" s="81">
        <v>0</v>
      </c>
      <c r="BP233" s="81">
        <v>2</v>
      </c>
      <c r="BQ233" s="81">
        <v>0</v>
      </c>
      <c r="BR233" s="81">
        <v>0</v>
      </c>
      <c r="BS233" s="81">
        <v>0</v>
      </c>
      <c r="BT233"/>
      <c r="BU233" s="80">
        <v>15.371</v>
      </c>
      <c r="BV233" s="80">
        <v>0</v>
      </c>
      <c r="BW233" s="80">
        <v>0</v>
      </c>
      <c r="BX233" s="80">
        <v>0</v>
      </c>
      <c r="BY233" s="80">
        <v>0</v>
      </c>
      <c r="BZ233" s="80">
        <v>0</v>
      </c>
      <c r="CA233" s="80">
        <v>0</v>
      </c>
      <c r="CB233" s="80">
        <v>0</v>
      </c>
      <c r="CC233" s="80">
        <v>0</v>
      </c>
    </row>
    <row r="234" spans="1:81">
      <c r="A234" s="80" t="s">
        <v>2080</v>
      </c>
      <c r="B234" s="80">
        <v>204</v>
      </c>
      <c r="C234" s="80">
        <v>17</v>
      </c>
      <c r="D234" s="80">
        <v>12</v>
      </c>
      <c r="E234" s="80">
        <v>2020</v>
      </c>
      <c r="F234" s="80" t="s">
        <v>218</v>
      </c>
      <c r="G234" s="80" t="s">
        <v>2063</v>
      </c>
      <c r="H234" s="80" t="s">
        <v>2064</v>
      </c>
      <c r="I234" s="177"/>
      <c r="J234" s="81">
        <v>13.9810447177061</v>
      </c>
      <c r="K234" s="81">
        <v>0.7050146447242206</v>
      </c>
      <c r="L234" s="81">
        <v>3.1299597018986165</v>
      </c>
      <c r="M234" s="81">
        <v>4.6583854505773985</v>
      </c>
      <c r="N234" s="81">
        <v>8.1811191314388356</v>
      </c>
      <c r="O234" s="81">
        <v>4.5215708682571014</v>
      </c>
      <c r="P234" s="81">
        <v>9.6187116791489142</v>
      </c>
      <c r="Q234" s="81">
        <v>0.29794090332675671</v>
      </c>
      <c r="R234" s="81">
        <v>0</v>
      </c>
      <c r="S234" s="81">
        <v>0</v>
      </c>
      <c r="T234" s="82"/>
      <c r="U234" s="81">
        <v>1320122</v>
      </c>
      <c r="V234" s="81">
        <v>283</v>
      </c>
      <c r="W234" s="81">
        <v>77</v>
      </c>
      <c r="X234" s="81">
        <v>1172</v>
      </c>
      <c r="Y234" s="81">
        <v>2164</v>
      </c>
      <c r="Z234" s="81">
        <v>3231</v>
      </c>
      <c r="AA234" s="81">
        <v>2170</v>
      </c>
      <c r="AB234" s="81">
        <v>5053</v>
      </c>
      <c r="AC234" s="81">
        <v>0</v>
      </c>
      <c r="AD234" s="81">
        <v>0</v>
      </c>
      <c r="AE234" s="82"/>
      <c r="AF234" s="81">
        <v>13938766.172356021</v>
      </c>
      <c r="AG234" s="81">
        <v>453564.87652057677</v>
      </c>
      <c r="AH234" s="81">
        <v>783335.05653510732</v>
      </c>
      <c r="AI234" s="81">
        <v>6426219.2195006479</v>
      </c>
      <c r="AJ234" s="81">
        <v>12722876.94406517</v>
      </c>
      <c r="AK234" s="81"/>
      <c r="AL234" s="81"/>
      <c r="AM234" s="81">
        <v>659472.64000091457</v>
      </c>
      <c r="AN234" s="81"/>
      <c r="AO234" s="81"/>
      <c r="AP234" s="82"/>
      <c r="AQ234" s="81">
        <v>134</v>
      </c>
      <c r="AR234" s="81">
        <v>59</v>
      </c>
      <c r="AS234" s="81">
        <v>0</v>
      </c>
      <c r="AT234" s="81">
        <v>0</v>
      </c>
      <c r="AU234" s="81">
        <v>0</v>
      </c>
      <c r="AV234" s="81">
        <v>0</v>
      </c>
      <c r="AW234" s="81">
        <v>0</v>
      </c>
      <c r="AX234" s="82"/>
      <c r="AY234" s="81">
        <v>665.5390000000001</v>
      </c>
      <c r="AZ234" s="81">
        <v>2055.4</v>
      </c>
      <c r="BA234" s="81">
        <v>0</v>
      </c>
      <c r="BB234" s="81">
        <v>0</v>
      </c>
      <c r="BC234" s="81">
        <v>0</v>
      </c>
      <c r="BD234" s="81">
        <v>0</v>
      </c>
      <c r="BE234" s="81">
        <v>0</v>
      </c>
      <c r="BF234" s="82"/>
      <c r="BG234" s="81">
        <v>0</v>
      </c>
      <c r="BH234" s="81">
        <v>0</v>
      </c>
      <c r="BI234" s="81">
        <v>11.955</v>
      </c>
      <c r="BJ234" s="81">
        <v>0</v>
      </c>
      <c r="BK234" s="81">
        <v>0</v>
      </c>
      <c r="BL234" s="81">
        <v>0</v>
      </c>
      <c r="BM234" s="82"/>
      <c r="BN234" s="81">
        <v>0</v>
      </c>
      <c r="BO234" s="81">
        <v>0</v>
      </c>
      <c r="BP234" s="81">
        <v>2</v>
      </c>
      <c r="BQ234" s="81">
        <v>0</v>
      </c>
      <c r="BR234" s="81">
        <v>0</v>
      </c>
      <c r="BS234" s="81">
        <v>0</v>
      </c>
      <c r="BT234"/>
      <c r="BU234" s="80">
        <v>11.955</v>
      </c>
      <c r="BV234" s="80">
        <v>0</v>
      </c>
      <c r="BW234" s="80">
        <v>0</v>
      </c>
      <c r="BX234" s="80">
        <v>0</v>
      </c>
      <c r="BY234" s="80">
        <v>0</v>
      </c>
      <c r="BZ234" s="80">
        <v>0</v>
      </c>
      <c r="CA234" s="80">
        <v>0</v>
      </c>
      <c r="CB234" s="80">
        <v>0</v>
      </c>
      <c r="CC234" s="80">
        <v>0</v>
      </c>
    </row>
    <row r="235" spans="1:81">
      <c r="A235" s="80" t="s">
        <v>2081</v>
      </c>
      <c r="B235" s="80">
        <v>204</v>
      </c>
      <c r="C235" s="80">
        <v>18</v>
      </c>
      <c r="D235" s="80">
        <v>12</v>
      </c>
      <c r="E235" s="80">
        <v>2021</v>
      </c>
      <c r="F235" s="80" t="s">
        <v>75</v>
      </c>
      <c r="G235" s="174" t="s">
        <v>2063</v>
      </c>
      <c r="H235" s="80" t="s">
        <v>2064</v>
      </c>
      <c r="I235" s="177"/>
      <c r="J235" s="81">
        <v>11.061801525810955</v>
      </c>
      <c r="K235" s="81">
        <v>0.69868815908001591</v>
      </c>
      <c r="L235" s="81">
        <v>3.2201989716917119</v>
      </c>
      <c r="M235" s="81">
        <v>4.9373060381720029</v>
      </c>
      <c r="N235" s="81">
        <v>6.909737106789418</v>
      </c>
      <c r="O235" s="81">
        <v>4.3069527947271036</v>
      </c>
      <c r="P235" s="81">
        <v>9.826921113269691</v>
      </c>
      <c r="Q235" s="81">
        <v>0.29608639506674567</v>
      </c>
      <c r="R235" s="81">
        <v>0</v>
      </c>
      <c r="S235" s="81">
        <v>0</v>
      </c>
      <c r="T235" s="82"/>
      <c r="U235" s="81">
        <v>1227055</v>
      </c>
      <c r="V235" s="81">
        <v>283</v>
      </c>
      <c r="W235" s="81">
        <v>77</v>
      </c>
      <c r="X235" s="81">
        <v>1172</v>
      </c>
      <c r="Y235" s="81">
        <v>2168</v>
      </c>
      <c r="Z235" s="81">
        <v>3169</v>
      </c>
      <c r="AA235" s="81">
        <v>2162</v>
      </c>
      <c r="AB235" s="81">
        <v>4962</v>
      </c>
      <c r="AC235" s="81">
        <v>0</v>
      </c>
      <c r="AD235" s="81">
        <v>0</v>
      </c>
      <c r="AE235" s="82"/>
      <c r="AF235" s="81">
        <v>11837308.626807014</v>
      </c>
      <c r="AG235" s="81">
        <v>462811.55706082436</v>
      </c>
      <c r="AH235" s="81">
        <v>831286.59784291277</v>
      </c>
      <c r="AI235" s="81">
        <v>7496673.509810972</v>
      </c>
      <c r="AJ235" s="81">
        <v>11700104.854462037</v>
      </c>
      <c r="AK235" s="81">
        <v>0</v>
      </c>
      <c r="AL235" s="81">
        <v>0</v>
      </c>
      <c r="AM235" s="81">
        <v>651331.4113023181</v>
      </c>
      <c r="AN235" s="81">
        <v>0</v>
      </c>
      <c r="AO235" s="81">
        <v>0</v>
      </c>
      <c r="AP235" s="82"/>
      <c r="AQ235" s="81">
        <v>141</v>
      </c>
      <c r="AR235" s="81">
        <v>62</v>
      </c>
      <c r="AS235" s="81">
        <v>0</v>
      </c>
      <c r="AT235" s="81">
        <v>0</v>
      </c>
      <c r="AU235" s="81">
        <v>0</v>
      </c>
      <c r="AV235" s="81">
        <v>0</v>
      </c>
      <c r="AW235" s="81"/>
      <c r="AX235" s="82"/>
      <c r="AY235" s="81">
        <v>710.83900000000017</v>
      </c>
      <c r="AZ235" s="81">
        <v>2187.4</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2082</v>
      </c>
      <c r="B236" s="80">
        <v>204</v>
      </c>
      <c r="C236" s="80">
        <v>19</v>
      </c>
      <c r="D236" s="80">
        <v>12</v>
      </c>
      <c r="E236" s="80">
        <v>2022</v>
      </c>
      <c r="F236" s="80" t="s">
        <v>568</v>
      </c>
      <c r="G236" s="174" t="s">
        <v>2063</v>
      </c>
      <c r="H236" s="80" t="s">
        <v>2064</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144</v>
      </c>
      <c r="AR236" s="81">
        <v>63</v>
      </c>
      <c r="AS236" s="81">
        <v>0</v>
      </c>
      <c r="AT236" s="81">
        <v>0</v>
      </c>
      <c r="AU236" s="81">
        <v>0</v>
      </c>
      <c r="AV236" s="81">
        <v>0</v>
      </c>
      <c r="AW236" s="81"/>
      <c r="AX236" s="82"/>
      <c r="AY236" s="81">
        <v>724.0390000000001</v>
      </c>
      <c r="AZ236" s="81">
        <v>2236.8999999999996</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2083</v>
      </c>
      <c r="B237" s="80">
        <v>188</v>
      </c>
      <c r="C237" s="80">
        <v>1</v>
      </c>
      <c r="D237" s="80">
        <v>12</v>
      </c>
      <c r="E237" s="80">
        <v>1990</v>
      </c>
      <c r="F237" s="80" t="s">
        <v>562</v>
      </c>
      <c r="G237" s="80" t="s">
        <v>2084</v>
      </c>
      <c r="H237" s="80" t="s">
        <v>2085</v>
      </c>
      <c r="I237" s="177"/>
      <c r="J237" s="81">
        <v>2.9141479845865002</v>
      </c>
      <c r="K237" s="81">
        <v>1.888617615571841</v>
      </c>
      <c r="L237" s="81">
        <v>2.3026547111707281</v>
      </c>
      <c r="M237" s="81">
        <v>2.5459417341866377</v>
      </c>
      <c r="N237" s="81">
        <v>5.0469171560062875</v>
      </c>
      <c r="O237" s="81">
        <v>5.5043414384919576</v>
      </c>
      <c r="P237" s="81">
        <v>10.868531428580056</v>
      </c>
      <c r="Q237" s="81">
        <v>0.48778675581179975</v>
      </c>
      <c r="R237" s="81">
        <v>0</v>
      </c>
      <c r="S237" s="81">
        <v>0.48054939093884297</v>
      </c>
      <c r="T237" s="82"/>
      <c r="U237" s="81">
        <v>303023</v>
      </c>
      <c r="V237" s="81">
        <v>581</v>
      </c>
      <c r="W237" s="81">
        <v>26</v>
      </c>
      <c r="X237" s="81">
        <v>878</v>
      </c>
      <c r="Y237" s="81">
        <v>1729</v>
      </c>
      <c r="Z237" s="81">
        <v>2264</v>
      </c>
      <c r="AA237" s="81">
        <v>2639</v>
      </c>
      <c r="AB237" s="81">
        <v>7920</v>
      </c>
      <c r="AC237" s="81">
        <v>0</v>
      </c>
      <c r="AD237" s="81">
        <v>0.48054939093884297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2086</v>
      </c>
      <c r="B238" s="80">
        <v>189</v>
      </c>
      <c r="C238" s="80">
        <v>2</v>
      </c>
      <c r="D238" s="80">
        <v>12</v>
      </c>
      <c r="E238" s="80">
        <v>2005</v>
      </c>
      <c r="F238" s="80" t="s">
        <v>565</v>
      </c>
      <c r="G238" s="80" t="s">
        <v>2084</v>
      </c>
      <c r="H238" s="80" t="s">
        <v>2085</v>
      </c>
      <c r="I238" s="177"/>
      <c r="J238" s="81">
        <v>4.8729088257692776</v>
      </c>
      <c r="K238" s="81">
        <v>1.0049717613763161</v>
      </c>
      <c r="L238" s="81">
        <v>1.5076475604151007</v>
      </c>
      <c r="M238" s="81">
        <v>4.2331161101372059</v>
      </c>
      <c r="N238" s="81">
        <v>8.9323122499225445</v>
      </c>
      <c r="O238" s="81">
        <v>7.8682081721004957</v>
      </c>
      <c r="P238" s="81">
        <v>12.144222371902643</v>
      </c>
      <c r="Q238" s="81">
        <v>0.41381757552440396</v>
      </c>
      <c r="R238" s="81">
        <v>0</v>
      </c>
      <c r="S238" s="81">
        <v>6.5576383999999988E-2</v>
      </c>
      <c r="T238" s="82"/>
      <c r="U238" s="81">
        <v>527423</v>
      </c>
      <c r="V238" s="81">
        <v>383</v>
      </c>
      <c r="W238" s="81">
        <v>18</v>
      </c>
      <c r="X238" s="81">
        <v>685</v>
      </c>
      <c r="Y238" s="81">
        <v>1971</v>
      </c>
      <c r="Z238" s="81">
        <v>3745</v>
      </c>
      <c r="AA238" s="81">
        <v>2415</v>
      </c>
      <c r="AB238" s="81">
        <v>7024</v>
      </c>
      <c r="AC238" s="81">
        <v>0</v>
      </c>
      <c r="AD238" s="81">
        <v>6.5576383999999988E-2</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2087</v>
      </c>
      <c r="B239" s="80">
        <v>190</v>
      </c>
      <c r="C239" s="80">
        <v>3</v>
      </c>
      <c r="D239" s="80">
        <v>12</v>
      </c>
      <c r="E239" s="80">
        <v>2006</v>
      </c>
      <c r="F239" s="80" t="s">
        <v>566</v>
      </c>
      <c r="G239" s="80" t="s">
        <v>2084</v>
      </c>
      <c r="H239" s="80" t="s">
        <v>2085</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2088</v>
      </c>
      <c r="B240" s="80">
        <v>191</v>
      </c>
      <c r="C240" s="80">
        <v>4</v>
      </c>
      <c r="D240" s="80">
        <v>12</v>
      </c>
      <c r="E240" s="80">
        <v>2007</v>
      </c>
      <c r="F240" s="80" t="s">
        <v>567</v>
      </c>
      <c r="G240" s="80" t="s">
        <v>2084</v>
      </c>
      <c r="H240" s="80" t="s">
        <v>2085</v>
      </c>
      <c r="I240" s="177"/>
      <c r="J240" s="81">
        <v>3.6501363598747574</v>
      </c>
      <c r="K240" s="81">
        <v>0.88353756439190556</v>
      </c>
      <c r="L240" s="81">
        <v>1.7375023912177565</v>
      </c>
      <c r="M240" s="81">
        <v>3.5106842731317416</v>
      </c>
      <c r="N240" s="81">
        <v>8.9926076270744986</v>
      </c>
      <c r="O240" s="81">
        <v>7.4314163349103541</v>
      </c>
      <c r="P240" s="81">
        <v>11.995171813000905</v>
      </c>
      <c r="Q240" s="81">
        <v>0.4207512829685518</v>
      </c>
      <c r="R240" s="81">
        <v>0</v>
      </c>
      <c r="S240" s="81">
        <v>3.4749040600000003E-2</v>
      </c>
      <c r="T240" s="82"/>
      <c r="U240" s="81">
        <v>466165</v>
      </c>
      <c r="V240" s="81">
        <v>352</v>
      </c>
      <c r="W240" s="81">
        <v>26</v>
      </c>
      <c r="X240" s="81">
        <v>765</v>
      </c>
      <c r="Y240" s="81">
        <v>1946</v>
      </c>
      <c r="Z240" s="81">
        <v>3677</v>
      </c>
      <c r="AA240" s="81">
        <v>2349</v>
      </c>
      <c r="AB240" s="81">
        <v>6764</v>
      </c>
      <c r="AC240" s="81">
        <v>0</v>
      </c>
      <c r="AD240" s="81">
        <v>3.4749040600000003E-2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2089</v>
      </c>
      <c r="B241" s="80">
        <v>192</v>
      </c>
      <c r="C241" s="80">
        <v>5</v>
      </c>
      <c r="D241" s="80">
        <v>12</v>
      </c>
      <c r="E241" s="80">
        <v>2008</v>
      </c>
      <c r="F241" s="80" t="s">
        <v>84</v>
      </c>
      <c r="G241" s="80" t="s">
        <v>2084</v>
      </c>
      <c r="H241" s="80" t="s">
        <v>2085</v>
      </c>
      <c r="I241" s="177"/>
      <c r="J241" s="81">
        <v>4.5698410422144056</v>
      </c>
      <c r="K241" s="81">
        <v>0.69997740010259268</v>
      </c>
      <c r="L241" s="81">
        <v>1.6974048915065865</v>
      </c>
      <c r="M241" s="81">
        <v>3.9340992700736552</v>
      </c>
      <c r="N241" s="81">
        <v>8.5585191464283881</v>
      </c>
      <c r="O241" s="81">
        <v>7.3473479597913176</v>
      </c>
      <c r="P241" s="81">
        <v>11.644856540636923</v>
      </c>
      <c r="Q241" s="81">
        <v>0.40544255761658121</v>
      </c>
      <c r="R241" s="81">
        <v>0</v>
      </c>
      <c r="S241" s="81">
        <v>5.2894689400000007E-2</v>
      </c>
      <c r="T241" s="82"/>
      <c r="U241" s="81">
        <v>608192</v>
      </c>
      <c r="V241" s="81">
        <v>352</v>
      </c>
      <c r="W241" s="81">
        <v>26</v>
      </c>
      <c r="X241" s="81">
        <v>765</v>
      </c>
      <c r="Y241" s="81">
        <v>1941</v>
      </c>
      <c r="Z241" s="81">
        <v>3763</v>
      </c>
      <c r="AA241" s="81">
        <v>2283</v>
      </c>
      <c r="AB241" s="81">
        <v>6625</v>
      </c>
      <c r="AC241" s="81">
        <v>0</v>
      </c>
      <c r="AD241" s="81">
        <v>5.2894689400000007E-2</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2090</v>
      </c>
      <c r="B242" s="80">
        <v>193</v>
      </c>
      <c r="C242" s="80">
        <v>6</v>
      </c>
      <c r="D242" s="80">
        <v>12</v>
      </c>
      <c r="E242" s="80">
        <v>2009</v>
      </c>
      <c r="F242" s="80" t="s">
        <v>85</v>
      </c>
      <c r="G242" s="80" t="s">
        <v>2084</v>
      </c>
      <c r="H242" s="80" t="s">
        <v>2085</v>
      </c>
      <c r="I242" s="177"/>
      <c r="J242" s="81">
        <v>4.4582594136938702</v>
      </c>
      <c r="K242" s="81">
        <v>0.61218249283903725</v>
      </c>
      <c r="L242" s="81">
        <v>10.329953460372222</v>
      </c>
      <c r="M242" s="81">
        <v>4.3916545898578452</v>
      </c>
      <c r="N242" s="81">
        <v>7.9397356425011854</v>
      </c>
      <c r="O242" s="81">
        <v>7.5129901128960537</v>
      </c>
      <c r="P242" s="81">
        <v>11.258523286406751</v>
      </c>
      <c r="Q242" s="81">
        <v>0.38383546505858857</v>
      </c>
      <c r="R242" s="81">
        <v>0</v>
      </c>
      <c r="S242" s="81">
        <v>3.7547331650000002E-2</v>
      </c>
      <c r="T242" s="82"/>
      <c r="U242" s="81">
        <v>513620</v>
      </c>
      <c r="V242" s="81">
        <v>314</v>
      </c>
      <c r="W242" s="81">
        <v>218</v>
      </c>
      <c r="X242" s="81">
        <v>846</v>
      </c>
      <c r="Y242" s="81">
        <v>1967</v>
      </c>
      <c r="Z242" s="81">
        <v>3798</v>
      </c>
      <c r="AA242" s="81">
        <v>2266</v>
      </c>
      <c r="AB242" s="81">
        <v>6584</v>
      </c>
      <c r="AC242" s="81">
        <v>0</v>
      </c>
      <c r="AD242" s="81">
        <v>3.7547331650000002E-2</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2091</v>
      </c>
      <c r="B243" s="80">
        <v>194</v>
      </c>
      <c r="C243" s="80">
        <v>7</v>
      </c>
      <c r="D243" s="80">
        <v>12</v>
      </c>
      <c r="E243" s="80">
        <v>2010</v>
      </c>
      <c r="F243" s="80" t="s">
        <v>86</v>
      </c>
      <c r="G243" s="80" t="s">
        <v>2084</v>
      </c>
      <c r="H243" s="80" t="s">
        <v>2085</v>
      </c>
      <c r="I243" s="177"/>
      <c r="J243" s="81">
        <v>3.6039719977459503</v>
      </c>
      <c r="K243" s="81">
        <v>0.6239710462718614</v>
      </c>
      <c r="L243" s="81">
        <v>9.7797505469076071</v>
      </c>
      <c r="M243" s="81">
        <v>4.2830494757308193</v>
      </c>
      <c r="N243" s="81">
        <v>7.8969350685032609</v>
      </c>
      <c r="O243" s="81">
        <v>7.523527097852357</v>
      </c>
      <c r="P243" s="81">
        <v>11.439881746685574</v>
      </c>
      <c r="Q243" s="81">
        <v>0.39382556388659579</v>
      </c>
      <c r="R243" s="81">
        <v>0</v>
      </c>
      <c r="S243" s="81">
        <v>0</v>
      </c>
      <c r="T243" s="82"/>
      <c r="U243" s="81">
        <v>444182</v>
      </c>
      <c r="V243" s="81">
        <v>314</v>
      </c>
      <c r="W243" s="81">
        <v>218</v>
      </c>
      <c r="X243" s="81">
        <v>846</v>
      </c>
      <c r="Y243" s="81">
        <v>1953</v>
      </c>
      <c r="Z243" s="81">
        <v>3821</v>
      </c>
      <c r="AA243" s="81">
        <v>2245</v>
      </c>
      <c r="AB243" s="81">
        <v>6473</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2092</v>
      </c>
      <c r="B244" s="80">
        <v>195</v>
      </c>
      <c r="C244" s="80">
        <v>8</v>
      </c>
      <c r="D244" s="80">
        <v>12</v>
      </c>
      <c r="E244" s="80">
        <v>2011</v>
      </c>
      <c r="F244" s="80" t="s">
        <v>87</v>
      </c>
      <c r="G244" s="80" t="s">
        <v>2084</v>
      </c>
      <c r="H244" s="80" t="s">
        <v>2085</v>
      </c>
      <c r="I244" s="177"/>
      <c r="J244" s="81">
        <v>0</v>
      </c>
      <c r="K244" s="81">
        <v>0.83815801485182473</v>
      </c>
      <c r="L244" s="81">
        <v>9.1298838807529261</v>
      </c>
      <c r="M244" s="81">
        <v>4.9846268491545569</v>
      </c>
      <c r="N244" s="81">
        <v>9.2196723944536725</v>
      </c>
      <c r="O244" s="81">
        <v>7.7586149824483002</v>
      </c>
      <c r="P244" s="81">
        <v>10.134440926160837</v>
      </c>
      <c r="Q244" s="81">
        <v>0.4446498087256453</v>
      </c>
      <c r="R244" s="81">
        <v>0</v>
      </c>
      <c r="S244" s="81">
        <v>0</v>
      </c>
      <c r="T244" s="82"/>
      <c r="U244" s="81">
        <v>0</v>
      </c>
      <c r="V244" s="81">
        <v>314</v>
      </c>
      <c r="W244" s="81">
        <v>218</v>
      </c>
      <c r="X244" s="81">
        <v>846</v>
      </c>
      <c r="Y244" s="81">
        <v>1948</v>
      </c>
      <c r="Z244" s="81">
        <v>4026</v>
      </c>
      <c r="AA244" s="81">
        <v>2048</v>
      </c>
      <c r="AB244" s="81">
        <v>6336</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2093</v>
      </c>
      <c r="B245" s="80">
        <v>196</v>
      </c>
      <c r="C245" s="80">
        <v>9</v>
      </c>
      <c r="D245" s="80">
        <v>12</v>
      </c>
      <c r="E245" s="80">
        <v>2012</v>
      </c>
      <c r="F245" s="80" t="s">
        <v>88</v>
      </c>
      <c r="G245" s="80" t="s">
        <v>2084</v>
      </c>
      <c r="H245" s="80" t="s">
        <v>2085</v>
      </c>
      <c r="I245" s="177"/>
      <c r="J245" s="81">
        <v>0</v>
      </c>
      <c r="K245" s="81">
        <v>0.78683772531997431</v>
      </c>
      <c r="L245" s="81">
        <v>9.157151408838681</v>
      </c>
      <c r="M245" s="81">
        <v>5.6083077245906816</v>
      </c>
      <c r="N245" s="81">
        <v>9.6574411027290203</v>
      </c>
      <c r="O245" s="81">
        <v>8.0550979346095115</v>
      </c>
      <c r="P245" s="81">
        <v>9.7093706950235816</v>
      </c>
      <c r="Q245" s="81">
        <v>0.48348262451740009</v>
      </c>
      <c r="R245" s="81">
        <v>0</v>
      </c>
      <c r="S245" s="81">
        <v>0</v>
      </c>
      <c r="T245" s="82"/>
      <c r="U245" s="81">
        <v>0</v>
      </c>
      <c r="V245" s="81">
        <v>314</v>
      </c>
      <c r="W245" s="81">
        <v>218</v>
      </c>
      <c r="X245" s="81">
        <v>846</v>
      </c>
      <c r="Y245" s="81">
        <v>1919</v>
      </c>
      <c r="Z245" s="81">
        <v>4213</v>
      </c>
      <c r="AA245" s="81">
        <v>1951</v>
      </c>
      <c r="AB245" s="81">
        <v>6341</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2094</v>
      </c>
      <c r="B246" s="80">
        <v>197</v>
      </c>
      <c r="C246" s="80">
        <v>10</v>
      </c>
      <c r="D246" s="80">
        <v>12</v>
      </c>
      <c r="E246" s="80">
        <v>2013</v>
      </c>
      <c r="F246" s="80" t="s">
        <v>89</v>
      </c>
      <c r="G246" s="80" t="s">
        <v>2084</v>
      </c>
      <c r="H246" s="80" t="s">
        <v>2085</v>
      </c>
      <c r="I246" s="177"/>
      <c r="J246" s="81">
        <v>2.1223396700115247</v>
      </c>
      <c r="K246" s="81">
        <v>0.6680050971425413</v>
      </c>
      <c r="L246" s="81">
        <v>6.6430295695424268</v>
      </c>
      <c r="M246" s="81">
        <v>4.840323411545703</v>
      </c>
      <c r="N246" s="81">
        <v>9.4147801680996892</v>
      </c>
      <c r="O246" s="81">
        <v>8.0512494740037948</v>
      </c>
      <c r="P246" s="81">
        <v>9.6310611946142011</v>
      </c>
      <c r="Q246" s="81">
        <v>0.48958748872753666</v>
      </c>
      <c r="R246" s="81">
        <v>0</v>
      </c>
      <c r="S246" s="81">
        <v>0</v>
      </c>
      <c r="T246" s="82"/>
      <c r="U246" s="81">
        <v>217485</v>
      </c>
      <c r="V246" s="81">
        <v>314</v>
      </c>
      <c r="W246" s="81">
        <v>218</v>
      </c>
      <c r="X246" s="81">
        <v>846</v>
      </c>
      <c r="Y246" s="81">
        <v>1902</v>
      </c>
      <c r="Z246" s="81">
        <v>4399</v>
      </c>
      <c r="AA246" s="81">
        <v>1928</v>
      </c>
      <c r="AB246" s="81">
        <v>6329</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2095</v>
      </c>
      <c r="B247" s="80">
        <v>198</v>
      </c>
      <c r="C247" s="80">
        <v>11</v>
      </c>
      <c r="D247" s="80">
        <v>12</v>
      </c>
      <c r="E247" s="80">
        <v>2014</v>
      </c>
      <c r="F247" s="80" t="s">
        <v>90</v>
      </c>
      <c r="G247" s="80" t="s">
        <v>2084</v>
      </c>
      <c r="H247" s="80" t="s">
        <v>2085</v>
      </c>
      <c r="I247" s="177"/>
      <c r="J247" s="81">
        <v>2.3781804992285029</v>
      </c>
      <c r="K247" s="81">
        <v>0</v>
      </c>
      <c r="L247" s="81">
        <v>0</v>
      </c>
      <c r="M247" s="81">
        <v>6.3970152111870425E-3</v>
      </c>
      <c r="N247" s="81">
        <v>9.0503022746495816</v>
      </c>
      <c r="O247" s="81">
        <v>7.7313663030832602</v>
      </c>
      <c r="P247" s="81">
        <v>9.5355341562457951</v>
      </c>
      <c r="Q247" s="81">
        <v>0.46884645018556181</v>
      </c>
      <c r="R247" s="81">
        <v>0</v>
      </c>
      <c r="S247" s="81">
        <v>0</v>
      </c>
      <c r="T247" s="82"/>
      <c r="U247" s="81">
        <v>262106</v>
      </c>
      <c r="V247" s="81">
        <v>0</v>
      </c>
      <c r="W247" s="81">
        <v>0</v>
      </c>
      <c r="X247" s="81">
        <v>1</v>
      </c>
      <c r="Y247" s="81">
        <v>1872</v>
      </c>
      <c r="Z247" s="81">
        <v>4449</v>
      </c>
      <c r="AA247" s="81">
        <v>1899</v>
      </c>
      <c r="AB247" s="81">
        <v>6317</v>
      </c>
      <c r="AC247" s="81">
        <v>0</v>
      </c>
      <c r="AD247" s="81">
        <v>0</v>
      </c>
      <c r="AE247" s="82"/>
      <c r="AF247" s="81">
        <v>2520894.5468343361</v>
      </c>
      <c r="AG247" s="81">
        <v>0</v>
      </c>
      <c r="AH247" s="81">
        <v>0</v>
      </c>
      <c r="AI247" s="81">
        <v>6878.2917075297464</v>
      </c>
      <c r="AJ247" s="81">
        <v>11221932.609668469</v>
      </c>
      <c r="AK247" s="81">
        <v>0</v>
      </c>
      <c r="AL247" s="81">
        <v>0</v>
      </c>
      <c r="AM247" s="81">
        <v>867229.7037110501</v>
      </c>
      <c r="AN247" s="81">
        <v>0</v>
      </c>
      <c r="AO247" s="81">
        <v>0</v>
      </c>
      <c r="AP247" s="82"/>
      <c r="AQ247" s="81">
        <v>47</v>
      </c>
      <c r="AR247" s="81">
        <v>4</v>
      </c>
      <c r="AS247" s="81">
        <v>0</v>
      </c>
      <c r="AT247" s="81">
        <v>0</v>
      </c>
      <c r="AU247" s="81">
        <v>0</v>
      </c>
      <c r="AV247" s="81">
        <v>0</v>
      </c>
      <c r="AW247" s="81" t="s">
        <v>564</v>
      </c>
      <c r="AX247" s="82"/>
      <c r="AY247" s="81">
        <v>184.6</v>
      </c>
      <c r="AZ247" s="81">
        <v>126.4</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2096</v>
      </c>
      <c r="B248" s="80">
        <v>199</v>
      </c>
      <c r="C248" s="80">
        <v>12</v>
      </c>
      <c r="D248" s="80">
        <v>12</v>
      </c>
      <c r="E248" s="80">
        <v>2015</v>
      </c>
      <c r="F248" s="80" t="s">
        <v>91</v>
      </c>
      <c r="G248" s="80" t="s">
        <v>2084</v>
      </c>
      <c r="H248" s="80" t="s">
        <v>2085</v>
      </c>
      <c r="I248" s="177"/>
      <c r="J248" s="81">
        <v>2.4963670940948206</v>
      </c>
      <c r="K248" s="81">
        <v>0</v>
      </c>
      <c r="L248" s="81">
        <v>0</v>
      </c>
      <c r="M248" s="81">
        <v>6.2933750793806031E-3</v>
      </c>
      <c r="N248" s="81">
        <v>8.0409687514927359</v>
      </c>
      <c r="O248" s="81">
        <v>7.6283270023459613</v>
      </c>
      <c r="P248" s="81">
        <v>9.4978092116319885</v>
      </c>
      <c r="Q248" s="81">
        <v>0.45410934737003172</v>
      </c>
      <c r="R248" s="81">
        <v>0</v>
      </c>
      <c r="S248" s="81">
        <v>0</v>
      </c>
      <c r="T248" s="82"/>
      <c r="U248" s="81">
        <v>304630</v>
      </c>
      <c r="V248" s="81">
        <v>0</v>
      </c>
      <c r="W248" s="81">
        <v>0</v>
      </c>
      <c r="X248" s="81">
        <v>1</v>
      </c>
      <c r="Y248" s="81">
        <v>1855</v>
      </c>
      <c r="Z248" s="81">
        <v>4432</v>
      </c>
      <c r="AA248" s="81">
        <v>1890</v>
      </c>
      <c r="AB248" s="81">
        <v>6250</v>
      </c>
      <c r="AC248" s="81">
        <v>0</v>
      </c>
      <c r="AD248" s="81">
        <v>0</v>
      </c>
      <c r="AE248" s="82"/>
      <c r="AF248" s="81">
        <v>2655361.2004232751</v>
      </c>
      <c r="AG248" s="81">
        <v>0</v>
      </c>
      <c r="AH248" s="81">
        <v>0</v>
      </c>
      <c r="AI248" s="81">
        <v>7046.1202090479601</v>
      </c>
      <c r="AJ248" s="81">
        <v>10165481.544246919</v>
      </c>
      <c r="AK248" s="81">
        <v>0</v>
      </c>
      <c r="AL248" s="81">
        <v>0</v>
      </c>
      <c r="AM248" s="81">
        <v>856536.28223606898</v>
      </c>
      <c r="AN248" s="81">
        <v>0</v>
      </c>
      <c r="AO248" s="81">
        <v>0</v>
      </c>
      <c r="AP248" s="82"/>
      <c r="AQ248" s="81">
        <v>59</v>
      </c>
      <c r="AR248" s="81">
        <v>10</v>
      </c>
      <c r="AS248" s="81">
        <v>0</v>
      </c>
      <c r="AT248" s="81">
        <v>0</v>
      </c>
      <c r="AU248" s="81">
        <v>0</v>
      </c>
      <c r="AV248" s="81">
        <v>0</v>
      </c>
      <c r="AW248" s="81" t="s">
        <v>564</v>
      </c>
      <c r="AX248" s="82"/>
      <c r="AY248" s="81">
        <v>266.60000000000002</v>
      </c>
      <c r="AZ248" s="81">
        <v>10330.1</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2097</v>
      </c>
      <c r="B249" s="80">
        <v>200</v>
      </c>
      <c r="C249" s="80">
        <v>13</v>
      </c>
      <c r="D249" s="80">
        <v>12</v>
      </c>
      <c r="E249" s="80">
        <v>2016</v>
      </c>
      <c r="F249" s="80" t="s">
        <v>92</v>
      </c>
      <c r="G249" s="80" t="s">
        <v>2084</v>
      </c>
      <c r="H249" s="80" t="s">
        <v>2085</v>
      </c>
      <c r="I249" s="177"/>
      <c r="J249" s="81">
        <v>2.9874458654069334</v>
      </c>
      <c r="K249" s="81">
        <v>0</v>
      </c>
      <c r="L249" s="81">
        <v>0</v>
      </c>
      <c r="M249" s="81">
        <v>4.5977788503285301E-3</v>
      </c>
      <c r="N249" s="81">
        <v>7.3886078098201855</v>
      </c>
      <c r="O249" s="81">
        <v>7.4506782342994571</v>
      </c>
      <c r="P249" s="81">
        <v>9.3870507766053084</v>
      </c>
      <c r="Q249" s="81">
        <v>0.43283306667280369</v>
      </c>
      <c r="R249" s="81">
        <v>0</v>
      </c>
      <c r="S249" s="81">
        <v>0</v>
      </c>
      <c r="T249" s="82"/>
      <c r="U249" s="81">
        <v>359238</v>
      </c>
      <c r="V249" s="81">
        <v>0</v>
      </c>
      <c r="W249" s="81">
        <v>0</v>
      </c>
      <c r="X249" s="81">
        <v>1</v>
      </c>
      <c r="Y249" s="81">
        <v>1832</v>
      </c>
      <c r="Z249" s="81">
        <v>4382</v>
      </c>
      <c r="AA249" s="81">
        <v>1932</v>
      </c>
      <c r="AB249" s="81">
        <v>6128</v>
      </c>
      <c r="AC249" s="81">
        <v>0</v>
      </c>
      <c r="AD249" s="81">
        <v>0</v>
      </c>
      <c r="AE249" s="82"/>
      <c r="AF249" s="81">
        <v>3317611.309733694</v>
      </c>
      <c r="AG249" s="81">
        <v>0</v>
      </c>
      <c r="AH249" s="81">
        <v>0</v>
      </c>
      <c r="AI249" s="81">
        <v>6276.1245339496336</v>
      </c>
      <c r="AJ249" s="81">
        <v>9353785.5264480133</v>
      </c>
      <c r="AK249" s="81">
        <v>0</v>
      </c>
      <c r="AL249" s="81">
        <v>0</v>
      </c>
      <c r="AM249" s="81">
        <v>840469.14917598886</v>
      </c>
      <c r="AN249" s="81">
        <v>0</v>
      </c>
      <c r="AO249" s="81">
        <v>0</v>
      </c>
      <c r="AP249" s="82"/>
      <c r="AQ249" s="81">
        <v>93</v>
      </c>
      <c r="AR249" s="81">
        <v>35</v>
      </c>
      <c r="AS249" s="81">
        <v>0</v>
      </c>
      <c r="AT249" s="81">
        <v>0</v>
      </c>
      <c r="AU249" s="81">
        <v>0</v>
      </c>
      <c r="AV249" s="81">
        <v>0</v>
      </c>
      <c r="AW249" s="81" t="s">
        <v>564</v>
      </c>
      <c r="AX249" s="82"/>
      <c r="AY249" s="81">
        <v>466.4</v>
      </c>
      <c r="AZ249" s="81">
        <v>13261.1</v>
      </c>
      <c r="BA249" s="81">
        <v>0</v>
      </c>
      <c r="BB249" s="81">
        <v>0</v>
      </c>
      <c r="BC249" s="81">
        <v>0</v>
      </c>
      <c r="BD249" s="81">
        <v>0</v>
      </c>
      <c r="BE249" s="81" t="s">
        <v>564</v>
      </c>
      <c r="BF249" s="82"/>
      <c r="BG249" s="81">
        <v>0</v>
      </c>
      <c r="BH249" s="81">
        <v>0</v>
      </c>
      <c r="BI249" s="81">
        <v>0</v>
      </c>
      <c r="BJ249" s="81">
        <v>0</v>
      </c>
      <c r="BK249" s="81">
        <v>18.344999999999999</v>
      </c>
      <c r="BL249" s="81">
        <v>0</v>
      </c>
      <c r="BM249" s="82"/>
      <c r="BN249" s="81">
        <v>0</v>
      </c>
      <c r="BO249" s="81">
        <v>0</v>
      </c>
      <c r="BP249" s="81">
        <v>0</v>
      </c>
      <c r="BQ249" s="81">
        <v>0</v>
      </c>
      <c r="BR249" s="81">
        <v>1</v>
      </c>
      <c r="BS249" s="81">
        <v>0</v>
      </c>
      <c r="BT249"/>
      <c r="BU249" s="80">
        <v>14.522</v>
      </c>
      <c r="BV249" s="80">
        <v>3.823</v>
      </c>
      <c r="BW249" s="80">
        <v>0</v>
      </c>
      <c r="BX249" s="80">
        <v>0</v>
      </c>
      <c r="BY249" s="80">
        <v>0</v>
      </c>
      <c r="BZ249" s="80">
        <v>0</v>
      </c>
      <c r="CA249" s="80">
        <v>0</v>
      </c>
      <c r="CB249" s="80">
        <v>0</v>
      </c>
      <c r="CC249" s="80">
        <v>0</v>
      </c>
    </row>
    <row r="250" spans="1:81">
      <c r="A250" s="80" t="s">
        <v>2098</v>
      </c>
      <c r="B250" s="80">
        <v>201</v>
      </c>
      <c r="C250" s="80">
        <v>14</v>
      </c>
      <c r="D250" s="80">
        <v>12</v>
      </c>
      <c r="E250" s="80">
        <v>2017</v>
      </c>
      <c r="F250" s="80" t="s">
        <v>71</v>
      </c>
      <c r="G250" s="80" t="s">
        <v>2084</v>
      </c>
      <c r="H250" s="80" t="s">
        <v>2085</v>
      </c>
      <c r="I250" s="177"/>
      <c r="J250" s="81">
        <v>2.8675267643821409</v>
      </c>
      <c r="K250" s="81">
        <v>0</v>
      </c>
      <c r="L250" s="81">
        <v>0</v>
      </c>
      <c r="M250" s="81">
        <v>4.2616005527610756E-3</v>
      </c>
      <c r="N250" s="81">
        <v>7.7250348750408362</v>
      </c>
      <c r="O250" s="81">
        <v>7.2337657400340509</v>
      </c>
      <c r="P250" s="81">
        <v>9.1296414716408005</v>
      </c>
      <c r="Q250" s="81">
        <v>0.40160787412884419</v>
      </c>
      <c r="R250" s="81">
        <v>0</v>
      </c>
      <c r="S250" s="81">
        <v>0</v>
      </c>
      <c r="T250" s="82"/>
      <c r="U250" s="81">
        <v>364544</v>
      </c>
      <c r="V250" s="81">
        <v>0</v>
      </c>
      <c r="W250" s="81">
        <v>0</v>
      </c>
      <c r="X250" s="81">
        <v>1</v>
      </c>
      <c r="Y250" s="81">
        <v>1805</v>
      </c>
      <c r="Z250" s="81">
        <v>4325</v>
      </c>
      <c r="AA250" s="81">
        <v>1891</v>
      </c>
      <c r="AB250" s="81">
        <v>5880</v>
      </c>
      <c r="AC250" s="81">
        <v>0</v>
      </c>
      <c r="AD250" s="81">
        <v>0</v>
      </c>
      <c r="AE250" s="82"/>
      <c r="AF250" s="81">
        <v>3254434.981525145</v>
      </c>
      <c r="AG250" s="81">
        <v>0</v>
      </c>
      <c r="AH250" s="81">
        <v>0</v>
      </c>
      <c r="AI250" s="81">
        <v>6156.5368289342177</v>
      </c>
      <c r="AJ250" s="81">
        <v>9840302.9232009538</v>
      </c>
      <c r="AK250" s="81">
        <v>0</v>
      </c>
      <c r="AL250" s="81">
        <v>0</v>
      </c>
      <c r="AM250" s="81">
        <v>807717.2671915231</v>
      </c>
      <c r="AN250" s="81">
        <v>0</v>
      </c>
      <c r="AO250" s="81">
        <v>0</v>
      </c>
      <c r="AP250" s="82"/>
      <c r="AQ250" s="81">
        <v>134</v>
      </c>
      <c r="AR250" s="81">
        <v>60</v>
      </c>
      <c r="AS250" s="81">
        <v>0</v>
      </c>
      <c r="AT250" s="81">
        <v>0</v>
      </c>
      <c r="AU250" s="81">
        <v>0</v>
      </c>
      <c r="AV250" s="81">
        <v>0</v>
      </c>
      <c r="AW250" s="81" t="s">
        <v>564</v>
      </c>
      <c r="AX250" s="82"/>
      <c r="AY250" s="81">
        <v>713.1</v>
      </c>
      <c r="AZ250" s="81">
        <v>32671.200000000001</v>
      </c>
      <c r="BA250" s="81">
        <v>0</v>
      </c>
      <c r="BB250" s="81">
        <v>0</v>
      </c>
      <c r="BC250" s="81">
        <v>0</v>
      </c>
      <c r="BD250" s="81">
        <v>0</v>
      </c>
      <c r="BE250" s="81" t="s">
        <v>564</v>
      </c>
      <c r="BF250" s="82"/>
      <c r="BG250" s="81">
        <v>0</v>
      </c>
      <c r="BH250" s="81">
        <v>0</v>
      </c>
      <c r="BI250" s="81">
        <v>0</v>
      </c>
      <c r="BJ250" s="81">
        <v>0</v>
      </c>
      <c r="BK250" s="81">
        <v>42.694000000000003</v>
      </c>
      <c r="BL250" s="81">
        <v>0</v>
      </c>
      <c r="BM250" s="82"/>
      <c r="BN250" s="81">
        <v>0</v>
      </c>
      <c r="BO250" s="81">
        <v>0</v>
      </c>
      <c r="BP250" s="81">
        <v>0</v>
      </c>
      <c r="BQ250" s="81">
        <v>0</v>
      </c>
      <c r="BR250" s="81">
        <v>2</v>
      </c>
      <c r="BS250" s="81">
        <v>0</v>
      </c>
      <c r="BT250"/>
      <c r="BU250" s="80">
        <v>31.87</v>
      </c>
      <c r="BV250" s="80">
        <v>10.824</v>
      </c>
      <c r="BW250" s="80">
        <v>0</v>
      </c>
      <c r="BX250" s="80">
        <v>0</v>
      </c>
      <c r="BY250" s="80">
        <v>0</v>
      </c>
      <c r="BZ250" s="80">
        <v>0</v>
      </c>
      <c r="CA250" s="80">
        <v>0</v>
      </c>
      <c r="CB250" s="80">
        <v>0</v>
      </c>
      <c r="CC250" s="80">
        <v>0</v>
      </c>
    </row>
    <row r="251" spans="1:81">
      <c r="A251" s="80" t="s">
        <v>2099</v>
      </c>
      <c r="B251" s="80">
        <v>202</v>
      </c>
      <c r="C251" s="80">
        <v>15</v>
      </c>
      <c r="D251" s="80">
        <v>12</v>
      </c>
      <c r="E251" s="80">
        <v>2018</v>
      </c>
      <c r="F251" s="80" t="s">
        <v>93</v>
      </c>
      <c r="G251" s="80" t="s">
        <v>2084</v>
      </c>
      <c r="H251" s="80" t="s">
        <v>2085</v>
      </c>
      <c r="I251" s="177"/>
      <c r="J251" s="81">
        <v>3.659527967557902</v>
      </c>
      <c r="K251" s="81">
        <v>0</v>
      </c>
      <c r="L251" s="81">
        <v>0</v>
      </c>
      <c r="M251" s="81">
        <v>4.5200881206751429E-3</v>
      </c>
      <c r="N251" s="81">
        <v>7.1339470137661074</v>
      </c>
      <c r="O251" s="81">
        <v>6.9271822267092178</v>
      </c>
      <c r="P251" s="81">
        <v>9.0435427386171163</v>
      </c>
      <c r="Q251" s="81">
        <v>0.36151703633145332</v>
      </c>
      <c r="R251" s="81">
        <v>0</v>
      </c>
      <c r="S251" s="81">
        <v>0</v>
      </c>
      <c r="T251" s="82"/>
      <c r="U251" s="81">
        <v>448668</v>
      </c>
      <c r="V251" s="81">
        <v>0</v>
      </c>
      <c r="W251" s="81">
        <v>0</v>
      </c>
      <c r="X251" s="81">
        <v>1</v>
      </c>
      <c r="Y251" s="81">
        <v>1816</v>
      </c>
      <c r="Z251" s="81">
        <v>4221</v>
      </c>
      <c r="AA251" s="81">
        <v>1892</v>
      </c>
      <c r="AB251" s="81">
        <v>5704</v>
      </c>
      <c r="AC251" s="81">
        <v>0</v>
      </c>
      <c r="AD251" s="81">
        <v>0</v>
      </c>
      <c r="AE251" s="82"/>
      <c r="AF251" s="81">
        <v>4191136.263970024</v>
      </c>
      <c r="AG251" s="81">
        <v>0</v>
      </c>
      <c r="AH251" s="81">
        <v>0</v>
      </c>
      <c r="AI251" s="81">
        <v>6140.9564163618716</v>
      </c>
      <c r="AJ251" s="81">
        <v>9055107.157946147</v>
      </c>
      <c r="AK251" s="81">
        <v>0</v>
      </c>
      <c r="AL251" s="81">
        <v>0</v>
      </c>
      <c r="AM251" s="81">
        <v>785161.93549924507</v>
      </c>
      <c r="AN251" s="81">
        <v>0</v>
      </c>
      <c r="AO251" s="81">
        <v>0</v>
      </c>
      <c r="AP251" s="82"/>
      <c r="AQ251" s="81">
        <v>188</v>
      </c>
      <c r="AR251" s="81">
        <v>89</v>
      </c>
      <c r="AS251" s="81">
        <v>0</v>
      </c>
      <c r="AT251" s="81">
        <v>0</v>
      </c>
      <c r="AU251" s="81">
        <v>0</v>
      </c>
      <c r="AV251" s="81">
        <v>0</v>
      </c>
      <c r="AW251" s="81" t="s">
        <v>564</v>
      </c>
      <c r="AX251" s="82"/>
      <c r="AY251" s="81">
        <v>1060.8</v>
      </c>
      <c r="AZ251" s="81">
        <v>33650</v>
      </c>
      <c r="BA251" s="81">
        <v>0</v>
      </c>
      <c r="BB251" s="81">
        <v>0</v>
      </c>
      <c r="BC251" s="81">
        <v>0</v>
      </c>
      <c r="BD251" s="81">
        <v>0</v>
      </c>
      <c r="BE251" s="81" t="s">
        <v>564</v>
      </c>
      <c r="BF251" s="82"/>
      <c r="BG251" s="81">
        <v>0</v>
      </c>
      <c r="BH251" s="81">
        <v>0</v>
      </c>
      <c r="BI251" s="81">
        <v>0</v>
      </c>
      <c r="BJ251" s="81">
        <v>0</v>
      </c>
      <c r="BK251" s="81">
        <v>20.562999999999999</v>
      </c>
      <c r="BL251" s="81">
        <v>0</v>
      </c>
      <c r="BM251" s="82"/>
      <c r="BN251" s="81">
        <v>0</v>
      </c>
      <c r="BO251" s="81">
        <v>0</v>
      </c>
      <c r="BP251" s="81">
        <v>0</v>
      </c>
      <c r="BQ251" s="81">
        <v>0</v>
      </c>
      <c r="BR251" s="81">
        <v>1</v>
      </c>
      <c r="BS251" s="81">
        <v>0</v>
      </c>
      <c r="BT251"/>
      <c r="BU251" s="80">
        <v>20.562999999999999</v>
      </c>
      <c r="BV251" s="80">
        <v>0</v>
      </c>
      <c r="BW251" s="80">
        <v>0</v>
      </c>
      <c r="BX251" s="80">
        <v>0</v>
      </c>
      <c r="BY251" s="80">
        <v>0</v>
      </c>
      <c r="BZ251" s="80">
        <v>0</v>
      </c>
      <c r="CA251" s="80">
        <v>0</v>
      </c>
      <c r="CB251" s="80">
        <v>0</v>
      </c>
      <c r="CC251" s="80">
        <v>0</v>
      </c>
    </row>
    <row r="252" spans="1:81">
      <c r="A252" s="80" t="s">
        <v>2100</v>
      </c>
      <c r="B252" s="80">
        <v>203</v>
      </c>
      <c r="C252" s="80">
        <v>16</v>
      </c>
      <c r="D252" s="80">
        <v>12</v>
      </c>
      <c r="E252" s="80">
        <v>2019</v>
      </c>
      <c r="F252" s="80" t="s">
        <v>73</v>
      </c>
      <c r="G252" s="80" t="s">
        <v>2084</v>
      </c>
      <c r="H252" s="80" t="s">
        <v>2085</v>
      </c>
      <c r="I252" s="177"/>
      <c r="J252" s="81">
        <v>3.5733207110863501</v>
      </c>
      <c r="K252" s="81">
        <v>0</v>
      </c>
      <c r="L252" s="81">
        <v>0</v>
      </c>
      <c r="M252" s="81">
        <v>4.5252879331751459E-3</v>
      </c>
      <c r="N252" s="81">
        <v>6.9957955018887557</v>
      </c>
      <c r="O252" s="81">
        <v>6.5631793557201945</v>
      </c>
      <c r="P252" s="81">
        <v>8.8468629434823871</v>
      </c>
      <c r="Q252" s="81">
        <v>0.33736195449696793</v>
      </c>
      <c r="R252" s="81">
        <v>0</v>
      </c>
      <c r="S252" s="81">
        <v>0</v>
      </c>
      <c r="T252" s="82"/>
      <c r="U252" s="81">
        <v>438871</v>
      </c>
      <c r="V252" s="81">
        <v>0</v>
      </c>
      <c r="W252" s="81">
        <v>0</v>
      </c>
      <c r="X252" s="81">
        <v>1</v>
      </c>
      <c r="Y252" s="81">
        <v>1829</v>
      </c>
      <c r="Z252" s="81">
        <v>4109</v>
      </c>
      <c r="AA252" s="81">
        <v>1837</v>
      </c>
      <c r="AB252" s="81">
        <v>5467</v>
      </c>
      <c r="AC252" s="81">
        <v>0</v>
      </c>
      <c r="AD252" s="81">
        <v>0</v>
      </c>
      <c r="AE252" s="82"/>
      <c r="AF252" s="81">
        <v>4330147.5953222802</v>
      </c>
      <c r="AG252" s="81">
        <v>0</v>
      </c>
      <c r="AH252" s="81">
        <v>0</v>
      </c>
      <c r="AI252" s="81">
        <v>6560.6222147294748</v>
      </c>
      <c r="AJ252" s="81">
        <v>9311539.0688037258</v>
      </c>
      <c r="AK252" s="81">
        <v>0</v>
      </c>
      <c r="AL252" s="81">
        <v>0</v>
      </c>
      <c r="AM252" s="81">
        <v>744564.24444603454</v>
      </c>
      <c r="AN252" s="81">
        <v>0</v>
      </c>
      <c r="AO252" s="81">
        <v>0</v>
      </c>
      <c r="AP252" s="82"/>
      <c r="AQ252" s="81">
        <v>226</v>
      </c>
      <c r="AR252" s="81">
        <v>109</v>
      </c>
      <c r="AS252" s="81">
        <v>0</v>
      </c>
      <c r="AT252" s="81">
        <v>0</v>
      </c>
      <c r="AU252" s="81">
        <v>0</v>
      </c>
      <c r="AV252" s="81">
        <v>0</v>
      </c>
      <c r="AW252" s="81" t="s">
        <v>564</v>
      </c>
      <c r="AX252" s="82"/>
      <c r="AY252" s="81">
        <v>1267.5999999999999</v>
      </c>
      <c r="AZ252" s="81">
        <v>34182.600000000013</v>
      </c>
      <c r="BA252" s="81">
        <v>0</v>
      </c>
      <c r="BB252" s="81">
        <v>0</v>
      </c>
      <c r="BC252" s="81">
        <v>0</v>
      </c>
      <c r="BD252" s="81">
        <v>0</v>
      </c>
      <c r="BE252" s="81" t="s">
        <v>564</v>
      </c>
      <c r="BF252" s="82"/>
      <c r="BG252" s="81">
        <v>0</v>
      </c>
      <c r="BH252" s="81">
        <v>0</v>
      </c>
      <c r="BI252" s="81">
        <v>0</v>
      </c>
      <c r="BJ252" s="81">
        <v>0</v>
      </c>
      <c r="BK252" s="81">
        <v>17.821000000000002</v>
      </c>
      <c r="BL252" s="81">
        <v>0</v>
      </c>
      <c r="BM252" s="82"/>
      <c r="BN252" s="81">
        <v>0</v>
      </c>
      <c r="BO252" s="81">
        <v>0</v>
      </c>
      <c r="BP252" s="81">
        <v>0</v>
      </c>
      <c r="BQ252" s="81">
        <v>0</v>
      </c>
      <c r="BR252" s="81">
        <v>1</v>
      </c>
      <c r="BS252" s="81">
        <v>0</v>
      </c>
      <c r="BT252"/>
      <c r="BU252" s="80">
        <v>17.821000000000002</v>
      </c>
      <c r="BV252" s="80">
        <v>0</v>
      </c>
      <c r="BW252" s="80">
        <v>0</v>
      </c>
      <c r="BX252" s="80">
        <v>0</v>
      </c>
      <c r="BY252" s="80">
        <v>0</v>
      </c>
      <c r="BZ252" s="80">
        <v>0</v>
      </c>
      <c r="CA252" s="80">
        <v>0</v>
      </c>
      <c r="CB252" s="80">
        <v>0</v>
      </c>
      <c r="CC252" s="80">
        <v>0</v>
      </c>
    </row>
    <row r="253" spans="1:81">
      <c r="A253" s="80" t="s">
        <v>2101</v>
      </c>
      <c r="B253" s="80">
        <v>204</v>
      </c>
      <c r="C253" s="80">
        <v>17</v>
      </c>
      <c r="D253" s="80">
        <v>12</v>
      </c>
      <c r="E253" s="80">
        <v>2020</v>
      </c>
      <c r="F253" s="80" t="s">
        <v>218</v>
      </c>
      <c r="G253" s="80" t="s">
        <v>2084</v>
      </c>
      <c r="H253" s="80" t="s">
        <v>2085</v>
      </c>
      <c r="I253" s="177"/>
      <c r="J253" s="81">
        <v>1.6704933844067009</v>
      </c>
      <c r="K253" s="81">
        <v>0.42231207776478119</v>
      </c>
      <c r="L253" s="81">
        <v>2.1440615285081726</v>
      </c>
      <c r="M253" s="81">
        <v>1.7918235860527496</v>
      </c>
      <c r="N253" s="81">
        <v>6.2597646524346082</v>
      </c>
      <c r="O253" s="81">
        <v>5.6621094809558121</v>
      </c>
      <c r="P253" s="81">
        <v>8.3864527635713113</v>
      </c>
      <c r="Q253" s="81">
        <v>0.30932079533983098</v>
      </c>
      <c r="R253" s="81">
        <v>0</v>
      </c>
      <c r="S253" s="81">
        <v>0</v>
      </c>
      <c r="T253" s="82"/>
      <c r="U253" s="81">
        <v>216595</v>
      </c>
      <c r="V253" s="81">
        <v>193</v>
      </c>
      <c r="W253" s="81">
        <v>54</v>
      </c>
      <c r="X253" s="81">
        <v>474</v>
      </c>
      <c r="Y253" s="81">
        <v>1835</v>
      </c>
      <c r="Z253" s="81">
        <v>4046</v>
      </c>
      <c r="AA253" s="81">
        <v>1892</v>
      </c>
      <c r="AB253" s="81">
        <v>5246</v>
      </c>
      <c r="AC253" s="81">
        <v>0</v>
      </c>
      <c r="AD253" s="81">
        <v>0</v>
      </c>
      <c r="AE253" s="82"/>
      <c r="AF253" s="81">
        <v>2029392.6432021449</v>
      </c>
      <c r="AG253" s="81">
        <v>288972.21224075247</v>
      </c>
      <c r="AH253" s="81">
        <v>442999.32745200716</v>
      </c>
      <c r="AI253" s="81">
        <v>2660639.9257598142</v>
      </c>
      <c r="AJ253" s="81">
        <v>8874480.2810259983</v>
      </c>
      <c r="AK253" s="81"/>
      <c r="AL253" s="81"/>
      <c r="AM253" s="81">
        <v>684661.28427563794</v>
      </c>
      <c r="AN253" s="81"/>
      <c r="AO253" s="81"/>
      <c r="AP253" s="82"/>
      <c r="AQ253" s="81">
        <v>237</v>
      </c>
      <c r="AR253" s="81">
        <v>118</v>
      </c>
      <c r="AS253" s="81">
        <v>1</v>
      </c>
      <c r="AT253" s="81">
        <v>0</v>
      </c>
      <c r="AU253" s="81">
        <v>0</v>
      </c>
      <c r="AV253" s="81">
        <v>0</v>
      </c>
      <c r="AW253" s="81">
        <v>1</v>
      </c>
      <c r="AX253" s="82"/>
      <c r="AY253" s="81">
        <v>1337</v>
      </c>
      <c r="AZ253" s="81">
        <v>34589.60000000002</v>
      </c>
      <c r="BA253" s="81">
        <v>6460</v>
      </c>
      <c r="BB253" s="81">
        <v>0</v>
      </c>
      <c r="BC253" s="81">
        <v>0</v>
      </c>
      <c r="BD253" s="81">
        <v>0</v>
      </c>
      <c r="BE253" s="81">
        <v>6460</v>
      </c>
      <c r="BF253" s="82"/>
      <c r="BG253" s="81">
        <v>0</v>
      </c>
      <c r="BH253" s="81">
        <v>0</v>
      </c>
      <c r="BI253" s="81">
        <v>0</v>
      </c>
      <c r="BJ253" s="81">
        <v>0</v>
      </c>
      <c r="BK253" s="81">
        <v>15.7</v>
      </c>
      <c r="BL253" s="81">
        <v>0</v>
      </c>
      <c r="BM253" s="82"/>
      <c r="BN253" s="81">
        <v>0</v>
      </c>
      <c r="BO253" s="81">
        <v>0</v>
      </c>
      <c r="BP253" s="81">
        <v>0</v>
      </c>
      <c r="BQ253" s="81">
        <v>0</v>
      </c>
      <c r="BR253" s="81">
        <v>1</v>
      </c>
      <c r="BS253" s="81">
        <v>0</v>
      </c>
      <c r="BT253"/>
      <c r="BU253" s="80">
        <v>15.7</v>
      </c>
      <c r="BV253" s="80">
        <v>0</v>
      </c>
      <c r="BW253" s="80">
        <v>0</v>
      </c>
      <c r="BX253" s="80">
        <v>0</v>
      </c>
      <c r="BY253" s="80">
        <v>0</v>
      </c>
      <c r="BZ253" s="80">
        <v>0</v>
      </c>
      <c r="CA253" s="80">
        <v>0</v>
      </c>
      <c r="CB253" s="80">
        <v>0</v>
      </c>
      <c r="CC253" s="80">
        <v>0</v>
      </c>
    </row>
    <row r="254" spans="1:81">
      <c r="A254" s="80" t="s">
        <v>2102</v>
      </c>
      <c r="B254" s="80">
        <v>204</v>
      </c>
      <c r="C254" s="80">
        <v>18</v>
      </c>
      <c r="D254" s="80">
        <v>12</v>
      </c>
      <c r="E254" s="80">
        <v>2021</v>
      </c>
      <c r="F254" s="80" t="s">
        <v>75</v>
      </c>
      <c r="G254" s="174" t="s">
        <v>2084</v>
      </c>
      <c r="H254" s="80" t="s">
        <v>2085</v>
      </c>
      <c r="I254" s="177"/>
      <c r="J254" s="81">
        <v>1.9991159600813502</v>
      </c>
      <c r="K254" s="81">
        <v>0.46249990113402006</v>
      </c>
      <c r="L254" s="81">
        <v>1.7656427977325344</v>
      </c>
      <c r="M254" s="81">
        <v>1.9549540986240166</v>
      </c>
      <c r="N254" s="81">
        <v>6.5841325273056936</v>
      </c>
      <c r="O254" s="81">
        <v>5.3480149091988496</v>
      </c>
      <c r="P254" s="81">
        <v>8.5678752537064611</v>
      </c>
      <c r="Q254" s="81">
        <v>0.29811520148195514</v>
      </c>
      <c r="R254" s="81">
        <v>0</v>
      </c>
      <c r="S254" s="81">
        <v>0</v>
      </c>
      <c r="T254" s="82"/>
      <c r="U254" s="81">
        <v>268845</v>
      </c>
      <c r="V254" s="81">
        <v>193</v>
      </c>
      <c r="W254" s="81">
        <v>54</v>
      </c>
      <c r="X254" s="81">
        <v>474</v>
      </c>
      <c r="Y254" s="81">
        <v>1811</v>
      </c>
      <c r="Z254" s="81">
        <v>3935</v>
      </c>
      <c r="AA254" s="81">
        <v>1885</v>
      </c>
      <c r="AB254" s="81">
        <v>4996</v>
      </c>
      <c r="AC254" s="81">
        <v>0</v>
      </c>
      <c r="AD254" s="81">
        <v>0</v>
      </c>
      <c r="AE254" s="82"/>
      <c r="AF254" s="81">
        <v>2458741.5222258158</v>
      </c>
      <c r="AG254" s="81">
        <v>309433.33546074305</v>
      </c>
      <c r="AH254" s="81">
        <v>353738.23901567666</v>
      </c>
      <c r="AI254" s="81">
        <v>2931026.145806076</v>
      </c>
      <c r="AJ254" s="81">
        <v>8841290.373447936</v>
      </c>
      <c r="AK254" s="81">
        <v>0</v>
      </c>
      <c r="AL254" s="81">
        <v>0</v>
      </c>
      <c r="AM254" s="81">
        <v>655794.38348778337</v>
      </c>
      <c r="AN254" s="81">
        <v>0</v>
      </c>
      <c r="AO254" s="81">
        <v>0</v>
      </c>
      <c r="AP254" s="82"/>
      <c r="AQ254" s="81">
        <v>245</v>
      </c>
      <c r="AR254" s="81">
        <v>121</v>
      </c>
      <c r="AS254" s="81">
        <v>1</v>
      </c>
      <c r="AT254" s="81">
        <v>0</v>
      </c>
      <c r="AU254" s="81">
        <v>0</v>
      </c>
      <c r="AV254" s="81">
        <v>0</v>
      </c>
      <c r="AW254" s="81"/>
      <c r="AX254" s="82"/>
      <c r="AY254" s="81">
        <v>1388.8</v>
      </c>
      <c r="AZ254" s="81">
        <v>38559.10000000002</v>
      </c>
      <c r="BA254" s="81">
        <v>6460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2103</v>
      </c>
      <c r="B255" s="80">
        <v>204</v>
      </c>
      <c r="C255" s="80">
        <v>19</v>
      </c>
      <c r="D255" s="80">
        <v>12</v>
      </c>
      <c r="E255" s="80">
        <v>2022</v>
      </c>
      <c r="F255" s="80" t="s">
        <v>568</v>
      </c>
      <c r="G255" s="174" t="s">
        <v>2084</v>
      </c>
      <c r="H255" s="80" t="s">
        <v>2085</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248</v>
      </c>
      <c r="AR255" s="81">
        <v>122</v>
      </c>
      <c r="AS255" s="81">
        <v>1</v>
      </c>
      <c r="AT255" s="81">
        <v>0</v>
      </c>
      <c r="AU255" s="81">
        <v>0</v>
      </c>
      <c r="AV255" s="81">
        <v>0</v>
      </c>
      <c r="AW255" s="81"/>
      <c r="AX255" s="82"/>
      <c r="AY255" s="81">
        <v>1404.3000000000002</v>
      </c>
      <c r="AZ255" s="81">
        <v>38577.10000000002</v>
      </c>
      <c r="BA255" s="81">
        <v>6460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2104</v>
      </c>
      <c r="B256" s="80">
        <v>35</v>
      </c>
      <c r="C256" s="80">
        <v>1</v>
      </c>
      <c r="D256" s="80">
        <v>3</v>
      </c>
      <c r="E256" s="80">
        <v>1990</v>
      </c>
      <c r="F256" s="80" t="s">
        <v>562</v>
      </c>
      <c r="G256" s="80" t="s">
        <v>2105</v>
      </c>
      <c r="H256" s="80" t="s">
        <v>2106</v>
      </c>
      <c r="I256" s="177"/>
      <c r="J256" s="81">
        <v>20.872380324966809</v>
      </c>
      <c r="K256" s="81">
        <v>3.1983259327360387</v>
      </c>
      <c r="L256" s="81">
        <v>2.7042247987016217</v>
      </c>
      <c r="M256" s="81">
        <v>4.5730402669560934</v>
      </c>
      <c r="N256" s="81">
        <v>8.5248608350980195</v>
      </c>
      <c r="O256" s="81">
        <v>5.9249470342777828</v>
      </c>
      <c r="P256" s="81">
        <v>12.919508560612215</v>
      </c>
      <c r="Q256" s="81">
        <v>0.58620635628998874</v>
      </c>
      <c r="R256" s="81">
        <v>0</v>
      </c>
      <c r="S256" s="81">
        <v>0.5985031697602764</v>
      </c>
      <c r="T256" s="82"/>
      <c r="U256" s="81">
        <v>307130</v>
      </c>
      <c r="V256" s="81">
        <v>837</v>
      </c>
      <c r="W256" s="81">
        <v>36</v>
      </c>
      <c r="X256" s="81">
        <v>1839</v>
      </c>
      <c r="Y256" s="81">
        <v>3792</v>
      </c>
      <c r="Z256" s="81">
        <v>2437</v>
      </c>
      <c r="AA256" s="81">
        <v>3137</v>
      </c>
      <c r="AB256" s="81">
        <v>9518</v>
      </c>
      <c r="AC256" s="81">
        <v>0</v>
      </c>
      <c r="AD256" s="81">
        <v>0.5985031697602764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2107</v>
      </c>
      <c r="B257" s="80">
        <v>36</v>
      </c>
      <c r="C257" s="80">
        <v>2</v>
      </c>
      <c r="D257" s="80">
        <v>3</v>
      </c>
      <c r="E257" s="80">
        <v>2005</v>
      </c>
      <c r="F257" s="80" t="s">
        <v>565</v>
      </c>
      <c r="G257" s="80" t="s">
        <v>2105</v>
      </c>
      <c r="H257" s="80" t="s">
        <v>2106</v>
      </c>
      <c r="I257" s="177"/>
      <c r="J257" s="81">
        <v>11.329512916158183</v>
      </c>
      <c r="K257" s="81">
        <v>1.9421346711181358</v>
      </c>
      <c r="L257" s="81">
        <v>5.3840704286376955</v>
      </c>
      <c r="M257" s="81">
        <v>5.5359468795756754</v>
      </c>
      <c r="N257" s="81">
        <v>8.9265504949706838</v>
      </c>
      <c r="O257" s="81">
        <v>7.4606160798741961</v>
      </c>
      <c r="P257" s="81">
        <v>13.446646220483506</v>
      </c>
      <c r="Q257" s="81">
        <v>0.4532904934630928</v>
      </c>
      <c r="R257" s="81">
        <v>0</v>
      </c>
      <c r="S257" s="81">
        <v>0.74564083299723649</v>
      </c>
      <c r="T257" s="82"/>
      <c r="U257" s="81">
        <v>248172</v>
      </c>
      <c r="V257" s="81">
        <v>612</v>
      </c>
      <c r="W257" s="81">
        <v>47</v>
      </c>
      <c r="X257" s="81">
        <v>1184</v>
      </c>
      <c r="Y257" s="81">
        <v>3590</v>
      </c>
      <c r="Z257" s="81">
        <v>3551</v>
      </c>
      <c r="AA257" s="81">
        <v>2674</v>
      </c>
      <c r="AB257" s="81">
        <v>7694</v>
      </c>
      <c r="AC257" s="81">
        <v>0</v>
      </c>
      <c r="AD257" s="81">
        <v>0.74564083299723649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2108</v>
      </c>
      <c r="B258" s="80">
        <v>37</v>
      </c>
      <c r="C258" s="80">
        <v>3</v>
      </c>
      <c r="D258" s="80">
        <v>3</v>
      </c>
      <c r="E258" s="80">
        <v>2006</v>
      </c>
      <c r="F258" s="80" t="s">
        <v>566</v>
      </c>
      <c r="G258" s="80" t="s">
        <v>2105</v>
      </c>
      <c r="H258" s="80" t="s">
        <v>2106</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2109</v>
      </c>
      <c r="B259" s="80">
        <v>38</v>
      </c>
      <c r="C259" s="80">
        <v>4</v>
      </c>
      <c r="D259" s="80">
        <v>3</v>
      </c>
      <c r="E259" s="80">
        <v>2007</v>
      </c>
      <c r="F259" s="80" t="s">
        <v>567</v>
      </c>
      <c r="G259" s="80" t="s">
        <v>2105</v>
      </c>
      <c r="H259" s="80" t="s">
        <v>2106</v>
      </c>
      <c r="I259" s="177"/>
      <c r="J259" s="81">
        <v>10.16852980534032</v>
      </c>
      <c r="K259" s="81">
        <v>2.2877663250574805</v>
      </c>
      <c r="L259" s="81">
        <v>5.9280901705904228</v>
      </c>
      <c r="M259" s="81">
        <v>6.2421446475962199</v>
      </c>
      <c r="N259" s="81">
        <v>9.9855878587003204</v>
      </c>
      <c r="O259" s="81">
        <v>6.8594579931155142</v>
      </c>
      <c r="P259" s="81">
        <v>13.001152590847299</v>
      </c>
      <c r="Q259" s="81">
        <v>0.4538440805054042</v>
      </c>
      <c r="R259" s="81">
        <v>0</v>
      </c>
      <c r="S259" s="81">
        <v>0.67663544488503968</v>
      </c>
      <c r="T259" s="82"/>
      <c r="U259" s="81">
        <v>253234</v>
      </c>
      <c r="V259" s="81">
        <v>733</v>
      </c>
      <c r="W259" s="81">
        <v>54</v>
      </c>
      <c r="X259" s="81">
        <v>1584</v>
      </c>
      <c r="Y259" s="81">
        <v>3487</v>
      </c>
      <c r="Z259" s="81">
        <v>3394</v>
      </c>
      <c r="AA259" s="81">
        <v>2546</v>
      </c>
      <c r="AB259" s="81">
        <v>7296</v>
      </c>
      <c r="AC259" s="81">
        <v>0</v>
      </c>
      <c r="AD259" s="81">
        <v>0.67663544488503968</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2110</v>
      </c>
      <c r="B260" s="80">
        <v>39</v>
      </c>
      <c r="C260" s="80">
        <v>5</v>
      </c>
      <c r="D260" s="80">
        <v>3</v>
      </c>
      <c r="E260" s="80">
        <v>2008</v>
      </c>
      <c r="F260" s="80" t="s">
        <v>84</v>
      </c>
      <c r="G260" s="80" t="s">
        <v>2105</v>
      </c>
      <c r="H260" s="80" t="s">
        <v>2106</v>
      </c>
      <c r="I260" s="177"/>
      <c r="J260" s="81">
        <v>8.5094528135035752</v>
      </c>
      <c r="K260" s="81">
        <v>1.6291451648104711</v>
      </c>
      <c r="L260" s="81">
        <v>4.7331302312990848</v>
      </c>
      <c r="M260" s="81">
        <v>6.5947726843155765</v>
      </c>
      <c r="N260" s="81">
        <v>8.7564253785685455</v>
      </c>
      <c r="O260" s="81">
        <v>6.5800060123562956</v>
      </c>
      <c r="P260" s="81">
        <v>12.593583354722979</v>
      </c>
      <c r="Q260" s="81">
        <v>0.43487921727146051</v>
      </c>
      <c r="R260" s="81">
        <v>0</v>
      </c>
      <c r="S260" s="81">
        <v>0.38247130380621308</v>
      </c>
      <c r="T260" s="82"/>
      <c r="U260" s="81">
        <v>226718</v>
      </c>
      <c r="V260" s="81">
        <v>733</v>
      </c>
      <c r="W260" s="81">
        <v>54</v>
      </c>
      <c r="X260" s="81">
        <v>1584</v>
      </c>
      <c r="Y260" s="81">
        <v>3436</v>
      </c>
      <c r="Z260" s="81">
        <v>3370</v>
      </c>
      <c r="AA260" s="81">
        <v>2469</v>
      </c>
      <c r="AB260" s="81">
        <v>7106</v>
      </c>
      <c r="AC260" s="81">
        <v>0</v>
      </c>
      <c r="AD260" s="81">
        <v>0.38247130380621308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2111</v>
      </c>
      <c r="B261" s="80">
        <v>40</v>
      </c>
      <c r="C261" s="80">
        <v>6</v>
      </c>
      <c r="D261" s="80">
        <v>3</v>
      </c>
      <c r="E261" s="80">
        <v>2009</v>
      </c>
      <c r="F261" s="80" t="s">
        <v>85</v>
      </c>
      <c r="G261" s="80" t="s">
        <v>2105</v>
      </c>
      <c r="H261" s="80" t="s">
        <v>2106</v>
      </c>
      <c r="I261" s="177"/>
      <c r="J261" s="81">
        <v>8.8451886943732809</v>
      </c>
      <c r="K261" s="81">
        <v>2.0224397254567807</v>
      </c>
      <c r="L261" s="81">
        <v>2.6192911305041675</v>
      </c>
      <c r="M261" s="81">
        <v>6.4144022591818715</v>
      </c>
      <c r="N261" s="81">
        <v>8.4920455925612757</v>
      </c>
      <c r="O261" s="81">
        <v>6.6089784010494252</v>
      </c>
      <c r="P261" s="81">
        <v>11.914359594352776</v>
      </c>
      <c r="Q261" s="81">
        <v>0.40598878776853142</v>
      </c>
      <c r="R261" s="81">
        <v>0</v>
      </c>
      <c r="S261" s="81">
        <v>0.36126040426327966</v>
      </c>
      <c r="T261" s="82"/>
      <c r="U261" s="81">
        <v>217597</v>
      </c>
      <c r="V261" s="81">
        <v>651</v>
      </c>
      <c r="W261" s="81">
        <v>46</v>
      </c>
      <c r="X261" s="81">
        <v>1482</v>
      </c>
      <c r="Y261" s="81">
        <v>3415</v>
      </c>
      <c r="Z261" s="81">
        <v>3341</v>
      </c>
      <c r="AA261" s="81">
        <v>2398</v>
      </c>
      <c r="AB261" s="81">
        <v>6964</v>
      </c>
      <c r="AC261" s="81">
        <v>0</v>
      </c>
      <c r="AD261" s="81">
        <v>0.36126040426327966</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2112</v>
      </c>
      <c r="B262" s="80">
        <v>41</v>
      </c>
      <c r="C262" s="80">
        <v>7</v>
      </c>
      <c r="D262" s="80">
        <v>3</v>
      </c>
      <c r="E262" s="80">
        <v>2010</v>
      </c>
      <c r="F262" s="80" t="s">
        <v>86</v>
      </c>
      <c r="G262" s="80" t="s">
        <v>2105</v>
      </c>
      <c r="H262" s="80" t="s">
        <v>2106</v>
      </c>
      <c r="I262" s="177"/>
      <c r="J262" s="81">
        <v>7.9897692831772069</v>
      </c>
      <c r="K262" s="81">
        <v>1.65681839737321</v>
      </c>
      <c r="L262" s="81">
        <v>2.329528855385083</v>
      </c>
      <c r="M262" s="81">
        <v>5.9690789357064533</v>
      </c>
      <c r="N262" s="81">
        <v>8.1290058305714084</v>
      </c>
      <c r="O262" s="81">
        <v>6.5114640441239855</v>
      </c>
      <c r="P262" s="81">
        <v>12.056463346395574</v>
      </c>
      <c r="Q262" s="81">
        <v>0.41226046978148817</v>
      </c>
      <c r="R262" s="81">
        <v>0</v>
      </c>
      <c r="S262" s="81">
        <v>0.71678639977285208</v>
      </c>
      <c r="T262" s="82"/>
      <c r="U262" s="81">
        <v>213674</v>
      </c>
      <c r="V262" s="81">
        <v>651</v>
      </c>
      <c r="W262" s="81">
        <v>46</v>
      </c>
      <c r="X262" s="81">
        <v>1482</v>
      </c>
      <c r="Y262" s="81">
        <v>3393</v>
      </c>
      <c r="Z262" s="81">
        <v>3307</v>
      </c>
      <c r="AA262" s="81">
        <v>2366</v>
      </c>
      <c r="AB262" s="81">
        <v>6776</v>
      </c>
      <c r="AC262" s="81">
        <v>0</v>
      </c>
      <c r="AD262" s="81">
        <v>0.71678639977285208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2113</v>
      </c>
      <c r="B263" s="80">
        <v>42</v>
      </c>
      <c r="C263" s="80">
        <v>8</v>
      </c>
      <c r="D263" s="80">
        <v>3</v>
      </c>
      <c r="E263" s="80">
        <v>2011</v>
      </c>
      <c r="F263" s="80" t="s">
        <v>87</v>
      </c>
      <c r="G263" s="80" t="s">
        <v>2105</v>
      </c>
      <c r="H263" s="80" t="s">
        <v>2106</v>
      </c>
      <c r="I263" s="177"/>
      <c r="J263" s="81">
        <v>7.8776115042413535</v>
      </c>
      <c r="K263" s="81">
        <v>2.4128148446186697</v>
      </c>
      <c r="L263" s="81">
        <v>2.243033824761278</v>
      </c>
      <c r="M263" s="81">
        <v>8.3705613598468638</v>
      </c>
      <c r="N263" s="81">
        <v>10.849026652916862</v>
      </c>
      <c r="O263" s="81">
        <v>6.2997795274772708</v>
      </c>
      <c r="P263" s="81">
        <v>11.515060564050911</v>
      </c>
      <c r="Q263" s="81">
        <v>0.46051010808991233</v>
      </c>
      <c r="R263" s="81">
        <v>0</v>
      </c>
      <c r="S263" s="81">
        <v>0.68037516993091396</v>
      </c>
      <c r="T263" s="82"/>
      <c r="U263" s="81">
        <v>198770</v>
      </c>
      <c r="V263" s="81">
        <v>651</v>
      </c>
      <c r="W263" s="81">
        <v>46</v>
      </c>
      <c r="X263" s="81">
        <v>1482</v>
      </c>
      <c r="Y263" s="81">
        <v>3333</v>
      </c>
      <c r="Z263" s="81">
        <v>3269</v>
      </c>
      <c r="AA263" s="81">
        <v>2327</v>
      </c>
      <c r="AB263" s="81">
        <v>6562</v>
      </c>
      <c r="AC263" s="81">
        <v>0</v>
      </c>
      <c r="AD263" s="81">
        <v>0.68037516993091396</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2114</v>
      </c>
      <c r="B264" s="80">
        <v>43</v>
      </c>
      <c r="C264" s="80">
        <v>9</v>
      </c>
      <c r="D264" s="80">
        <v>3</v>
      </c>
      <c r="E264" s="80">
        <v>2012</v>
      </c>
      <c r="F264" s="80" t="s">
        <v>88</v>
      </c>
      <c r="G264" s="80" t="s">
        <v>2105</v>
      </c>
      <c r="H264" s="80" t="s">
        <v>2106</v>
      </c>
      <c r="I264" s="177"/>
      <c r="J264" s="81">
        <v>13.753744812799175</v>
      </c>
      <c r="K264" s="81">
        <v>2.9135461227530328</v>
      </c>
      <c r="L264" s="81">
        <v>2.1930663068790319</v>
      </c>
      <c r="M264" s="81">
        <v>8.5478515633393197</v>
      </c>
      <c r="N264" s="81">
        <v>13.280512728157316</v>
      </c>
      <c r="O264" s="81">
        <v>6.2310857272471871</v>
      </c>
      <c r="P264" s="81">
        <v>11.336722933502674</v>
      </c>
      <c r="Q264" s="81">
        <v>0.48874367184301137</v>
      </c>
      <c r="R264" s="81">
        <v>0</v>
      </c>
      <c r="S264" s="81">
        <v>0.87813215727506655</v>
      </c>
      <c r="T264" s="82"/>
      <c r="U264" s="81">
        <v>336392</v>
      </c>
      <c r="V264" s="81">
        <v>651</v>
      </c>
      <c r="W264" s="81">
        <v>46</v>
      </c>
      <c r="X264" s="81">
        <v>1482</v>
      </c>
      <c r="Y264" s="81">
        <v>3302</v>
      </c>
      <c r="Z264" s="81">
        <v>3259</v>
      </c>
      <c r="AA264" s="81">
        <v>2278</v>
      </c>
      <c r="AB264" s="81">
        <v>6410</v>
      </c>
      <c r="AC264" s="81">
        <v>0</v>
      </c>
      <c r="AD264" s="81">
        <v>0.87813215727506655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2115</v>
      </c>
      <c r="B265" s="80">
        <v>44</v>
      </c>
      <c r="C265" s="80">
        <v>10</v>
      </c>
      <c r="D265" s="80">
        <v>3</v>
      </c>
      <c r="E265" s="80">
        <v>2013</v>
      </c>
      <c r="F265" s="80" t="s">
        <v>89</v>
      </c>
      <c r="G265" s="80" t="s">
        <v>2105</v>
      </c>
      <c r="H265" s="80" t="s">
        <v>2106</v>
      </c>
      <c r="I265" s="177"/>
      <c r="J265" s="81">
        <v>10.500811105592792</v>
      </c>
      <c r="K265" s="81">
        <v>2.9348178003369587</v>
      </c>
      <c r="L265" s="81">
        <v>2.2590644877990433</v>
      </c>
      <c r="M265" s="81">
        <v>8.8596351046792048</v>
      </c>
      <c r="N265" s="81">
        <v>13.533849256874172</v>
      </c>
      <c r="O265" s="81">
        <v>5.9537882561796645</v>
      </c>
      <c r="P265" s="81">
        <v>11.289521939744864</v>
      </c>
      <c r="Q265" s="81">
        <v>0.48865921413996666</v>
      </c>
      <c r="R265" s="81">
        <v>0</v>
      </c>
      <c r="S265" s="81">
        <v>0.7024787410198029</v>
      </c>
      <c r="T265" s="82"/>
      <c r="U265" s="81">
        <v>272449</v>
      </c>
      <c r="V265" s="81">
        <v>651</v>
      </c>
      <c r="W265" s="81">
        <v>46</v>
      </c>
      <c r="X265" s="81">
        <v>1482</v>
      </c>
      <c r="Y265" s="81">
        <v>3292</v>
      </c>
      <c r="Z265" s="81">
        <v>3253</v>
      </c>
      <c r="AA265" s="81">
        <v>2260</v>
      </c>
      <c r="AB265" s="81">
        <v>6317</v>
      </c>
      <c r="AC265" s="81">
        <v>0</v>
      </c>
      <c r="AD265" s="81">
        <v>0.7024787410198029</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2116</v>
      </c>
      <c r="B266" s="80">
        <v>45</v>
      </c>
      <c r="C266" s="80">
        <v>11</v>
      </c>
      <c r="D266" s="80">
        <v>3</v>
      </c>
      <c r="E266" s="80">
        <v>2014</v>
      </c>
      <c r="F266" s="80" t="s">
        <v>90</v>
      </c>
      <c r="G266" s="80" t="s">
        <v>2105</v>
      </c>
      <c r="H266" s="80" t="s">
        <v>2106</v>
      </c>
      <c r="I266" s="177"/>
      <c r="J266" s="81">
        <v>8.8915201443499008</v>
      </c>
      <c r="K266" s="81">
        <v>1.9358628950628489</v>
      </c>
      <c r="L266" s="81">
        <v>3.5931699633520444</v>
      </c>
      <c r="M266" s="81">
        <v>8.4662792249280194</v>
      </c>
      <c r="N266" s="81">
        <v>13.383756867781514</v>
      </c>
      <c r="O266" s="81">
        <v>5.6651504041473206</v>
      </c>
      <c r="P266" s="81">
        <v>11.202620696463597</v>
      </c>
      <c r="Q266" s="81">
        <v>0.45719394224205495</v>
      </c>
      <c r="R266" s="81">
        <v>0</v>
      </c>
      <c r="S266" s="81">
        <v>0.87639155403775226</v>
      </c>
      <c r="T266" s="82"/>
      <c r="U266" s="81">
        <v>248729</v>
      </c>
      <c r="V266" s="81">
        <v>488</v>
      </c>
      <c r="W266" s="81">
        <v>67</v>
      </c>
      <c r="X266" s="81">
        <v>1446</v>
      </c>
      <c r="Y266" s="81">
        <v>3264</v>
      </c>
      <c r="Z266" s="81">
        <v>3260</v>
      </c>
      <c r="AA266" s="81">
        <v>2231</v>
      </c>
      <c r="AB266" s="81">
        <v>6160</v>
      </c>
      <c r="AC266" s="81">
        <v>0</v>
      </c>
      <c r="AD266" s="81">
        <v>0.87639155403775226</v>
      </c>
      <c r="AE266" s="82"/>
      <c r="AF266" s="81">
        <v>3012456.4587693606</v>
      </c>
      <c r="AG266" s="81">
        <v>1271913.5864554874</v>
      </c>
      <c r="AH266" s="81">
        <v>528891.38219572161</v>
      </c>
      <c r="AI266" s="81">
        <v>8378678.841871242</v>
      </c>
      <c r="AJ266" s="81">
        <v>16577004.028998073</v>
      </c>
      <c r="AK266" s="81">
        <v>0</v>
      </c>
      <c r="AL266" s="81">
        <v>0</v>
      </c>
      <c r="AM266" s="81">
        <v>845675.94979579991</v>
      </c>
      <c r="AN266" s="81">
        <v>0</v>
      </c>
      <c r="AO266" s="81">
        <v>0</v>
      </c>
      <c r="AP266" s="82"/>
      <c r="AQ266" s="81">
        <v>67</v>
      </c>
      <c r="AR266" s="81">
        <v>14</v>
      </c>
      <c r="AS266" s="81">
        <v>0</v>
      </c>
      <c r="AT266" s="81">
        <v>0</v>
      </c>
      <c r="AU266" s="81">
        <v>0</v>
      </c>
      <c r="AV266" s="81">
        <v>0</v>
      </c>
      <c r="AW266" s="81" t="s">
        <v>564</v>
      </c>
      <c r="AX266" s="82"/>
      <c r="AY266" s="81">
        <v>310.66999999999996</v>
      </c>
      <c r="AZ266" s="81">
        <v>213.11</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2117</v>
      </c>
      <c r="B267" s="80">
        <v>46</v>
      </c>
      <c r="C267" s="80">
        <v>12</v>
      </c>
      <c r="D267" s="80">
        <v>3</v>
      </c>
      <c r="E267" s="80">
        <v>2015</v>
      </c>
      <c r="F267" s="80" t="s">
        <v>91</v>
      </c>
      <c r="G267" s="80" t="s">
        <v>2105</v>
      </c>
      <c r="H267" s="80" t="s">
        <v>2106</v>
      </c>
      <c r="I267" s="177"/>
      <c r="J267" s="81">
        <v>8.4822298059177985</v>
      </c>
      <c r="K267" s="81">
        <v>2.1490695748798325</v>
      </c>
      <c r="L267" s="81">
        <v>4.2817571986079148</v>
      </c>
      <c r="M267" s="81">
        <v>8.0954044407289274</v>
      </c>
      <c r="N267" s="81">
        <v>11.091528373074972</v>
      </c>
      <c r="O267" s="81">
        <v>5.5405199956118336</v>
      </c>
      <c r="P267" s="81">
        <v>10.995347383624757</v>
      </c>
      <c r="Q267" s="81">
        <v>0.43318398864322066</v>
      </c>
      <c r="R267" s="81">
        <v>0</v>
      </c>
      <c r="S267" s="81">
        <v>0.8819723754428489</v>
      </c>
      <c r="T267" s="82"/>
      <c r="U267" s="81">
        <v>244965</v>
      </c>
      <c r="V267" s="81">
        <v>488</v>
      </c>
      <c r="W267" s="81">
        <v>67</v>
      </c>
      <c r="X267" s="81">
        <v>1446</v>
      </c>
      <c r="Y267" s="81">
        <v>3200</v>
      </c>
      <c r="Z267" s="81">
        <v>3219</v>
      </c>
      <c r="AA267" s="81">
        <v>2188</v>
      </c>
      <c r="AB267" s="81">
        <v>5962</v>
      </c>
      <c r="AC267" s="81">
        <v>0</v>
      </c>
      <c r="AD267" s="81">
        <v>0.8819723754428489</v>
      </c>
      <c r="AE267" s="82"/>
      <c r="AF267" s="81">
        <v>2781675.6141689331</v>
      </c>
      <c r="AG267" s="81">
        <v>1706159.5688997589</v>
      </c>
      <c r="AH267" s="81">
        <v>524814.64681757707</v>
      </c>
      <c r="AI267" s="81">
        <v>8980627.6913586557</v>
      </c>
      <c r="AJ267" s="81">
        <v>14251363.312515797</v>
      </c>
      <c r="AK267" s="81">
        <v>0</v>
      </c>
      <c r="AL267" s="81">
        <v>0</v>
      </c>
      <c r="AM267" s="81">
        <v>817067.09035063093</v>
      </c>
      <c r="AN267" s="81">
        <v>0</v>
      </c>
      <c r="AO267" s="81">
        <v>0</v>
      </c>
      <c r="AP267" s="82"/>
      <c r="AQ267" s="81">
        <v>74</v>
      </c>
      <c r="AR267" s="81">
        <v>15</v>
      </c>
      <c r="AS267" s="81">
        <v>0</v>
      </c>
      <c r="AT267" s="81">
        <v>0</v>
      </c>
      <c r="AU267" s="81">
        <v>0</v>
      </c>
      <c r="AV267" s="81">
        <v>0</v>
      </c>
      <c r="AW267" s="81" t="s">
        <v>564</v>
      </c>
      <c r="AX267" s="82"/>
      <c r="AY267" s="81">
        <v>354.66999999999996</v>
      </c>
      <c r="AZ267" s="81">
        <v>224.11</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2118</v>
      </c>
      <c r="B268" s="80">
        <v>47</v>
      </c>
      <c r="C268" s="80">
        <v>13</v>
      </c>
      <c r="D268" s="80">
        <v>3</v>
      </c>
      <c r="E268" s="80">
        <v>2016</v>
      </c>
      <c r="F268" s="80" t="s">
        <v>92</v>
      </c>
      <c r="G268" s="80" t="s">
        <v>2105</v>
      </c>
      <c r="H268" s="80" t="s">
        <v>2106</v>
      </c>
      <c r="I268" s="177"/>
      <c r="J268" s="81">
        <v>8.5708672459442514</v>
      </c>
      <c r="K268" s="81">
        <v>1.8478803799497008</v>
      </c>
      <c r="L268" s="81">
        <v>4.1090845270909737</v>
      </c>
      <c r="M268" s="81">
        <v>5.8914137667527635</v>
      </c>
      <c r="N268" s="81">
        <v>8.0266853255220596</v>
      </c>
      <c r="O268" s="81">
        <v>5.4290314016700512</v>
      </c>
      <c r="P268" s="81">
        <v>10.694046976867643</v>
      </c>
      <c r="Q268" s="81">
        <v>0.4063460562285639</v>
      </c>
      <c r="R268" s="81">
        <v>0</v>
      </c>
      <c r="S268" s="81">
        <v>0.49953092803956806</v>
      </c>
      <c r="T268" s="82"/>
      <c r="U268" s="81">
        <v>261846</v>
      </c>
      <c r="V268" s="81">
        <v>488</v>
      </c>
      <c r="W268" s="81">
        <v>67</v>
      </c>
      <c r="X268" s="81">
        <v>1446</v>
      </c>
      <c r="Y268" s="81">
        <v>3134</v>
      </c>
      <c r="Z268" s="81">
        <v>3193</v>
      </c>
      <c r="AA268" s="81">
        <v>2201</v>
      </c>
      <c r="AB268" s="81">
        <v>5753</v>
      </c>
      <c r="AC268" s="81">
        <v>0</v>
      </c>
      <c r="AD268" s="81">
        <v>0.49953092803956811</v>
      </c>
      <c r="AE268" s="82"/>
      <c r="AF268" s="81">
        <v>3120905.4774695951</v>
      </c>
      <c r="AG268" s="81">
        <v>1678374.6399263239</v>
      </c>
      <c r="AH268" s="81">
        <v>452594.6887597469</v>
      </c>
      <c r="AI268" s="81">
        <v>8474221.2865867335</v>
      </c>
      <c r="AJ268" s="81">
        <v>12842182.307279291</v>
      </c>
      <c r="AK268" s="81">
        <v>0</v>
      </c>
      <c r="AL268" s="81">
        <v>0</v>
      </c>
      <c r="AM268" s="81">
        <v>789037.04556290212</v>
      </c>
      <c r="AN268" s="81">
        <v>0</v>
      </c>
      <c r="AO268" s="81">
        <v>0</v>
      </c>
      <c r="AP268" s="82"/>
      <c r="AQ268" s="81">
        <v>77</v>
      </c>
      <c r="AR268" s="81">
        <v>17</v>
      </c>
      <c r="AS268" s="81">
        <v>0</v>
      </c>
      <c r="AT268" s="81">
        <v>0</v>
      </c>
      <c r="AU268" s="81">
        <v>0</v>
      </c>
      <c r="AV268" s="81">
        <v>0</v>
      </c>
      <c r="AW268" s="81" t="s">
        <v>564</v>
      </c>
      <c r="AX268" s="82"/>
      <c r="AY268" s="81">
        <v>371.17</v>
      </c>
      <c r="AZ268" s="81">
        <v>270.91000000000003</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2119</v>
      </c>
      <c r="B269" s="80">
        <v>48</v>
      </c>
      <c r="C269" s="80">
        <v>14</v>
      </c>
      <c r="D269" s="80">
        <v>3</v>
      </c>
      <c r="E269" s="80">
        <v>2017</v>
      </c>
      <c r="F269" s="80" t="s">
        <v>71</v>
      </c>
      <c r="G269" s="80" t="s">
        <v>2105</v>
      </c>
      <c r="H269" s="80" t="s">
        <v>2106</v>
      </c>
      <c r="I269" s="177"/>
      <c r="J269" s="81">
        <v>9.0054379164324097</v>
      </c>
      <c r="K269" s="81">
        <v>1.9290609805645611</v>
      </c>
      <c r="L269" s="81">
        <v>3.9005157387887492</v>
      </c>
      <c r="M269" s="81">
        <v>5.6136802968229125</v>
      </c>
      <c r="N269" s="81">
        <v>9.5293250650665779</v>
      </c>
      <c r="O269" s="81">
        <v>5.2651779305496405</v>
      </c>
      <c r="P269" s="81">
        <v>10.399390655692377</v>
      </c>
      <c r="Q269" s="81">
        <v>0.37941015999757305</v>
      </c>
      <c r="R269" s="81">
        <v>0</v>
      </c>
      <c r="S269" s="81">
        <v>0.43897092010545696</v>
      </c>
      <c r="T269" s="82"/>
      <c r="U269" s="81">
        <v>283418</v>
      </c>
      <c r="V269" s="81">
        <v>488</v>
      </c>
      <c r="W269" s="81">
        <v>67</v>
      </c>
      <c r="X269" s="81">
        <v>1446</v>
      </c>
      <c r="Y269" s="81">
        <v>3046</v>
      </c>
      <c r="Z269" s="81">
        <v>3148</v>
      </c>
      <c r="AA269" s="81">
        <v>2154</v>
      </c>
      <c r="AB269" s="81">
        <v>5555</v>
      </c>
      <c r="AC269" s="81">
        <v>0</v>
      </c>
      <c r="AD269" s="81">
        <v>0.43897092010545702</v>
      </c>
      <c r="AE269" s="82"/>
      <c r="AF269" s="81">
        <v>3370708.1777120628</v>
      </c>
      <c r="AG269" s="81">
        <v>1713034.3013075111</v>
      </c>
      <c r="AH269" s="81">
        <v>557267.39709394169</v>
      </c>
      <c r="AI269" s="81">
        <v>8288177.3903234974</v>
      </c>
      <c r="AJ269" s="81">
        <v>14167675.8785301</v>
      </c>
      <c r="AK269" s="81">
        <v>0</v>
      </c>
      <c r="AL269" s="81">
        <v>0</v>
      </c>
      <c r="AM269" s="81">
        <v>763073.03048450849</v>
      </c>
      <c r="AN269" s="81">
        <v>0</v>
      </c>
      <c r="AO269" s="81">
        <v>0</v>
      </c>
      <c r="AP269" s="82"/>
      <c r="AQ269" s="81">
        <v>80</v>
      </c>
      <c r="AR269" s="81">
        <v>17</v>
      </c>
      <c r="AS269" s="81">
        <v>0</v>
      </c>
      <c r="AT269" s="81">
        <v>0</v>
      </c>
      <c r="AU269" s="81">
        <v>0</v>
      </c>
      <c r="AV269" s="81">
        <v>0</v>
      </c>
      <c r="AW269" s="81" t="s">
        <v>564</v>
      </c>
      <c r="AX269" s="82"/>
      <c r="AY269" s="81">
        <v>387.47</v>
      </c>
      <c r="AZ269" s="81">
        <v>270.91000000000003</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2120</v>
      </c>
      <c r="B270" s="80">
        <v>49</v>
      </c>
      <c r="C270" s="80">
        <v>15</v>
      </c>
      <c r="D270" s="80">
        <v>3</v>
      </c>
      <c r="E270" s="80">
        <v>2018</v>
      </c>
      <c r="F270" s="80" t="s">
        <v>93</v>
      </c>
      <c r="G270" s="80" t="s">
        <v>2105</v>
      </c>
      <c r="H270" s="80" t="s">
        <v>2106</v>
      </c>
      <c r="I270" s="177"/>
      <c r="J270" s="81">
        <v>8.630906603503858</v>
      </c>
      <c r="K270" s="81">
        <v>1.9360667365585742</v>
      </c>
      <c r="L270" s="81">
        <v>3.4799921076271492</v>
      </c>
      <c r="M270" s="81">
        <v>5.4042531284288842</v>
      </c>
      <c r="N270" s="81">
        <v>7.1371993887010809</v>
      </c>
      <c r="O270" s="81">
        <v>5.121946394115013</v>
      </c>
      <c r="P270" s="81">
        <v>10.099897360834021</v>
      </c>
      <c r="Q270" s="81">
        <v>0.3404116413282321</v>
      </c>
      <c r="R270" s="81">
        <v>0</v>
      </c>
      <c r="S270" s="81">
        <v>0.51920709589403335</v>
      </c>
      <c r="T270" s="82"/>
      <c r="U270" s="81">
        <v>275433</v>
      </c>
      <c r="V270" s="81">
        <v>488</v>
      </c>
      <c r="W270" s="81">
        <v>67</v>
      </c>
      <c r="X270" s="81">
        <v>1446</v>
      </c>
      <c r="Y270" s="81">
        <v>2986</v>
      </c>
      <c r="Z270" s="81">
        <v>3121</v>
      </c>
      <c r="AA270" s="81">
        <v>2113</v>
      </c>
      <c r="AB270" s="81">
        <v>5371</v>
      </c>
      <c r="AC270" s="81">
        <v>0</v>
      </c>
      <c r="AD270" s="81">
        <v>0.51920709589403335</v>
      </c>
      <c r="AE270" s="82"/>
      <c r="AF270" s="81">
        <v>3249286.640776481</v>
      </c>
      <c r="AG270" s="81">
        <v>1734963.5036224951</v>
      </c>
      <c r="AH270" s="81">
        <v>504292.96069393132</v>
      </c>
      <c r="AI270" s="81">
        <v>7820706.4021315249</v>
      </c>
      <c r="AJ270" s="81">
        <v>11130598.136709381</v>
      </c>
      <c r="AK270" s="81">
        <v>0</v>
      </c>
      <c r="AL270" s="81">
        <v>0</v>
      </c>
      <c r="AM270" s="81">
        <v>739324.11563226592</v>
      </c>
      <c r="AN270" s="81">
        <v>0</v>
      </c>
      <c r="AO270" s="81">
        <v>0</v>
      </c>
      <c r="AP270" s="82"/>
      <c r="AQ270" s="81">
        <v>91</v>
      </c>
      <c r="AR270" s="81">
        <v>18</v>
      </c>
      <c r="AS270" s="81">
        <v>0</v>
      </c>
      <c r="AT270" s="81">
        <v>0</v>
      </c>
      <c r="AU270" s="81">
        <v>0</v>
      </c>
      <c r="AV270" s="81">
        <v>0</v>
      </c>
      <c r="AW270" s="81" t="s">
        <v>564</v>
      </c>
      <c r="AX270" s="82"/>
      <c r="AY270" s="81">
        <v>458.67</v>
      </c>
      <c r="AZ270" s="81">
        <v>320.20999999999998</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2121</v>
      </c>
      <c r="B271" s="80">
        <v>50</v>
      </c>
      <c r="C271" s="80">
        <v>16</v>
      </c>
      <c r="D271" s="80">
        <v>3</v>
      </c>
      <c r="E271" s="80">
        <v>2019</v>
      </c>
      <c r="F271" s="80" t="s">
        <v>73</v>
      </c>
      <c r="G271" s="80" t="s">
        <v>2105</v>
      </c>
      <c r="H271" s="80" t="s">
        <v>2106</v>
      </c>
      <c r="I271" s="177"/>
      <c r="J271" s="81">
        <v>9.1113715917173632</v>
      </c>
      <c r="K271" s="81">
        <v>1.4708848723440284</v>
      </c>
      <c r="L271" s="81">
        <v>3.4547362883518336</v>
      </c>
      <c r="M271" s="81">
        <v>4.5018424730943716</v>
      </c>
      <c r="N271" s="81">
        <v>5.0289807231510331</v>
      </c>
      <c r="O271" s="81">
        <v>4.9179920263476458</v>
      </c>
      <c r="P271" s="81">
        <v>9.8533922604055313</v>
      </c>
      <c r="Q271" s="81">
        <v>0.32236671854621557</v>
      </c>
      <c r="R271" s="81">
        <v>0</v>
      </c>
      <c r="S271" s="81">
        <v>0.44564218217444906</v>
      </c>
      <c r="T271" s="82"/>
      <c r="U271" s="81">
        <v>310980</v>
      </c>
      <c r="V271" s="81">
        <v>488</v>
      </c>
      <c r="W271" s="81">
        <v>67</v>
      </c>
      <c r="X271" s="81">
        <v>1446</v>
      </c>
      <c r="Y271" s="81">
        <v>2936</v>
      </c>
      <c r="Z271" s="81">
        <v>3079</v>
      </c>
      <c r="AA271" s="81">
        <v>2046</v>
      </c>
      <c r="AB271" s="81">
        <v>5224</v>
      </c>
      <c r="AC271" s="81">
        <v>0</v>
      </c>
      <c r="AD271" s="81">
        <v>0.44564218217444912</v>
      </c>
      <c r="AE271" s="82"/>
      <c r="AF271" s="81">
        <v>3393906.345503008</v>
      </c>
      <c r="AG271" s="81">
        <v>1194835.425730468</v>
      </c>
      <c r="AH271" s="81">
        <v>559229.16019194992</v>
      </c>
      <c r="AI271" s="81">
        <v>8133373.9852553159</v>
      </c>
      <c r="AJ271" s="81">
        <v>9493431.6800438464</v>
      </c>
      <c r="AK271" s="81">
        <v>0</v>
      </c>
      <c r="AL271" s="81">
        <v>0</v>
      </c>
      <c r="AM271" s="81">
        <v>711469.47374905506</v>
      </c>
      <c r="AN271" s="81">
        <v>0</v>
      </c>
      <c r="AO271" s="81">
        <v>0</v>
      </c>
      <c r="AP271" s="82"/>
      <c r="AQ271" s="81">
        <v>97</v>
      </c>
      <c r="AR271" s="81">
        <v>23</v>
      </c>
      <c r="AS271" s="81">
        <v>0</v>
      </c>
      <c r="AT271" s="81">
        <v>0</v>
      </c>
      <c r="AU271" s="81">
        <v>0</v>
      </c>
      <c r="AV271" s="81">
        <v>0</v>
      </c>
      <c r="AW271" s="81" t="s">
        <v>564</v>
      </c>
      <c r="AX271" s="82"/>
      <c r="AY271" s="81">
        <v>490.75000000000011</v>
      </c>
      <c r="AZ271" s="81">
        <v>543.71</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2122</v>
      </c>
      <c r="B272" s="80">
        <v>51</v>
      </c>
      <c r="C272" s="80">
        <v>17</v>
      </c>
      <c r="D272" s="80">
        <v>3</v>
      </c>
      <c r="E272" s="80">
        <v>2020</v>
      </c>
      <c r="F272" s="80" t="s">
        <v>218</v>
      </c>
      <c r="G272" s="80" t="s">
        <v>2105</v>
      </c>
      <c r="H272" s="80" t="s">
        <v>2106</v>
      </c>
      <c r="I272" s="177"/>
      <c r="J272" s="81">
        <v>12.531226184986879</v>
      </c>
      <c r="K272" s="81">
        <v>1.7032342368134468</v>
      </c>
      <c r="L272" s="81">
        <v>6.1393976584710783</v>
      </c>
      <c r="M272" s="81">
        <v>5.3443337739014964</v>
      </c>
      <c r="N272" s="81">
        <v>8.8822176430565989</v>
      </c>
      <c r="O272" s="81">
        <v>4.3242506910908203</v>
      </c>
      <c r="P272" s="81">
        <v>9.1621553183413855</v>
      </c>
      <c r="Q272" s="81">
        <v>0.30106595139252318</v>
      </c>
      <c r="R272" s="81">
        <v>0</v>
      </c>
      <c r="S272" s="81">
        <v>0.47046208974587961</v>
      </c>
      <c r="T272" s="82"/>
      <c r="U272" s="81">
        <v>401833</v>
      </c>
      <c r="V272" s="81">
        <v>417</v>
      </c>
      <c r="W272" s="81">
        <v>104</v>
      </c>
      <c r="X272" s="81">
        <v>1257</v>
      </c>
      <c r="Y272" s="81">
        <v>2901</v>
      </c>
      <c r="Z272" s="81">
        <v>3090</v>
      </c>
      <c r="AA272" s="81">
        <v>2067</v>
      </c>
      <c r="AB272" s="81">
        <v>5106</v>
      </c>
      <c r="AC272" s="81">
        <v>0</v>
      </c>
      <c r="AD272" s="81">
        <v>0.47046208974587961</v>
      </c>
      <c r="AE272" s="82"/>
      <c r="AF272" s="81">
        <v>4199984.1737759253</v>
      </c>
      <c r="AG272" s="81">
        <v>1431640.0212224929</v>
      </c>
      <c r="AH272" s="81">
        <v>1055027.985751586</v>
      </c>
      <c r="AI272" s="81">
        <v>7490033.3415185446</v>
      </c>
      <c r="AJ272" s="81">
        <v>13036805.684190957</v>
      </c>
      <c r="AK272" s="81"/>
      <c r="AL272" s="81"/>
      <c r="AM272" s="81">
        <v>666389.72884319618</v>
      </c>
      <c r="AN272" s="81"/>
      <c r="AO272" s="81"/>
      <c r="AP272" s="82"/>
      <c r="AQ272" s="81">
        <v>99</v>
      </c>
      <c r="AR272" s="81">
        <v>23</v>
      </c>
      <c r="AS272" s="81">
        <v>0</v>
      </c>
      <c r="AT272" s="81">
        <v>0</v>
      </c>
      <c r="AU272" s="81">
        <v>0</v>
      </c>
      <c r="AV272" s="81">
        <v>0</v>
      </c>
      <c r="AW272" s="81">
        <v>0</v>
      </c>
      <c r="AX272" s="82"/>
      <c r="AY272" s="81">
        <v>498.15</v>
      </c>
      <c r="AZ272" s="81">
        <v>543.71</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2123</v>
      </c>
      <c r="B273" s="80">
        <v>51</v>
      </c>
      <c r="C273" s="80">
        <v>18</v>
      </c>
      <c r="D273" s="80">
        <v>3</v>
      </c>
      <c r="E273" s="80">
        <v>2021</v>
      </c>
      <c r="F273" s="80" t="s">
        <v>75</v>
      </c>
      <c r="G273" s="174" t="s">
        <v>2105</v>
      </c>
      <c r="H273" s="80" t="s">
        <v>2106</v>
      </c>
      <c r="I273" s="177"/>
      <c r="J273" s="81">
        <v>13.934707458637419</v>
      </c>
      <c r="K273" s="81">
        <v>1.7395904564998237</v>
      </c>
      <c r="L273" s="81">
        <v>5.9735336842982427</v>
      </c>
      <c r="M273" s="81">
        <v>5.1311660380203881</v>
      </c>
      <c r="N273" s="81">
        <v>6.5639023445769853</v>
      </c>
      <c r="O273" s="81">
        <v>4.1465803018972522</v>
      </c>
      <c r="P273" s="81">
        <v>9.2951219595913592</v>
      </c>
      <c r="Q273" s="81">
        <v>0.29656376128208906</v>
      </c>
      <c r="R273" s="81">
        <v>0</v>
      </c>
      <c r="S273" s="81">
        <v>0.1891136966669926</v>
      </c>
      <c r="T273" s="82"/>
      <c r="U273" s="81">
        <v>495025</v>
      </c>
      <c r="V273" s="81">
        <v>417</v>
      </c>
      <c r="W273" s="81">
        <v>104</v>
      </c>
      <c r="X273" s="81">
        <v>1257</v>
      </c>
      <c r="Y273" s="81">
        <v>2825</v>
      </c>
      <c r="Z273" s="81">
        <v>3051</v>
      </c>
      <c r="AA273" s="81">
        <v>2045</v>
      </c>
      <c r="AB273" s="81">
        <v>4970</v>
      </c>
      <c r="AC273" s="81">
        <v>0</v>
      </c>
      <c r="AD273" s="81">
        <v>0.1891136966669926</v>
      </c>
      <c r="AE273" s="82"/>
      <c r="AF273" s="81">
        <v>4576324.1010066587</v>
      </c>
      <c r="AG273" s="81">
        <v>1530032.0477656226</v>
      </c>
      <c r="AH273" s="81">
        <v>1015617.8149616455</v>
      </c>
      <c r="AI273" s="81">
        <v>7941169.5830127662</v>
      </c>
      <c r="AJ273" s="81">
        <v>10259770.714781566</v>
      </c>
      <c r="AK273" s="81">
        <v>0</v>
      </c>
      <c r="AL273" s="81">
        <v>0</v>
      </c>
      <c r="AM273" s="81">
        <v>652381.52240478049</v>
      </c>
      <c r="AN273" s="81">
        <v>0</v>
      </c>
      <c r="AO273" s="81">
        <v>0</v>
      </c>
      <c r="AP273" s="82"/>
      <c r="AQ273" s="81">
        <v>100</v>
      </c>
      <c r="AR273" s="81">
        <v>23</v>
      </c>
      <c r="AS273" s="81">
        <v>0</v>
      </c>
      <c r="AT273" s="81">
        <v>0</v>
      </c>
      <c r="AU273" s="81">
        <v>0</v>
      </c>
      <c r="AV273" s="81">
        <v>0</v>
      </c>
      <c r="AW273" s="81"/>
      <c r="AX273" s="82"/>
      <c r="AY273" s="81">
        <v>503.41</v>
      </c>
      <c r="AZ273" s="81">
        <v>543.71</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2124</v>
      </c>
      <c r="B274" s="80">
        <v>51</v>
      </c>
      <c r="C274" s="80">
        <v>19</v>
      </c>
      <c r="D274" s="80">
        <v>3</v>
      </c>
      <c r="E274" s="80">
        <v>2022</v>
      </c>
      <c r="F274" s="80" t="s">
        <v>568</v>
      </c>
      <c r="G274" s="174" t="s">
        <v>2105</v>
      </c>
      <c r="H274" s="80" t="s">
        <v>2106</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102</v>
      </c>
      <c r="AR274" s="81">
        <v>23</v>
      </c>
      <c r="AS274" s="81">
        <v>0</v>
      </c>
      <c r="AT274" s="81">
        <v>0</v>
      </c>
      <c r="AU274" s="81">
        <v>0</v>
      </c>
      <c r="AV274" s="81">
        <v>0</v>
      </c>
      <c r="AW274" s="81"/>
      <c r="AX274" s="82"/>
      <c r="AY274" s="81">
        <v>513.81500000000005</v>
      </c>
      <c r="AZ274" s="81">
        <v>543.71</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2125</v>
      </c>
      <c r="B275" s="80">
        <v>290</v>
      </c>
      <c r="C275" s="80">
        <v>1</v>
      </c>
      <c r="D275" s="80">
        <v>18</v>
      </c>
      <c r="E275" s="80">
        <v>1990</v>
      </c>
      <c r="F275" s="80" t="s">
        <v>562</v>
      </c>
      <c r="G275" s="80" t="s">
        <v>1684</v>
      </c>
      <c r="H275" s="80" t="s">
        <v>1685</v>
      </c>
      <c r="I275" s="177"/>
      <c r="J275" s="81">
        <v>17.983753933812455</v>
      </c>
      <c r="K275" s="81">
        <v>2.1970802849888256</v>
      </c>
      <c r="L275" s="81">
        <v>13.080817578601328</v>
      </c>
      <c r="M275" s="81">
        <v>5.4007180949304239</v>
      </c>
      <c r="N275" s="81">
        <v>11.181423737394065</v>
      </c>
      <c r="O275" s="81">
        <v>6.491427403168518</v>
      </c>
      <c r="P275" s="81">
        <v>10.600833610142123</v>
      </c>
      <c r="Q275" s="81">
        <v>0.48095035052201318</v>
      </c>
      <c r="R275" s="81">
        <v>0</v>
      </c>
      <c r="S275" s="81">
        <v>0.39164374202000934</v>
      </c>
      <c r="T275" s="82"/>
      <c r="U275" s="81">
        <v>504920</v>
      </c>
      <c r="V275" s="81">
        <v>402</v>
      </c>
      <c r="W275" s="81">
        <v>153</v>
      </c>
      <c r="X275" s="81">
        <v>1811</v>
      </c>
      <c r="Y275" s="81">
        <v>2392</v>
      </c>
      <c r="Z275" s="81">
        <v>2670</v>
      </c>
      <c r="AA275" s="81">
        <v>2574</v>
      </c>
      <c r="AB275" s="81">
        <v>7809</v>
      </c>
      <c r="AC275" s="81">
        <v>0</v>
      </c>
      <c r="AD275" s="81">
        <v>0.39164374202000934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2126</v>
      </c>
      <c r="B276" s="80">
        <v>291</v>
      </c>
      <c r="C276" s="80">
        <v>2</v>
      </c>
      <c r="D276" s="80">
        <v>18</v>
      </c>
      <c r="E276" s="80">
        <v>2005</v>
      </c>
      <c r="F276" s="80" t="s">
        <v>565</v>
      </c>
      <c r="G276" s="80" t="s">
        <v>1684</v>
      </c>
      <c r="H276" s="80" t="s">
        <v>1685</v>
      </c>
      <c r="I276" s="177"/>
      <c r="J276" s="81">
        <v>25.495302350012093</v>
      </c>
      <c r="K276" s="81">
        <v>0.83268633610957699</v>
      </c>
      <c r="L276" s="81">
        <v>23.9867957262103</v>
      </c>
      <c r="M276" s="81">
        <v>8.941045420277165</v>
      </c>
      <c r="N276" s="81">
        <v>12.605555495401294</v>
      </c>
      <c r="O276" s="81">
        <v>7.5593626176815976</v>
      </c>
      <c r="P276" s="81">
        <v>9.4639447221204041</v>
      </c>
      <c r="Q276" s="81">
        <v>0.39213692805957184</v>
      </c>
      <c r="R276" s="81">
        <v>0</v>
      </c>
      <c r="S276" s="81">
        <v>0</v>
      </c>
      <c r="T276" s="82"/>
      <c r="U276" s="81">
        <v>787432</v>
      </c>
      <c r="V276" s="81">
        <v>254</v>
      </c>
      <c r="W276" s="81">
        <v>213</v>
      </c>
      <c r="X276" s="81">
        <v>1452</v>
      </c>
      <c r="Y276" s="81">
        <v>2570</v>
      </c>
      <c r="Z276" s="81">
        <v>3598</v>
      </c>
      <c r="AA276" s="81">
        <v>1882</v>
      </c>
      <c r="AB276" s="81">
        <v>6656</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2127</v>
      </c>
      <c r="B277" s="80">
        <v>292</v>
      </c>
      <c r="C277" s="80">
        <v>3</v>
      </c>
      <c r="D277" s="80">
        <v>18</v>
      </c>
      <c r="E277" s="80">
        <v>2006</v>
      </c>
      <c r="F277" s="80" t="s">
        <v>566</v>
      </c>
      <c r="G277" s="80" t="s">
        <v>1684</v>
      </c>
      <c r="H277" s="80" t="s">
        <v>1685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2128</v>
      </c>
      <c r="B278" s="80">
        <v>293</v>
      </c>
      <c r="C278" s="80">
        <v>4</v>
      </c>
      <c r="D278" s="80">
        <v>18</v>
      </c>
      <c r="E278" s="80">
        <v>2007</v>
      </c>
      <c r="F278" s="80" t="s">
        <v>567</v>
      </c>
      <c r="G278" s="80" t="s">
        <v>1684</v>
      </c>
      <c r="H278" s="80" t="s">
        <v>1685</v>
      </c>
      <c r="I278" s="177"/>
      <c r="J278" s="81">
        <v>18.173084793409679</v>
      </c>
      <c r="K278" s="81">
        <v>0.62515793734289316</v>
      </c>
      <c r="L278" s="81">
        <v>17.562726747067526</v>
      </c>
      <c r="M278" s="81">
        <v>9.0850748100652705</v>
      </c>
      <c r="N278" s="81">
        <v>12.440386348425843</v>
      </c>
      <c r="O278" s="81">
        <v>7.0736897395121687</v>
      </c>
      <c r="P278" s="81">
        <v>9.3040455697265436</v>
      </c>
      <c r="Q278" s="81">
        <v>0.39674034340233938</v>
      </c>
      <c r="R278" s="81">
        <v>0</v>
      </c>
      <c r="S278" s="81">
        <v>0</v>
      </c>
      <c r="T278" s="82"/>
      <c r="U278" s="81">
        <v>596808</v>
      </c>
      <c r="V278" s="81">
        <v>208</v>
      </c>
      <c r="W278" s="81">
        <v>214</v>
      </c>
      <c r="X278" s="81">
        <v>1848</v>
      </c>
      <c r="Y278" s="81">
        <v>2543</v>
      </c>
      <c r="Z278" s="81">
        <v>3500</v>
      </c>
      <c r="AA278" s="81">
        <v>1822</v>
      </c>
      <c r="AB278" s="81">
        <v>6378</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2129</v>
      </c>
      <c r="B279" s="80">
        <v>294</v>
      </c>
      <c r="C279" s="80">
        <v>5</v>
      </c>
      <c r="D279" s="80">
        <v>18</v>
      </c>
      <c r="E279" s="80">
        <v>2008</v>
      </c>
      <c r="F279" s="80" t="s">
        <v>84</v>
      </c>
      <c r="G279" s="80" t="s">
        <v>1684</v>
      </c>
      <c r="H279" s="80" t="s">
        <v>1685</v>
      </c>
      <c r="I279" s="177"/>
      <c r="J279" s="81">
        <v>17.921756695520202</v>
      </c>
      <c r="K279" s="81">
        <v>0.54867453640811326</v>
      </c>
      <c r="L279" s="81">
        <v>15.164751694897012</v>
      </c>
      <c r="M279" s="81">
        <v>10.630417285312554</v>
      </c>
      <c r="N279" s="81">
        <v>12.533465491009443</v>
      </c>
      <c r="O279" s="81">
        <v>6.8572644259333266</v>
      </c>
      <c r="P279" s="81">
        <v>9.0486095063906706</v>
      </c>
      <c r="Q279" s="81">
        <v>0.38200338787059623</v>
      </c>
      <c r="R279" s="81">
        <v>0</v>
      </c>
      <c r="S279" s="81">
        <v>0</v>
      </c>
      <c r="T279" s="82"/>
      <c r="U279" s="81">
        <v>618388</v>
      </c>
      <c r="V279" s="81">
        <v>208</v>
      </c>
      <c r="W279" s="81">
        <v>214</v>
      </c>
      <c r="X279" s="81">
        <v>1848</v>
      </c>
      <c r="Y279" s="81">
        <v>2528</v>
      </c>
      <c r="Z279" s="81">
        <v>3512</v>
      </c>
      <c r="AA279" s="81">
        <v>1774</v>
      </c>
      <c r="AB279" s="81">
        <v>6242</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2130</v>
      </c>
      <c r="B280" s="80">
        <v>295</v>
      </c>
      <c r="C280" s="80">
        <v>6</v>
      </c>
      <c r="D280" s="80">
        <v>18</v>
      </c>
      <c r="E280" s="80">
        <v>2009</v>
      </c>
      <c r="F280" s="80" t="s">
        <v>85</v>
      </c>
      <c r="G280" s="80" t="s">
        <v>1684</v>
      </c>
      <c r="H280" s="80" t="s">
        <v>1685</v>
      </c>
      <c r="I280" s="177"/>
      <c r="J280" s="81">
        <v>18.854138288579332</v>
      </c>
      <c r="K280" s="81">
        <v>0.46952254835057111</v>
      </c>
      <c r="L280" s="81">
        <v>9.8943193537293261</v>
      </c>
      <c r="M280" s="81">
        <v>8.5586292605629559</v>
      </c>
      <c r="N280" s="81">
        <v>10.769618148768929</v>
      </c>
      <c r="O280" s="81">
        <v>6.9413065577020152</v>
      </c>
      <c r="P280" s="81">
        <v>8.7494525628253701</v>
      </c>
      <c r="Q280" s="81">
        <v>0.35695998671836848</v>
      </c>
      <c r="R280" s="81">
        <v>0</v>
      </c>
      <c r="S280" s="81">
        <v>0</v>
      </c>
      <c r="T280" s="82"/>
      <c r="U280" s="81">
        <v>656974</v>
      </c>
      <c r="V280" s="81">
        <v>218</v>
      </c>
      <c r="W280" s="81">
        <v>160</v>
      </c>
      <c r="X280" s="81">
        <v>1879</v>
      </c>
      <c r="Y280" s="81">
        <v>2529</v>
      </c>
      <c r="Z280" s="81">
        <v>3509</v>
      </c>
      <c r="AA280" s="81">
        <v>1761</v>
      </c>
      <c r="AB280" s="81">
        <v>6123</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3.96</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2131</v>
      </c>
      <c r="B281" s="80">
        <v>296</v>
      </c>
      <c r="C281" s="80">
        <v>7</v>
      </c>
      <c r="D281" s="80">
        <v>18</v>
      </c>
      <c r="E281" s="80">
        <v>2010</v>
      </c>
      <c r="F281" s="80" t="s">
        <v>86</v>
      </c>
      <c r="G281" s="80" t="s">
        <v>1684</v>
      </c>
      <c r="H281" s="80" t="s">
        <v>1685</v>
      </c>
      <c r="I281" s="177"/>
      <c r="J281" s="81">
        <v>16.225406565472923</v>
      </c>
      <c r="K281" s="81">
        <v>0.48966798827157071</v>
      </c>
      <c r="L281" s="81">
        <v>9.0078106326660272</v>
      </c>
      <c r="M281" s="81">
        <v>7.6611668417523813</v>
      </c>
      <c r="N281" s="81">
        <v>10.54739388080338</v>
      </c>
      <c r="O281" s="81">
        <v>6.9032939034468379</v>
      </c>
      <c r="P281" s="81">
        <v>8.9225981908447398</v>
      </c>
      <c r="Q281" s="81">
        <v>0.36614278440746689</v>
      </c>
      <c r="R281" s="81">
        <v>0</v>
      </c>
      <c r="S281" s="81">
        <v>0</v>
      </c>
      <c r="T281" s="82"/>
      <c r="U281" s="81">
        <v>632891</v>
      </c>
      <c r="V281" s="81">
        <v>218</v>
      </c>
      <c r="W281" s="81">
        <v>160</v>
      </c>
      <c r="X281" s="81">
        <v>1879</v>
      </c>
      <c r="Y281" s="81">
        <v>2519</v>
      </c>
      <c r="Z281" s="81">
        <v>3506</v>
      </c>
      <c r="AA281" s="81">
        <v>1751</v>
      </c>
      <c r="AB281" s="81">
        <v>6018</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3.448</v>
      </c>
      <c r="BJ281" s="81">
        <v>0</v>
      </c>
      <c r="BK281" s="81">
        <v>0</v>
      </c>
      <c r="BL281" s="81">
        <v>0</v>
      </c>
      <c r="BM281" s="82"/>
      <c r="BN281" s="81">
        <v>0</v>
      </c>
      <c r="BO281" s="81">
        <v>0</v>
      </c>
      <c r="BP281" s="81">
        <v>1</v>
      </c>
      <c r="BQ281" s="81">
        <v>0</v>
      </c>
      <c r="BR281" s="81">
        <v>0</v>
      </c>
      <c r="BS281" s="81">
        <v>0</v>
      </c>
      <c r="BT281"/>
      <c r="BU281" s="80">
        <v>3.448</v>
      </c>
      <c r="BV281" s="80">
        <v>0</v>
      </c>
      <c r="BW281" s="80">
        <v>0</v>
      </c>
      <c r="BX281" s="80">
        <v>0</v>
      </c>
      <c r="BY281" s="80">
        <v>0</v>
      </c>
      <c r="BZ281" s="80">
        <v>0</v>
      </c>
      <c r="CA281" s="80">
        <v>0</v>
      </c>
      <c r="CB281" s="80">
        <v>0</v>
      </c>
      <c r="CC281" s="80">
        <v>0</v>
      </c>
    </row>
    <row r="282" spans="1:81">
      <c r="A282" s="80" t="s">
        <v>2132</v>
      </c>
      <c r="B282" s="80">
        <v>297</v>
      </c>
      <c r="C282" s="80">
        <v>8</v>
      </c>
      <c r="D282" s="80">
        <v>18</v>
      </c>
      <c r="E282" s="80">
        <v>2011</v>
      </c>
      <c r="F282" s="80" t="s">
        <v>87</v>
      </c>
      <c r="G282" s="80" t="s">
        <v>1684</v>
      </c>
      <c r="H282" s="80" t="s">
        <v>1685</v>
      </c>
      <c r="I282" s="177"/>
      <c r="J282" s="81">
        <v>16.924820340978016</v>
      </c>
      <c r="K282" s="81">
        <v>0.68611593303232432</v>
      </c>
      <c r="L282" s="81">
        <v>8.4049436729678852</v>
      </c>
      <c r="M282" s="81">
        <v>9.6782076157852224</v>
      </c>
      <c r="N282" s="81">
        <v>12.564635000108067</v>
      </c>
      <c r="O282" s="81">
        <v>6.6717151190352748</v>
      </c>
      <c r="P282" s="81">
        <v>8.6400067661507922</v>
      </c>
      <c r="Q282" s="81">
        <v>0.41278885336556909</v>
      </c>
      <c r="R282" s="81">
        <v>0</v>
      </c>
      <c r="S282" s="81">
        <v>0</v>
      </c>
      <c r="T282" s="82"/>
      <c r="U282" s="81">
        <v>621748</v>
      </c>
      <c r="V282" s="81">
        <v>218</v>
      </c>
      <c r="W282" s="81">
        <v>160</v>
      </c>
      <c r="X282" s="81">
        <v>1879</v>
      </c>
      <c r="Y282" s="81">
        <v>2493</v>
      </c>
      <c r="Z282" s="81">
        <v>3462</v>
      </c>
      <c r="AA282" s="81">
        <v>1746</v>
      </c>
      <c r="AB282" s="81">
        <v>5882</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3.2069999999999999</v>
      </c>
      <c r="BJ282" s="81">
        <v>0</v>
      </c>
      <c r="BK282" s="81">
        <v>0</v>
      </c>
      <c r="BL282" s="81">
        <v>0</v>
      </c>
      <c r="BM282" s="82"/>
      <c r="BN282" s="81">
        <v>0</v>
      </c>
      <c r="BO282" s="81">
        <v>0</v>
      </c>
      <c r="BP282" s="81">
        <v>1</v>
      </c>
      <c r="BQ282" s="81">
        <v>0</v>
      </c>
      <c r="BR282" s="81">
        <v>0</v>
      </c>
      <c r="BS282" s="81">
        <v>0</v>
      </c>
      <c r="BT282"/>
      <c r="BU282" s="80">
        <v>3.2069999999999999</v>
      </c>
      <c r="BV282" s="80">
        <v>0</v>
      </c>
      <c r="BW282" s="80">
        <v>0</v>
      </c>
      <c r="BX282" s="80">
        <v>0</v>
      </c>
      <c r="BY282" s="80">
        <v>0</v>
      </c>
      <c r="BZ282" s="80">
        <v>0</v>
      </c>
      <c r="CA282" s="80">
        <v>0</v>
      </c>
      <c r="CB282" s="80">
        <v>0</v>
      </c>
      <c r="CC282" s="80">
        <v>0</v>
      </c>
    </row>
    <row r="283" spans="1:81">
      <c r="A283" s="80" t="s">
        <v>2133</v>
      </c>
      <c r="B283" s="80">
        <v>298</v>
      </c>
      <c r="C283" s="80">
        <v>9</v>
      </c>
      <c r="D283" s="80">
        <v>18</v>
      </c>
      <c r="E283" s="80">
        <v>2012</v>
      </c>
      <c r="F283" s="80" t="s">
        <v>88</v>
      </c>
      <c r="G283" s="80" t="s">
        <v>1684</v>
      </c>
      <c r="H283" s="80" t="s">
        <v>1685</v>
      </c>
      <c r="I283" s="177"/>
      <c r="J283" s="81">
        <v>18.654962749081509</v>
      </c>
      <c r="K283" s="81">
        <v>0.7729361347979391</v>
      </c>
      <c r="L283" s="81">
        <v>8.4803382383522816</v>
      </c>
      <c r="M283" s="81">
        <v>12.020303107878801</v>
      </c>
      <c r="N283" s="81">
        <v>13.84666545213698</v>
      </c>
      <c r="O283" s="81">
        <v>6.6287739234016572</v>
      </c>
      <c r="P283" s="81">
        <v>8.649352264454631</v>
      </c>
      <c r="Q283" s="81">
        <v>0.44337666954245103</v>
      </c>
      <c r="R283" s="81">
        <v>0</v>
      </c>
      <c r="S283" s="81">
        <v>0</v>
      </c>
      <c r="T283" s="82"/>
      <c r="U283" s="81">
        <v>656617</v>
      </c>
      <c r="V283" s="81">
        <v>218</v>
      </c>
      <c r="W283" s="81">
        <v>160</v>
      </c>
      <c r="X283" s="81">
        <v>1879</v>
      </c>
      <c r="Y283" s="81">
        <v>2501</v>
      </c>
      <c r="Z283" s="81">
        <v>3467</v>
      </c>
      <c r="AA283" s="81">
        <v>1738</v>
      </c>
      <c r="AB283" s="81">
        <v>5815</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2.9180000000000001</v>
      </c>
      <c r="BJ283" s="81">
        <v>0</v>
      </c>
      <c r="BK283" s="81">
        <v>0</v>
      </c>
      <c r="BL283" s="81">
        <v>0</v>
      </c>
      <c r="BM283" s="82"/>
      <c r="BN283" s="81">
        <v>0</v>
      </c>
      <c r="BO283" s="81">
        <v>0</v>
      </c>
      <c r="BP283" s="81">
        <v>1</v>
      </c>
      <c r="BQ283" s="81">
        <v>0</v>
      </c>
      <c r="BR283" s="81">
        <v>0</v>
      </c>
      <c r="BS283" s="81">
        <v>0</v>
      </c>
      <c r="BT283"/>
      <c r="BU283" s="80">
        <v>2.9180000000000001</v>
      </c>
      <c r="BV283" s="80">
        <v>0</v>
      </c>
      <c r="BW283" s="80">
        <v>0</v>
      </c>
      <c r="BX283" s="80">
        <v>0</v>
      </c>
      <c r="BY283" s="80">
        <v>0</v>
      </c>
      <c r="BZ283" s="80">
        <v>0</v>
      </c>
      <c r="CA283" s="80">
        <v>0</v>
      </c>
      <c r="CB283" s="80">
        <v>0</v>
      </c>
      <c r="CC283" s="80">
        <v>0</v>
      </c>
    </row>
    <row r="284" spans="1:81">
      <c r="A284" s="80" t="s">
        <v>2134</v>
      </c>
      <c r="B284" s="80">
        <v>299</v>
      </c>
      <c r="C284" s="80">
        <v>10</v>
      </c>
      <c r="D284" s="80">
        <v>18</v>
      </c>
      <c r="E284" s="80">
        <v>2013</v>
      </c>
      <c r="F284" s="80" t="s">
        <v>89</v>
      </c>
      <c r="G284" s="80" t="s">
        <v>1684</v>
      </c>
      <c r="H284" s="80" t="s">
        <v>1685</v>
      </c>
      <c r="I284" s="177"/>
      <c r="J284" s="81">
        <v>19.571428120397425</v>
      </c>
      <c r="K284" s="81">
        <v>0.63883435186983095</v>
      </c>
      <c r="L284" s="81">
        <v>7.4888073528886672</v>
      </c>
      <c r="M284" s="81">
        <v>11.179169274151882</v>
      </c>
      <c r="N284" s="81">
        <v>13.290487172253082</v>
      </c>
      <c r="O284" s="81">
        <v>6.3491212605863074</v>
      </c>
      <c r="P284" s="81">
        <v>8.726900366696583</v>
      </c>
      <c r="Q284" s="81">
        <v>0.44123985395826654</v>
      </c>
      <c r="R284" s="81">
        <v>0</v>
      </c>
      <c r="S284" s="81">
        <v>0</v>
      </c>
      <c r="T284" s="82"/>
      <c r="U284" s="81">
        <v>701416</v>
      </c>
      <c r="V284" s="81">
        <v>218</v>
      </c>
      <c r="W284" s="81">
        <v>160</v>
      </c>
      <c r="X284" s="81">
        <v>1879</v>
      </c>
      <c r="Y284" s="81">
        <v>2477</v>
      </c>
      <c r="Z284" s="81">
        <v>3469</v>
      </c>
      <c r="AA284" s="81">
        <v>1747</v>
      </c>
      <c r="AB284" s="81">
        <v>5704</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2135</v>
      </c>
      <c r="B285" s="80">
        <v>300</v>
      </c>
      <c r="C285" s="80">
        <v>11</v>
      </c>
      <c r="D285" s="80">
        <v>18</v>
      </c>
      <c r="E285" s="80">
        <v>2014</v>
      </c>
      <c r="F285" s="80" t="s">
        <v>90</v>
      </c>
      <c r="G285" s="80" t="s">
        <v>1684</v>
      </c>
      <c r="H285" s="80" t="s">
        <v>1685</v>
      </c>
      <c r="I285" s="177"/>
      <c r="J285" s="81">
        <v>19.15942615286253</v>
      </c>
      <c r="K285" s="81">
        <v>0.53288213284261987</v>
      </c>
      <c r="L285" s="81">
        <v>11.738383854746484</v>
      </c>
      <c r="M285" s="81">
        <v>8.6736497159442951</v>
      </c>
      <c r="N285" s="81">
        <v>14.186538967267991</v>
      </c>
      <c r="O285" s="81">
        <v>6.0074923150727875</v>
      </c>
      <c r="P285" s="81">
        <v>8.7321189561408321</v>
      </c>
      <c r="Q285" s="81">
        <v>0.41741213168333063</v>
      </c>
      <c r="R285" s="81">
        <v>0</v>
      </c>
      <c r="S285" s="81">
        <v>0</v>
      </c>
      <c r="T285" s="82"/>
      <c r="U285" s="81">
        <v>762605</v>
      </c>
      <c r="V285" s="81">
        <v>158</v>
      </c>
      <c r="W285" s="81">
        <v>256</v>
      </c>
      <c r="X285" s="81">
        <v>1386</v>
      </c>
      <c r="Y285" s="81">
        <v>2497</v>
      </c>
      <c r="Z285" s="81">
        <v>3457</v>
      </c>
      <c r="AA285" s="81">
        <v>1739</v>
      </c>
      <c r="AB285" s="81">
        <v>5624</v>
      </c>
      <c r="AC285" s="81">
        <v>0</v>
      </c>
      <c r="AD285" s="81">
        <v>0</v>
      </c>
      <c r="AE285" s="82"/>
      <c r="AF285" s="81">
        <v>6210772.1038231077</v>
      </c>
      <c r="AG285" s="81">
        <v>373920.53670574218</v>
      </c>
      <c r="AH285" s="81">
        <v>1909249.3462052641</v>
      </c>
      <c r="AI285" s="81">
        <v>9127383.4670381434</v>
      </c>
      <c r="AJ285" s="81">
        <v>10739536.758772058</v>
      </c>
      <c r="AK285" s="81">
        <v>0</v>
      </c>
      <c r="AL285" s="81">
        <v>0</v>
      </c>
      <c r="AM285" s="81">
        <v>772091.15935902274</v>
      </c>
      <c r="AN285" s="81">
        <v>0</v>
      </c>
      <c r="AO285" s="81">
        <v>0</v>
      </c>
      <c r="AP285" s="82"/>
      <c r="AQ285" s="81">
        <v>40</v>
      </c>
      <c r="AR285" s="81">
        <v>13</v>
      </c>
      <c r="AS285" s="81">
        <v>0</v>
      </c>
      <c r="AT285" s="81">
        <v>0</v>
      </c>
      <c r="AU285" s="81">
        <v>0</v>
      </c>
      <c r="AV285" s="81">
        <v>0</v>
      </c>
      <c r="AW285" s="81" t="s">
        <v>564</v>
      </c>
      <c r="AX285" s="82"/>
      <c r="AY285" s="81">
        <v>210.59699999999998</v>
      </c>
      <c r="AZ285" s="81">
        <v>1450.6</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2136</v>
      </c>
      <c r="B286" s="80">
        <v>301</v>
      </c>
      <c r="C286" s="80">
        <v>12</v>
      </c>
      <c r="D286" s="80">
        <v>18</v>
      </c>
      <c r="E286" s="80">
        <v>2015</v>
      </c>
      <c r="F286" s="80" t="s">
        <v>91</v>
      </c>
      <c r="G286" s="80" t="s">
        <v>1684</v>
      </c>
      <c r="H286" s="80" t="s">
        <v>1685</v>
      </c>
      <c r="I286" s="177"/>
      <c r="J286" s="81">
        <v>19.131189801839948</v>
      </c>
      <c r="K286" s="81">
        <v>0.51097857081269493</v>
      </c>
      <c r="L286" s="81">
        <v>12.355873599144706</v>
      </c>
      <c r="M286" s="81">
        <v>8.3923879026074015</v>
      </c>
      <c r="N286" s="81">
        <v>12.95269635286912</v>
      </c>
      <c r="O286" s="81">
        <v>5.9243460158111008</v>
      </c>
      <c r="P286" s="81">
        <v>8.6736606874480486</v>
      </c>
      <c r="Q286" s="81">
        <v>0.40186860804858326</v>
      </c>
      <c r="R286" s="81">
        <v>0</v>
      </c>
      <c r="S286" s="81">
        <v>0</v>
      </c>
      <c r="T286" s="82"/>
      <c r="U286" s="81">
        <v>763469</v>
      </c>
      <c r="V286" s="81">
        <v>158</v>
      </c>
      <c r="W286" s="81">
        <v>256</v>
      </c>
      <c r="X286" s="81">
        <v>1386</v>
      </c>
      <c r="Y286" s="81">
        <v>2477</v>
      </c>
      <c r="Z286" s="81">
        <v>3442</v>
      </c>
      <c r="AA286" s="81">
        <v>1726</v>
      </c>
      <c r="AB286" s="81">
        <v>5531</v>
      </c>
      <c r="AC286" s="81">
        <v>0</v>
      </c>
      <c r="AD286" s="81">
        <v>0</v>
      </c>
      <c r="AE286" s="82"/>
      <c r="AF286" s="81">
        <v>5891919.7474999512</v>
      </c>
      <c r="AG286" s="81">
        <v>340424.07589276123</v>
      </c>
      <c r="AH286" s="81">
        <v>1597637.4924800938</v>
      </c>
      <c r="AI286" s="81">
        <v>8815072.4936108496</v>
      </c>
      <c r="AJ286" s="81">
        <v>10223953.021591404</v>
      </c>
      <c r="AK286" s="81">
        <v>0</v>
      </c>
      <c r="AL286" s="81">
        <v>0</v>
      </c>
      <c r="AM286" s="81">
        <v>758000.3483276316</v>
      </c>
      <c r="AN286" s="81">
        <v>0</v>
      </c>
      <c r="AO286" s="81">
        <v>0</v>
      </c>
      <c r="AP286" s="82"/>
      <c r="AQ286" s="81">
        <v>57</v>
      </c>
      <c r="AR286" s="81">
        <v>14</v>
      </c>
      <c r="AS286" s="81">
        <v>0</v>
      </c>
      <c r="AT286" s="81">
        <v>0</v>
      </c>
      <c r="AU286" s="81">
        <v>0</v>
      </c>
      <c r="AV286" s="81">
        <v>0</v>
      </c>
      <c r="AW286" s="81" t="s">
        <v>564</v>
      </c>
      <c r="AX286" s="82"/>
      <c r="AY286" s="81">
        <v>360.697</v>
      </c>
      <c r="AZ286" s="81">
        <v>1500.1</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2137</v>
      </c>
      <c r="B287" s="80">
        <v>302</v>
      </c>
      <c r="C287" s="80">
        <v>13</v>
      </c>
      <c r="D287" s="80">
        <v>18</v>
      </c>
      <c r="E287" s="80">
        <v>2016</v>
      </c>
      <c r="F287" s="80" t="s">
        <v>92</v>
      </c>
      <c r="G287" s="80" t="s">
        <v>1684</v>
      </c>
      <c r="H287" s="80" t="s">
        <v>1685</v>
      </c>
      <c r="I287" s="177"/>
      <c r="J287" s="81">
        <v>19.285736513760121</v>
      </c>
      <c r="K287" s="81">
        <v>0.48199487399808127</v>
      </c>
      <c r="L287" s="81">
        <v>13.286866112248561</v>
      </c>
      <c r="M287" s="81">
        <v>7.1954993301649068</v>
      </c>
      <c r="N287" s="81">
        <v>13.012504296626146</v>
      </c>
      <c r="O287" s="81">
        <v>5.8813089941674628</v>
      </c>
      <c r="P287" s="81">
        <v>9.1343972360341521</v>
      </c>
      <c r="Q287" s="81">
        <v>0.37915272550581103</v>
      </c>
      <c r="R287" s="81">
        <v>0</v>
      </c>
      <c r="S287" s="81">
        <v>0</v>
      </c>
      <c r="T287" s="82"/>
      <c r="U287" s="81">
        <v>732590</v>
      </c>
      <c r="V287" s="81">
        <v>158</v>
      </c>
      <c r="W287" s="81">
        <v>256</v>
      </c>
      <c r="X287" s="81">
        <v>1386</v>
      </c>
      <c r="Y287" s="81">
        <v>2447</v>
      </c>
      <c r="Z287" s="81">
        <v>3459</v>
      </c>
      <c r="AA287" s="81">
        <v>1880</v>
      </c>
      <c r="AB287" s="81">
        <v>5368</v>
      </c>
      <c r="AC287" s="81">
        <v>0</v>
      </c>
      <c r="AD287" s="81">
        <v>0</v>
      </c>
      <c r="AE287" s="82"/>
      <c r="AF287" s="81">
        <v>6043498.1975768618</v>
      </c>
      <c r="AG287" s="81">
        <v>324493.76470698148</v>
      </c>
      <c r="AH287" s="81">
        <v>1354076.4994275679</v>
      </c>
      <c r="AI287" s="81">
        <v>8799199.8760817759</v>
      </c>
      <c r="AJ287" s="81">
        <v>10512789.657578919</v>
      </c>
      <c r="AK287" s="81">
        <v>0</v>
      </c>
      <c r="AL287" s="81">
        <v>0</v>
      </c>
      <c r="AM287" s="81">
        <v>736233.41918679967</v>
      </c>
      <c r="AN287" s="81">
        <v>0</v>
      </c>
      <c r="AO287" s="81">
        <v>0</v>
      </c>
      <c r="AP287" s="82"/>
      <c r="AQ287" s="81">
        <v>77</v>
      </c>
      <c r="AR287" s="81">
        <v>18</v>
      </c>
      <c r="AS287" s="81">
        <v>0</v>
      </c>
      <c r="AT287" s="81">
        <v>0</v>
      </c>
      <c r="AU287" s="81">
        <v>0</v>
      </c>
      <c r="AV287" s="81">
        <v>0</v>
      </c>
      <c r="AW287" s="81" t="s">
        <v>564</v>
      </c>
      <c r="AX287" s="82"/>
      <c r="AY287" s="81">
        <v>541.09699999999998</v>
      </c>
      <c r="AZ287" s="81">
        <v>1629.6</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2138</v>
      </c>
      <c r="B288" s="80">
        <v>303</v>
      </c>
      <c r="C288" s="80">
        <v>14</v>
      </c>
      <c r="D288" s="80">
        <v>18</v>
      </c>
      <c r="E288" s="80">
        <v>2017</v>
      </c>
      <c r="F288" s="80" t="s">
        <v>71</v>
      </c>
      <c r="G288" s="80" t="s">
        <v>1684</v>
      </c>
      <c r="H288" s="80" t="s">
        <v>1685</v>
      </c>
      <c r="I288" s="177"/>
      <c r="J288" s="81">
        <v>22.036209971202219</v>
      </c>
      <c r="K288" s="81">
        <v>0.49252659308984426</v>
      </c>
      <c r="L288" s="81">
        <v>11.994187639692379</v>
      </c>
      <c r="M288" s="81">
        <v>7.21485501099618</v>
      </c>
      <c r="N288" s="81">
        <v>12.697060636604292</v>
      </c>
      <c r="O288" s="81">
        <v>5.708402883407218</v>
      </c>
      <c r="P288" s="81">
        <v>9.2937915562710423</v>
      </c>
      <c r="Q288" s="81">
        <v>0.36069577946843984</v>
      </c>
      <c r="R288" s="81">
        <v>0</v>
      </c>
      <c r="S288" s="81">
        <v>0</v>
      </c>
      <c r="T288" s="82"/>
      <c r="U288" s="81">
        <v>823661</v>
      </c>
      <c r="V288" s="81">
        <v>158</v>
      </c>
      <c r="W288" s="81">
        <v>256</v>
      </c>
      <c r="X288" s="81">
        <v>1386</v>
      </c>
      <c r="Y288" s="81">
        <v>2440</v>
      </c>
      <c r="Z288" s="81">
        <v>3413</v>
      </c>
      <c r="AA288" s="81">
        <v>1925</v>
      </c>
      <c r="AB288" s="81">
        <v>5281</v>
      </c>
      <c r="AC288" s="81">
        <v>0</v>
      </c>
      <c r="AD288" s="81">
        <v>0</v>
      </c>
      <c r="AE288" s="82"/>
      <c r="AF288" s="81">
        <v>6676821.2446325496</v>
      </c>
      <c r="AG288" s="81">
        <v>325436.5969700662</v>
      </c>
      <c r="AH288" s="81">
        <v>1654147.7096424741</v>
      </c>
      <c r="AI288" s="81">
        <v>8581502.1323699206</v>
      </c>
      <c r="AJ288" s="81">
        <v>9186407.7751350235</v>
      </c>
      <c r="AK288" s="81">
        <v>0</v>
      </c>
      <c r="AL288" s="81">
        <v>0</v>
      </c>
      <c r="AM288" s="81">
        <v>725434.50476844108</v>
      </c>
      <c r="AN288" s="81">
        <v>0</v>
      </c>
      <c r="AO288" s="81">
        <v>0</v>
      </c>
      <c r="AP288" s="82"/>
      <c r="AQ288" s="81">
        <v>88</v>
      </c>
      <c r="AR288" s="81">
        <v>22</v>
      </c>
      <c r="AS288" s="81">
        <v>0</v>
      </c>
      <c r="AT288" s="81">
        <v>0</v>
      </c>
      <c r="AU288" s="81">
        <v>0</v>
      </c>
      <c r="AV288" s="81">
        <v>0</v>
      </c>
      <c r="AW288" s="81" t="s">
        <v>564</v>
      </c>
      <c r="AX288" s="82"/>
      <c r="AY288" s="81">
        <v>621.79700000000003</v>
      </c>
      <c r="AZ288" s="81">
        <v>1816.7</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2139</v>
      </c>
      <c r="B289" s="80">
        <v>304</v>
      </c>
      <c r="C289" s="80">
        <v>15</v>
      </c>
      <c r="D289" s="80">
        <v>18</v>
      </c>
      <c r="E289" s="80">
        <v>2018</v>
      </c>
      <c r="F289" s="80" t="s">
        <v>93</v>
      </c>
      <c r="G289" s="80" t="s">
        <v>1684</v>
      </c>
      <c r="H289" s="80" t="s">
        <v>1685</v>
      </c>
      <c r="I289" s="177"/>
      <c r="J289" s="81">
        <v>19.169565008962184</v>
      </c>
      <c r="K289" s="81">
        <v>0.45840885531225134</v>
      </c>
      <c r="L289" s="81">
        <v>11.003122265789273</v>
      </c>
      <c r="M289" s="81">
        <v>7.250439226981781</v>
      </c>
      <c r="N289" s="81">
        <v>11.646850516447474</v>
      </c>
      <c r="O289" s="81">
        <v>5.5092515363806793</v>
      </c>
      <c r="P289" s="81">
        <v>9.1248007864799554</v>
      </c>
      <c r="Q289" s="81">
        <v>0.327862487542533</v>
      </c>
      <c r="R289" s="81">
        <v>0</v>
      </c>
      <c r="S289" s="81">
        <v>0</v>
      </c>
      <c r="T289" s="82"/>
      <c r="U289" s="81">
        <v>748671</v>
      </c>
      <c r="V289" s="81">
        <v>158</v>
      </c>
      <c r="W289" s="81">
        <v>256</v>
      </c>
      <c r="X289" s="81">
        <v>1386</v>
      </c>
      <c r="Y289" s="81">
        <v>2431</v>
      </c>
      <c r="Z289" s="81">
        <v>3357</v>
      </c>
      <c r="AA289" s="81">
        <v>1909</v>
      </c>
      <c r="AB289" s="81">
        <v>5173</v>
      </c>
      <c r="AC289" s="81">
        <v>0</v>
      </c>
      <c r="AD289" s="81">
        <v>0</v>
      </c>
      <c r="AE289" s="82"/>
      <c r="AF289" s="81">
        <v>6092140.806186704</v>
      </c>
      <c r="AG289" s="81">
        <v>294442.2687069673</v>
      </c>
      <c r="AH289" s="81">
        <v>1559034.4198718611</v>
      </c>
      <c r="AI289" s="81">
        <v>8772048.0757029578</v>
      </c>
      <c r="AJ289" s="81">
        <v>8870420.7916986179</v>
      </c>
      <c r="AK289" s="81">
        <v>0</v>
      </c>
      <c r="AL289" s="81">
        <v>0</v>
      </c>
      <c r="AM289" s="81">
        <v>712069.1957113595</v>
      </c>
      <c r="AN289" s="81">
        <v>0</v>
      </c>
      <c r="AO289" s="81">
        <v>0</v>
      </c>
      <c r="AP289" s="82"/>
      <c r="AQ289" s="81">
        <v>93</v>
      </c>
      <c r="AR289" s="81">
        <v>23</v>
      </c>
      <c r="AS289" s="81">
        <v>0</v>
      </c>
      <c r="AT289" s="81">
        <v>0</v>
      </c>
      <c r="AU289" s="81">
        <v>0</v>
      </c>
      <c r="AV289" s="81">
        <v>0</v>
      </c>
      <c r="AW289" s="81" t="s">
        <v>564</v>
      </c>
      <c r="AX289" s="82"/>
      <c r="AY289" s="81">
        <v>661.29700000000003</v>
      </c>
      <c r="AZ289" s="81">
        <v>1866</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2140</v>
      </c>
      <c r="B290" s="80">
        <v>305</v>
      </c>
      <c r="C290" s="80">
        <v>16</v>
      </c>
      <c r="D290" s="80">
        <v>18</v>
      </c>
      <c r="E290" s="80">
        <v>2019</v>
      </c>
      <c r="F290" s="80" t="s">
        <v>73</v>
      </c>
      <c r="G290" s="80" t="s">
        <v>1684</v>
      </c>
      <c r="H290" s="80" t="s">
        <v>1685</v>
      </c>
      <c r="I290" s="177"/>
      <c r="J290" s="81">
        <v>19.62043787628377</v>
      </c>
      <c r="K290" s="81">
        <v>0.42536966269479032</v>
      </c>
      <c r="L290" s="81">
        <v>11.052420007926958</v>
      </c>
      <c r="M290" s="81">
        <v>6.504302347868177</v>
      </c>
      <c r="N290" s="81">
        <v>11.664586708023712</v>
      </c>
      <c r="O290" s="81">
        <v>5.3061284545394223</v>
      </c>
      <c r="P290" s="81">
        <v>8.4086133365924045</v>
      </c>
      <c r="Q290" s="81">
        <v>0.3123081857891265</v>
      </c>
      <c r="R290" s="81">
        <v>0</v>
      </c>
      <c r="S290" s="81">
        <v>0</v>
      </c>
      <c r="T290" s="82"/>
      <c r="U290" s="81">
        <v>806088</v>
      </c>
      <c r="V290" s="81">
        <v>158</v>
      </c>
      <c r="W290" s="81">
        <v>256</v>
      </c>
      <c r="X290" s="81">
        <v>1386</v>
      </c>
      <c r="Y290" s="81">
        <v>2405</v>
      </c>
      <c r="Z290" s="81">
        <v>3322</v>
      </c>
      <c r="AA290" s="81">
        <v>1746</v>
      </c>
      <c r="AB290" s="81">
        <v>5061</v>
      </c>
      <c r="AC290" s="81">
        <v>0</v>
      </c>
      <c r="AD290" s="81">
        <v>0</v>
      </c>
      <c r="AE290" s="82"/>
      <c r="AF290" s="81">
        <v>6436475.7307768902</v>
      </c>
      <c r="AG290" s="81">
        <v>294355.07608774729</v>
      </c>
      <c r="AH290" s="81">
        <v>1683291.4865267701</v>
      </c>
      <c r="AI290" s="81">
        <v>8595878.9005964901</v>
      </c>
      <c r="AJ290" s="81">
        <v>8925105.756607065</v>
      </c>
      <c r="AK290" s="81">
        <v>0</v>
      </c>
      <c r="AL290" s="81">
        <v>0</v>
      </c>
      <c r="AM290" s="81">
        <v>689270.10081239813</v>
      </c>
      <c r="AN290" s="81">
        <v>0</v>
      </c>
      <c r="AO290" s="81">
        <v>0</v>
      </c>
      <c r="AP290" s="82"/>
      <c r="AQ290" s="81">
        <v>93</v>
      </c>
      <c r="AR290" s="81">
        <v>32</v>
      </c>
      <c r="AS290" s="81">
        <v>0</v>
      </c>
      <c r="AT290" s="81">
        <v>0</v>
      </c>
      <c r="AU290" s="81">
        <v>0</v>
      </c>
      <c r="AV290" s="81">
        <v>0</v>
      </c>
      <c r="AW290" s="81" t="s">
        <v>564</v>
      </c>
      <c r="AX290" s="82"/>
      <c r="AY290" s="81">
        <v>661.19700000000057</v>
      </c>
      <c r="AZ290" s="81">
        <v>2260</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2141</v>
      </c>
      <c r="B291" s="80">
        <v>306</v>
      </c>
      <c r="C291" s="80">
        <v>17</v>
      </c>
      <c r="D291" s="80">
        <v>18</v>
      </c>
      <c r="E291" s="80">
        <v>2020</v>
      </c>
      <c r="F291" s="80" t="s">
        <v>218</v>
      </c>
      <c r="G291" s="80" t="s">
        <v>1684</v>
      </c>
      <c r="H291" s="80" t="s">
        <v>1685</v>
      </c>
      <c r="I291" s="177"/>
      <c r="J291" s="81">
        <v>21.80029352505818</v>
      </c>
      <c r="K291" s="81">
        <v>0.37537817694205461</v>
      </c>
      <c r="L291" s="81">
        <v>12.730006567729058</v>
      </c>
      <c r="M291" s="81">
        <v>5.6274827991295506</v>
      </c>
      <c r="N291" s="81">
        <v>10.531216891116761</v>
      </c>
      <c r="O291" s="81">
        <v>4.5803470912428024</v>
      </c>
      <c r="P291" s="81">
        <v>8.6391101671249935</v>
      </c>
      <c r="Q291" s="81">
        <v>0.29086532280049299</v>
      </c>
      <c r="R291" s="81">
        <v>0</v>
      </c>
      <c r="S291" s="81">
        <v>0</v>
      </c>
      <c r="T291" s="82"/>
      <c r="U291" s="81">
        <v>1015293</v>
      </c>
      <c r="V291" s="81">
        <v>129</v>
      </c>
      <c r="W291" s="81">
        <v>262</v>
      </c>
      <c r="X291" s="81">
        <v>1261</v>
      </c>
      <c r="Y291" s="81">
        <v>2369</v>
      </c>
      <c r="Z291" s="81">
        <v>3273</v>
      </c>
      <c r="AA291" s="81">
        <v>1949</v>
      </c>
      <c r="AB291" s="81">
        <v>4933</v>
      </c>
      <c r="AC291" s="81">
        <v>0</v>
      </c>
      <c r="AD291" s="81">
        <v>0</v>
      </c>
      <c r="AE291" s="82"/>
      <c r="AF291" s="81">
        <v>7927313.7625886584</v>
      </c>
      <c r="AG291" s="81">
        <v>240505.02166913569</v>
      </c>
      <c r="AH291" s="81">
        <v>1866833.6704080424</v>
      </c>
      <c r="AI291" s="81">
        <v>7240260.5708191199</v>
      </c>
      <c r="AJ291" s="81">
        <v>8975238.9411784299</v>
      </c>
      <c r="AK291" s="81"/>
      <c r="AL291" s="81"/>
      <c r="AM291" s="81">
        <v>643811.30677310738</v>
      </c>
      <c r="AN291" s="81"/>
      <c r="AO291" s="81"/>
      <c r="AP291" s="82"/>
      <c r="AQ291" s="81">
        <v>94</v>
      </c>
      <c r="AR291" s="81">
        <v>36</v>
      </c>
      <c r="AS291" s="81">
        <v>0</v>
      </c>
      <c r="AT291" s="81">
        <v>0</v>
      </c>
      <c r="AU291" s="81">
        <v>0</v>
      </c>
      <c r="AV291" s="81">
        <v>0</v>
      </c>
      <c r="AW291" s="81">
        <v>0</v>
      </c>
      <c r="AX291" s="82"/>
      <c r="AY291" s="81">
        <v>670.89700000000062</v>
      </c>
      <c r="AZ291" s="81">
        <v>2441.5</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1686</v>
      </c>
      <c r="B292" s="80">
        <v>306</v>
      </c>
      <c r="C292" s="80">
        <v>18</v>
      </c>
      <c r="D292" s="80">
        <v>18</v>
      </c>
      <c r="E292" s="80">
        <v>2021</v>
      </c>
      <c r="F292" s="80" t="s">
        <v>75</v>
      </c>
      <c r="G292" s="174" t="s">
        <v>1684</v>
      </c>
      <c r="H292" s="80" t="s">
        <v>1685</v>
      </c>
      <c r="I292" s="177"/>
      <c r="J292" s="81">
        <v>23.553534482066809</v>
      </c>
      <c r="K292" s="81">
        <v>0.36159338297069321</v>
      </c>
      <c r="L292" s="81">
        <v>11.617263247622382</v>
      </c>
      <c r="M292" s="81">
        <v>5.6839365515181157</v>
      </c>
      <c r="N292" s="81">
        <v>10.050135024165963</v>
      </c>
      <c r="O292" s="81">
        <v>4.4116026417431931</v>
      </c>
      <c r="P292" s="81">
        <v>8.7996851412072719</v>
      </c>
      <c r="Q292" s="81">
        <v>0.29065635436721443</v>
      </c>
      <c r="R292" s="81">
        <v>0</v>
      </c>
      <c r="S292" s="81">
        <v>0</v>
      </c>
      <c r="T292" s="82"/>
      <c r="U292" s="81">
        <v>1126488</v>
      </c>
      <c r="V292" s="81">
        <v>129</v>
      </c>
      <c r="W292" s="81">
        <v>262</v>
      </c>
      <c r="X292" s="81">
        <v>1261</v>
      </c>
      <c r="Y292" s="81">
        <v>2380</v>
      </c>
      <c r="Z292" s="81">
        <v>3246</v>
      </c>
      <c r="AA292" s="81">
        <v>1936</v>
      </c>
      <c r="AB292" s="81">
        <v>4871</v>
      </c>
      <c r="AC292" s="81">
        <v>0</v>
      </c>
      <c r="AD292" s="81">
        <v>0</v>
      </c>
      <c r="AE292" s="82"/>
      <c r="AF292" s="81">
        <v>8628413.1995062083</v>
      </c>
      <c r="AG292" s="81">
        <v>244658.16588117863</v>
      </c>
      <c r="AH292" s="81">
        <v>1673725.0284841766</v>
      </c>
      <c r="AI292" s="81">
        <v>7900193.9200773267</v>
      </c>
      <c r="AJ292" s="81">
        <v>8787194.9078989048</v>
      </c>
      <c r="AK292" s="81">
        <v>0</v>
      </c>
      <c r="AL292" s="81">
        <v>0</v>
      </c>
      <c r="AM292" s="81">
        <v>639386.39751180809</v>
      </c>
      <c r="AN292" s="81">
        <v>0</v>
      </c>
      <c r="AO292" s="81">
        <v>0</v>
      </c>
      <c r="AP292" s="82"/>
      <c r="AQ292" s="81">
        <v>96</v>
      </c>
      <c r="AR292" s="81">
        <v>43</v>
      </c>
      <c r="AS292" s="81">
        <v>0</v>
      </c>
      <c r="AT292" s="81">
        <v>0</v>
      </c>
      <c r="AU292" s="81">
        <v>0</v>
      </c>
      <c r="AV292" s="81">
        <v>0</v>
      </c>
      <c r="AW292" s="81"/>
      <c r="AX292" s="82"/>
      <c r="AY292" s="81">
        <v>685.49700000000053</v>
      </c>
      <c r="AZ292" s="81">
        <v>2737.1</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1683</v>
      </c>
      <c r="B293" s="80">
        <v>306</v>
      </c>
      <c r="C293" s="80">
        <v>19</v>
      </c>
      <c r="D293" s="80">
        <v>18</v>
      </c>
      <c r="E293" s="80">
        <v>2022</v>
      </c>
      <c r="F293" s="80" t="s">
        <v>568</v>
      </c>
      <c r="G293" s="174" t="s">
        <v>1684</v>
      </c>
      <c r="H293" s="80" t="s">
        <v>1685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102</v>
      </c>
      <c r="AR293" s="81">
        <v>45</v>
      </c>
      <c r="AS293" s="81">
        <v>0</v>
      </c>
      <c r="AT293" s="81">
        <v>0</v>
      </c>
      <c r="AU293" s="81">
        <v>0</v>
      </c>
      <c r="AV293" s="81">
        <v>0</v>
      </c>
      <c r="AW293" s="81"/>
      <c r="AX293" s="82"/>
      <c r="AY293" s="81">
        <v>734.91400000000056</v>
      </c>
      <c r="AZ293" s="81">
        <v>3030.4</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2142</v>
      </c>
      <c r="B294" s="80">
        <v>69</v>
      </c>
      <c r="C294" s="80">
        <v>1</v>
      </c>
      <c r="D294" s="80">
        <v>5</v>
      </c>
      <c r="E294" s="80">
        <v>1990</v>
      </c>
      <c r="F294" s="80" t="s">
        <v>562</v>
      </c>
      <c r="G294" s="80" t="s">
        <v>1697</v>
      </c>
      <c r="H294" s="80" t="s">
        <v>1698</v>
      </c>
      <c r="I294" s="177"/>
      <c r="J294" s="81">
        <v>7.2093511546478268</v>
      </c>
      <c r="K294" s="81">
        <v>3.2464320628939358</v>
      </c>
      <c r="L294" s="81">
        <v>9.5755004496950882</v>
      </c>
      <c r="M294" s="81">
        <v>5.8868125452195779</v>
      </c>
      <c r="N294" s="81">
        <v>11.634851037781699</v>
      </c>
      <c r="O294" s="81">
        <v>5.2296106158110423</v>
      </c>
      <c r="P294" s="81">
        <v>9.7647927310205791</v>
      </c>
      <c r="Q294" s="81">
        <v>0.4748530160743657</v>
      </c>
      <c r="R294" s="81">
        <v>0</v>
      </c>
      <c r="S294" s="81">
        <v>0.38667860814115407</v>
      </c>
      <c r="T294" s="82"/>
      <c r="U294" s="81">
        <v>202413</v>
      </c>
      <c r="V294" s="81">
        <v>594</v>
      </c>
      <c r="W294" s="81">
        <v>112</v>
      </c>
      <c r="X294" s="81">
        <v>1974</v>
      </c>
      <c r="Y294" s="81">
        <v>2489</v>
      </c>
      <c r="Z294" s="81">
        <v>2151</v>
      </c>
      <c r="AA294" s="81">
        <v>2371</v>
      </c>
      <c r="AB294" s="81">
        <v>7710</v>
      </c>
      <c r="AC294" s="81">
        <v>0</v>
      </c>
      <c r="AD294" s="81">
        <v>0.38667860814115407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2143</v>
      </c>
      <c r="B295" s="80">
        <v>70</v>
      </c>
      <c r="C295" s="80">
        <v>2</v>
      </c>
      <c r="D295" s="80">
        <v>5</v>
      </c>
      <c r="E295" s="80">
        <v>2005</v>
      </c>
      <c r="F295" s="80" t="s">
        <v>565</v>
      </c>
      <c r="G295" s="80" t="s">
        <v>1697</v>
      </c>
      <c r="H295" s="80" t="s">
        <v>1698</v>
      </c>
      <c r="I295" s="177"/>
      <c r="J295" s="81">
        <v>6.8433358174371968</v>
      </c>
      <c r="K295" s="81">
        <v>1.2129682848840293</v>
      </c>
      <c r="L295" s="81">
        <v>6.4190016732112074</v>
      </c>
      <c r="M295" s="81">
        <v>8.3930061348745024</v>
      </c>
      <c r="N295" s="81">
        <v>13.091139150671616</v>
      </c>
      <c r="O295" s="81">
        <v>6.5277764461191561</v>
      </c>
      <c r="P295" s="81">
        <v>8.3676960773689437</v>
      </c>
      <c r="Q295" s="81">
        <v>0.38518498131813111</v>
      </c>
      <c r="R295" s="81">
        <v>0</v>
      </c>
      <c r="S295" s="81">
        <v>0.31550528100543973</v>
      </c>
      <c r="T295" s="82"/>
      <c r="U295" s="81">
        <v>211359</v>
      </c>
      <c r="V295" s="81">
        <v>370</v>
      </c>
      <c r="W295" s="81">
        <v>57</v>
      </c>
      <c r="X295" s="81">
        <v>1363</v>
      </c>
      <c r="Y295" s="81">
        <v>2669</v>
      </c>
      <c r="Z295" s="81">
        <v>3107</v>
      </c>
      <c r="AA295" s="81">
        <v>1664</v>
      </c>
      <c r="AB295" s="81">
        <v>6538</v>
      </c>
      <c r="AC295" s="81">
        <v>0</v>
      </c>
      <c r="AD295" s="81">
        <v>0.31550528100543973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2144</v>
      </c>
      <c r="B296" s="80">
        <v>71</v>
      </c>
      <c r="C296" s="80">
        <v>3</v>
      </c>
      <c r="D296" s="80">
        <v>5</v>
      </c>
      <c r="E296" s="80">
        <v>2006</v>
      </c>
      <c r="F296" s="80" t="s">
        <v>566</v>
      </c>
      <c r="G296" s="80" t="s">
        <v>1697</v>
      </c>
      <c r="H296" s="80" t="s">
        <v>1698</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2145</v>
      </c>
      <c r="B297" s="80">
        <v>72</v>
      </c>
      <c r="C297" s="80">
        <v>4</v>
      </c>
      <c r="D297" s="80">
        <v>5</v>
      </c>
      <c r="E297" s="80">
        <v>2007</v>
      </c>
      <c r="F297" s="80" t="s">
        <v>567</v>
      </c>
      <c r="G297" s="80" t="s">
        <v>1697</v>
      </c>
      <c r="H297" s="80" t="s">
        <v>1698</v>
      </c>
      <c r="I297" s="177"/>
      <c r="J297" s="81">
        <v>5.5885140714683645</v>
      </c>
      <c r="K297" s="81">
        <v>0.94975917404016441</v>
      </c>
      <c r="L297" s="81">
        <v>10.504808521610483</v>
      </c>
      <c r="M297" s="81">
        <v>9.6848470648423053</v>
      </c>
      <c r="N297" s="81">
        <v>12.914911506033906</v>
      </c>
      <c r="O297" s="81">
        <v>6.131878477051405</v>
      </c>
      <c r="P297" s="81">
        <v>8.1908282622620057</v>
      </c>
      <c r="Q297" s="81">
        <v>0.39325689103003914</v>
      </c>
      <c r="R297" s="81">
        <v>0</v>
      </c>
      <c r="S297" s="81">
        <v>0.47157078281033543</v>
      </c>
      <c r="T297" s="82"/>
      <c r="U297" s="81">
        <v>183528</v>
      </c>
      <c r="V297" s="81">
        <v>316</v>
      </c>
      <c r="W297" s="81">
        <v>128</v>
      </c>
      <c r="X297" s="81">
        <v>1970</v>
      </c>
      <c r="Y297" s="81">
        <v>2640</v>
      </c>
      <c r="Z297" s="81">
        <v>3034</v>
      </c>
      <c r="AA297" s="81">
        <v>1604</v>
      </c>
      <c r="AB297" s="81">
        <v>6322</v>
      </c>
      <c r="AC297" s="81">
        <v>0</v>
      </c>
      <c r="AD297" s="81">
        <v>0.47157078281033543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2146</v>
      </c>
      <c r="B298" s="80">
        <v>73</v>
      </c>
      <c r="C298" s="80">
        <v>5</v>
      </c>
      <c r="D298" s="80">
        <v>5</v>
      </c>
      <c r="E298" s="80">
        <v>2008</v>
      </c>
      <c r="F298" s="80" t="s">
        <v>84</v>
      </c>
      <c r="G298" s="80" t="s">
        <v>1697</v>
      </c>
      <c r="H298" s="80" t="s">
        <v>1698</v>
      </c>
      <c r="I298" s="177"/>
      <c r="J298" s="81">
        <v>5.3066412345214111</v>
      </c>
      <c r="K298" s="81">
        <v>0.83356323800463361</v>
      </c>
      <c r="L298" s="81">
        <v>9.0705056866673708</v>
      </c>
      <c r="M298" s="81">
        <v>11.332208902632971</v>
      </c>
      <c r="N298" s="81">
        <v>13.009419876743978</v>
      </c>
      <c r="O298" s="81">
        <v>5.8634296899424196</v>
      </c>
      <c r="P298" s="81">
        <v>7.9315601930312791</v>
      </c>
      <c r="Q298" s="81">
        <v>0.37882104628628493</v>
      </c>
      <c r="R298" s="81">
        <v>0</v>
      </c>
      <c r="S298" s="81">
        <v>0.11736240314789641</v>
      </c>
      <c r="T298" s="82"/>
      <c r="U298" s="81">
        <v>183105</v>
      </c>
      <c r="V298" s="81">
        <v>316</v>
      </c>
      <c r="W298" s="81">
        <v>128</v>
      </c>
      <c r="X298" s="81">
        <v>1970</v>
      </c>
      <c r="Y298" s="81">
        <v>2624</v>
      </c>
      <c r="Z298" s="81">
        <v>3003</v>
      </c>
      <c r="AA298" s="81">
        <v>1555</v>
      </c>
      <c r="AB298" s="81">
        <v>6190</v>
      </c>
      <c r="AC298" s="81">
        <v>0</v>
      </c>
      <c r="AD298" s="81">
        <v>0.11736240314789641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2147</v>
      </c>
      <c r="B299" s="80">
        <v>74</v>
      </c>
      <c r="C299" s="80">
        <v>6</v>
      </c>
      <c r="D299" s="80">
        <v>5</v>
      </c>
      <c r="E299" s="80">
        <v>2009</v>
      </c>
      <c r="F299" s="80" t="s">
        <v>85</v>
      </c>
      <c r="G299" s="80" t="s">
        <v>1697</v>
      </c>
      <c r="H299" s="80" t="s">
        <v>1698</v>
      </c>
      <c r="I299" s="177"/>
      <c r="J299" s="81">
        <v>4.5400380669199594</v>
      </c>
      <c r="K299" s="81">
        <v>0.68489986410771375</v>
      </c>
      <c r="L299" s="81">
        <v>11.1929487689063</v>
      </c>
      <c r="M299" s="81">
        <v>7.8070732052181517</v>
      </c>
      <c r="N299" s="81">
        <v>11.221013769081111</v>
      </c>
      <c r="O299" s="81">
        <v>5.9186062184794617</v>
      </c>
      <c r="P299" s="81">
        <v>7.7060766183657865</v>
      </c>
      <c r="Q299" s="81">
        <v>0.3559106188005291</v>
      </c>
      <c r="R299" s="81">
        <v>0</v>
      </c>
      <c r="S299" s="81">
        <v>6.3219366280942005E-2</v>
      </c>
      <c r="T299" s="82"/>
      <c r="U299" s="81">
        <v>158198</v>
      </c>
      <c r="V299" s="81">
        <v>318</v>
      </c>
      <c r="W299" s="81">
        <v>181</v>
      </c>
      <c r="X299" s="81">
        <v>1714</v>
      </c>
      <c r="Y299" s="81">
        <v>2635</v>
      </c>
      <c r="Z299" s="81">
        <v>2992</v>
      </c>
      <c r="AA299" s="81">
        <v>1551</v>
      </c>
      <c r="AB299" s="81">
        <v>6105</v>
      </c>
      <c r="AC299" s="81">
        <v>0</v>
      </c>
      <c r="AD299" s="81">
        <v>6.3219366280942005E-2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2148</v>
      </c>
      <c r="B300" s="80">
        <v>75</v>
      </c>
      <c r="C300" s="80">
        <v>7</v>
      </c>
      <c r="D300" s="80">
        <v>5</v>
      </c>
      <c r="E300" s="80">
        <v>2010</v>
      </c>
      <c r="F300" s="80" t="s">
        <v>86</v>
      </c>
      <c r="G300" s="80" t="s">
        <v>1697</v>
      </c>
      <c r="H300" s="80" t="s">
        <v>1698</v>
      </c>
      <c r="I300" s="177"/>
      <c r="J300" s="81">
        <v>3.6728290033976583</v>
      </c>
      <c r="K300" s="81">
        <v>0.71428633151541043</v>
      </c>
      <c r="L300" s="81">
        <v>10.190085778203441</v>
      </c>
      <c r="M300" s="81">
        <v>6.9884193543180322</v>
      </c>
      <c r="N300" s="81">
        <v>11.070785796285881</v>
      </c>
      <c r="O300" s="81">
        <v>5.9601456490968561</v>
      </c>
      <c r="P300" s="81">
        <v>7.8983593351281236</v>
      </c>
      <c r="Q300" s="81">
        <v>0.36778549879414052</v>
      </c>
      <c r="R300" s="81">
        <v>0</v>
      </c>
      <c r="S300" s="81">
        <v>0.10792792101650972</v>
      </c>
      <c r="T300" s="82"/>
      <c r="U300" s="81">
        <v>143263</v>
      </c>
      <c r="V300" s="81">
        <v>318</v>
      </c>
      <c r="W300" s="81">
        <v>181</v>
      </c>
      <c r="X300" s="81">
        <v>1714</v>
      </c>
      <c r="Y300" s="81">
        <v>2644</v>
      </c>
      <c r="Z300" s="81">
        <v>3027</v>
      </c>
      <c r="AA300" s="81">
        <v>1550</v>
      </c>
      <c r="AB300" s="81">
        <v>6045</v>
      </c>
      <c r="AC300" s="81">
        <v>0</v>
      </c>
      <c r="AD300" s="81">
        <v>0.10792792101650972</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2149</v>
      </c>
      <c r="B301" s="80">
        <v>76</v>
      </c>
      <c r="C301" s="80">
        <v>8</v>
      </c>
      <c r="D301" s="80">
        <v>5</v>
      </c>
      <c r="E301" s="80">
        <v>2011</v>
      </c>
      <c r="F301" s="80" t="s">
        <v>87</v>
      </c>
      <c r="G301" s="80" t="s">
        <v>1697</v>
      </c>
      <c r="H301" s="80" t="s">
        <v>1698</v>
      </c>
      <c r="I301" s="177"/>
      <c r="J301" s="81">
        <v>4.4954155149194399</v>
      </c>
      <c r="K301" s="81">
        <v>1.0008480124049501</v>
      </c>
      <c r="L301" s="81">
        <v>9.5080925300449213</v>
      </c>
      <c r="M301" s="81">
        <v>8.8283383999232949</v>
      </c>
      <c r="N301" s="81">
        <v>13.290390090367019</v>
      </c>
      <c r="O301" s="81">
        <v>5.756329595770759</v>
      </c>
      <c r="P301" s="81">
        <v>7.2544386707772395</v>
      </c>
      <c r="Q301" s="81">
        <v>0.41882418852188308</v>
      </c>
      <c r="R301" s="81">
        <v>0</v>
      </c>
      <c r="S301" s="81">
        <v>0.12236741205051024</v>
      </c>
      <c r="T301" s="82"/>
      <c r="U301" s="81">
        <v>165143</v>
      </c>
      <c r="V301" s="81">
        <v>318</v>
      </c>
      <c r="W301" s="81">
        <v>181</v>
      </c>
      <c r="X301" s="81">
        <v>1714</v>
      </c>
      <c r="Y301" s="81">
        <v>2637</v>
      </c>
      <c r="Z301" s="81">
        <v>2987</v>
      </c>
      <c r="AA301" s="81">
        <v>1466</v>
      </c>
      <c r="AB301" s="81">
        <v>5968</v>
      </c>
      <c r="AC301" s="81">
        <v>0</v>
      </c>
      <c r="AD301" s="81">
        <v>0.12236741205051024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2150</v>
      </c>
      <c r="B302" s="80">
        <v>77</v>
      </c>
      <c r="C302" s="80">
        <v>9</v>
      </c>
      <c r="D302" s="80">
        <v>5</v>
      </c>
      <c r="E302" s="80">
        <v>2012</v>
      </c>
      <c r="F302" s="80" t="s">
        <v>88</v>
      </c>
      <c r="G302" s="80" t="s">
        <v>1697</v>
      </c>
      <c r="H302" s="80" t="s">
        <v>1698</v>
      </c>
      <c r="I302" s="177"/>
      <c r="J302" s="81">
        <v>0.97772657126893014</v>
      </c>
      <c r="K302" s="81">
        <v>1.1274939947969937</v>
      </c>
      <c r="L302" s="81">
        <v>9.5933826321360183</v>
      </c>
      <c r="M302" s="81">
        <v>10.964768242099131</v>
      </c>
      <c r="N302" s="81">
        <v>14.439065773359953</v>
      </c>
      <c r="O302" s="81">
        <v>5.7205917446835182</v>
      </c>
      <c r="P302" s="81">
        <v>7.2459475817295411</v>
      </c>
      <c r="Q302" s="81">
        <v>0.44337666954245103</v>
      </c>
      <c r="R302" s="81">
        <v>0</v>
      </c>
      <c r="S302" s="81">
        <v>0.11722848384810179</v>
      </c>
      <c r="T302" s="82"/>
      <c r="U302" s="81">
        <v>34414</v>
      </c>
      <c r="V302" s="81">
        <v>318</v>
      </c>
      <c r="W302" s="81">
        <v>181</v>
      </c>
      <c r="X302" s="81">
        <v>1714</v>
      </c>
      <c r="Y302" s="81">
        <v>2608</v>
      </c>
      <c r="Z302" s="81">
        <v>2992</v>
      </c>
      <c r="AA302" s="81">
        <v>1456</v>
      </c>
      <c r="AB302" s="81">
        <v>5815</v>
      </c>
      <c r="AC302" s="81">
        <v>0</v>
      </c>
      <c r="AD302" s="81">
        <v>0.11722848384810179</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2151</v>
      </c>
      <c r="B303" s="80">
        <v>78</v>
      </c>
      <c r="C303" s="80">
        <v>10</v>
      </c>
      <c r="D303" s="80">
        <v>5</v>
      </c>
      <c r="E303" s="80">
        <v>2013</v>
      </c>
      <c r="F303" s="80" t="s">
        <v>89</v>
      </c>
      <c r="G303" s="80" t="s">
        <v>1697</v>
      </c>
      <c r="H303" s="80" t="s">
        <v>1698</v>
      </c>
      <c r="I303" s="177"/>
      <c r="J303" s="81">
        <v>1.191140058156138</v>
      </c>
      <c r="K303" s="81">
        <v>0.93187763254406519</v>
      </c>
      <c r="L303" s="81">
        <v>8.4717133179553041</v>
      </c>
      <c r="M303" s="81">
        <v>10.197496613036895</v>
      </c>
      <c r="N303" s="81">
        <v>14.14361089465447</v>
      </c>
      <c r="O303" s="81">
        <v>5.5163596077852777</v>
      </c>
      <c r="P303" s="81">
        <v>7.5579852632008748</v>
      </c>
      <c r="Q303" s="81">
        <v>0.44882076309008812</v>
      </c>
      <c r="R303" s="81">
        <v>0</v>
      </c>
      <c r="S303" s="81">
        <v>0.12672547676755316</v>
      </c>
      <c r="T303" s="82"/>
      <c r="U303" s="81">
        <v>42689</v>
      </c>
      <c r="V303" s="81">
        <v>318</v>
      </c>
      <c r="W303" s="81">
        <v>181</v>
      </c>
      <c r="X303" s="81">
        <v>1714</v>
      </c>
      <c r="Y303" s="81">
        <v>2636</v>
      </c>
      <c r="Z303" s="81">
        <v>3014</v>
      </c>
      <c r="AA303" s="81">
        <v>1513</v>
      </c>
      <c r="AB303" s="81">
        <v>5802</v>
      </c>
      <c r="AC303" s="81">
        <v>0</v>
      </c>
      <c r="AD303" s="81">
        <v>0.12672547676755316</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2152</v>
      </c>
      <c r="B304" s="80">
        <v>79</v>
      </c>
      <c r="C304" s="80">
        <v>11</v>
      </c>
      <c r="D304" s="80">
        <v>5</v>
      </c>
      <c r="E304" s="80">
        <v>2014</v>
      </c>
      <c r="F304" s="80" t="s">
        <v>90</v>
      </c>
      <c r="G304" s="80" t="s">
        <v>1697</v>
      </c>
      <c r="H304" s="80" t="s">
        <v>1698</v>
      </c>
      <c r="I304" s="177"/>
      <c r="J304" s="81">
        <v>0.96055276336031514</v>
      </c>
      <c r="K304" s="81">
        <v>0.82630457307874605</v>
      </c>
      <c r="L304" s="81">
        <v>6.2360164228340693</v>
      </c>
      <c r="M304" s="81">
        <v>10.338289560418453</v>
      </c>
      <c r="N304" s="81">
        <v>15.021709663378681</v>
      </c>
      <c r="O304" s="81">
        <v>5.2376574595398839</v>
      </c>
      <c r="P304" s="81">
        <v>7.6173803659951922</v>
      </c>
      <c r="Q304" s="81">
        <v>0.42527943004009328</v>
      </c>
      <c r="R304" s="81">
        <v>0</v>
      </c>
      <c r="S304" s="81">
        <v>0</v>
      </c>
      <c r="T304" s="82"/>
      <c r="U304" s="81">
        <v>38233</v>
      </c>
      <c r="V304" s="81">
        <v>245</v>
      </c>
      <c r="W304" s="81">
        <v>136</v>
      </c>
      <c r="X304" s="81">
        <v>1652</v>
      </c>
      <c r="Y304" s="81">
        <v>2644</v>
      </c>
      <c r="Z304" s="81">
        <v>3014</v>
      </c>
      <c r="AA304" s="81">
        <v>1517</v>
      </c>
      <c r="AB304" s="81">
        <v>5730</v>
      </c>
      <c r="AC304" s="81">
        <v>0</v>
      </c>
      <c r="AD304" s="81">
        <v>0</v>
      </c>
      <c r="AE304" s="82"/>
      <c r="AF304" s="81">
        <v>311375.41695303452</v>
      </c>
      <c r="AG304" s="81">
        <v>579813.49046143575</v>
      </c>
      <c r="AH304" s="81">
        <v>1014288.7151715464</v>
      </c>
      <c r="AI304" s="81">
        <v>10879103.526368696</v>
      </c>
      <c r="AJ304" s="81">
        <v>11371780.212332126</v>
      </c>
      <c r="AK304" s="81">
        <v>0</v>
      </c>
      <c r="AL304" s="81">
        <v>0</v>
      </c>
      <c r="AM304" s="81">
        <v>786643.37537823606</v>
      </c>
      <c r="AN304" s="81">
        <v>0</v>
      </c>
      <c r="AO304" s="81">
        <v>0</v>
      </c>
      <c r="AP304" s="82"/>
      <c r="AQ304" s="81">
        <v>8</v>
      </c>
      <c r="AR304" s="81">
        <v>1</v>
      </c>
      <c r="AS304" s="81">
        <v>0</v>
      </c>
      <c r="AT304" s="81">
        <v>0</v>
      </c>
      <c r="AU304" s="81">
        <v>0</v>
      </c>
      <c r="AV304" s="81">
        <v>0</v>
      </c>
      <c r="AW304" s="81" t="s">
        <v>564</v>
      </c>
      <c r="AX304" s="82"/>
      <c r="AY304" s="81">
        <v>40.5</v>
      </c>
      <c r="AZ304" s="81">
        <v>10.6</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2153</v>
      </c>
      <c r="B305" s="80">
        <v>80</v>
      </c>
      <c r="C305" s="80">
        <v>12</v>
      </c>
      <c r="D305" s="80">
        <v>5</v>
      </c>
      <c r="E305" s="80">
        <v>2015</v>
      </c>
      <c r="F305" s="80" t="s">
        <v>91</v>
      </c>
      <c r="G305" s="80" t="s">
        <v>1697</v>
      </c>
      <c r="H305" s="80" t="s">
        <v>1698</v>
      </c>
      <c r="I305" s="177"/>
      <c r="J305" s="81">
        <v>2.4854015821146578</v>
      </c>
      <c r="K305" s="81">
        <v>0.79234018891841929</v>
      </c>
      <c r="L305" s="81">
        <v>6.564057849545625</v>
      </c>
      <c r="M305" s="81">
        <v>10.003048207148213</v>
      </c>
      <c r="N305" s="81">
        <v>13.658636606255204</v>
      </c>
      <c r="O305" s="81">
        <v>5.1670211329067177</v>
      </c>
      <c r="P305" s="81">
        <v>7.6434750322181237</v>
      </c>
      <c r="Q305" s="81">
        <v>0.40877107012860775</v>
      </c>
      <c r="R305" s="81">
        <v>0</v>
      </c>
      <c r="S305" s="81">
        <v>0.10930504356144892</v>
      </c>
      <c r="T305" s="82"/>
      <c r="U305" s="81">
        <v>99185</v>
      </c>
      <c r="V305" s="81">
        <v>245</v>
      </c>
      <c r="W305" s="81">
        <v>136</v>
      </c>
      <c r="X305" s="81">
        <v>1652</v>
      </c>
      <c r="Y305" s="81">
        <v>2612</v>
      </c>
      <c r="Z305" s="81">
        <v>3002</v>
      </c>
      <c r="AA305" s="81">
        <v>1521</v>
      </c>
      <c r="AB305" s="81">
        <v>5626</v>
      </c>
      <c r="AC305" s="81">
        <v>0</v>
      </c>
      <c r="AD305" s="81">
        <v>0.10930504356144892</v>
      </c>
      <c r="AE305" s="82"/>
      <c r="AF305" s="81">
        <v>765440.4568565099</v>
      </c>
      <c r="AG305" s="81">
        <v>527872.77590966132</v>
      </c>
      <c r="AH305" s="81">
        <v>848744.91788004979</v>
      </c>
      <c r="AI305" s="81">
        <v>10506854.083293736</v>
      </c>
      <c r="AJ305" s="81">
        <v>10781172.907709626</v>
      </c>
      <c r="AK305" s="81">
        <v>0</v>
      </c>
      <c r="AL305" s="81">
        <v>0</v>
      </c>
      <c r="AM305" s="81">
        <v>771019.69981761987</v>
      </c>
      <c r="AN305" s="81">
        <v>0</v>
      </c>
      <c r="AO305" s="81">
        <v>0</v>
      </c>
      <c r="AP305" s="82"/>
      <c r="AQ305" s="81">
        <v>9</v>
      </c>
      <c r="AR305" s="81">
        <v>1</v>
      </c>
      <c r="AS305" s="81">
        <v>0</v>
      </c>
      <c r="AT305" s="81">
        <v>0</v>
      </c>
      <c r="AU305" s="81">
        <v>0</v>
      </c>
      <c r="AV305" s="81">
        <v>0</v>
      </c>
      <c r="AW305" s="81" t="s">
        <v>564</v>
      </c>
      <c r="AX305" s="82"/>
      <c r="AY305" s="81">
        <v>49.1</v>
      </c>
      <c r="AZ305" s="81">
        <v>10.6</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2154</v>
      </c>
      <c r="B306" s="80">
        <v>81</v>
      </c>
      <c r="C306" s="80">
        <v>13</v>
      </c>
      <c r="D306" s="80">
        <v>5</v>
      </c>
      <c r="E306" s="80">
        <v>2016</v>
      </c>
      <c r="F306" s="80" t="s">
        <v>92</v>
      </c>
      <c r="G306" s="80" t="s">
        <v>1697</v>
      </c>
      <c r="H306" s="80" t="s">
        <v>1698</v>
      </c>
      <c r="I306" s="177"/>
      <c r="J306" s="81">
        <v>0.88087474506467101</v>
      </c>
      <c r="K306" s="81">
        <v>0.74739711474386017</v>
      </c>
      <c r="L306" s="81">
        <v>7.0586476221320478</v>
      </c>
      <c r="M306" s="81">
        <v>8.5764537470652424</v>
      </c>
      <c r="N306" s="81">
        <v>13.858024600330092</v>
      </c>
      <c r="O306" s="81">
        <v>5.1586850211922757</v>
      </c>
      <c r="P306" s="81">
        <v>7.6184759926072054</v>
      </c>
      <c r="Q306" s="81">
        <v>0.39158396240764093</v>
      </c>
      <c r="R306" s="81">
        <v>0</v>
      </c>
      <c r="S306" s="81">
        <v>0.11084227945885415</v>
      </c>
      <c r="T306" s="82"/>
      <c r="U306" s="81">
        <v>33461</v>
      </c>
      <c r="V306" s="81">
        <v>245</v>
      </c>
      <c r="W306" s="81">
        <v>136</v>
      </c>
      <c r="X306" s="81">
        <v>1652</v>
      </c>
      <c r="Y306" s="81">
        <v>2606</v>
      </c>
      <c r="Z306" s="81">
        <v>3034</v>
      </c>
      <c r="AA306" s="81">
        <v>1568</v>
      </c>
      <c r="AB306" s="81">
        <v>5544</v>
      </c>
      <c r="AC306" s="81">
        <v>0</v>
      </c>
      <c r="AD306" s="81">
        <v>0.11084227945885421</v>
      </c>
      <c r="AE306" s="82"/>
      <c r="AF306" s="81">
        <v>276036.38213614619</v>
      </c>
      <c r="AG306" s="81">
        <v>503170.71109626879</v>
      </c>
      <c r="AH306" s="81">
        <v>719353.14032089571</v>
      </c>
      <c r="AI306" s="81">
        <v>10487935.205834851</v>
      </c>
      <c r="AJ306" s="81">
        <v>11195884.69458547</v>
      </c>
      <c r="AK306" s="81">
        <v>0</v>
      </c>
      <c r="AL306" s="81">
        <v>0</v>
      </c>
      <c r="AM306" s="81">
        <v>760372.21981587505</v>
      </c>
      <c r="AN306" s="81">
        <v>0</v>
      </c>
      <c r="AO306" s="81">
        <v>0</v>
      </c>
      <c r="AP306" s="82"/>
      <c r="AQ306" s="81">
        <v>10</v>
      </c>
      <c r="AR306" s="81">
        <v>1</v>
      </c>
      <c r="AS306" s="81">
        <v>0</v>
      </c>
      <c r="AT306" s="81">
        <v>0</v>
      </c>
      <c r="AU306" s="81">
        <v>0</v>
      </c>
      <c r="AV306" s="81">
        <v>0</v>
      </c>
      <c r="AW306" s="81" t="s">
        <v>564</v>
      </c>
      <c r="AX306" s="82"/>
      <c r="AY306" s="81">
        <v>58.9</v>
      </c>
      <c r="AZ306" s="81">
        <v>10.6</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2155</v>
      </c>
      <c r="B307" s="80">
        <v>82</v>
      </c>
      <c r="C307" s="80">
        <v>14</v>
      </c>
      <c r="D307" s="80">
        <v>5</v>
      </c>
      <c r="E307" s="80">
        <v>2017</v>
      </c>
      <c r="F307" s="80" t="s">
        <v>71</v>
      </c>
      <c r="G307" s="80" t="s">
        <v>1697</v>
      </c>
      <c r="H307" s="80" t="s">
        <v>1698</v>
      </c>
      <c r="I307" s="177"/>
      <c r="J307" s="81">
        <v>0.93058368846931772</v>
      </c>
      <c r="K307" s="81">
        <v>0.76372794498108765</v>
      </c>
      <c r="L307" s="81">
        <v>6.3719121835865771</v>
      </c>
      <c r="M307" s="81">
        <v>8.5995241545206991</v>
      </c>
      <c r="N307" s="81">
        <v>13.50883992320686</v>
      </c>
      <c r="O307" s="81">
        <v>5.0326938986734007</v>
      </c>
      <c r="P307" s="81">
        <v>7.5557318366567179</v>
      </c>
      <c r="Q307" s="81">
        <v>0.3739461072883371</v>
      </c>
      <c r="R307" s="81">
        <v>0</v>
      </c>
      <c r="S307" s="81">
        <v>0.72170055264346444</v>
      </c>
      <c r="T307" s="82"/>
      <c r="U307" s="81">
        <v>34783</v>
      </c>
      <c r="V307" s="81">
        <v>245</v>
      </c>
      <c r="W307" s="81">
        <v>136</v>
      </c>
      <c r="X307" s="81">
        <v>1652</v>
      </c>
      <c r="Y307" s="81">
        <v>2596</v>
      </c>
      <c r="Z307" s="81">
        <v>3009</v>
      </c>
      <c r="AA307" s="81">
        <v>1565</v>
      </c>
      <c r="AB307" s="81">
        <v>5475</v>
      </c>
      <c r="AC307" s="81">
        <v>0</v>
      </c>
      <c r="AD307" s="81">
        <v>0.72170055264346444</v>
      </c>
      <c r="AE307" s="82"/>
      <c r="AF307" s="81">
        <v>281960.50723787327</v>
      </c>
      <c r="AG307" s="81">
        <v>504632.69783333043</v>
      </c>
      <c r="AH307" s="81">
        <v>878765.97074756445</v>
      </c>
      <c r="AI307" s="81">
        <v>10228457.087067179</v>
      </c>
      <c r="AJ307" s="81">
        <v>9773735.485348573</v>
      </c>
      <c r="AK307" s="81">
        <v>0</v>
      </c>
      <c r="AL307" s="81">
        <v>0</v>
      </c>
      <c r="AM307" s="81">
        <v>752083.67991047434</v>
      </c>
      <c r="AN307" s="81">
        <v>0</v>
      </c>
      <c r="AO307" s="81">
        <v>0</v>
      </c>
      <c r="AP307" s="82"/>
      <c r="AQ307" s="81">
        <v>11</v>
      </c>
      <c r="AR307" s="81">
        <v>1</v>
      </c>
      <c r="AS307" s="81">
        <v>0</v>
      </c>
      <c r="AT307" s="81">
        <v>0</v>
      </c>
      <c r="AU307" s="81">
        <v>0</v>
      </c>
      <c r="AV307" s="81">
        <v>0</v>
      </c>
      <c r="AW307" s="81" t="s">
        <v>564</v>
      </c>
      <c r="AX307" s="82"/>
      <c r="AY307" s="81">
        <v>61.2</v>
      </c>
      <c r="AZ307" s="81">
        <v>10.6</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2156</v>
      </c>
      <c r="B308" s="80">
        <v>83</v>
      </c>
      <c r="C308" s="80">
        <v>15</v>
      </c>
      <c r="D308" s="80">
        <v>5</v>
      </c>
      <c r="E308" s="80">
        <v>2018</v>
      </c>
      <c r="F308" s="80" t="s">
        <v>93</v>
      </c>
      <c r="G308" s="80" t="s">
        <v>1697</v>
      </c>
      <c r="H308" s="80" t="s">
        <v>1698</v>
      </c>
      <c r="I308" s="177"/>
      <c r="J308" s="81">
        <v>0.99968788245425633</v>
      </c>
      <c r="K308" s="81">
        <v>0.71082385792089609</v>
      </c>
      <c r="L308" s="81">
        <v>5.8454087037005511</v>
      </c>
      <c r="M308" s="81">
        <v>8.6419376644833346</v>
      </c>
      <c r="N308" s="81">
        <v>12.346332283375212</v>
      </c>
      <c r="O308" s="81">
        <v>4.9069592176878851</v>
      </c>
      <c r="P308" s="81">
        <v>7.4948599440547765</v>
      </c>
      <c r="Q308" s="81">
        <v>0.33946094785961856</v>
      </c>
      <c r="R308" s="81">
        <v>0</v>
      </c>
      <c r="S308" s="81">
        <v>0.19589332272609739</v>
      </c>
      <c r="T308" s="82"/>
      <c r="U308" s="81">
        <v>39043</v>
      </c>
      <c r="V308" s="81">
        <v>245</v>
      </c>
      <c r="W308" s="81">
        <v>136</v>
      </c>
      <c r="X308" s="81">
        <v>1652</v>
      </c>
      <c r="Y308" s="81">
        <v>2577</v>
      </c>
      <c r="Z308" s="81">
        <v>2990</v>
      </c>
      <c r="AA308" s="81">
        <v>1568</v>
      </c>
      <c r="AB308" s="81">
        <v>5356</v>
      </c>
      <c r="AC308" s="81">
        <v>0</v>
      </c>
      <c r="AD308" s="81">
        <v>0.19589332272609741</v>
      </c>
      <c r="AE308" s="82"/>
      <c r="AF308" s="81">
        <v>317703.57539686648</v>
      </c>
      <c r="AG308" s="81">
        <v>456571.87236206961</v>
      </c>
      <c r="AH308" s="81">
        <v>828237.03555692639</v>
      </c>
      <c r="AI308" s="81">
        <v>10455572.453868169</v>
      </c>
      <c r="AJ308" s="81">
        <v>9403156.8820268791</v>
      </c>
      <c r="AK308" s="81">
        <v>0</v>
      </c>
      <c r="AL308" s="81">
        <v>0</v>
      </c>
      <c r="AM308" s="81">
        <v>737259.34897159133</v>
      </c>
      <c r="AN308" s="81">
        <v>0</v>
      </c>
      <c r="AO308" s="81">
        <v>0</v>
      </c>
      <c r="AP308" s="82"/>
      <c r="AQ308" s="81">
        <v>15</v>
      </c>
      <c r="AR308" s="81">
        <v>1</v>
      </c>
      <c r="AS308" s="81">
        <v>0</v>
      </c>
      <c r="AT308" s="81">
        <v>0</v>
      </c>
      <c r="AU308" s="81">
        <v>0</v>
      </c>
      <c r="AV308" s="81">
        <v>0</v>
      </c>
      <c r="AW308" s="81" t="s">
        <v>564</v>
      </c>
      <c r="AX308" s="82"/>
      <c r="AY308" s="81">
        <v>86.9</v>
      </c>
      <c r="AZ308" s="81">
        <v>11</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2157</v>
      </c>
      <c r="B309" s="80">
        <v>84</v>
      </c>
      <c r="C309" s="80">
        <v>16</v>
      </c>
      <c r="D309" s="80">
        <v>5</v>
      </c>
      <c r="E309" s="80">
        <v>2019</v>
      </c>
      <c r="F309" s="80" t="s">
        <v>73</v>
      </c>
      <c r="G309" s="80" t="s">
        <v>1697</v>
      </c>
      <c r="H309" s="80" t="s">
        <v>1698</v>
      </c>
      <c r="I309" s="177"/>
      <c r="J309" s="81">
        <v>0.96472848526030319</v>
      </c>
      <c r="K309" s="81">
        <v>0.659592198482428</v>
      </c>
      <c r="L309" s="81">
        <v>5.8715981292111961</v>
      </c>
      <c r="M309" s="81">
        <v>7.7526027984691392</v>
      </c>
      <c r="N309" s="81">
        <v>12.304805188464101</v>
      </c>
      <c r="O309" s="81">
        <v>4.7598623704176628</v>
      </c>
      <c r="P309" s="81">
        <v>7.089048586176415</v>
      </c>
      <c r="Q309" s="81">
        <v>0.31952811420985916</v>
      </c>
      <c r="R309" s="81">
        <v>0</v>
      </c>
      <c r="S309" s="81">
        <v>9.9797404875805185E-2</v>
      </c>
      <c r="T309" s="82"/>
      <c r="U309" s="81">
        <v>39635</v>
      </c>
      <c r="V309" s="81">
        <v>245</v>
      </c>
      <c r="W309" s="81">
        <v>136</v>
      </c>
      <c r="X309" s="81">
        <v>1652</v>
      </c>
      <c r="Y309" s="81">
        <v>2537</v>
      </c>
      <c r="Z309" s="81">
        <v>2980</v>
      </c>
      <c r="AA309" s="81">
        <v>1472</v>
      </c>
      <c r="AB309" s="81">
        <v>5178</v>
      </c>
      <c r="AC309" s="81">
        <v>0</v>
      </c>
      <c r="AD309" s="81">
        <v>9.9797404875805185E-2</v>
      </c>
      <c r="AE309" s="82"/>
      <c r="AF309" s="81">
        <v>316478.74126564601</v>
      </c>
      <c r="AG309" s="81">
        <v>456436.66861707647</v>
      </c>
      <c r="AH309" s="81">
        <v>894248.60221734666</v>
      </c>
      <c r="AI309" s="81">
        <v>10245593.0330342</v>
      </c>
      <c r="AJ309" s="81">
        <v>9414966.0309821721</v>
      </c>
      <c r="AK309" s="81">
        <v>0</v>
      </c>
      <c r="AL309" s="81">
        <v>0</v>
      </c>
      <c r="AM309" s="81">
        <v>705204.62003686978</v>
      </c>
      <c r="AN309" s="81">
        <v>0</v>
      </c>
      <c r="AO309" s="81">
        <v>0</v>
      </c>
      <c r="AP309" s="82"/>
      <c r="AQ309" s="81">
        <v>19</v>
      </c>
      <c r="AR309" s="81">
        <v>1</v>
      </c>
      <c r="AS309" s="81">
        <v>3</v>
      </c>
      <c r="AT309" s="81">
        <v>0</v>
      </c>
      <c r="AU309" s="81">
        <v>0</v>
      </c>
      <c r="AV309" s="81">
        <v>0</v>
      </c>
      <c r="AW309" s="81" t="s">
        <v>564</v>
      </c>
      <c r="AX309" s="82"/>
      <c r="AY309" s="81">
        <v>110.2</v>
      </c>
      <c r="AZ309" s="81">
        <v>10.6</v>
      </c>
      <c r="BA309" s="81">
        <v>59.400000000000013</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2158</v>
      </c>
      <c r="B310" s="80">
        <v>85</v>
      </c>
      <c r="C310" s="80">
        <v>17</v>
      </c>
      <c r="D310" s="80">
        <v>5</v>
      </c>
      <c r="E310" s="80">
        <v>2020</v>
      </c>
      <c r="F310" s="80" t="s">
        <v>218</v>
      </c>
      <c r="G310" s="80" t="s">
        <v>1697</v>
      </c>
      <c r="H310" s="80" t="s">
        <v>1698</v>
      </c>
      <c r="I310" s="177"/>
      <c r="J310" s="81">
        <v>1.9158967811793159</v>
      </c>
      <c r="K310" s="81">
        <v>0.70419782030990086</v>
      </c>
      <c r="L310" s="81">
        <v>4.5672542647577536</v>
      </c>
      <c r="M310" s="81">
        <v>7.1760446796196025</v>
      </c>
      <c r="N310" s="81">
        <v>11.100231564845318</v>
      </c>
      <c r="O310" s="81">
        <v>4.1241316461633168</v>
      </c>
      <c r="P310" s="81">
        <v>6.9325645466308305</v>
      </c>
      <c r="Q310" s="81">
        <v>0.29799986649780891</v>
      </c>
      <c r="R310" s="81">
        <v>0</v>
      </c>
      <c r="S310" s="81">
        <v>0.70207916726488873</v>
      </c>
      <c r="T310" s="82"/>
      <c r="U310" s="81">
        <v>89228</v>
      </c>
      <c r="V310" s="81">
        <v>242</v>
      </c>
      <c r="W310" s="81">
        <v>94</v>
      </c>
      <c r="X310" s="81">
        <v>1608</v>
      </c>
      <c r="Y310" s="81">
        <v>2497</v>
      </c>
      <c r="Z310" s="81">
        <v>2947</v>
      </c>
      <c r="AA310" s="81">
        <v>1564</v>
      </c>
      <c r="AB310" s="81">
        <v>5054</v>
      </c>
      <c r="AC310" s="81">
        <v>0</v>
      </c>
      <c r="AD310" s="81">
        <v>0.70207916726488873</v>
      </c>
      <c r="AE310" s="82"/>
      <c r="AF310" s="81">
        <v>696683.96453857247</v>
      </c>
      <c r="AG310" s="81">
        <v>451179.9631312468</v>
      </c>
      <c r="AH310" s="81">
        <v>669780.01915403036</v>
      </c>
      <c r="AI310" s="81">
        <v>9232624.1061674431</v>
      </c>
      <c r="AJ310" s="81">
        <v>9460182.201824626</v>
      </c>
      <c r="AK310" s="81"/>
      <c r="AL310" s="81"/>
      <c r="AM310" s="81">
        <v>659603.15111114632</v>
      </c>
      <c r="AN310" s="81"/>
      <c r="AO310" s="81"/>
      <c r="AP310" s="82"/>
      <c r="AQ310" s="81">
        <v>21</v>
      </c>
      <c r="AR310" s="81">
        <v>1</v>
      </c>
      <c r="AS310" s="81">
        <v>3</v>
      </c>
      <c r="AT310" s="81">
        <v>0</v>
      </c>
      <c r="AU310" s="81">
        <v>0</v>
      </c>
      <c r="AV310" s="81">
        <v>0</v>
      </c>
      <c r="AW310" s="81">
        <v>3</v>
      </c>
      <c r="AX310" s="82"/>
      <c r="AY310" s="81">
        <v>126.6</v>
      </c>
      <c r="AZ310" s="81">
        <v>10.6</v>
      </c>
      <c r="BA310" s="81">
        <v>59.400000000000013</v>
      </c>
      <c r="BB310" s="81">
        <v>0</v>
      </c>
      <c r="BC310" s="81">
        <v>0</v>
      </c>
      <c r="BD310" s="81">
        <v>0</v>
      </c>
      <c r="BE310" s="81">
        <v>59.400000000000006</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1795</v>
      </c>
      <c r="B311" s="80">
        <v>85</v>
      </c>
      <c r="C311" s="80">
        <v>18</v>
      </c>
      <c r="D311" s="80">
        <v>5</v>
      </c>
      <c r="E311" s="80">
        <v>2021</v>
      </c>
      <c r="F311" s="80" t="s">
        <v>75</v>
      </c>
      <c r="G311" s="174" t="s">
        <v>1697</v>
      </c>
      <c r="H311" s="80" t="s">
        <v>1698</v>
      </c>
      <c r="I311" s="177"/>
      <c r="J311" s="81">
        <v>1.0121123262200094</v>
      </c>
      <c r="K311" s="81">
        <v>0.67833797425509901</v>
      </c>
      <c r="L311" s="81">
        <v>4.1680257453301666</v>
      </c>
      <c r="M311" s="81">
        <v>7.2480332869477646</v>
      </c>
      <c r="N311" s="81">
        <v>10.514637063098005</v>
      </c>
      <c r="O311" s="81">
        <v>3.9563078527770905</v>
      </c>
      <c r="P311" s="81">
        <v>7.1406535934073467</v>
      </c>
      <c r="Q311" s="81">
        <v>0.2961460658436636</v>
      </c>
      <c r="R311" s="81">
        <v>0</v>
      </c>
      <c r="S311" s="81">
        <v>0.11114116888738911</v>
      </c>
      <c r="T311" s="82"/>
      <c r="U311" s="81">
        <v>48406</v>
      </c>
      <c r="V311" s="81">
        <v>242</v>
      </c>
      <c r="W311" s="81">
        <v>94</v>
      </c>
      <c r="X311" s="81">
        <v>1608</v>
      </c>
      <c r="Y311" s="81">
        <v>2490</v>
      </c>
      <c r="Z311" s="81">
        <v>2911</v>
      </c>
      <c r="AA311" s="81">
        <v>1571</v>
      </c>
      <c r="AB311" s="81">
        <v>4963</v>
      </c>
      <c r="AC311" s="81">
        <v>0</v>
      </c>
      <c r="AD311" s="81">
        <v>0.11114116888738911</v>
      </c>
      <c r="AE311" s="82"/>
      <c r="AF311" s="81">
        <v>370769.1243362535</v>
      </c>
      <c r="AG311" s="81">
        <v>458971.1328933739</v>
      </c>
      <c r="AH311" s="81">
        <v>600496.76594470465</v>
      </c>
      <c r="AI311" s="81">
        <v>10074156.878258798</v>
      </c>
      <c r="AJ311" s="81">
        <v>9193325.7649866678</v>
      </c>
      <c r="AK311" s="81">
        <v>0</v>
      </c>
      <c r="AL311" s="81">
        <v>0</v>
      </c>
      <c r="AM311" s="81">
        <v>651462.67519012594</v>
      </c>
      <c r="AN311" s="81">
        <v>0</v>
      </c>
      <c r="AO311" s="81">
        <v>0</v>
      </c>
      <c r="AP311" s="82"/>
      <c r="AQ311" s="81">
        <v>21</v>
      </c>
      <c r="AR311" s="81">
        <v>2</v>
      </c>
      <c r="AS311" s="81">
        <v>3</v>
      </c>
      <c r="AT311" s="81">
        <v>0</v>
      </c>
      <c r="AU311" s="81">
        <v>0</v>
      </c>
      <c r="AV311" s="81">
        <v>0</v>
      </c>
      <c r="AW311" s="81"/>
      <c r="AX311" s="82"/>
      <c r="AY311" s="81">
        <v>126.6</v>
      </c>
      <c r="AZ311" s="81">
        <v>30.4</v>
      </c>
      <c r="BA311" s="81">
        <v>59.400000000000013</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1696</v>
      </c>
      <c r="B312" s="80">
        <v>85</v>
      </c>
      <c r="C312" s="80">
        <v>19</v>
      </c>
      <c r="D312" s="80">
        <v>5</v>
      </c>
      <c r="E312" s="80">
        <v>2022</v>
      </c>
      <c r="F312" s="80" t="s">
        <v>568</v>
      </c>
      <c r="G312" s="174" t="s">
        <v>1697</v>
      </c>
      <c r="H312" s="80" t="s">
        <v>1698</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22</v>
      </c>
      <c r="AR312" s="81">
        <v>2</v>
      </c>
      <c r="AS312" s="81">
        <v>0</v>
      </c>
      <c r="AT312" s="81">
        <v>0</v>
      </c>
      <c r="AU312" s="81">
        <v>0</v>
      </c>
      <c r="AV312" s="81">
        <v>0</v>
      </c>
      <c r="AW312" s="81"/>
      <c r="AX312" s="82"/>
      <c r="AY312" s="81">
        <v>136.5</v>
      </c>
      <c r="AZ312" s="81">
        <v>30.4</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2159</v>
      </c>
      <c r="B313" s="80">
        <v>1</v>
      </c>
      <c r="C313" s="80">
        <v>1</v>
      </c>
      <c r="D313" s="80">
        <v>1</v>
      </c>
      <c r="E313" s="80">
        <v>1990</v>
      </c>
      <c r="F313" s="80" t="s">
        <v>562</v>
      </c>
      <c r="G313" s="80" t="s">
        <v>2160</v>
      </c>
      <c r="H313" s="80" t="s">
        <v>2161</v>
      </c>
      <c r="I313" s="177" t="s">
        <v>563</v>
      </c>
      <c r="J313" s="81">
        <v>13.485209029339531</v>
      </c>
      <c r="K313" s="81">
        <v>1.6942498157156298</v>
      </c>
      <c r="L313" s="81">
        <v>2.2973738746774259</v>
      </c>
      <c r="M313" s="81">
        <v>3.7025964747535758</v>
      </c>
      <c r="N313" s="81">
        <v>8.0247468892696805</v>
      </c>
      <c r="O313" s="81">
        <v>6.5716585283762194</v>
      </c>
      <c r="P313" s="81">
        <v>8.7763700167882135</v>
      </c>
      <c r="Q313" s="81">
        <v>0.52683433197148166</v>
      </c>
      <c r="R313" s="81">
        <v>0</v>
      </c>
      <c r="S313" s="81">
        <v>0.42981356989486563</v>
      </c>
      <c r="T313" s="82"/>
      <c r="U313" s="81">
        <v>2191191</v>
      </c>
      <c r="V313" s="81">
        <v>487</v>
      </c>
      <c r="W313" s="81">
        <v>33</v>
      </c>
      <c r="X313" s="81">
        <v>1553</v>
      </c>
      <c r="Y313" s="81">
        <v>2086</v>
      </c>
      <c r="Z313" s="81">
        <v>2703</v>
      </c>
      <c r="AA313" s="81">
        <v>2131</v>
      </c>
      <c r="AB313" s="81">
        <v>8554</v>
      </c>
      <c r="AC313" s="81">
        <v>0</v>
      </c>
      <c r="AD313" s="81">
        <v>0.42981356989486563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2162</v>
      </c>
      <c r="B314" s="80">
        <v>2</v>
      </c>
      <c r="C314" s="80">
        <v>2</v>
      </c>
      <c r="D314" s="80">
        <v>1</v>
      </c>
      <c r="E314" s="80">
        <v>2005</v>
      </c>
      <c r="F314" s="80" t="s">
        <v>565</v>
      </c>
      <c r="G314" s="80" t="s">
        <v>2160</v>
      </c>
      <c r="H314" s="80" t="s">
        <v>2161</v>
      </c>
      <c r="I314" s="177"/>
      <c r="J314" s="81">
        <v>6.4788025040921982</v>
      </c>
      <c r="K314" s="81">
        <v>0.90023136480966626</v>
      </c>
      <c r="L314" s="81">
        <v>2.4977048653565679</v>
      </c>
      <c r="M314" s="81">
        <v>6.8211508267932937</v>
      </c>
      <c r="N314" s="81">
        <v>10.628486823718422</v>
      </c>
      <c r="O314" s="81">
        <v>8.1308319428648641</v>
      </c>
      <c r="P314" s="81">
        <v>7.6083678876557768</v>
      </c>
      <c r="Q314" s="81">
        <v>0.41375866072151035</v>
      </c>
      <c r="R314" s="81">
        <v>0</v>
      </c>
      <c r="S314" s="81">
        <v>0.94915658653766444</v>
      </c>
      <c r="T314" s="82"/>
      <c r="U314" s="81">
        <v>836798</v>
      </c>
      <c r="V314" s="81">
        <v>332</v>
      </c>
      <c r="W314" s="81">
        <v>28</v>
      </c>
      <c r="X314" s="81">
        <v>1136</v>
      </c>
      <c r="Y314" s="81">
        <v>1974</v>
      </c>
      <c r="Z314" s="81">
        <v>3870</v>
      </c>
      <c r="AA314" s="81">
        <v>1513</v>
      </c>
      <c r="AB314" s="81">
        <v>7023</v>
      </c>
      <c r="AC314" s="81">
        <v>0</v>
      </c>
      <c r="AD314" s="81">
        <v>0.94915658653766444</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2163</v>
      </c>
      <c r="B315" s="80">
        <v>3</v>
      </c>
      <c r="C315" s="80">
        <v>3</v>
      </c>
      <c r="D315" s="80">
        <v>1</v>
      </c>
      <c r="E315" s="80">
        <v>2006</v>
      </c>
      <c r="F315" s="80" t="s">
        <v>566</v>
      </c>
      <c r="G315" s="80" t="s">
        <v>2160</v>
      </c>
      <c r="H315" s="80" t="s">
        <v>2161</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2164</v>
      </c>
      <c r="B316" s="80">
        <v>4</v>
      </c>
      <c r="C316" s="80">
        <v>4</v>
      </c>
      <c r="D316" s="80">
        <v>1</v>
      </c>
      <c r="E316" s="80">
        <v>2007</v>
      </c>
      <c r="F316" s="80" t="s">
        <v>567</v>
      </c>
      <c r="G316" s="80" t="s">
        <v>2160</v>
      </c>
      <c r="H316" s="80" t="s">
        <v>2161</v>
      </c>
      <c r="I316" s="177"/>
      <c r="J316" s="81">
        <v>4.284434507197008</v>
      </c>
      <c r="K316" s="81">
        <v>0.72706743747962099</v>
      </c>
      <c r="L316" s="81">
        <v>1.2947224633967771</v>
      </c>
      <c r="M316" s="81">
        <v>7.3540877051887703</v>
      </c>
      <c r="N316" s="81">
        <v>10.480060541153643</v>
      </c>
      <c r="O316" s="81">
        <v>7.7446797376601788</v>
      </c>
      <c r="P316" s="81">
        <v>7.435066053524614</v>
      </c>
      <c r="Q316" s="81">
        <v>0.42435914435414851</v>
      </c>
      <c r="R316" s="81">
        <v>0</v>
      </c>
      <c r="S316" s="81">
        <v>1.2433154725813109</v>
      </c>
      <c r="T316" s="82"/>
      <c r="U316" s="81">
        <v>615906</v>
      </c>
      <c r="V316" s="81">
        <v>283</v>
      </c>
      <c r="W316" s="81">
        <v>15</v>
      </c>
      <c r="X316" s="81">
        <v>1509</v>
      </c>
      <c r="Y316" s="81">
        <v>1952</v>
      </c>
      <c r="Z316" s="81">
        <v>3832</v>
      </c>
      <c r="AA316" s="81">
        <v>1456</v>
      </c>
      <c r="AB316" s="81">
        <v>6822</v>
      </c>
      <c r="AC316" s="81">
        <v>0</v>
      </c>
      <c r="AD316" s="81">
        <v>1.2433154725813109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2165</v>
      </c>
      <c r="B317" s="80">
        <v>5</v>
      </c>
      <c r="C317" s="80">
        <v>5</v>
      </c>
      <c r="D317" s="80">
        <v>1</v>
      </c>
      <c r="E317" s="80">
        <v>2008</v>
      </c>
      <c r="F317" s="80" t="s">
        <v>84</v>
      </c>
      <c r="G317" s="80" t="s">
        <v>2160</v>
      </c>
      <c r="H317" s="80" t="s">
        <v>2161</v>
      </c>
      <c r="I317" s="177"/>
      <c r="J317" s="81">
        <v>3.4271592692947035</v>
      </c>
      <c r="K317" s="81">
        <v>0.543773755571762</v>
      </c>
      <c r="L317" s="81">
        <v>1.1534627731612039</v>
      </c>
      <c r="M317" s="81">
        <v>7.4389258324756513</v>
      </c>
      <c r="N317" s="81">
        <v>10.165322234096545</v>
      </c>
      <c r="O317" s="81">
        <v>7.4391165896372353</v>
      </c>
      <c r="P317" s="81">
        <v>7.3245790592880509</v>
      </c>
      <c r="Q317" s="81">
        <v>0.41205203629168924</v>
      </c>
      <c r="R317" s="81">
        <v>0</v>
      </c>
      <c r="S317" s="81">
        <v>1.1870236461082704</v>
      </c>
      <c r="T317" s="82"/>
      <c r="U317" s="81">
        <v>563642</v>
      </c>
      <c r="V317" s="81">
        <v>283</v>
      </c>
      <c r="W317" s="81">
        <v>15</v>
      </c>
      <c r="X317" s="81">
        <v>1509</v>
      </c>
      <c r="Y317" s="81">
        <v>1948</v>
      </c>
      <c r="Z317" s="81">
        <v>3810</v>
      </c>
      <c r="AA317" s="81">
        <v>1436</v>
      </c>
      <c r="AB317" s="81">
        <v>6733</v>
      </c>
      <c r="AC317" s="81">
        <v>0</v>
      </c>
      <c r="AD317" s="81">
        <v>1.1870236461082704</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2166</v>
      </c>
      <c r="B318" s="80">
        <v>6</v>
      </c>
      <c r="C318" s="80">
        <v>6</v>
      </c>
      <c r="D318" s="80">
        <v>1</v>
      </c>
      <c r="E318" s="80">
        <v>2009</v>
      </c>
      <c r="F318" s="80" t="s">
        <v>85</v>
      </c>
      <c r="G318" s="80" t="s">
        <v>2160</v>
      </c>
      <c r="H318" s="80" t="s">
        <v>2161</v>
      </c>
      <c r="I318" s="177"/>
      <c r="J318" s="81">
        <v>3.4579678120974364</v>
      </c>
      <c r="K318" s="81">
        <v>0.58123258990391369</v>
      </c>
      <c r="L318" s="81">
        <v>5.5961634342406237</v>
      </c>
      <c r="M318" s="81">
        <v>7.4634384899428872</v>
      </c>
      <c r="N318" s="81">
        <v>9.1378386997022361</v>
      </c>
      <c r="O318" s="81">
        <v>7.5248589756336459</v>
      </c>
      <c r="P318" s="81">
        <v>7.2340732149197846</v>
      </c>
      <c r="Q318" s="81">
        <v>0.38465164010579705</v>
      </c>
      <c r="R318" s="81">
        <v>0</v>
      </c>
      <c r="S318" s="81">
        <v>1.1696064881071542</v>
      </c>
      <c r="T318" s="82"/>
      <c r="U318" s="81">
        <v>450102</v>
      </c>
      <c r="V318" s="81">
        <v>278</v>
      </c>
      <c r="W318" s="81">
        <v>104</v>
      </c>
      <c r="X318" s="81">
        <v>1525</v>
      </c>
      <c r="Y318" s="81">
        <v>1939</v>
      </c>
      <c r="Z318" s="81">
        <v>3804</v>
      </c>
      <c r="AA318" s="81">
        <v>1456</v>
      </c>
      <c r="AB318" s="81">
        <v>6598</v>
      </c>
      <c r="AC318" s="81">
        <v>0</v>
      </c>
      <c r="AD318" s="81">
        <v>1.1696064881071542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2167</v>
      </c>
      <c r="B319" s="80">
        <v>7</v>
      </c>
      <c r="C319" s="80">
        <v>7</v>
      </c>
      <c r="D319" s="80">
        <v>1</v>
      </c>
      <c r="E319" s="80">
        <v>2010</v>
      </c>
      <c r="F319" s="80" t="s">
        <v>86</v>
      </c>
      <c r="G319" s="80" t="s">
        <v>2160</v>
      </c>
      <c r="H319" s="80" t="s">
        <v>2161</v>
      </c>
      <c r="I319" s="177"/>
      <c r="J319" s="81">
        <v>3.3158078902136867</v>
      </c>
      <c r="K319" s="81">
        <v>0.59541796106121725</v>
      </c>
      <c r="L319" s="81">
        <v>5.3063391576220651</v>
      </c>
      <c r="M319" s="81">
        <v>7.1668748713651365</v>
      </c>
      <c r="N319" s="81">
        <v>9.4975651571786415</v>
      </c>
      <c r="O319" s="81">
        <v>7.4467363214021498</v>
      </c>
      <c r="P319" s="81">
        <v>7.128906264415642</v>
      </c>
      <c r="Q319" s="81">
        <v>0.39309546860362971</v>
      </c>
      <c r="R319" s="81">
        <v>0</v>
      </c>
      <c r="S319" s="81">
        <v>0.90562396518255805</v>
      </c>
      <c r="T319" s="82"/>
      <c r="U319" s="81">
        <v>494524</v>
      </c>
      <c r="V319" s="81">
        <v>278</v>
      </c>
      <c r="W319" s="81">
        <v>104</v>
      </c>
      <c r="X319" s="81">
        <v>1525</v>
      </c>
      <c r="Y319" s="81">
        <v>1958</v>
      </c>
      <c r="Z319" s="81">
        <v>3782</v>
      </c>
      <c r="AA319" s="81">
        <v>1399</v>
      </c>
      <c r="AB319" s="81">
        <v>6461</v>
      </c>
      <c r="AC319" s="81">
        <v>0</v>
      </c>
      <c r="AD319" s="81">
        <v>0.90562396518255805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2168</v>
      </c>
      <c r="B320" s="80">
        <v>8</v>
      </c>
      <c r="C320" s="80">
        <v>8</v>
      </c>
      <c r="D320" s="80">
        <v>1</v>
      </c>
      <c r="E320" s="80">
        <v>2011</v>
      </c>
      <c r="F320" s="80" t="s">
        <v>87</v>
      </c>
      <c r="G320" s="80" t="s">
        <v>2160</v>
      </c>
      <c r="H320" s="80" t="s">
        <v>2161</v>
      </c>
      <c r="I320" s="177"/>
      <c r="J320" s="81">
        <v>3.9959303505252741</v>
      </c>
      <c r="K320" s="81">
        <v>0.76489419738095421</v>
      </c>
      <c r="L320" s="81">
        <v>4.1931483902576678</v>
      </c>
      <c r="M320" s="81">
        <v>8.0746022362026064</v>
      </c>
      <c r="N320" s="81">
        <v>10.98151360673843</v>
      </c>
      <c r="O320" s="81">
        <v>7.3134485490291361</v>
      </c>
      <c r="P320" s="81">
        <v>6.8140259547477893</v>
      </c>
      <c r="Q320" s="81">
        <v>0.44493052198872968</v>
      </c>
      <c r="R320" s="81">
        <v>0</v>
      </c>
      <c r="S320" s="81">
        <v>1.3172227905039187</v>
      </c>
      <c r="T320" s="82"/>
      <c r="U320" s="81">
        <v>549971</v>
      </c>
      <c r="V320" s="81">
        <v>278</v>
      </c>
      <c r="W320" s="81">
        <v>104</v>
      </c>
      <c r="X320" s="81">
        <v>1525</v>
      </c>
      <c r="Y320" s="81">
        <v>1956</v>
      </c>
      <c r="Z320" s="81">
        <v>3795</v>
      </c>
      <c r="AA320" s="81">
        <v>1377</v>
      </c>
      <c r="AB320" s="81">
        <v>6340</v>
      </c>
      <c r="AC320" s="81">
        <v>0</v>
      </c>
      <c r="AD320" s="81">
        <v>1.3172227905039187</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2169</v>
      </c>
      <c r="B321" s="80">
        <v>9</v>
      </c>
      <c r="C321" s="80">
        <v>9</v>
      </c>
      <c r="D321" s="80">
        <v>1</v>
      </c>
      <c r="E321" s="80">
        <v>2012</v>
      </c>
      <c r="F321" s="80" t="s">
        <v>88</v>
      </c>
      <c r="G321" s="80" t="s">
        <v>2160</v>
      </c>
      <c r="H321" s="80" t="s">
        <v>2161</v>
      </c>
      <c r="I321" s="177"/>
      <c r="J321" s="81">
        <v>3.7971424648515386</v>
      </c>
      <c r="K321" s="81">
        <v>0.7179423692366389</v>
      </c>
      <c r="L321" s="81">
        <v>4.1300719114532205</v>
      </c>
      <c r="M321" s="81">
        <v>8.0449175073168391</v>
      </c>
      <c r="N321" s="81">
        <v>10.953887058847418</v>
      </c>
      <c r="O321" s="81">
        <v>7.1775071555955643</v>
      </c>
      <c r="P321" s="81">
        <v>6.793075857871445</v>
      </c>
      <c r="Q321" s="81">
        <v>0.47524794174687834</v>
      </c>
      <c r="R321" s="81">
        <v>0</v>
      </c>
      <c r="S321" s="81">
        <v>1.1827183057079085</v>
      </c>
      <c r="T321" s="82"/>
      <c r="U321" s="81">
        <v>460820</v>
      </c>
      <c r="V321" s="81">
        <v>278</v>
      </c>
      <c r="W321" s="81">
        <v>104</v>
      </c>
      <c r="X321" s="81">
        <v>1525</v>
      </c>
      <c r="Y321" s="81">
        <v>1957</v>
      </c>
      <c r="Z321" s="81">
        <v>3754</v>
      </c>
      <c r="AA321" s="81">
        <v>1365</v>
      </c>
      <c r="AB321" s="81">
        <v>6233</v>
      </c>
      <c r="AC321" s="81">
        <v>0</v>
      </c>
      <c r="AD321" s="81">
        <v>1.1827183057079085</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2170</v>
      </c>
      <c r="B322" s="80">
        <v>10</v>
      </c>
      <c r="C322" s="80">
        <v>10</v>
      </c>
      <c r="D322" s="80">
        <v>1</v>
      </c>
      <c r="E322" s="80">
        <v>2013</v>
      </c>
      <c r="F322" s="80" t="s">
        <v>89</v>
      </c>
      <c r="G322" s="80" t="s">
        <v>2160</v>
      </c>
      <c r="H322" s="80" t="s">
        <v>2161</v>
      </c>
      <c r="I322" s="177"/>
      <c r="J322" s="81">
        <v>3.5484433465372947</v>
      </c>
      <c r="K322" s="81">
        <v>0.61926710417980424</v>
      </c>
      <c r="L322" s="81">
        <v>3.7728729189719181</v>
      </c>
      <c r="M322" s="81">
        <v>7.7171077694594761</v>
      </c>
      <c r="N322" s="81">
        <v>11.486000470357201</v>
      </c>
      <c r="O322" s="81">
        <v>6.909176350162384</v>
      </c>
      <c r="P322" s="81">
        <v>6.7437409817060026</v>
      </c>
      <c r="Q322" s="81">
        <v>0.47427095803263186</v>
      </c>
      <c r="R322" s="81">
        <v>0</v>
      </c>
      <c r="S322" s="81">
        <v>0.89592645471316512</v>
      </c>
      <c r="T322" s="82"/>
      <c r="U322" s="81">
        <v>422282</v>
      </c>
      <c r="V322" s="81">
        <v>278</v>
      </c>
      <c r="W322" s="81">
        <v>104</v>
      </c>
      <c r="X322" s="81">
        <v>1525</v>
      </c>
      <c r="Y322" s="81">
        <v>1948</v>
      </c>
      <c r="Z322" s="81">
        <v>3775</v>
      </c>
      <c r="AA322" s="81">
        <v>1350</v>
      </c>
      <c r="AB322" s="81">
        <v>6131</v>
      </c>
      <c r="AC322" s="81">
        <v>0</v>
      </c>
      <c r="AD322" s="81">
        <v>0.89592645471316512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2171</v>
      </c>
      <c r="B323" s="80">
        <v>11</v>
      </c>
      <c r="C323" s="80">
        <v>11</v>
      </c>
      <c r="D323" s="80">
        <v>1</v>
      </c>
      <c r="E323" s="80">
        <v>2014</v>
      </c>
      <c r="F323" s="80" t="s">
        <v>90</v>
      </c>
      <c r="G323" s="80" t="s">
        <v>2160</v>
      </c>
      <c r="H323" s="80" t="s">
        <v>2161</v>
      </c>
      <c r="I323" s="177"/>
      <c r="J323" s="81">
        <v>3.029328131099291</v>
      </c>
      <c r="K323" s="81">
        <v>0.47784405477551412</v>
      </c>
      <c r="L323" s="81">
        <v>3.9575456490112271</v>
      </c>
      <c r="M323" s="81">
        <v>6.6539804818780715</v>
      </c>
      <c r="N323" s="81">
        <v>9.9226483473377005</v>
      </c>
      <c r="O323" s="81">
        <v>6.5062340837814618</v>
      </c>
      <c r="P323" s="81">
        <v>6.6181327108646437</v>
      </c>
      <c r="Q323" s="81">
        <v>0.44272108205744443</v>
      </c>
      <c r="R323" s="81">
        <v>0</v>
      </c>
      <c r="S323" s="81">
        <v>0.72820442642135397</v>
      </c>
      <c r="T323" s="82"/>
      <c r="U323" s="81">
        <v>431651</v>
      </c>
      <c r="V323" s="81">
        <v>196</v>
      </c>
      <c r="W323" s="81">
        <v>90</v>
      </c>
      <c r="X323" s="81">
        <v>1307</v>
      </c>
      <c r="Y323" s="81">
        <v>1928</v>
      </c>
      <c r="Z323" s="81">
        <v>3744</v>
      </c>
      <c r="AA323" s="81">
        <v>1318</v>
      </c>
      <c r="AB323" s="81">
        <v>5965</v>
      </c>
      <c r="AC323" s="81">
        <v>0</v>
      </c>
      <c r="AD323" s="81">
        <v>0.72820442642135397</v>
      </c>
      <c r="AE323" s="82"/>
      <c r="AF323" s="81">
        <v>4135815.6982922466</v>
      </c>
      <c r="AG323" s="81">
        <v>373534.43383000017</v>
      </c>
      <c r="AH323" s="81">
        <v>957198.32120214589</v>
      </c>
      <c r="AI323" s="81">
        <v>7765914.977429647</v>
      </c>
      <c r="AJ323" s="81">
        <v>11482939.526839478</v>
      </c>
      <c r="AK323" s="81">
        <v>0</v>
      </c>
      <c r="AL323" s="81">
        <v>0</v>
      </c>
      <c r="AM323" s="81">
        <v>818905.36372271879</v>
      </c>
      <c r="AN323" s="81">
        <v>0</v>
      </c>
      <c r="AO323" s="81">
        <v>0</v>
      </c>
      <c r="AP323" s="82"/>
      <c r="AQ323" s="81">
        <v>24</v>
      </c>
      <c r="AR323" s="81">
        <v>1</v>
      </c>
      <c r="AS323" s="81">
        <v>0</v>
      </c>
      <c r="AT323" s="81">
        <v>0</v>
      </c>
      <c r="AU323" s="81">
        <v>0</v>
      </c>
      <c r="AV323" s="81">
        <v>0</v>
      </c>
      <c r="AW323" s="81" t="s">
        <v>564</v>
      </c>
      <c r="AX323" s="82"/>
      <c r="AY323" s="81">
        <v>119.7</v>
      </c>
      <c r="AZ323" s="81">
        <v>11.5</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2172</v>
      </c>
      <c r="B324" s="80">
        <v>12</v>
      </c>
      <c r="C324" s="80">
        <v>12</v>
      </c>
      <c r="D324" s="80">
        <v>1</v>
      </c>
      <c r="E324" s="80">
        <v>2015</v>
      </c>
      <c r="F324" s="80" t="s">
        <v>91</v>
      </c>
      <c r="G324" s="80" t="s">
        <v>2160</v>
      </c>
      <c r="H324" s="80" t="s">
        <v>2161</v>
      </c>
      <c r="I324" s="177"/>
      <c r="J324" s="81">
        <v>1.6726308742476865</v>
      </c>
      <c r="K324" s="81">
        <v>0.48377881520464189</v>
      </c>
      <c r="L324" s="81">
        <v>4.0245727531977895</v>
      </c>
      <c r="M324" s="81">
        <v>6.8094869457281577</v>
      </c>
      <c r="N324" s="81">
        <v>8.8767991133591337</v>
      </c>
      <c r="O324" s="81">
        <v>6.4080012251204908</v>
      </c>
      <c r="P324" s="81">
        <v>6.578112305834007</v>
      </c>
      <c r="Q324" s="81">
        <v>0.4236658567223448</v>
      </c>
      <c r="R324" s="81">
        <v>0</v>
      </c>
      <c r="S324" s="81">
        <v>0.63774148292459953</v>
      </c>
      <c r="T324" s="82"/>
      <c r="U324" s="81">
        <v>234245</v>
      </c>
      <c r="V324" s="81">
        <v>196</v>
      </c>
      <c r="W324" s="81">
        <v>90</v>
      </c>
      <c r="X324" s="81">
        <v>1307</v>
      </c>
      <c r="Y324" s="81">
        <v>1920</v>
      </c>
      <c r="Z324" s="81">
        <v>3723</v>
      </c>
      <c r="AA324" s="81">
        <v>1309</v>
      </c>
      <c r="AB324" s="81">
        <v>5831</v>
      </c>
      <c r="AC324" s="81">
        <v>0</v>
      </c>
      <c r="AD324" s="81">
        <v>0.63774148292459953</v>
      </c>
      <c r="AE324" s="82"/>
      <c r="AF324" s="81">
        <v>2331564.7769842832</v>
      </c>
      <c r="AG324" s="81">
        <v>349122.11375336786</v>
      </c>
      <c r="AH324" s="81">
        <v>795453.67536499223</v>
      </c>
      <c r="AI324" s="81">
        <v>8760502.9589631204</v>
      </c>
      <c r="AJ324" s="81">
        <v>10715478.182209987</v>
      </c>
      <c r="AK324" s="81">
        <v>0</v>
      </c>
      <c r="AL324" s="81">
        <v>0</v>
      </c>
      <c r="AM324" s="81">
        <v>799114.08987496293</v>
      </c>
      <c r="AN324" s="81">
        <v>0</v>
      </c>
      <c r="AO324" s="81">
        <v>0</v>
      </c>
      <c r="AP324" s="82"/>
      <c r="AQ324" s="81">
        <v>24</v>
      </c>
      <c r="AR324" s="81">
        <v>2</v>
      </c>
      <c r="AS324" s="81">
        <v>0</v>
      </c>
      <c r="AT324" s="81">
        <v>0</v>
      </c>
      <c r="AU324" s="81">
        <v>0</v>
      </c>
      <c r="AV324" s="81">
        <v>0</v>
      </c>
      <c r="AW324" s="81" t="s">
        <v>564</v>
      </c>
      <c r="AX324" s="82"/>
      <c r="AY324" s="81">
        <v>119.7</v>
      </c>
      <c r="AZ324" s="81">
        <v>22.5</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2173</v>
      </c>
      <c r="B325" s="80">
        <v>13</v>
      </c>
      <c r="C325" s="80">
        <v>13</v>
      </c>
      <c r="D325" s="80">
        <v>1</v>
      </c>
      <c r="E325" s="80">
        <v>2016</v>
      </c>
      <c r="F325" s="80" t="s">
        <v>92</v>
      </c>
      <c r="G325" s="80" t="s">
        <v>2160</v>
      </c>
      <c r="H325" s="80" t="s">
        <v>2161</v>
      </c>
      <c r="I325" s="177"/>
      <c r="J325" s="81">
        <v>3.4349809151421127</v>
      </c>
      <c r="K325" s="81">
        <v>0.4831300128887695</v>
      </c>
      <c r="L325" s="81">
        <v>4.698570719697325</v>
      </c>
      <c r="M325" s="81">
        <v>5.7974873163191303</v>
      </c>
      <c r="N325" s="81">
        <v>8.7337915838366413</v>
      </c>
      <c r="O325" s="81">
        <v>6.2145661675866073</v>
      </c>
      <c r="P325" s="81">
        <v>6.709894990937852</v>
      </c>
      <c r="Q325" s="81">
        <v>0.40302635091955252</v>
      </c>
      <c r="R325" s="81">
        <v>0</v>
      </c>
      <c r="S325" s="81">
        <v>0.95458745042097282</v>
      </c>
      <c r="T325" s="82"/>
      <c r="U325" s="81">
        <v>511158</v>
      </c>
      <c r="V325" s="81">
        <v>196</v>
      </c>
      <c r="W325" s="81">
        <v>90</v>
      </c>
      <c r="X325" s="81">
        <v>1307</v>
      </c>
      <c r="Y325" s="81">
        <v>1899</v>
      </c>
      <c r="Z325" s="81">
        <v>3655</v>
      </c>
      <c r="AA325" s="81">
        <v>1381</v>
      </c>
      <c r="AB325" s="81">
        <v>5706</v>
      </c>
      <c r="AC325" s="81">
        <v>0</v>
      </c>
      <c r="AD325" s="81">
        <v>0.95458745042097282</v>
      </c>
      <c r="AE325" s="82"/>
      <c r="AF325" s="81">
        <v>4787455.3404365079</v>
      </c>
      <c r="AG325" s="81">
        <v>338090.94691957481</v>
      </c>
      <c r="AH325" s="81">
        <v>707145.95647281816</v>
      </c>
      <c r="AI325" s="81">
        <v>8124418.7778338706</v>
      </c>
      <c r="AJ325" s="81">
        <v>9518610.6716011893</v>
      </c>
      <c r="AK325" s="81">
        <v>0</v>
      </c>
      <c r="AL325" s="81">
        <v>0</v>
      </c>
      <c r="AM325" s="81">
        <v>782590.88857672852</v>
      </c>
      <c r="AN325" s="81">
        <v>0</v>
      </c>
      <c r="AO325" s="81">
        <v>0</v>
      </c>
      <c r="AP325" s="82"/>
      <c r="AQ325" s="81">
        <v>25</v>
      </c>
      <c r="AR325" s="81">
        <v>3</v>
      </c>
      <c r="AS325" s="81">
        <v>0</v>
      </c>
      <c r="AT325" s="81">
        <v>0</v>
      </c>
      <c r="AU325" s="81">
        <v>0</v>
      </c>
      <c r="AV325" s="81">
        <v>0</v>
      </c>
      <c r="AW325" s="81" t="s">
        <v>564</v>
      </c>
      <c r="AX325" s="82"/>
      <c r="AY325" s="81">
        <v>128.30000000000001</v>
      </c>
      <c r="AZ325" s="81">
        <v>32.6</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2174</v>
      </c>
      <c r="B326" s="80">
        <v>14</v>
      </c>
      <c r="C326" s="80">
        <v>14</v>
      </c>
      <c r="D326" s="80">
        <v>1</v>
      </c>
      <c r="E326" s="80">
        <v>2017</v>
      </c>
      <c r="F326" s="80" t="s">
        <v>71</v>
      </c>
      <c r="G326" s="80" t="s">
        <v>2160</v>
      </c>
      <c r="H326" s="80" t="s">
        <v>2161</v>
      </c>
      <c r="I326" s="177"/>
      <c r="J326" s="81">
        <v>2.6579305406728095</v>
      </c>
      <c r="K326" s="81">
        <v>0.46432339805794076</v>
      </c>
      <c r="L326" s="81">
        <v>4.1731000177151403</v>
      </c>
      <c r="M326" s="81">
        <v>5.0066313798535118</v>
      </c>
      <c r="N326" s="81">
        <v>9.142832405348658</v>
      </c>
      <c r="O326" s="81">
        <v>6.0378946408145486</v>
      </c>
      <c r="P326" s="81">
        <v>6.5997989908688384</v>
      </c>
      <c r="Q326" s="81">
        <v>0.37886375472664946</v>
      </c>
      <c r="R326" s="81">
        <v>0</v>
      </c>
      <c r="S326" s="81">
        <v>0.97374080802600593</v>
      </c>
      <c r="T326" s="82"/>
      <c r="U326" s="81">
        <v>456118.99999999988</v>
      </c>
      <c r="V326" s="81">
        <v>196</v>
      </c>
      <c r="W326" s="81">
        <v>90</v>
      </c>
      <c r="X326" s="81">
        <v>1307</v>
      </c>
      <c r="Y326" s="81">
        <v>1878</v>
      </c>
      <c r="Z326" s="81">
        <v>3610</v>
      </c>
      <c r="AA326" s="81">
        <v>1367</v>
      </c>
      <c r="AB326" s="81">
        <v>5547</v>
      </c>
      <c r="AC326" s="81">
        <v>0</v>
      </c>
      <c r="AD326" s="81">
        <v>0.97374080802600593</v>
      </c>
      <c r="AE326" s="82"/>
      <c r="AF326" s="81">
        <v>3830249.2050366998</v>
      </c>
      <c r="AG326" s="81">
        <v>331307.03315655701</v>
      </c>
      <c r="AH326" s="81">
        <v>842714.59327370964</v>
      </c>
      <c r="AI326" s="81">
        <v>7347048.2303660857</v>
      </c>
      <c r="AJ326" s="81">
        <v>10671030.554831941</v>
      </c>
      <c r="AK326" s="81">
        <v>0</v>
      </c>
      <c r="AL326" s="81">
        <v>0</v>
      </c>
      <c r="AM326" s="81">
        <v>761974.0954271052</v>
      </c>
      <c r="AN326" s="81">
        <v>0</v>
      </c>
      <c r="AO326" s="81">
        <v>0</v>
      </c>
      <c r="AP326" s="82"/>
      <c r="AQ326" s="81">
        <v>26</v>
      </c>
      <c r="AR326" s="81">
        <v>3</v>
      </c>
      <c r="AS326" s="81">
        <v>0</v>
      </c>
      <c r="AT326" s="81">
        <v>0</v>
      </c>
      <c r="AU326" s="81">
        <v>0</v>
      </c>
      <c r="AV326" s="81">
        <v>0</v>
      </c>
      <c r="AW326" s="81" t="s">
        <v>564</v>
      </c>
      <c r="AX326" s="82"/>
      <c r="AY326" s="81">
        <v>132</v>
      </c>
      <c r="AZ326" s="81">
        <v>32.6</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2175</v>
      </c>
      <c r="B327" s="80">
        <v>15</v>
      </c>
      <c r="C327" s="80">
        <v>15</v>
      </c>
      <c r="D327" s="80">
        <v>1</v>
      </c>
      <c r="E327" s="80">
        <v>2018</v>
      </c>
      <c r="F327" s="80" t="s">
        <v>93</v>
      </c>
      <c r="G327" s="80" t="s">
        <v>2160</v>
      </c>
      <c r="H327" s="80" t="s">
        <v>2161</v>
      </c>
      <c r="I327" s="177"/>
      <c r="J327" s="81">
        <v>2.1828642840597205</v>
      </c>
      <c r="K327" s="81">
        <v>0.44085603923912398</v>
      </c>
      <c r="L327" s="81">
        <v>3.8508948640806846</v>
      </c>
      <c r="M327" s="81">
        <v>5.0584875308516573</v>
      </c>
      <c r="N327" s="81">
        <v>8.1616980466642435</v>
      </c>
      <c r="O327" s="81">
        <v>5.7718312938489271</v>
      </c>
      <c r="P327" s="81">
        <v>6.5532225658795271</v>
      </c>
      <c r="Q327" s="81">
        <v>0.34142571436141994</v>
      </c>
      <c r="R327" s="81">
        <v>0</v>
      </c>
      <c r="S327" s="81">
        <v>1.3192324383923903</v>
      </c>
      <c r="T327" s="82"/>
      <c r="U327" s="81">
        <v>355883</v>
      </c>
      <c r="V327" s="81">
        <v>196</v>
      </c>
      <c r="W327" s="81">
        <v>90</v>
      </c>
      <c r="X327" s="81">
        <v>1307</v>
      </c>
      <c r="Y327" s="81">
        <v>1861</v>
      </c>
      <c r="Z327" s="81">
        <v>3517</v>
      </c>
      <c r="AA327" s="81">
        <v>1371</v>
      </c>
      <c r="AB327" s="81">
        <v>5387</v>
      </c>
      <c r="AC327" s="81">
        <v>0</v>
      </c>
      <c r="AD327" s="81">
        <v>1.3192324383923899</v>
      </c>
      <c r="AE327" s="82"/>
      <c r="AF327" s="81">
        <v>3124824.8675921839</v>
      </c>
      <c r="AG327" s="81">
        <v>294452.8126340892</v>
      </c>
      <c r="AH327" s="81">
        <v>799643.30738629366</v>
      </c>
      <c r="AI327" s="81">
        <v>7268473.1832823409</v>
      </c>
      <c r="AJ327" s="81">
        <v>9934939.5127048381</v>
      </c>
      <c r="AK327" s="81">
        <v>0</v>
      </c>
      <c r="AL327" s="81">
        <v>0</v>
      </c>
      <c r="AM327" s="81">
        <v>741526.53340365237</v>
      </c>
      <c r="AN327" s="81">
        <v>0</v>
      </c>
      <c r="AO327" s="81">
        <v>0</v>
      </c>
      <c r="AP327" s="82"/>
      <c r="AQ327" s="81">
        <v>30</v>
      </c>
      <c r="AR327" s="81">
        <v>3</v>
      </c>
      <c r="AS327" s="81">
        <v>0</v>
      </c>
      <c r="AT327" s="81">
        <v>1</v>
      </c>
      <c r="AU327" s="81">
        <v>0</v>
      </c>
      <c r="AV327" s="81">
        <v>0</v>
      </c>
      <c r="AW327" s="81" t="s">
        <v>564</v>
      </c>
      <c r="AX327" s="82"/>
      <c r="AY327" s="81">
        <v>148.4</v>
      </c>
      <c r="AZ327" s="81">
        <v>33</v>
      </c>
      <c r="BA327" s="81">
        <v>0</v>
      </c>
      <c r="BB327" s="81">
        <v>49</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2176</v>
      </c>
      <c r="B328" s="80">
        <v>16</v>
      </c>
      <c r="C328" s="80">
        <v>16</v>
      </c>
      <c r="D328" s="80">
        <v>1</v>
      </c>
      <c r="E328" s="80">
        <v>2019</v>
      </c>
      <c r="F328" s="80" t="s">
        <v>73</v>
      </c>
      <c r="G328" s="80" t="s">
        <v>2160</v>
      </c>
      <c r="H328" s="80" t="s">
        <v>2161</v>
      </c>
      <c r="I328" s="177"/>
      <c r="J328" s="81">
        <v>1.9448201583078255</v>
      </c>
      <c r="K328" s="81">
        <v>0.4077115819039363</v>
      </c>
      <c r="L328" s="81">
        <v>3.8899509160018213</v>
      </c>
      <c r="M328" s="81">
        <v>4.9604277784788504</v>
      </c>
      <c r="N328" s="81">
        <v>7.8015878618379846</v>
      </c>
      <c r="O328" s="81">
        <v>5.5041898417648554</v>
      </c>
      <c r="P328" s="81">
        <v>6.029544042046787</v>
      </c>
      <c r="Q328" s="81">
        <v>0.32390943829423541</v>
      </c>
      <c r="R328" s="81">
        <v>0</v>
      </c>
      <c r="S328" s="81">
        <v>0.95308044221806099</v>
      </c>
      <c r="T328" s="82"/>
      <c r="U328" s="81">
        <v>362931</v>
      </c>
      <c r="V328" s="81">
        <v>196</v>
      </c>
      <c r="W328" s="81">
        <v>90</v>
      </c>
      <c r="X328" s="81">
        <v>1307</v>
      </c>
      <c r="Y328" s="81">
        <v>1851</v>
      </c>
      <c r="Z328" s="81">
        <v>3446</v>
      </c>
      <c r="AA328" s="81">
        <v>1252</v>
      </c>
      <c r="AB328" s="81">
        <v>5249</v>
      </c>
      <c r="AC328" s="81">
        <v>0</v>
      </c>
      <c r="AD328" s="81">
        <v>0.95308044221806099</v>
      </c>
      <c r="AE328" s="82"/>
      <c r="AF328" s="81">
        <v>2806312.6605890822</v>
      </c>
      <c r="AG328" s="81">
        <v>284860.74638603919</v>
      </c>
      <c r="AH328" s="81">
        <v>849633.94099610206</v>
      </c>
      <c r="AI328" s="81">
        <v>7348485.9263659492</v>
      </c>
      <c r="AJ328" s="81">
        <v>9596092.4613585211</v>
      </c>
      <c r="AK328" s="81">
        <v>0</v>
      </c>
      <c r="AL328" s="81">
        <v>0</v>
      </c>
      <c r="AM328" s="81">
        <v>714874.2855491559</v>
      </c>
      <c r="AN328" s="81">
        <v>0</v>
      </c>
      <c r="AO328" s="81">
        <v>0</v>
      </c>
      <c r="AP328" s="82"/>
      <c r="AQ328" s="81">
        <v>31</v>
      </c>
      <c r="AR328" s="81">
        <v>3</v>
      </c>
      <c r="AS328" s="81">
        <v>0</v>
      </c>
      <c r="AT328" s="81">
        <v>1</v>
      </c>
      <c r="AU328" s="81">
        <v>0</v>
      </c>
      <c r="AV328" s="81">
        <v>0</v>
      </c>
      <c r="AW328" s="81" t="s">
        <v>564</v>
      </c>
      <c r="AX328" s="82"/>
      <c r="AY328" s="81">
        <v>152.30000000000001</v>
      </c>
      <c r="AZ328" s="81">
        <v>32.6</v>
      </c>
      <c r="BA328" s="81">
        <v>0</v>
      </c>
      <c r="BB328" s="81">
        <v>49.4</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2177</v>
      </c>
      <c r="B329" s="80">
        <v>17</v>
      </c>
      <c r="C329" s="80">
        <v>17</v>
      </c>
      <c r="D329" s="80">
        <v>1</v>
      </c>
      <c r="E329" s="80">
        <v>2020</v>
      </c>
      <c r="F329" s="80" t="s">
        <v>218</v>
      </c>
      <c r="G329" s="174" t="s">
        <v>2160</v>
      </c>
      <c r="H329" s="80" t="s">
        <v>2161</v>
      </c>
      <c r="I329" s="177"/>
      <c r="J329" s="81">
        <v>1.432169652807477</v>
      </c>
      <c r="K329" s="81">
        <v>0.44705239862802698</v>
      </c>
      <c r="L329" s="81">
        <v>2.9755503449600442</v>
      </c>
      <c r="M329" s="81">
        <v>4.6076170691719929</v>
      </c>
      <c r="N329" s="81">
        <v>7.1909473878234849</v>
      </c>
      <c r="O329" s="81">
        <v>4.7160921776621576</v>
      </c>
      <c r="P329" s="81">
        <v>5.8909068302253029</v>
      </c>
      <c r="Q329" s="81">
        <v>0.2995329089451661</v>
      </c>
      <c r="R329" s="81">
        <v>0</v>
      </c>
      <c r="S329" s="81">
        <v>1.1198069908364321</v>
      </c>
      <c r="T329" s="82"/>
      <c r="U329" s="81">
        <v>276158</v>
      </c>
      <c r="V329" s="81">
        <v>190</v>
      </c>
      <c r="W329" s="81">
        <v>87</v>
      </c>
      <c r="X329" s="81">
        <v>1235</v>
      </c>
      <c r="Y329" s="81">
        <v>1834</v>
      </c>
      <c r="Z329" s="81">
        <v>3370</v>
      </c>
      <c r="AA329" s="81">
        <v>1329</v>
      </c>
      <c r="AB329" s="81">
        <v>5080</v>
      </c>
      <c r="AC329" s="81">
        <v>0</v>
      </c>
      <c r="AD329" s="81">
        <v>1.1198069908364321</v>
      </c>
      <c r="AE329" s="82"/>
      <c r="AF329" s="81">
        <v>2238297.6771646109</v>
      </c>
      <c r="AG329" s="81">
        <v>302920.26513084222</v>
      </c>
      <c r="AH329" s="81">
        <v>736022.76494515466</v>
      </c>
      <c r="AI329" s="81">
        <v>7259628.180810811</v>
      </c>
      <c r="AJ329" s="81">
        <v>9703551.9685909227</v>
      </c>
      <c r="AK329" s="81"/>
      <c r="AL329" s="81"/>
      <c r="AM329" s="81">
        <v>662996.43997717113</v>
      </c>
      <c r="AN329" s="81"/>
      <c r="AO329" s="81"/>
      <c r="AP329" s="82"/>
      <c r="AQ329" s="81">
        <v>31</v>
      </c>
      <c r="AR329" s="81">
        <v>3</v>
      </c>
      <c r="AS329" s="81">
        <v>0</v>
      </c>
      <c r="AT329" s="81">
        <v>1</v>
      </c>
      <c r="AU329" s="81">
        <v>0</v>
      </c>
      <c r="AV329" s="81">
        <v>0</v>
      </c>
      <c r="AW329" s="81">
        <v>0</v>
      </c>
      <c r="AX329" s="82"/>
      <c r="AY329" s="81">
        <v>152.30000000000001</v>
      </c>
      <c r="AZ329" s="81">
        <v>32.6</v>
      </c>
      <c r="BA329" s="81">
        <v>0</v>
      </c>
      <c r="BB329" s="81">
        <v>49.4</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2178</v>
      </c>
      <c r="B330" s="80">
        <v>17</v>
      </c>
      <c r="C330" s="80">
        <v>18</v>
      </c>
      <c r="D330" s="80">
        <v>1</v>
      </c>
      <c r="E330" s="80">
        <v>2021</v>
      </c>
      <c r="F330" s="80" t="s">
        <v>75</v>
      </c>
      <c r="G330" s="174" t="s">
        <v>2160</v>
      </c>
      <c r="H330" s="80" t="s">
        <v>2161</v>
      </c>
      <c r="I330" s="177"/>
      <c r="J330" s="81">
        <v>1.3911246666057815</v>
      </c>
      <c r="K330" s="81">
        <v>0.46554228261329111</v>
      </c>
      <c r="L330" s="81">
        <v>2.5853378042206971</v>
      </c>
      <c r="M330" s="81">
        <v>4.8159265159772495</v>
      </c>
      <c r="N330" s="81">
        <v>7.1876071644408093</v>
      </c>
      <c r="O330" s="81">
        <v>4.5053797773809876</v>
      </c>
      <c r="P330" s="81">
        <v>5.9406965286972646</v>
      </c>
      <c r="Q330" s="81">
        <v>0.29316252699776729</v>
      </c>
      <c r="R330" s="81">
        <v>0</v>
      </c>
      <c r="S330" s="81">
        <v>0.98374340424651641</v>
      </c>
      <c r="T330" s="82"/>
      <c r="U330" s="81">
        <v>290763</v>
      </c>
      <c r="V330" s="81">
        <v>190</v>
      </c>
      <c r="W330" s="81">
        <v>87</v>
      </c>
      <c r="X330" s="81">
        <v>1235</v>
      </c>
      <c r="Y330" s="81">
        <v>1815</v>
      </c>
      <c r="Z330" s="81">
        <v>3315</v>
      </c>
      <c r="AA330" s="81">
        <v>1307</v>
      </c>
      <c r="AB330" s="81">
        <v>4913</v>
      </c>
      <c r="AC330" s="81">
        <v>0</v>
      </c>
      <c r="AD330" s="81">
        <v>0.98374340424651641</v>
      </c>
      <c r="AE330" s="82"/>
      <c r="AF330" s="81">
        <v>2095411.3173136769</v>
      </c>
      <c r="AG330" s="81">
        <v>307313.23102246615</v>
      </c>
      <c r="AH330" s="81">
        <v>578229.3203726639</v>
      </c>
      <c r="AI330" s="81">
        <v>7456597.1680318015</v>
      </c>
      <c r="AJ330" s="81">
        <v>9269055.8499741331</v>
      </c>
      <c r="AK330" s="81">
        <v>0</v>
      </c>
      <c r="AL330" s="81">
        <v>0</v>
      </c>
      <c r="AM330" s="81">
        <v>644899.48079973576</v>
      </c>
      <c r="AN330" s="81">
        <v>0</v>
      </c>
      <c r="AO330" s="81">
        <v>0</v>
      </c>
      <c r="AP330" s="82"/>
      <c r="AQ330" s="81">
        <v>33</v>
      </c>
      <c r="AR330" s="81">
        <v>3</v>
      </c>
      <c r="AS330" s="81">
        <v>0</v>
      </c>
      <c r="AT330" s="81">
        <v>1</v>
      </c>
      <c r="AU330" s="81">
        <v>0</v>
      </c>
      <c r="AV330" s="81">
        <v>0</v>
      </c>
      <c r="AW330" s="81"/>
      <c r="AX330" s="82"/>
      <c r="AY330" s="81">
        <v>159.6</v>
      </c>
      <c r="AZ330" s="81">
        <v>32.6</v>
      </c>
      <c r="BA330" s="81">
        <v>0</v>
      </c>
      <c r="BB330" s="81">
        <v>49.4</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2179</v>
      </c>
      <c r="B331" s="80">
        <v>17</v>
      </c>
      <c r="C331" s="80">
        <v>19</v>
      </c>
      <c r="D331" s="80">
        <v>1</v>
      </c>
      <c r="E331" s="80">
        <v>2022</v>
      </c>
      <c r="F331" s="80" t="s">
        <v>568</v>
      </c>
      <c r="G331" s="80" t="s">
        <v>2160</v>
      </c>
      <c r="H331" s="80" t="s">
        <v>2161</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36</v>
      </c>
      <c r="AR331" s="81">
        <v>3</v>
      </c>
      <c r="AS331" s="81">
        <v>0</v>
      </c>
      <c r="AT331" s="81">
        <v>1</v>
      </c>
      <c r="AU331" s="81">
        <v>0</v>
      </c>
      <c r="AV331" s="81">
        <v>0</v>
      </c>
      <c r="AW331" s="81"/>
      <c r="AX331" s="82"/>
      <c r="AY331" s="81">
        <v>175</v>
      </c>
      <c r="AZ331" s="81">
        <v>32.6</v>
      </c>
      <c r="BA331" s="81">
        <v>0</v>
      </c>
      <c r="BB331" s="81">
        <v>49.4</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2180</v>
      </c>
      <c r="B332" s="80">
        <v>120</v>
      </c>
      <c r="C332" s="80">
        <v>1</v>
      </c>
      <c r="D332" s="80">
        <v>8</v>
      </c>
      <c r="E332" s="80">
        <v>1990</v>
      </c>
      <c r="F332" s="80" t="s">
        <v>562</v>
      </c>
      <c r="G332" s="80" t="s">
        <v>2181</v>
      </c>
      <c r="H332" s="80" t="s">
        <v>2182</v>
      </c>
      <c r="I332" s="177"/>
      <c r="J332" s="81">
        <v>19.107377734283165</v>
      </c>
      <c r="K332" s="81">
        <v>1.297002458886686</v>
      </c>
      <c r="L332" s="81">
        <v>3.0997274958067496</v>
      </c>
      <c r="M332" s="81">
        <v>3.6101337802532623</v>
      </c>
      <c r="N332" s="81">
        <v>5.2745976292095795</v>
      </c>
      <c r="O332" s="81">
        <v>4.8333174822093685</v>
      </c>
      <c r="P332" s="81">
        <v>9.6165293238857252</v>
      </c>
      <c r="Q332" s="81">
        <v>0.46912521704778776</v>
      </c>
      <c r="R332" s="81">
        <v>0</v>
      </c>
      <c r="S332" s="81">
        <v>0.46216473620974324</v>
      </c>
      <c r="T332" s="82"/>
      <c r="U332" s="81">
        <v>1986850</v>
      </c>
      <c r="V332" s="81">
        <v>399</v>
      </c>
      <c r="W332" s="81">
        <v>35</v>
      </c>
      <c r="X332" s="81">
        <v>1245</v>
      </c>
      <c r="Y332" s="81">
        <v>1807</v>
      </c>
      <c r="Z332" s="81">
        <v>1988</v>
      </c>
      <c r="AA332" s="81">
        <v>2335</v>
      </c>
      <c r="AB332" s="81">
        <v>7617</v>
      </c>
      <c r="AC332" s="81">
        <v>0</v>
      </c>
      <c r="AD332" s="81">
        <v>0.46216473620974324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2183</v>
      </c>
      <c r="B333" s="80">
        <v>121</v>
      </c>
      <c r="C333" s="80">
        <v>2</v>
      </c>
      <c r="D333" s="80">
        <v>8</v>
      </c>
      <c r="E333" s="80">
        <v>2005</v>
      </c>
      <c r="F333" s="80" t="s">
        <v>565</v>
      </c>
      <c r="G333" s="80" t="s">
        <v>2181</v>
      </c>
      <c r="H333" s="80" t="s">
        <v>2182</v>
      </c>
      <c r="I333" s="177"/>
      <c r="J333" s="81">
        <v>11.61894161926017</v>
      </c>
      <c r="K333" s="81">
        <v>1.0128436028492376</v>
      </c>
      <c r="L333" s="81">
        <v>0</v>
      </c>
      <c r="M333" s="81">
        <v>4.7027757077582679</v>
      </c>
      <c r="N333" s="81">
        <v>8.2117452038861742</v>
      </c>
      <c r="O333" s="81">
        <v>7.4143942962196654</v>
      </c>
      <c r="P333" s="81">
        <v>10.545107376347762</v>
      </c>
      <c r="Q333" s="81">
        <v>0.39614313465633427</v>
      </c>
      <c r="R333" s="81">
        <v>0</v>
      </c>
      <c r="S333" s="81">
        <v>0.33093547557351904</v>
      </c>
      <c r="T333" s="82"/>
      <c r="U333" s="81">
        <v>1257585</v>
      </c>
      <c r="V333" s="81">
        <v>386</v>
      </c>
      <c r="W333" s="81">
        <v>0</v>
      </c>
      <c r="X333" s="81">
        <v>761</v>
      </c>
      <c r="Y333" s="81">
        <v>1812</v>
      </c>
      <c r="Z333" s="81">
        <v>3529</v>
      </c>
      <c r="AA333" s="81">
        <v>2097</v>
      </c>
      <c r="AB333" s="81">
        <v>6724</v>
      </c>
      <c r="AC333" s="81">
        <v>0</v>
      </c>
      <c r="AD333" s="81">
        <v>0.33093547557351904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2184</v>
      </c>
      <c r="B334" s="80">
        <v>122</v>
      </c>
      <c r="C334" s="80">
        <v>3</v>
      </c>
      <c r="D334" s="80">
        <v>8</v>
      </c>
      <c r="E334" s="80">
        <v>2006</v>
      </c>
      <c r="F334" s="80" t="s">
        <v>566</v>
      </c>
      <c r="G334" s="80" t="s">
        <v>2181</v>
      </c>
      <c r="H334" s="80" t="s">
        <v>2182</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2185</v>
      </c>
      <c r="B335" s="80">
        <v>123</v>
      </c>
      <c r="C335" s="80">
        <v>4</v>
      </c>
      <c r="D335" s="80">
        <v>8</v>
      </c>
      <c r="E335" s="80">
        <v>2007</v>
      </c>
      <c r="F335" s="80" t="s">
        <v>567</v>
      </c>
      <c r="G335" s="80" t="s">
        <v>2181</v>
      </c>
      <c r="H335" s="80" t="s">
        <v>2182</v>
      </c>
      <c r="I335" s="177"/>
      <c r="J335" s="81">
        <v>8.2430918266240329</v>
      </c>
      <c r="K335" s="81">
        <v>0.87851746459422431</v>
      </c>
      <c r="L335" s="81">
        <v>0.46778910532785756</v>
      </c>
      <c r="M335" s="81">
        <v>4.5799515092620631</v>
      </c>
      <c r="N335" s="81">
        <v>8.341036365297775</v>
      </c>
      <c r="O335" s="81">
        <v>7.0777318479347464</v>
      </c>
      <c r="P335" s="81">
        <v>10.284493840520998</v>
      </c>
      <c r="Q335" s="81">
        <v>0.40426708870677386</v>
      </c>
      <c r="R335" s="81">
        <v>0</v>
      </c>
      <c r="S335" s="81">
        <v>0.39396403106203765</v>
      </c>
      <c r="T335" s="82"/>
      <c r="U335" s="81">
        <v>1052739</v>
      </c>
      <c r="V335" s="81">
        <v>350</v>
      </c>
      <c r="W335" s="81">
        <v>7</v>
      </c>
      <c r="X335" s="81">
        <v>998</v>
      </c>
      <c r="Y335" s="81">
        <v>1805</v>
      </c>
      <c r="Z335" s="81">
        <v>3502</v>
      </c>
      <c r="AA335" s="81">
        <v>2014</v>
      </c>
      <c r="AB335" s="81">
        <v>6499</v>
      </c>
      <c r="AC335" s="81">
        <v>0</v>
      </c>
      <c r="AD335" s="81">
        <v>0.39396403106203765</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2186</v>
      </c>
      <c r="B336" s="80">
        <v>124</v>
      </c>
      <c r="C336" s="80">
        <v>5</v>
      </c>
      <c r="D336" s="80">
        <v>8</v>
      </c>
      <c r="E336" s="80">
        <v>2008</v>
      </c>
      <c r="F336" s="80" t="s">
        <v>84</v>
      </c>
      <c r="G336" s="80" t="s">
        <v>2181</v>
      </c>
      <c r="H336" s="80" t="s">
        <v>2182</v>
      </c>
      <c r="I336" s="177"/>
      <c r="J336" s="81">
        <v>8.8477178471857627</v>
      </c>
      <c r="K336" s="81">
        <v>0.69600025578382796</v>
      </c>
      <c r="L336" s="81">
        <v>0.45699362463638865</v>
      </c>
      <c r="M336" s="81">
        <v>5.1323281980830169</v>
      </c>
      <c r="N336" s="81">
        <v>7.9544402576799653</v>
      </c>
      <c r="O336" s="81">
        <v>6.9392704355828707</v>
      </c>
      <c r="P336" s="81">
        <v>9.9055240481458178</v>
      </c>
      <c r="Q336" s="81">
        <v>0.39332518004554978</v>
      </c>
      <c r="R336" s="81">
        <v>0</v>
      </c>
      <c r="S336" s="81">
        <v>0.45259510084523069</v>
      </c>
      <c r="T336" s="82"/>
      <c r="U336" s="81">
        <v>1177527</v>
      </c>
      <c r="V336" s="81">
        <v>350</v>
      </c>
      <c r="W336" s="81">
        <v>7</v>
      </c>
      <c r="X336" s="81">
        <v>998</v>
      </c>
      <c r="Y336" s="81">
        <v>1804</v>
      </c>
      <c r="Z336" s="81">
        <v>3554</v>
      </c>
      <c r="AA336" s="81">
        <v>1942</v>
      </c>
      <c r="AB336" s="81">
        <v>6427</v>
      </c>
      <c r="AC336" s="81">
        <v>0</v>
      </c>
      <c r="AD336" s="81">
        <v>0.45259510084523069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2187</v>
      </c>
      <c r="B337" s="80">
        <v>125</v>
      </c>
      <c r="C337" s="80">
        <v>6</v>
      </c>
      <c r="D337" s="80">
        <v>8</v>
      </c>
      <c r="E337" s="80">
        <v>2009</v>
      </c>
      <c r="F337" s="80" t="s">
        <v>85</v>
      </c>
      <c r="G337" s="80" t="s">
        <v>2181</v>
      </c>
      <c r="H337" s="80" t="s">
        <v>2182</v>
      </c>
      <c r="I337" s="177"/>
      <c r="J337" s="81">
        <v>8.1923316050367934</v>
      </c>
      <c r="K337" s="81">
        <v>0.60243436397217365</v>
      </c>
      <c r="L337" s="81">
        <v>3.0326468874487258</v>
      </c>
      <c r="M337" s="81">
        <v>5.0457308053685876</v>
      </c>
      <c r="N337" s="81">
        <v>7.2777546331619911</v>
      </c>
      <c r="O337" s="81">
        <v>7.0323011720235575</v>
      </c>
      <c r="P337" s="81">
        <v>9.5096264652173534</v>
      </c>
      <c r="Q337" s="81">
        <v>0.36896941955586382</v>
      </c>
      <c r="R337" s="81">
        <v>0</v>
      </c>
      <c r="S337" s="81">
        <v>0.37699046089610339</v>
      </c>
      <c r="T337" s="82"/>
      <c r="U337" s="81">
        <v>943809</v>
      </c>
      <c r="V337" s="81">
        <v>309</v>
      </c>
      <c r="W337" s="81">
        <v>64</v>
      </c>
      <c r="X337" s="81">
        <v>972</v>
      </c>
      <c r="Y337" s="81">
        <v>1803</v>
      </c>
      <c r="Z337" s="81">
        <v>3555</v>
      </c>
      <c r="AA337" s="81">
        <v>1914</v>
      </c>
      <c r="AB337" s="81">
        <v>6329</v>
      </c>
      <c r="AC337" s="81">
        <v>0</v>
      </c>
      <c r="AD337" s="81">
        <v>0.37699046089610339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2188</v>
      </c>
      <c r="B338" s="80">
        <v>126</v>
      </c>
      <c r="C338" s="80">
        <v>7</v>
      </c>
      <c r="D338" s="80">
        <v>8</v>
      </c>
      <c r="E338" s="80">
        <v>2010</v>
      </c>
      <c r="F338" s="80" t="s">
        <v>86</v>
      </c>
      <c r="G338" s="80" t="s">
        <v>2181</v>
      </c>
      <c r="H338" s="80" t="s">
        <v>2182</v>
      </c>
      <c r="I338" s="177"/>
      <c r="J338" s="81">
        <v>7.9816853394658791</v>
      </c>
      <c r="K338" s="81">
        <v>0.61403520158600366</v>
      </c>
      <c r="L338" s="81">
        <v>2.8711194266150772</v>
      </c>
      <c r="M338" s="81">
        <v>4.9209504614779629</v>
      </c>
      <c r="N338" s="81">
        <v>7.2823246586658339</v>
      </c>
      <c r="O338" s="81">
        <v>7.0608134448831601</v>
      </c>
      <c r="P338" s="81">
        <v>9.4984140649540798</v>
      </c>
      <c r="Q338" s="81">
        <v>0.37940618204801657</v>
      </c>
      <c r="R338" s="81">
        <v>0</v>
      </c>
      <c r="S338" s="81">
        <v>0.41769496728207278</v>
      </c>
      <c r="T338" s="82"/>
      <c r="U338" s="81">
        <v>983726</v>
      </c>
      <c r="V338" s="81">
        <v>309</v>
      </c>
      <c r="W338" s="81">
        <v>64</v>
      </c>
      <c r="X338" s="81">
        <v>972</v>
      </c>
      <c r="Y338" s="81">
        <v>1801</v>
      </c>
      <c r="Z338" s="81">
        <v>3586</v>
      </c>
      <c r="AA338" s="81">
        <v>1864</v>
      </c>
      <c r="AB338" s="81">
        <v>6236</v>
      </c>
      <c r="AC338" s="81">
        <v>0</v>
      </c>
      <c r="AD338" s="81">
        <v>0.41769496728207278</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2189</v>
      </c>
      <c r="B339" s="80">
        <v>127</v>
      </c>
      <c r="C339" s="80">
        <v>8</v>
      </c>
      <c r="D339" s="80">
        <v>8</v>
      </c>
      <c r="E339" s="80">
        <v>2011</v>
      </c>
      <c r="F339" s="80" t="s">
        <v>87</v>
      </c>
      <c r="G339" s="80" t="s">
        <v>2181</v>
      </c>
      <c r="H339" s="80" t="s">
        <v>2182</v>
      </c>
      <c r="I339" s="177"/>
      <c r="J339" s="81">
        <v>7.6096838085935312</v>
      </c>
      <c r="K339" s="81">
        <v>0.82481154964717784</v>
      </c>
      <c r="L339" s="81">
        <v>2.6803328824228774</v>
      </c>
      <c r="M339" s="81">
        <v>5.7270180820073637</v>
      </c>
      <c r="N339" s="81">
        <v>8.4955400143964788</v>
      </c>
      <c r="O339" s="81">
        <v>6.9627113590625207</v>
      </c>
      <c r="P339" s="81">
        <v>9.1051617695976272</v>
      </c>
      <c r="Q339" s="81">
        <v>0.42998254072948683</v>
      </c>
      <c r="R339" s="81">
        <v>0</v>
      </c>
      <c r="S339" s="81">
        <v>0.47468102448187138</v>
      </c>
      <c r="T339" s="82"/>
      <c r="U339" s="81">
        <v>773384</v>
      </c>
      <c r="V339" s="81">
        <v>309</v>
      </c>
      <c r="W339" s="81">
        <v>64</v>
      </c>
      <c r="X339" s="81">
        <v>972</v>
      </c>
      <c r="Y339" s="81">
        <v>1795</v>
      </c>
      <c r="Z339" s="81">
        <v>3613</v>
      </c>
      <c r="AA339" s="81">
        <v>1840</v>
      </c>
      <c r="AB339" s="81">
        <v>6127</v>
      </c>
      <c r="AC339" s="81">
        <v>0</v>
      </c>
      <c r="AD339" s="81">
        <v>0.47468102448187138</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2190</v>
      </c>
      <c r="B340" s="80">
        <v>128</v>
      </c>
      <c r="C340" s="80">
        <v>9</v>
      </c>
      <c r="D340" s="80">
        <v>8</v>
      </c>
      <c r="E340" s="80">
        <v>2012</v>
      </c>
      <c r="F340" s="80" t="s">
        <v>88</v>
      </c>
      <c r="G340" s="80" t="s">
        <v>2181</v>
      </c>
      <c r="H340" s="80" t="s">
        <v>2182</v>
      </c>
      <c r="I340" s="177"/>
      <c r="J340" s="81">
        <v>9.7099251217665525</v>
      </c>
      <c r="K340" s="81">
        <v>0.77430846217793647</v>
      </c>
      <c r="L340" s="81">
        <v>2.6883380282829155</v>
      </c>
      <c r="M340" s="81">
        <v>6.4435875984658892</v>
      </c>
      <c r="N340" s="81">
        <v>9.0686341152254801</v>
      </c>
      <c r="O340" s="81">
        <v>7.0532295942972913</v>
      </c>
      <c r="P340" s="81">
        <v>9.012644966011127</v>
      </c>
      <c r="Q340" s="81">
        <v>0.46015102333425478</v>
      </c>
      <c r="R340" s="81">
        <v>0</v>
      </c>
      <c r="S340" s="81">
        <v>0.53710205204904116</v>
      </c>
      <c r="T340" s="82"/>
      <c r="U340" s="81">
        <v>905021</v>
      </c>
      <c r="V340" s="81">
        <v>309</v>
      </c>
      <c r="W340" s="81">
        <v>64</v>
      </c>
      <c r="X340" s="81">
        <v>972</v>
      </c>
      <c r="Y340" s="81">
        <v>1802</v>
      </c>
      <c r="Z340" s="81">
        <v>3689</v>
      </c>
      <c r="AA340" s="81">
        <v>1811</v>
      </c>
      <c r="AB340" s="81">
        <v>6035</v>
      </c>
      <c r="AC340" s="81">
        <v>0</v>
      </c>
      <c r="AD340" s="81">
        <v>0.53710205204904116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2191</v>
      </c>
      <c r="B341" s="80">
        <v>129</v>
      </c>
      <c r="C341" s="80">
        <v>10</v>
      </c>
      <c r="D341" s="80">
        <v>8</v>
      </c>
      <c r="E341" s="80">
        <v>2013</v>
      </c>
      <c r="F341" s="80" t="s">
        <v>89</v>
      </c>
      <c r="G341" s="80" t="s">
        <v>2181</v>
      </c>
      <c r="H341" s="80" t="s">
        <v>2182</v>
      </c>
      <c r="I341" s="177"/>
      <c r="J341" s="81">
        <v>8.9150171579467941</v>
      </c>
      <c r="K341" s="81">
        <v>0.65736807330269187</v>
      </c>
      <c r="L341" s="81">
        <v>1.9502472130766759</v>
      </c>
      <c r="M341" s="81">
        <v>5.5612226430525098</v>
      </c>
      <c r="N341" s="81">
        <v>8.969285838378882</v>
      </c>
      <c r="O341" s="81">
        <v>6.8396270253130664</v>
      </c>
      <c r="P341" s="81">
        <v>8.8817566410913127</v>
      </c>
      <c r="Q341" s="81">
        <v>0.46336373162868449</v>
      </c>
      <c r="R341" s="81">
        <v>0</v>
      </c>
      <c r="S341" s="81">
        <v>0.6038560199799915</v>
      </c>
      <c r="T341" s="82"/>
      <c r="U341" s="81">
        <v>913559</v>
      </c>
      <c r="V341" s="81">
        <v>309</v>
      </c>
      <c r="W341" s="81">
        <v>64</v>
      </c>
      <c r="X341" s="81">
        <v>972</v>
      </c>
      <c r="Y341" s="81">
        <v>1812</v>
      </c>
      <c r="Z341" s="81">
        <v>3737</v>
      </c>
      <c r="AA341" s="81">
        <v>1778</v>
      </c>
      <c r="AB341" s="81">
        <v>5990</v>
      </c>
      <c r="AC341" s="81">
        <v>0</v>
      </c>
      <c r="AD341" s="81">
        <v>0.6038560199799915</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2192</v>
      </c>
      <c r="B342" s="80">
        <v>130</v>
      </c>
      <c r="C342" s="80">
        <v>11</v>
      </c>
      <c r="D342" s="80">
        <v>8</v>
      </c>
      <c r="E342" s="80">
        <v>2014</v>
      </c>
      <c r="F342" s="80" t="s">
        <v>90</v>
      </c>
      <c r="G342" s="80" t="s">
        <v>2181</v>
      </c>
      <c r="H342" s="80" t="s">
        <v>2182</v>
      </c>
      <c r="I342" s="177"/>
      <c r="J342" s="81">
        <v>8.7604230043975004</v>
      </c>
      <c r="K342" s="81">
        <v>0.737172240541213</v>
      </c>
      <c r="L342" s="81">
        <v>2.0193865662500055</v>
      </c>
      <c r="M342" s="81">
        <v>5.4630509903537341</v>
      </c>
      <c r="N342" s="81">
        <v>8.7795667365190386</v>
      </c>
      <c r="O342" s="81">
        <v>6.4228208262970847</v>
      </c>
      <c r="P342" s="81">
        <v>8.8978233411624803</v>
      </c>
      <c r="Q342" s="81">
        <v>0.43752569635014837</v>
      </c>
      <c r="R342" s="81">
        <v>0</v>
      </c>
      <c r="S342" s="81">
        <v>0.65330850169160903</v>
      </c>
      <c r="T342" s="82"/>
      <c r="U342" s="81">
        <v>965511</v>
      </c>
      <c r="V342" s="81">
        <v>319</v>
      </c>
      <c r="W342" s="81">
        <v>44</v>
      </c>
      <c r="X342" s="81">
        <v>854</v>
      </c>
      <c r="Y342" s="81">
        <v>1816</v>
      </c>
      <c r="Z342" s="81">
        <v>3696</v>
      </c>
      <c r="AA342" s="81">
        <v>1772</v>
      </c>
      <c r="AB342" s="81">
        <v>5895</v>
      </c>
      <c r="AC342" s="81">
        <v>0</v>
      </c>
      <c r="AD342" s="81">
        <v>0.65330850169160903</v>
      </c>
      <c r="AE342" s="82"/>
      <c r="AF342" s="81">
        <v>9286133.9107405655</v>
      </c>
      <c r="AG342" s="81">
        <v>580594.45558907115</v>
      </c>
      <c r="AH342" s="81">
        <v>451155.3808362683</v>
      </c>
      <c r="AI342" s="81">
        <v>5874061.1182304034</v>
      </c>
      <c r="AJ342" s="81">
        <v>10886233.770917704</v>
      </c>
      <c r="AK342" s="81">
        <v>0</v>
      </c>
      <c r="AL342" s="81">
        <v>0</v>
      </c>
      <c r="AM342" s="81">
        <v>809295.40974776633</v>
      </c>
      <c r="AN342" s="81">
        <v>0</v>
      </c>
      <c r="AO342" s="81">
        <v>0</v>
      </c>
      <c r="AP342" s="82"/>
      <c r="AQ342" s="81">
        <v>47</v>
      </c>
      <c r="AR342" s="81">
        <v>9</v>
      </c>
      <c r="AS342" s="81">
        <v>0</v>
      </c>
      <c r="AT342" s="81">
        <v>0</v>
      </c>
      <c r="AU342" s="81">
        <v>0</v>
      </c>
      <c r="AV342" s="81">
        <v>0</v>
      </c>
      <c r="AW342" s="81" t="s">
        <v>564</v>
      </c>
      <c r="AX342" s="82"/>
      <c r="AY342" s="81">
        <v>205.1</v>
      </c>
      <c r="AZ342" s="81">
        <v>276.3</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2193</v>
      </c>
      <c r="B343" s="80">
        <v>131</v>
      </c>
      <c r="C343" s="80">
        <v>12</v>
      </c>
      <c r="D343" s="80">
        <v>8</v>
      </c>
      <c r="E343" s="80">
        <v>2015</v>
      </c>
      <c r="F343" s="80" t="s">
        <v>91</v>
      </c>
      <c r="G343" s="80" t="s">
        <v>2181</v>
      </c>
      <c r="H343" s="80" t="s">
        <v>2182</v>
      </c>
      <c r="I343" s="177"/>
      <c r="J343" s="81">
        <v>9.7534667718067887</v>
      </c>
      <c r="K343" s="81">
        <v>0.74499194178843098</v>
      </c>
      <c r="L343" s="81">
        <v>2.0541356395030705</v>
      </c>
      <c r="M343" s="81">
        <v>5.3745423177910361</v>
      </c>
      <c r="N343" s="81">
        <v>7.8329005573840291</v>
      </c>
      <c r="O343" s="81">
        <v>6.2978448785162167</v>
      </c>
      <c r="P343" s="81">
        <v>8.7942677885481384</v>
      </c>
      <c r="Q343" s="81">
        <v>0.41908843450085487</v>
      </c>
      <c r="R343" s="81">
        <v>0</v>
      </c>
      <c r="S343" s="81">
        <v>0.53194861733484011</v>
      </c>
      <c r="T343" s="82"/>
      <c r="U343" s="81">
        <v>1190209</v>
      </c>
      <c r="V343" s="81">
        <v>319</v>
      </c>
      <c r="W343" s="81">
        <v>44</v>
      </c>
      <c r="X343" s="81">
        <v>854</v>
      </c>
      <c r="Y343" s="81">
        <v>1807</v>
      </c>
      <c r="Z343" s="81">
        <v>3659</v>
      </c>
      <c r="AA343" s="81">
        <v>1750</v>
      </c>
      <c r="AB343" s="81">
        <v>5768</v>
      </c>
      <c r="AC343" s="81">
        <v>0</v>
      </c>
      <c r="AD343" s="81">
        <v>0.53194861733484011</v>
      </c>
      <c r="AE343" s="82"/>
      <c r="AF343" s="81">
        <v>10374666.969748827</v>
      </c>
      <c r="AG343" s="81">
        <v>547834.18283537123</v>
      </c>
      <c r="AH343" s="81">
        <v>357283.54129028553</v>
      </c>
      <c r="AI343" s="81">
        <v>6017386.6585269589</v>
      </c>
      <c r="AJ343" s="81">
        <v>9902439.434207106</v>
      </c>
      <c r="AK343" s="81">
        <v>0</v>
      </c>
      <c r="AL343" s="81">
        <v>0</v>
      </c>
      <c r="AM343" s="81">
        <v>790480.2041500234</v>
      </c>
      <c r="AN343" s="81">
        <v>0</v>
      </c>
      <c r="AO343" s="81">
        <v>0</v>
      </c>
      <c r="AP343" s="82"/>
      <c r="AQ343" s="81">
        <v>54</v>
      </c>
      <c r="AR343" s="81">
        <v>11</v>
      </c>
      <c r="AS343" s="81">
        <v>0</v>
      </c>
      <c r="AT343" s="81">
        <v>0</v>
      </c>
      <c r="AU343" s="81">
        <v>0</v>
      </c>
      <c r="AV343" s="81">
        <v>0</v>
      </c>
      <c r="AW343" s="81" t="s">
        <v>564</v>
      </c>
      <c r="AX343" s="82"/>
      <c r="AY343" s="81">
        <v>255.7</v>
      </c>
      <c r="AZ343" s="81">
        <v>331.3</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2194</v>
      </c>
      <c r="B344" s="80">
        <v>132</v>
      </c>
      <c r="C344" s="80">
        <v>13</v>
      </c>
      <c r="D344" s="80">
        <v>8</v>
      </c>
      <c r="E344" s="80">
        <v>2016</v>
      </c>
      <c r="F344" s="80" t="s">
        <v>92</v>
      </c>
      <c r="G344" s="80" t="s">
        <v>2181</v>
      </c>
      <c r="H344" s="80" t="s">
        <v>2182</v>
      </c>
      <c r="I344" s="177"/>
      <c r="J344" s="81">
        <v>10.394862620786681</v>
      </c>
      <c r="K344" s="81">
        <v>0.7652764590505684</v>
      </c>
      <c r="L344" s="81">
        <v>2.2521410047455639</v>
      </c>
      <c r="M344" s="81">
        <v>3.9265031381805642</v>
      </c>
      <c r="N344" s="81">
        <v>7.2918138210452481</v>
      </c>
      <c r="O344" s="81">
        <v>6.2043644173798995</v>
      </c>
      <c r="P344" s="81">
        <v>8.546491882012802</v>
      </c>
      <c r="Q344" s="81">
        <v>0.39596314813442185</v>
      </c>
      <c r="R344" s="81">
        <v>0</v>
      </c>
      <c r="S344" s="81">
        <v>0.70401390170718192</v>
      </c>
      <c r="T344" s="82"/>
      <c r="U344" s="81">
        <v>1249974</v>
      </c>
      <c r="V344" s="81">
        <v>319</v>
      </c>
      <c r="W344" s="81">
        <v>44</v>
      </c>
      <c r="X344" s="81">
        <v>854</v>
      </c>
      <c r="Y344" s="81">
        <v>1808</v>
      </c>
      <c r="Z344" s="81">
        <v>3649</v>
      </c>
      <c r="AA344" s="81">
        <v>1759</v>
      </c>
      <c r="AB344" s="81">
        <v>5606</v>
      </c>
      <c r="AC344" s="81">
        <v>0</v>
      </c>
      <c r="AD344" s="81">
        <v>0.70401390170718192</v>
      </c>
      <c r="AE344" s="82"/>
      <c r="AF344" s="81">
        <v>11543678.228007801</v>
      </c>
      <c r="AG344" s="81">
        <v>540014.47548481054</v>
      </c>
      <c r="AH344" s="81">
        <v>314341.73605121399</v>
      </c>
      <c r="AI344" s="81">
        <v>5359810.3519929871</v>
      </c>
      <c r="AJ344" s="81">
        <v>9231246.8514290433</v>
      </c>
      <c r="AK344" s="81">
        <v>0</v>
      </c>
      <c r="AL344" s="81">
        <v>0</v>
      </c>
      <c r="AM344" s="81">
        <v>768875.66094657197</v>
      </c>
      <c r="AN344" s="81">
        <v>0</v>
      </c>
      <c r="AO344" s="81">
        <v>0</v>
      </c>
      <c r="AP344" s="82"/>
      <c r="AQ344" s="81">
        <v>60</v>
      </c>
      <c r="AR344" s="81">
        <v>13</v>
      </c>
      <c r="AS344" s="81">
        <v>0</v>
      </c>
      <c r="AT344" s="81">
        <v>0</v>
      </c>
      <c r="AU344" s="81">
        <v>0</v>
      </c>
      <c r="AV344" s="81">
        <v>0</v>
      </c>
      <c r="AW344" s="81" t="s">
        <v>564</v>
      </c>
      <c r="AX344" s="82"/>
      <c r="AY344" s="81">
        <v>281.10000000000002</v>
      </c>
      <c r="AZ344" s="81">
        <v>390.9</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2195</v>
      </c>
      <c r="B345" s="80">
        <v>133</v>
      </c>
      <c r="C345" s="80">
        <v>14</v>
      </c>
      <c r="D345" s="80">
        <v>8</v>
      </c>
      <c r="E345" s="80">
        <v>2017</v>
      </c>
      <c r="F345" s="80" t="s">
        <v>71</v>
      </c>
      <c r="G345" s="80" t="s">
        <v>2181</v>
      </c>
      <c r="H345" s="80" t="s">
        <v>2182</v>
      </c>
      <c r="I345" s="177"/>
      <c r="J345" s="81">
        <v>8.9043697392552197</v>
      </c>
      <c r="K345" s="81">
        <v>0.78659732658735415</v>
      </c>
      <c r="L345" s="81">
        <v>2.3332882017881644</v>
      </c>
      <c r="M345" s="81">
        <v>3.6394068720579589</v>
      </c>
      <c r="N345" s="81">
        <v>7.5923611458850102</v>
      </c>
      <c r="O345" s="81">
        <v>6.0378946408145486</v>
      </c>
      <c r="P345" s="81">
        <v>8.4875249641166182</v>
      </c>
      <c r="Q345" s="81">
        <v>0.37012127039187193</v>
      </c>
      <c r="R345" s="81">
        <v>0</v>
      </c>
      <c r="S345" s="81">
        <v>0.80431040696083267</v>
      </c>
      <c r="T345" s="82"/>
      <c r="U345" s="81">
        <v>1131998</v>
      </c>
      <c r="V345" s="81">
        <v>319</v>
      </c>
      <c r="W345" s="81">
        <v>44</v>
      </c>
      <c r="X345" s="81">
        <v>854</v>
      </c>
      <c r="Y345" s="81">
        <v>1774</v>
      </c>
      <c r="Z345" s="81">
        <v>3610</v>
      </c>
      <c r="AA345" s="81">
        <v>1758</v>
      </c>
      <c r="AB345" s="81">
        <v>5419</v>
      </c>
      <c r="AC345" s="81">
        <v>0</v>
      </c>
      <c r="AD345" s="81">
        <v>0.80431040696083267</v>
      </c>
      <c r="AE345" s="82"/>
      <c r="AF345" s="81">
        <v>10105814.08613638</v>
      </c>
      <c r="AG345" s="81">
        <v>565674.66246778262</v>
      </c>
      <c r="AH345" s="81">
        <v>440190.44071078219</v>
      </c>
      <c r="AI345" s="81">
        <v>5257682.4519098205</v>
      </c>
      <c r="AJ345" s="81">
        <v>9671300.490724925</v>
      </c>
      <c r="AK345" s="81">
        <v>0</v>
      </c>
      <c r="AL345" s="81">
        <v>0</v>
      </c>
      <c r="AM345" s="81">
        <v>744391.13450865017</v>
      </c>
      <c r="AN345" s="81">
        <v>0</v>
      </c>
      <c r="AO345" s="81">
        <v>0</v>
      </c>
      <c r="AP345" s="82"/>
      <c r="AQ345" s="81">
        <v>66</v>
      </c>
      <c r="AR345" s="81">
        <v>16</v>
      </c>
      <c r="AS345" s="81">
        <v>0</v>
      </c>
      <c r="AT345" s="81">
        <v>0</v>
      </c>
      <c r="AU345" s="81">
        <v>0</v>
      </c>
      <c r="AV345" s="81">
        <v>0</v>
      </c>
      <c r="AW345" s="81" t="s">
        <v>564</v>
      </c>
      <c r="AX345" s="82"/>
      <c r="AY345" s="81">
        <v>310.8</v>
      </c>
      <c r="AZ345" s="81">
        <v>478.9</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2196</v>
      </c>
      <c r="B346" s="80">
        <v>134</v>
      </c>
      <c r="C346" s="80">
        <v>15</v>
      </c>
      <c r="D346" s="80">
        <v>8</v>
      </c>
      <c r="E346" s="80">
        <v>2018</v>
      </c>
      <c r="F346" s="80" t="s">
        <v>93</v>
      </c>
      <c r="G346" s="80" t="s">
        <v>2181</v>
      </c>
      <c r="H346" s="80" t="s">
        <v>2182</v>
      </c>
      <c r="I346" s="177"/>
      <c r="J346" s="81">
        <v>10.318361886987329</v>
      </c>
      <c r="K346" s="81">
        <v>0.74765424628322574</v>
      </c>
      <c r="L346" s="81">
        <v>2.1158113437073505</v>
      </c>
      <c r="M346" s="81">
        <v>3.8601552550565725</v>
      </c>
      <c r="N346" s="81">
        <v>6.9414561527118455</v>
      </c>
      <c r="O346" s="81">
        <v>5.8998389256146977</v>
      </c>
      <c r="P346" s="81">
        <v>8.3743588150407984</v>
      </c>
      <c r="Q346" s="81">
        <v>0.33635534919548088</v>
      </c>
      <c r="R346" s="81">
        <v>0</v>
      </c>
      <c r="S346" s="81">
        <v>0.77949725054121632</v>
      </c>
      <c r="T346" s="82"/>
      <c r="U346" s="81">
        <v>1265059</v>
      </c>
      <c r="V346" s="81">
        <v>319</v>
      </c>
      <c r="W346" s="81">
        <v>44</v>
      </c>
      <c r="X346" s="81">
        <v>854</v>
      </c>
      <c r="Y346" s="81">
        <v>1767</v>
      </c>
      <c r="Z346" s="81">
        <v>3595</v>
      </c>
      <c r="AA346" s="81">
        <v>1752</v>
      </c>
      <c r="AB346" s="81">
        <v>5307</v>
      </c>
      <c r="AC346" s="81">
        <v>0</v>
      </c>
      <c r="AD346" s="81">
        <v>0.77949725054121632</v>
      </c>
      <c r="AE346" s="82"/>
      <c r="AF346" s="81">
        <v>11817278.36832949</v>
      </c>
      <c r="AG346" s="81">
        <v>502760.8006481661</v>
      </c>
      <c r="AH346" s="81">
        <v>417358.68294593127</v>
      </c>
      <c r="AI346" s="81">
        <v>5244376.7795730392</v>
      </c>
      <c r="AJ346" s="81">
        <v>8810778.8260412123</v>
      </c>
      <c r="AK346" s="81">
        <v>0</v>
      </c>
      <c r="AL346" s="81">
        <v>0</v>
      </c>
      <c r="AM346" s="81">
        <v>730514.44454672048</v>
      </c>
      <c r="AN346" s="81">
        <v>0</v>
      </c>
      <c r="AO346" s="81">
        <v>0</v>
      </c>
      <c r="AP346" s="82"/>
      <c r="AQ346" s="81">
        <v>73</v>
      </c>
      <c r="AR346" s="81">
        <v>17</v>
      </c>
      <c r="AS346" s="81">
        <v>0</v>
      </c>
      <c r="AT346" s="81">
        <v>0</v>
      </c>
      <c r="AU346" s="81">
        <v>0</v>
      </c>
      <c r="AV346" s="81">
        <v>0</v>
      </c>
      <c r="AW346" s="81" t="s">
        <v>564</v>
      </c>
      <c r="AX346" s="82"/>
      <c r="AY346" s="81">
        <v>354</v>
      </c>
      <c r="AZ346" s="81">
        <v>879.3</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2197</v>
      </c>
      <c r="B347" s="80">
        <v>135</v>
      </c>
      <c r="C347" s="80">
        <v>16</v>
      </c>
      <c r="D347" s="80">
        <v>8</v>
      </c>
      <c r="E347" s="80">
        <v>2019</v>
      </c>
      <c r="F347" s="80" t="s">
        <v>73</v>
      </c>
      <c r="G347" s="80" t="s">
        <v>2181</v>
      </c>
      <c r="H347" s="80" t="s">
        <v>2182</v>
      </c>
      <c r="I347" s="177"/>
      <c r="J347" s="81">
        <v>9.3884967081951025</v>
      </c>
      <c r="K347" s="81">
        <v>0.69208155219876877</v>
      </c>
      <c r="L347" s="81">
        <v>2.1366575686435767</v>
      </c>
      <c r="M347" s="81">
        <v>3.8645958949315742</v>
      </c>
      <c r="N347" s="81">
        <v>6.7051008828928307</v>
      </c>
      <c r="O347" s="81">
        <v>5.639957728169386</v>
      </c>
      <c r="P347" s="81">
        <v>8.177448708782304</v>
      </c>
      <c r="Q347" s="81">
        <v>0.319281279050176</v>
      </c>
      <c r="R347" s="81">
        <v>0</v>
      </c>
      <c r="S347" s="81">
        <v>0.76219609737363581</v>
      </c>
      <c r="T347" s="82"/>
      <c r="U347" s="81">
        <v>1153084</v>
      </c>
      <c r="V347" s="81">
        <v>319</v>
      </c>
      <c r="W347" s="81">
        <v>44</v>
      </c>
      <c r="X347" s="81">
        <v>854</v>
      </c>
      <c r="Y347" s="81">
        <v>1753</v>
      </c>
      <c r="Z347" s="81">
        <v>3531</v>
      </c>
      <c r="AA347" s="81">
        <v>1698</v>
      </c>
      <c r="AB347" s="81">
        <v>5174</v>
      </c>
      <c r="AC347" s="81">
        <v>0</v>
      </c>
      <c r="AD347" s="81">
        <v>0.76219609737363581</v>
      </c>
      <c r="AE347" s="82"/>
      <c r="AF347" s="81">
        <v>11376973.893933751</v>
      </c>
      <c r="AG347" s="81">
        <v>486820.9083692655</v>
      </c>
      <c r="AH347" s="81">
        <v>438126.19737140363</v>
      </c>
      <c r="AI347" s="81">
        <v>5602771.3713789722</v>
      </c>
      <c r="AJ347" s="81">
        <v>8924618.910668632</v>
      </c>
      <c r="AK347" s="81">
        <v>0</v>
      </c>
      <c r="AL347" s="81">
        <v>0</v>
      </c>
      <c r="AM347" s="81">
        <v>704659.85014885361</v>
      </c>
      <c r="AN347" s="81">
        <v>0</v>
      </c>
      <c r="AO347" s="81">
        <v>0</v>
      </c>
      <c r="AP347" s="82"/>
      <c r="AQ347" s="81">
        <v>75</v>
      </c>
      <c r="AR347" s="81">
        <v>19</v>
      </c>
      <c r="AS347" s="81">
        <v>0</v>
      </c>
      <c r="AT347" s="81">
        <v>0</v>
      </c>
      <c r="AU347" s="81">
        <v>0</v>
      </c>
      <c r="AV347" s="81">
        <v>0</v>
      </c>
      <c r="AW347" s="81" t="s">
        <v>564</v>
      </c>
      <c r="AX347" s="82"/>
      <c r="AY347" s="81">
        <v>361.7000000000001</v>
      </c>
      <c r="AZ347" s="81">
        <v>939.09999999999991</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2198</v>
      </c>
      <c r="B348" s="80">
        <v>136</v>
      </c>
      <c r="C348" s="80">
        <v>17</v>
      </c>
      <c r="D348" s="80">
        <v>8</v>
      </c>
      <c r="E348" s="80">
        <v>2020</v>
      </c>
      <c r="F348" s="80" t="s">
        <v>218</v>
      </c>
      <c r="G348" s="80" t="s">
        <v>2181</v>
      </c>
      <c r="H348" s="80" t="s">
        <v>2182</v>
      </c>
      <c r="I348" s="177"/>
      <c r="J348" s="81">
        <v>7.8202104551498053</v>
      </c>
      <c r="K348" s="81">
        <v>0.53828378823904743</v>
      </c>
      <c r="L348" s="81">
        <v>10.680602799420342</v>
      </c>
      <c r="M348" s="81">
        <v>3.0922187624285851</v>
      </c>
      <c r="N348" s="81">
        <v>5.9152217478591878</v>
      </c>
      <c r="O348" s="81">
        <v>4.9609931067692434</v>
      </c>
      <c r="P348" s="81">
        <v>7.5797221066104346</v>
      </c>
      <c r="Q348" s="81">
        <v>0.29640786087939958</v>
      </c>
      <c r="R348" s="81">
        <v>0</v>
      </c>
      <c r="S348" s="81">
        <v>0.6776755594751378</v>
      </c>
      <c r="T348" s="82"/>
      <c r="U348" s="81">
        <v>1013963</v>
      </c>
      <c r="V348" s="81">
        <v>246</v>
      </c>
      <c r="W348" s="81">
        <v>269</v>
      </c>
      <c r="X348" s="81">
        <v>818</v>
      </c>
      <c r="Y348" s="81">
        <v>1734</v>
      </c>
      <c r="Z348" s="81">
        <v>3545</v>
      </c>
      <c r="AA348" s="81">
        <v>1710</v>
      </c>
      <c r="AB348" s="81">
        <v>5027</v>
      </c>
      <c r="AC348" s="81">
        <v>0</v>
      </c>
      <c r="AD348" s="81">
        <v>0.6776755594751378</v>
      </c>
      <c r="AE348" s="82"/>
      <c r="AF348" s="81">
        <v>9500353.4369638097</v>
      </c>
      <c r="AG348" s="81">
        <v>368327.27570582955</v>
      </c>
      <c r="AH348" s="81">
        <v>2206792.9460109249</v>
      </c>
      <c r="AI348" s="81">
        <v>4591568.4794757981</v>
      </c>
      <c r="AJ348" s="81">
        <v>8386021.1483918708</v>
      </c>
      <c r="AK348" s="81"/>
      <c r="AL348" s="81"/>
      <c r="AM348" s="81">
        <v>656079.35113488964</v>
      </c>
      <c r="AN348" s="81"/>
      <c r="AO348" s="81"/>
      <c r="AP348" s="82"/>
      <c r="AQ348" s="81">
        <v>77</v>
      </c>
      <c r="AR348" s="81">
        <v>19</v>
      </c>
      <c r="AS348" s="81">
        <v>0</v>
      </c>
      <c r="AT348" s="81">
        <v>0</v>
      </c>
      <c r="AU348" s="81">
        <v>0</v>
      </c>
      <c r="AV348" s="81">
        <v>0</v>
      </c>
      <c r="AW348" s="81">
        <v>0</v>
      </c>
      <c r="AX348" s="82"/>
      <c r="AY348" s="81">
        <v>370.9</v>
      </c>
      <c r="AZ348" s="81">
        <v>939.1</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2199</v>
      </c>
      <c r="B349" s="80">
        <v>136</v>
      </c>
      <c r="C349" s="80">
        <v>18</v>
      </c>
      <c r="D349" s="80">
        <v>8</v>
      </c>
      <c r="E349" s="80">
        <v>2021</v>
      </c>
      <c r="F349" s="80" t="s">
        <v>75</v>
      </c>
      <c r="G349" s="174" t="s">
        <v>2181</v>
      </c>
      <c r="H349" s="80" t="s">
        <v>2182</v>
      </c>
      <c r="I349" s="177"/>
      <c r="J349" s="81">
        <v>7.9353850086710711</v>
      </c>
      <c r="K349" s="81">
        <v>0.58950764600502048</v>
      </c>
      <c r="L349" s="81">
        <v>8.7955168998157731</v>
      </c>
      <c r="M349" s="81">
        <v>3.373739351633851</v>
      </c>
      <c r="N349" s="81">
        <v>6.2169335293720236</v>
      </c>
      <c r="O349" s="81">
        <v>4.762247583693207</v>
      </c>
      <c r="P349" s="81">
        <v>7.6724527470856785</v>
      </c>
      <c r="Q349" s="81">
        <v>0.29053701281337863</v>
      </c>
      <c r="R349" s="81">
        <v>0</v>
      </c>
      <c r="S349" s="81">
        <v>0.52590422997158426</v>
      </c>
      <c r="T349" s="82"/>
      <c r="U349" s="81">
        <v>1067166</v>
      </c>
      <c r="V349" s="81">
        <v>246</v>
      </c>
      <c r="W349" s="81">
        <v>269</v>
      </c>
      <c r="X349" s="81">
        <v>818</v>
      </c>
      <c r="Y349" s="81">
        <v>1710</v>
      </c>
      <c r="Z349" s="81">
        <v>3504</v>
      </c>
      <c r="AA349" s="81">
        <v>1688</v>
      </c>
      <c r="AB349" s="81">
        <v>4869</v>
      </c>
      <c r="AC349" s="81">
        <v>0</v>
      </c>
      <c r="AD349" s="81">
        <v>0.52590422997158426</v>
      </c>
      <c r="AE349" s="82"/>
      <c r="AF349" s="81">
        <v>9759844.3538382147</v>
      </c>
      <c r="AG349" s="81">
        <v>394407.25659763097</v>
      </c>
      <c r="AH349" s="81">
        <v>1762140.4869484631</v>
      </c>
      <c r="AI349" s="81">
        <v>5058184.3613277841</v>
      </c>
      <c r="AJ349" s="81">
        <v>8348209.0218641488</v>
      </c>
      <c r="AK349" s="81">
        <v>0</v>
      </c>
      <c r="AL349" s="81">
        <v>0</v>
      </c>
      <c r="AM349" s="81">
        <v>639123.8697361924</v>
      </c>
      <c r="AN349" s="81">
        <v>0</v>
      </c>
      <c r="AO349" s="81">
        <v>0</v>
      </c>
      <c r="AP349" s="82"/>
      <c r="AQ349" s="81">
        <v>81</v>
      </c>
      <c r="AR349" s="81">
        <v>21</v>
      </c>
      <c r="AS349" s="81">
        <v>0</v>
      </c>
      <c r="AT349" s="81">
        <v>0</v>
      </c>
      <c r="AU349" s="81">
        <v>0</v>
      </c>
      <c r="AV349" s="81">
        <v>0</v>
      </c>
      <c r="AW349" s="81"/>
      <c r="AX349" s="82"/>
      <c r="AY349" s="81">
        <v>397.4</v>
      </c>
      <c r="AZ349" s="81">
        <v>1038.0999999999999</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2200</v>
      </c>
      <c r="B350" s="80">
        <v>136</v>
      </c>
      <c r="C350" s="80">
        <v>19</v>
      </c>
      <c r="D350" s="80">
        <v>8</v>
      </c>
      <c r="E350" s="80">
        <v>2022</v>
      </c>
      <c r="F350" s="80" t="s">
        <v>568</v>
      </c>
      <c r="G350" s="174" t="s">
        <v>2181</v>
      </c>
      <c r="H350" s="80" t="s">
        <v>2182</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89</v>
      </c>
      <c r="AR350" s="81">
        <v>23</v>
      </c>
      <c r="AS350" s="81">
        <v>0</v>
      </c>
      <c r="AT350" s="81">
        <v>0</v>
      </c>
      <c r="AU350" s="81">
        <v>0</v>
      </c>
      <c r="AV350" s="81">
        <v>0</v>
      </c>
      <c r="AW350" s="81"/>
      <c r="AX350" s="82"/>
      <c r="AY350" s="81">
        <v>450.90000000000003</v>
      </c>
      <c r="AZ350" s="81">
        <v>1127.2</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2201</v>
      </c>
      <c r="B351" s="80">
        <v>256</v>
      </c>
      <c r="C351" s="80">
        <v>1</v>
      </c>
      <c r="D351" s="80">
        <v>16</v>
      </c>
      <c r="E351" s="80">
        <v>1990</v>
      </c>
      <c r="F351" s="80" t="s">
        <v>562</v>
      </c>
      <c r="G351" s="80" t="s">
        <v>1838</v>
      </c>
      <c r="H351" s="80" t="s">
        <v>1839</v>
      </c>
      <c r="I351" s="177"/>
      <c r="J351" s="81">
        <v>89.352708112241231</v>
      </c>
      <c r="K351" s="81">
        <v>2.1369611727130118</v>
      </c>
      <c r="L351" s="81">
        <v>14.277755134813212</v>
      </c>
      <c r="M351" s="81">
        <v>5.0458393244739241</v>
      </c>
      <c r="N351" s="81">
        <v>11.798458826581362</v>
      </c>
      <c r="O351" s="81">
        <v>6.4792711720764418</v>
      </c>
      <c r="P351" s="81">
        <v>11.247426802369128</v>
      </c>
      <c r="Q351" s="81">
        <v>0.48045763662725377</v>
      </c>
      <c r="R351" s="81">
        <v>0</v>
      </c>
      <c r="S351" s="81">
        <v>0.39124251908030389</v>
      </c>
      <c r="T351" s="82"/>
      <c r="U351" s="81">
        <v>2508707</v>
      </c>
      <c r="V351" s="81">
        <v>391</v>
      </c>
      <c r="W351" s="81">
        <v>167</v>
      </c>
      <c r="X351" s="81">
        <v>1692</v>
      </c>
      <c r="Y351" s="81">
        <v>2524</v>
      </c>
      <c r="Z351" s="81">
        <v>2665</v>
      </c>
      <c r="AA351" s="81">
        <v>2731</v>
      </c>
      <c r="AB351" s="81">
        <v>7801</v>
      </c>
      <c r="AC351" s="81">
        <v>0</v>
      </c>
      <c r="AD351" s="81">
        <v>0.39124251908030389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2202</v>
      </c>
      <c r="B352" s="80">
        <v>257</v>
      </c>
      <c r="C352" s="80">
        <v>2</v>
      </c>
      <c r="D352" s="80">
        <v>16</v>
      </c>
      <c r="E352" s="80">
        <v>2005</v>
      </c>
      <c r="F352" s="80" t="s">
        <v>565</v>
      </c>
      <c r="G352" s="80" t="s">
        <v>1838</v>
      </c>
      <c r="H352" s="80" t="s">
        <v>1839</v>
      </c>
      <c r="I352" s="177"/>
      <c r="J352" s="81">
        <v>118.29229460623125</v>
      </c>
      <c r="K352" s="81">
        <v>0.92775682330319009</v>
      </c>
      <c r="L352" s="81">
        <v>2.9279656754998489</v>
      </c>
      <c r="M352" s="81">
        <v>7.703338719536319</v>
      </c>
      <c r="N352" s="81">
        <v>12.242593975300245</v>
      </c>
      <c r="O352" s="81">
        <v>7.4753230110370001</v>
      </c>
      <c r="P352" s="81">
        <v>10.047269689052374</v>
      </c>
      <c r="Q352" s="81">
        <v>0.37210589507575953</v>
      </c>
      <c r="R352" s="81">
        <v>0</v>
      </c>
      <c r="S352" s="81">
        <v>0</v>
      </c>
      <c r="T352" s="82"/>
      <c r="U352" s="81">
        <v>3653502</v>
      </c>
      <c r="V352" s="81">
        <v>283</v>
      </c>
      <c r="W352" s="81">
        <v>26</v>
      </c>
      <c r="X352" s="81">
        <v>1251</v>
      </c>
      <c r="Y352" s="81">
        <v>2496</v>
      </c>
      <c r="Z352" s="81">
        <v>3558</v>
      </c>
      <c r="AA352" s="81">
        <v>1998</v>
      </c>
      <c r="AB352" s="81">
        <v>6316</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2203</v>
      </c>
      <c r="B353" s="80">
        <v>258</v>
      </c>
      <c r="C353" s="80">
        <v>3</v>
      </c>
      <c r="D353" s="80">
        <v>16</v>
      </c>
      <c r="E353" s="80">
        <v>2006</v>
      </c>
      <c r="F353" s="80" t="s">
        <v>566</v>
      </c>
      <c r="G353" s="80" t="s">
        <v>1838</v>
      </c>
      <c r="H353" s="80" t="s">
        <v>1839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2204</v>
      </c>
      <c r="B354" s="80">
        <v>259</v>
      </c>
      <c r="C354" s="80">
        <v>4</v>
      </c>
      <c r="D354" s="80">
        <v>16</v>
      </c>
      <c r="E354" s="80">
        <v>2007</v>
      </c>
      <c r="F354" s="80" t="s">
        <v>567</v>
      </c>
      <c r="G354" s="80" t="s">
        <v>1838</v>
      </c>
      <c r="H354" s="80" t="s">
        <v>1839</v>
      </c>
      <c r="I354" s="177"/>
      <c r="J354" s="81">
        <v>120.18548228835763</v>
      </c>
      <c r="K354" s="81">
        <v>0.82653092677545958</v>
      </c>
      <c r="L354" s="81">
        <v>4.5958537282045864</v>
      </c>
      <c r="M354" s="81">
        <v>7.506985516758478</v>
      </c>
      <c r="N354" s="81">
        <v>12.269165930732212</v>
      </c>
      <c r="O354" s="81">
        <v>7.1403845284847121</v>
      </c>
      <c r="P354" s="81">
        <v>9.8810802291003625</v>
      </c>
      <c r="Q354" s="81">
        <v>0.38392621503280633</v>
      </c>
      <c r="R354" s="81">
        <v>0</v>
      </c>
      <c r="S354" s="81">
        <v>0</v>
      </c>
      <c r="T354" s="82"/>
      <c r="U354" s="81">
        <v>3946917</v>
      </c>
      <c r="V354" s="81">
        <v>275</v>
      </c>
      <c r="W354" s="81">
        <v>56</v>
      </c>
      <c r="X354" s="81">
        <v>1527</v>
      </c>
      <c r="Y354" s="81">
        <v>2508</v>
      </c>
      <c r="Z354" s="81">
        <v>3533</v>
      </c>
      <c r="AA354" s="81">
        <v>1935</v>
      </c>
      <c r="AB354" s="81">
        <v>6172</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2205</v>
      </c>
      <c r="B355" s="80">
        <v>260</v>
      </c>
      <c r="C355" s="80">
        <v>5</v>
      </c>
      <c r="D355" s="80">
        <v>16</v>
      </c>
      <c r="E355" s="80">
        <v>2008</v>
      </c>
      <c r="F355" s="80" t="s">
        <v>84</v>
      </c>
      <c r="G355" s="80" t="s">
        <v>1838</v>
      </c>
      <c r="H355" s="80" t="s">
        <v>1839</v>
      </c>
      <c r="I355" s="177"/>
      <c r="J355" s="81">
        <v>120.7230522825751</v>
      </c>
      <c r="K355" s="81">
        <v>0.72541104573188042</v>
      </c>
      <c r="L355" s="81">
        <v>3.9683462379169749</v>
      </c>
      <c r="M355" s="81">
        <v>8.7838999971170288</v>
      </c>
      <c r="N355" s="81">
        <v>12.359940454543727</v>
      </c>
      <c r="O355" s="81">
        <v>6.9431754836614203</v>
      </c>
      <c r="P355" s="81">
        <v>9.5841810949876365</v>
      </c>
      <c r="Q355" s="81">
        <v>0.36964121479307932</v>
      </c>
      <c r="R355" s="81">
        <v>0</v>
      </c>
      <c r="S355" s="81">
        <v>0</v>
      </c>
      <c r="T355" s="82"/>
      <c r="U355" s="81">
        <v>4165534</v>
      </c>
      <c r="V355" s="81">
        <v>275</v>
      </c>
      <c r="W355" s="81">
        <v>56</v>
      </c>
      <c r="X355" s="81">
        <v>1527</v>
      </c>
      <c r="Y355" s="81">
        <v>2493</v>
      </c>
      <c r="Z355" s="81">
        <v>3556</v>
      </c>
      <c r="AA355" s="81">
        <v>1879</v>
      </c>
      <c r="AB355" s="81">
        <v>6040</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2206</v>
      </c>
      <c r="B356" s="80">
        <v>261</v>
      </c>
      <c r="C356" s="80">
        <v>6</v>
      </c>
      <c r="D356" s="80">
        <v>16</v>
      </c>
      <c r="E356" s="80">
        <v>2009</v>
      </c>
      <c r="F356" s="80" t="s">
        <v>85</v>
      </c>
      <c r="G356" s="80" t="s">
        <v>1838</v>
      </c>
      <c r="H356" s="80" t="s">
        <v>1839</v>
      </c>
      <c r="I356" s="177"/>
      <c r="J356" s="81">
        <v>120.13247568943154</v>
      </c>
      <c r="K356" s="81">
        <v>0.50613669202928535</v>
      </c>
      <c r="L356" s="81">
        <v>7.6062580031794198</v>
      </c>
      <c r="M356" s="81">
        <v>7.0737366906089791</v>
      </c>
      <c r="N356" s="81">
        <v>10.577987932598663</v>
      </c>
      <c r="O356" s="81">
        <v>6.9432847014916135</v>
      </c>
      <c r="P356" s="81">
        <v>9.3257935607173312</v>
      </c>
      <c r="Q356" s="81">
        <v>0.34821525406970683</v>
      </c>
      <c r="R356" s="81">
        <v>0</v>
      </c>
      <c r="S356" s="81">
        <v>0</v>
      </c>
      <c r="T356" s="82"/>
      <c r="U356" s="81">
        <v>4186026</v>
      </c>
      <c r="V356" s="81">
        <v>235</v>
      </c>
      <c r="W356" s="81">
        <v>123</v>
      </c>
      <c r="X356" s="81">
        <v>1553</v>
      </c>
      <c r="Y356" s="81">
        <v>2484</v>
      </c>
      <c r="Z356" s="81">
        <v>3510</v>
      </c>
      <c r="AA356" s="81">
        <v>1877</v>
      </c>
      <c r="AB356" s="81">
        <v>5973</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23.5</v>
      </c>
      <c r="BJ356" s="81">
        <v>0</v>
      </c>
      <c r="BK356" s="81">
        <v>0</v>
      </c>
      <c r="BL356" s="81">
        <v>0</v>
      </c>
      <c r="BM356" s="82"/>
      <c r="BN356" s="81">
        <v>0</v>
      </c>
      <c r="BO356" s="81">
        <v>0</v>
      </c>
      <c r="BP356" s="81">
        <v>1</v>
      </c>
      <c r="BQ356" s="81">
        <v>0</v>
      </c>
      <c r="BR356" s="81">
        <v>0</v>
      </c>
      <c r="BS356" s="81">
        <v>0</v>
      </c>
      <c r="BT356"/>
      <c r="BU356" s="80"/>
      <c r="BV356" s="80"/>
      <c r="BW356" s="80"/>
      <c r="BX356" s="80"/>
      <c r="BY356" s="80"/>
      <c r="BZ356" s="80"/>
      <c r="CA356" s="80"/>
      <c r="CB356" s="80"/>
      <c r="CC356" s="80"/>
    </row>
    <row r="357" spans="1:81">
      <c r="A357" s="80" t="s">
        <v>2207</v>
      </c>
      <c r="B357" s="80">
        <v>262</v>
      </c>
      <c r="C357" s="80">
        <v>7</v>
      </c>
      <c r="D357" s="80">
        <v>16</v>
      </c>
      <c r="E357" s="80">
        <v>2010</v>
      </c>
      <c r="F357" s="80" t="s">
        <v>86</v>
      </c>
      <c r="G357" s="80" t="s">
        <v>1838</v>
      </c>
      <c r="H357" s="80" t="s">
        <v>1839</v>
      </c>
      <c r="I357" s="177"/>
      <c r="J357" s="81">
        <v>105.29123430045588</v>
      </c>
      <c r="K357" s="81">
        <v>0.52785310662302343</v>
      </c>
      <c r="L357" s="81">
        <v>6.9247544238620078</v>
      </c>
      <c r="M357" s="81">
        <v>6.331980896882091</v>
      </c>
      <c r="N357" s="81">
        <v>10.409218415115999</v>
      </c>
      <c r="O357" s="81">
        <v>6.8855729550352507</v>
      </c>
      <c r="P357" s="81">
        <v>9.6410941045563927</v>
      </c>
      <c r="Q357" s="81">
        <v>0.35750332355903552</v>
      </c>
      <c r="R357" s="81">
        <v>0</v>
      </c>
      <c r="S357" s="81">
        <v>0</v>
      </c>
      <c r="T357" s="82"/>
      <c r="U357" s="81">
        <v>4107008</v>
      </c>
      <c r="V357" s="81">
        <v>235</v>
      </c>
      <c r="W357" s="81">
        <v>123</v>
      </c>
      <c r="X357" s="81">
        <v>1553</v>
      </c>
      <c r="Y357" s="81">
        <v>2486</v>
      </c>
      <c r="Z357" s="81">
        <v>3497</v>
      </c>
      <c r="AA357" s="81">
        <v>1892</v>
      </c>
      <c r="AB357" s="81">
        <v>5876</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20.158000000000001</v>
      </c>
      <c r="BJ357" s="81">
        <v>0</v>
      </c>
      <c r="BK357" s="81">
        <v>0</v>
      </c>
      <c r="BL357" s="81">
        <v>0</v>
      </c>
      <c r="BM357" s="82"/>
      <c r="BN357" s="81">
        <v>0</v>
      </c>
      <c r="BO357" s="81">
        <v>0</v>
      </c>
      <c r="BP357" s="81">
        <v>1</v>
      </c>
      <c r="BQ357" s="81">
        <v>0</v>
      </c>
      <c r="BR357" s="81">
        <v>0</v>
      </c>
      <c r="BS357" s="81">
        <v>0</v>
      </c>
      <c r="BT357"/>
      <c r="BU357" s="80">
        <v>20.158000000000001</v>
      </c>
      <c r="BV357" s="80">
        <v>0</v>
      </c>
      <c r="BW357" s="80">
        <v>0</v>
      </c>
      <c r="BX357" s="80">
        <v>0</v>
      </c>
      <c r="BY357" s="80">
        <v>0</v>
      </c>
      <c r="BZ357" s="80">
        <v>0</v>
      </c>
      <c r="CA357" s="80">
        <v>0</v>
      </c>
      <c r="CB357" s="80">
        <v>0</v>
      </c>
      <c r="CC357" s="80">
        <v>0</v>
      </c>
    </row>
    <row r="358" spans="1:81">
      <c r="A358" s="80" t="s">
        <v>2208</v>
      </c>
      <c r="B358" s="80">
        <v>263</v>
      </c>
      <c r="C358" s="80">
        <v>8</v>
      </c>
      <c r="D358" s="80">
        <v>16</v>
      </c>
      <c r="E358" s="80">
        <v>2011</v>
      </c>
      <c r="F358" s="80" t="s">
        <v>87</v>
      </c>
      <c r="G358" s="80" t="s">
        <v>1838</v>
      </c>
      <c r="H358" s="80" t="s">
        <v>1839</v>
      </c>
      <c r="I358" s="177"/>
      <c r="J358" s="81">
        <v>111.64763482692686</v>
      </c>
      <c r="K358" s="81">
        <v>0.73962038652567075</v>
      </c>
      <c r="L358" s="81">
        <v>6.4613004485940619</v>
      </c>
      <c r="M358" s="81">
        <v>7.9990720741428687</v>
      </c>
      <c r="N358" s="81">
        <v>12.443675818398244</v>
      </c>
      <c r="O358" s="81">
        <v>6.6216098061829012</v>
      </c>
      <c r="P358" s="81">
        <v>9.0804194821802415</v>
      </c>
      <c r="Q358" s="81">
        <v>0.405209595262291</v>
      </c>
      <c r="R358" s="81">
        <v>0</v>
      </c>
      <c r="S358" s="81">
        <v>0</v>
      </c>
      <c r="T358" s="82"/>
      <c r="U358" s="81">
        <v>4101473</v>
      </c>
      <c r="V358" s="81">
        <v>235</v>
      </c>
      <c r="W358" s="81">
        <v>123</v>
      </c>
      <c r="X358" s="81">
        <v>1553</v>
      </c>
      <c r="Y358" s="81">
        <v>2469</v>
      </c>
      <c r="Z358" s="81">
        <v>3436</v>
      </c>
      <c r="AA358" s="81">
        <v>1835</v>
      </c>
      <c r="AB358" s="81">
        <v>5774</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19.672000000000001</v>
      </c>
      <c r="BJ358" s="81">
        <v>0</v>
      </c>
      <c r="BK358" s="81">
        <v>0</v>
      </c>
      <c r="BL358" s="81">
        <v>0</v>
      </c>
      <c r="BM358" s="82"/>
      <c r="BN358" s="81">
        <v>0</v>
      </c>
      <c r="BO358" s="81">
        <v>0</v>
      </c>
      <c r="BP358" s="81">
        <v>1</v>
      </c>
      <c r="BQ358" s="81">
        <v>0</v>
      </c>
      <c r="BR358" s="81">
        <v>0</v>
      </c>
      <c r="BS358" s="81">
        <v>0</v>
      </c>
      <c r="BT358"/>
      <c r="BU358" s="80">
        <v>19.672000000000001</v>
      </c>
      <c r="BV358" s="80">
        <v>0</v>
      </c>
      <c r="BW358" s="80">
        <v>0</v>
      </c>
      <c r="BX358" s="80">
        <v>0</v>
      </c>
      <c r="BY358" s="80">
        <v>0</v>
      </c>
      <c r="BZ358" s="80">
        <v>0</v>
      </c>
      <c r="CA358" s="80">
        <v>0</v>
      </c>
      <c r="CB358" s="80">
        <v>0</v>
      </c>
      <c r="CC358" s="80">
        <v>0</v>
      </c>
    </row>
    <row r="359" spans="1:81">
      <c r="A359" s="80" t="s">
        <v>2209</v>
      </c>
      <c r="B359" s="80">
        <v>264</v>
      </c>
      <c r="C359" s="80">
        <v>9</v>
      </c>
      <c r="D359" s="80">
        <v>16</v>
      </c>
      <c r="E359" s="80">
        <v>2012</v>
      </c>
      <c r="F359" s="80" t="s">
        <v>88</v>
      </c>
      <c r="G359" s="80" t="s">
        <v>1838</v>
      </c>
      <c r="H359" s="80" t="s">
        <v>1839</v>
      </c>
      <c r="I359" s="177"/>
      <c r="J359" s="81">
        <v>120.98248357560192</v>
      </c>
      <c r="K359" s="81">
        <v>0.83321097099777841</v>
      </c>
      <c r="L359" s="81">
        <v>6.5192600207333156</v>
      </c>
      <c r="M359" s="81">
        <v>9.9348221003383603</v>
      </c>
      <c r="N359" s="81">
        <v>14.195461902950505</v>
      </c>
      <c r="O359" s="81">
        <v>6.5733270114378124</v>
      </c>
      <c r="P359" s="81">
        <v>9.0425046401116607</v>
      </c>
      <c r="Q359" s="81">
        <v>0.44238545772748078</v>
      </c>
      <c r="R359" s="81">
        <v>0</v>
      </c>
      <c r="S359" s="81">
        <v>0</v>
      </c>
      <c r="T359" s="82"/>
      <c r="U359" s="81">
        <v>4258339</v>
      </c>
      <c r="V359" s="81">
        <v>235</v>
      </c>
      <c r="W359" s="81">
        <v>123</v>
      </c>
      <c r="X359" s="81">
        <v>1553</v>
      </c>
      <c r="Y359" s="81">
        <v>2564</v>
      </c>
      <c r="Z359" s="81">
        <v>3438</v>
      </c>
      <c r="AA359" s="81">
        <v>1817</v>
      </c>
      <c r="AB359" s="81">
        <v>5802</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20.66</v>
      </c>
      <c r="BJ359" s="81">
        <v>0</v>
      </c>
      <c r="BK359" s="81">
        <v>0</v>
      </c>
      <c r="BL359" s="81">
        <v>0</v>
      </c>
      <c r="BM359" s="82"/>
      <c r="BN359" s="81">
        <v>0</v>
      </c>
      <c r="BO359" s="81">
        <v>0</v>
      </c>
      <c r="BP359" s="81">
        <v>1</v>
      </c>
      <c r="BQ359" s="81">
        <v>0</v>
      </c>
      <c r="BR359" s="81">
        <v>0</v>
      </c>
      <c r="BS359" s="81">
        <v>0</v>
      </c>
      <c r="BT359"/>
      <c r="BU359" s="80">
        <v>20.66</v>
      </c>
      <c r="BV359" s="80">
        <v>0</v>
      </c>
      <c r="BW359" s="80">
        <v>0</v>
      </c>
      <c r="BX359" s="80">
        <v>0</v>
      </c>
      <c r="BY359" s="80">
        <v>0</v>
      </c>
      <c r="BZ359" s="80">
        <v>0</v>
      </c>
      <c r="CA359" s="80">
        <v>0</v>
      </c>
      <c r="CB359" s="80">
        <v>0</v>
      </c>
      <c r="CC359" s="80">
        <v>0</v>
      </c>
    </row>
    <row r="360" spans="1:81">
      <c r="A360" s="80" t="s">
        <v>2210</v>
      </c>
      <c r="B360" s="80">
        <v>265</v>
      </c>
      <c r="C360" s="80">
        <v>10</v>
      </c>
      <c r="D360" s="80">
        <v>16</v>
      </c>
      <c r="E360" s="80">
        <v>2013</v>
      </c>
      <c r="F360" s="80" t="s">
        <v>89</v>
      </c>
      <c r="G360" s="80" t="s">
        <v>1838</v>
      </c>
      <c r="H360" s="80" t="s">
        <v>1839</v>
      </c>
      <c r="I360" s="177"/>
      <c r="J360" s="81">
        <v>126.42469105249582</v>
      </c>
      <c r="K360" s="81">
        <v>0.68865170958445077</v>
      </c>
      <c r="L360" s="81">
        <v>5.7570206525331633</v>
      </c>
      <c r="M360" s="81">
        <v>9.2396220770398472</v>
      </c>
      <c r="N360" s="81">
        <v>13.698269580444942</v>
      </c>
      <c r="O360" s="81">
        <v>6.4479545116879677</v>
      </c>
      <c r="P360" s="81">
        <v>9.2863810999936742</v>
      </c>
      <c r="Q360" s="81">
        <v>0.44433410258349981</v>
      </c>
      <c r="R360" s="81">
        <v>0</v>
      </c>
      <c r="S360" s="81">
        <v>0</v>
      </c>
      <c r="T360" s="82"/>
      <c r="U360" s="81">
        <v>4530906</v>
      </c>
      <c r="V360" s="81">
        <v>235</v>
      </c>
      <c r="W360" s="81">
        <v>123</v>
      </c>
      <c r="X360" s="81">
        <v>1553</v>
      </c>
      <c r="Y360" s="81">
        <v>2553</v>
      </c>
      <c r="Z360" s="81">
        <v>3523</v>
      </c>
      <c r="AA360" s="81">
        <v>1859</v>
      </c>
      <c r="AB360" s="81">
        <v>5744</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20.58</v>
      </c>
      <c r="BJ360" s="81">
        <v>0</v>
      </c>
      <c r="BK360" s="81">
        <v>0</v>
      </c>
      <c r="BL360" s="81">
        <v>0</v>
      </c>
      <c r="BM360" s="82"/>
      <c r="BN360" s="81">
        <v>0</v>
      </c>
      <c r="BO360" s="81">
        <v>0</v>
      </c>
      <c r="BP360" s="81">
        <v>1</v>
      </c>
      <c r="BQ360" s="81">
        <v>0</v>
      </c>
      <c r="BR360" s="81">
        <v>0</v>
      </c>
      <c r="BS360" s="81">
        <v>0</v>
      </c>
      <c r="BT360"/>
      <c r="BU360" s="80">
        <v>20.58</v>
      </c>
      <c r="BV360" s="80">
        <v>0</v>
      </c>
      <c r="BW360" s="80">
        <v>0</v>
      </c>
      <c r="BX360" s="80">
        <v>0</v>
      </c>
      <c r="BY360" s="80">
        <v>0</v>
      </c>
      <c r="BZ360" s="80">
        <v>0</v>
      </c>
      <c r="CA360" s="80">
        <v>0</v>
      </c>
      <c r="CB360" s="80">
        <v>0</v>
      </c>
      <c r="CC360" s="80">
        <v>0</v>
      </c>
    </row>
    <row r="361" spans="1:81">
      <c r="A361" s="80" t="s">
        <v>2211</v>
      </c>
      <c r="B361" s="80">
        <v>266</v>
      </c>
      <c r="C361" s="80">
        <v>11</v>
      </c>
      <c r="D361" s="80">
        <v>16</v>
      </c>
      <c r="E361" s="80">
        <v>2014</v>
      </c>
      <c r="F361" s="80" t="s">
        <v>90</v>
      </c>
      <c r="G361" s="80" t="s">
        <v>1838</v>
      </c>
      <c r="H361" s="80" t="s">
        <v>1839</v>
      </c>
      <c r="I361" s="177"/>
      <c r="J361" s="81">
        <v>88.521395179585923</v>
      </c>
      <c r="K361" s="81">
        <v>0.68465236055096101</v>
      </c>
      <c r="L361" s="81">
        <v>6.2818694847666725</v>
      </c>
      <c r="M361" s="81">
        <v>8.3857796676517733</v>
      </c>
      <c r="N361" s="81">
        <v>14.481973499225514</v>
      </c>
      <c r="O361" s="81">
        <v>6.1273988727065802</v>
      </c>
      <c r="P361" s="81">
        <v>9.2894882512136494</v>
      </c>
      <c r="Q361" s="81">
        <v>0.41889652759970097</v>
      </c>
      <c r="R361" s="81">
        <v>0</v>
      </c>
      <c r="S361" s="81">
        <v>0</v>
      </c>
      <c r="T361" s="82"/>
      <c r="U361" s="81">
        <v>3523428</v>
      </c>
      <c r="V361" s="81">
        <v>203</v>
      </c>
      <c r="W361" s="81">
        <v>137</v>
      </c>
      <c r="X361" s="81">
        <v>1340</v>
      </c>
      <c r="Y361" s="81">
        <v>2549</v>
      </c>
      <c r="Z361" s="81">
        <v>3526</v>
      </c>
      <c r="AA361" s="81">
        <v>1850</v>
      </c>
      <c r="AB361" s="81">
        <v>5644</v>
      </c>
      <c r="AC361" s="81">
        <v>0</v>
      </c>
      <c r="AD361" s="81">
        <v>0</v>
      </c>
      <c r="AE361" s="82"/>
      <c r="AF361" s="81">
        <v>28695338.126853675</v>
      </c>
      <c r="AG361" s="81">
        <v>480416.89209661819</v>
      </c>
      <c r="AH361" s="81">
        <v>1021746.7204301608</v>
      </c>
      <c r="AI361" s="81">
        <v>8824454.4342215843</v>
      </c>
      <c r="AJ361" s="81">
        <v>10963187.50424909</v>
      </c>
      <c r="AK361" s="81">
        <v>0</v>
      </c>
      <c r="AL361" s="81">
        <v>0</v>
      </c>
      <c r="AM361" s="81">
        <v>774836.86049472319</v>
      </c>
      <c r="AN361" s="81">
        <v>0</v>
      </c>
      <c r="AO361" s="81">
        <v>0</v>
      </c>
      <c r="AP361" s="82"/>
      <c r="AQ361" s="81">
        <v>107</v>
      </c>
      <c r="AR361" s="81">
        <v>15</v>
      </c>
      <c r="AS361" s="81">
        <v>0</v>
      </c>
      <c r="AT361" s="81">
        <v>0</v>
      </c>
      <c r="AU361" s="81">
        <v>0</v>
      </c>
      <c r="AV361" s="81">
        <v>0</v>
      </c>
      <c r="AW361" s="81" t="s">
        <v>564</v>
      </c>
      <c r="AX361" s="82"/>
      <c r="AY361" s="81">
        <v>693.52599999999995</v>
      </c>
      <c r="AZ361" s="81">
        <v>1532.3</v>
      </c>
      <c r="BA361" s="81">
        <v>0</v>
      </c>
      <c r="BB361" s="81">
        <v>0</v>
      </c>
      <c r="BC361" s="81">
        <v>0</v>
      </c>
      <c r="BD361" s="81">
        <v>0</v>
      </c>
      <c r="BE361" s="81" t="s">
        <v>564</v>
      </c>
      <c r="BF361" s="82"/>
      <c r="BG361" s="81">
        <v>0</v>
      </c>
      <c r="BH361" s="81">
        <v>0</v>
      </c>
      <c r="BI361" s="81">
        <v>20.123000000000001</v>
      </c>
      <c r="BJ361" s="81">
        <v>0</v>
      </c>
      <c r="BK361" s="81">
        <v>0</v>
      </c>
      <c r="BL361" s="81">
        <v>0</v>
      </c>
      <c r="BM361" s="82"/>
      <c r="BN361" s="81">
        <v>0</v>
      </c>
      <c r="BO361" s="81">
        <v>0</v>
      </c>
      <c r="BP361" s="81">
        <v>1</v>
      </c>
      <c r="BQ361" s="81">
        <v>0</v>
      </c>
      <c r="BR361" s="81">
        <v>0</v>
      </c>
      <c r="BS361" s="81">
        <v>0</v>
      </c>
      <c r="BT361"/>
      <c r="BU361" s="80">
        <v>20.123000000000001</v>
      </c>
      <c r="BV361" s="80">
        <v>0</v>
      </c>
      <c r="BW361" s="80">
        <v>0</v>
      </c>
      <c r="BX361" s="80">
        <v>0</v>
      </c>
      <c r="BY361" s="80">
        <v>0</v>
      </c>
      <c r="BZ361" s="80">
        <v>0</v>
      </c>
      <c r="CA361" s="80">
        <v>0</v>
      </c>
      <c r="CB361" s="80">
        <v>0</v>
      </c>
      <c r="CC361" s="80">
        <v>0</v>
      </c>
    </row>
    <row r="362" spans="1:81">
      <c r="A362" s="80" t="s">
        <v>2212</v>
      </c>
      <c r="B362" s="80">
        <v>267</v>
      </c>
      <c r="C362" s="80">
        <v>12</v>
      </c>
      <c r="D362" s="80">
        <v>16</v>
      </c>
      <c r="E362" s="80">
        <v>2015</v>
      </c>
      <c r="F362" s="80" t="s">
        <v>91</v>
      </c>
      <c r="G362" s="80" t="s">
        <v>1838</v>
      </c>
      <c r="H362" s="80" t="s">
        <v>1839</v>
      </c>
      <c r="I362" s="177"/>
      <c r="J362" s="81">
        <v>124.07743135291445</v>
      </c>
      <c r="K362" s="81">
        <v>0.65651044224669031</v>
      </c>
      <c r="L362" s="81">
        <v>6.6123229807922836</v>
      </c>
      <c r="M362" s="81">
        <v>8.1138526619725209</v>
      </c>
      <c r="N362" s="81">
        <v>13.19846814478872</v>
      </c>
      <c r="O362" s="81">
        <v>6.082695764054745</v>
      </c>
      <c r="P362" s="81">
        <v>9.2364938259151295</v>
      </c>
      <c r="Q362" s="81">
        <v>0.39939825319889027</v>
      </c>
      <c r="R362" s="81">
        <v>0</v>
      </c>
      <c r="S362" s="81">
        <v>0</v>
      </c>
      <c r="T362" s="82"/>
      <c r="U362" s="81">
        <v>4951562</v>
      </c>
      <c r="V362" s="81">
        <v>203</v>
      </c>
      <c r="W362" s="81">
        <v>137</v>
      </c>
      <c r="X362" s="81">
        <v>1340</v>
      </c>
      <c r="Y362" s="81">
        <v>2524</v>
      </c>
      <c r="Z362" s="81">
        <v>3534</v>
      </c>
      <c r="AA362" s="81">
        <v>1838</v>
      </c>
      <c r="AB362" s="81">
        <v>5497</v>
      </c>
      <c r="AC362" s="81">
        <v>0</v>
      </c>
      <c r="AD362" s="81">
        <v>0</v>
      </c>
      <c r="AE362" s="82"/>
      <c r="AF362" s="81">
        <v>38212692.236057207</v>
      </c>
      <c r="AG362" s="81">
        <v>437380.3000394337</v>
      </c>
      <c r="AH362" s="81">
        <v>854985.68933505006</v>
      </c>
      <c r="AI362" s="81">
        <v>8522508.7600566614</v>
      </c>
      <c r="AJ362" s="81">
        <v>10417948.093054786</v>
      </c>
      <c r="AK362" s="81">
        <v>0</v>
      </c>
      <c r="AL362" s="81">
        <v>0</v>
      </c>
      <c r="AM362" s="81">
        <v>753340.79095226736</v>
      </c>
      <c r="AN362" s="81">
        <v>0</v>
      </c>
      <c r="AO362" s="81">
        <v>0</v>
      </c>
      <c r="AP362" s="82"/>
      <c r="AQ362" s="81">
        <v>109</v>
      </c>
      <c r="AR362" s="81">
        <v>15</v>
      </c>
      <c r="AS362" s="81">
        <v>0</v>
      </c>
      <c r="AT362" s="81">
        <v>0</v>
      </c>
      <c r="AU362" s="81">
        <v>0</v>
      </c>
      <c r="AV362" s="81">
        <v>0</v>
      </c>
      <c r="AW362" s="81" t="s">
        <v>564</v>
      </c>
      <c r="AX362" s="82"/>
      <c r="AY362" s="81">
        <v>707.726</v>
      </c>
      <c r="AZ362" s="81">
        <v>1532.3</v>
      </c>
      <c r="BA362" s="81">
        <v>0</v>
      </c>
      <c r="BB362" s="81">
        <v>0</v>
      </c>
      <c r="BC362" s="81">
        <v>0</v>
      </c>
      <c r="BD362" s="81">
        <v>0</v>
      </c>
      <c r="BE362" s="81" t="s">
        <v>564</v>
      </c>
      <c r="BF362" s="82"/>
      <c r="BG362" s="81">
        <v>0</v>
      </c>
      <c r="BH362" s="81">
        <v>0</v>
      </c>
      <c r="BI362" s="81">
        <v>21.111999999999998</v>
      </c>
      <c r="BJ362" s="81">
        <v>0</v>
      </c>
      <c r="BK362" s="81">
        <v>0</v>
      </c>
      <c r="BL362" s="81">
        <v>0</v>
      </c>
      <c r="BM362" s="82"/>
      <c r="BN362" s="81">
        <v>0</v>
      </c>
      <c r="BO362" s="81">
        <v>0</v>
      </c>
      <c r="BP362" s="81">
        <v>1</v>
      </c>
      <c r="BQ362" s="81">
        <v>0</v>
      </c>
      <c r="BR362" s="81">
        <v>0</v>
      </c>
      <c r="BS362" s="81">
        <v>0</v>
      </c>
      <c r="BT362"/>
      <c r="BU362" s="80">
        <v>21.111999999999998</v>
      </c>
      <c r="BV362" s="80">
        <v>0</v>
      </c>
      <c r="BW362" s="80">
        <v>0</v>
      </c>
      <c r="BX362" s="80">
        <v>0</v>
      </c>
      <c r="BY362" s="80">
        <v>0</v>
      </c>
      <c r="BZ362" s="80">
        <v>0</v>
      </c>
      <c r="CA362" s="80">
        <v>0</v>
      </c>
      <c r="CB362" s="80">
        <v>0</v>
      </c>
      <c r="CC362" s="80">
        <v>0</v>
      </c>
    </row>
    <row r="363" spans="1:81">
      <c r="A363" s="80" t="s">
        <v>2213</v>
      </c>
      <c r="B363" s="80">
        <v>268</v>
      </c>
      <c r="C363" s="80">
        <v>13</v>
      </c>
      <c r="D363" s="80">
        <v>16</v>
      </c>
      <c r="E363" s="80">
        <v>2016</v>
      </c>
      <c r="F363" s="80" t="s">
        <v>92</v>
      </c>
      <c r="G363" s="80" t="s">
        <v>1838</v>
      </c>
      <c r="H363" s="80" t="s">
        <v>1839</v>
      </c>
      <c r="I363" s="177"/>
      <c r="J363" s="81">
        <v>129.24362952854636</v>
      </c>
      <c r="K363" s="81">
        <v>0.61927189507348412</v>
      </c>
      <c r="L363" s="81">
        <v>7.110549442883018</v>
      </c>
      <c r="M363" s="81">
        <v>6.9566876640843969</v>
      </c>
      <c r="N363" s="81">
        <v>13.161400953882186</v>
      </c>
      <c r="O363" s="81">
        <v>5.9323177452010052</v>
      </c>
      <c r="P363" s="81">
        <v>11.092462175460621</v>
      </c>
      <c r="Q363" s="81">
        <v>0.37759882089308228</v>
      </c>
      <c r="R363" s="81">
        <v>0</v>
      </c>
      <c r="S363" s="81">
        <v>0</v>
      </c>
      <c r="T363" s="82"/>
      <c r="U363" s="81">
        <v>4909462</v>
      </c>
      <c r="V363" s="81">
        <v>203</v>
      </c>
      <c r="W363" s="81">
        <v>137</v>
      </c>
      <c r="X363" s="81">
        <v>1340</v>
      </c>
      <c r="Y363" s="81">
        <v>2475</v>
      </c>
      <c r="Z363" s="81">
        <v>3489</v>
      </c>
      <c r="AA363" s="81">
        <v>2283</v>
      </c>
      <c r="AB363" s="81">
        <v>5346</v>
      </c>
      <c r="AC363" s="81">
        <v>0</v>
      </c>
      <c r="AD363" s="81">
        <v>0</v>
      </c>
      <c r="AE363" s="82"/>
      <c r="AF363" s="81">
        <v>40500586.614712313</v>
      </c>
      <c r="AG363" s="81">
        <v>416912.87490833702</v>
      </c>
      <c r="AH363" s="81">
        <v>724642.5016467846</v>
      </c>
      <c r="AI363" s="81">
        <v>8507162.939357562</v>
      </c>
      <c r="AJ363" s="81">
        <v>10633083.12321529</v>
      </c>
      <c r="AK363" s="81">
        <v>0</v>
      </c>
      <c r="AL363" s="81">
        <v>0</v>
      </c>
      <c r="AM363" s="81">
        <v>733216.06910816522</v>
      </c>
      <c r="AN363" s="81">
        <v>0</v>
      </c>
      <c r="AO363" s="81">
        <v>0</v>
      </c>
      <c r="AP363" s="82"/>
      <c r="AQ363" s="81">
        <v>115</v>
      </c>
      <c r="AR363" s="81">
        <v>18</v>
      </c>
      <c r="AS363" s="81">
        <v>0</v>
      </c>
      <c r="AT363" s="81">
        <v>0</v>
      </c>
      <c r="AU363" s="81">
        <v>0</v>
      </c>
      <c r="AV363" s="81">
        <v>0</v>
      </c>
      <c r="AW363" s="81" t="s">
        <v>564</v>
      </c>
      <c r="AX363" s="82"/>
      <c r="AY363" s="81">
        <v>741.82600000000002</v>
      </c>
      <c r="AZ363" s="81">
        <v>3168.3</v>
      </c>
      <c r="BA363" s="81">
        <v>0</v>
      </c>
      <c r="BB363" s="81">
        <v>0</v>
      </c>
      <c r="BC363" s="81">
        <v>0</v>
      </c>
      <c r="BD363" s="81">
        <v>0</v>
      </c>
      <c r="BE363" s="81" t="s">
        <v>564</v>
      </c>
      <c r="BF363" s="82"/>
      <c r="BG363" s="81">
        <v>0</v>
      </c>
      <c r="BH363" s="81">
        <v>0</v>
      </c>
      <c r="BI363" s="81">
        <v>19.791</v>
      </c>
      <c r="BJ363" s="81">
        <v>0</v>
      </c>
      <c r="BK363" s="81">
        <v>0</v>
      </c>
      <c r="BL363" s="81">
        <v>0</v>
      </c>
      <c r="BM363" s="82"/>
      <c r="BN363" s="81">
        <v>0</v>
      </c>
      <c r="BO363" s="81">
        <v>0</v>
      </c>
      <c r="BP363" s="81">
        <v>1</v>
      </c>
      <c r="BQ363" s="81">
        <v>0</v>
      </c>
      <c r="BR363" s="81">
        <v>0</v>
      </c>
      <c r="BS363" s="81">
        <v>0</v>
      </c>
      <c r="BT363"/>
      <c r="BU363" s="80">
        <v>19.791</v>
      </c>
      <c r="BV363" s="80">
        <v>0</v>
      </c>
      <c r="BW363" s="80">
        <v>0</v>
      </c>
      <c r="BX363" s="80">
        <v>0</v>
      </c>
      <c r="BY363" s="80">
        <v>0</v>
      </c>
      <c r="BZ363" s="80">
        <v>0</v>
      </c>
      <c r="CA363" s="80">
        <v>0</v>
      </c>
      <c r="CB363" s="80">
        <v>0</v>
      </c>
      <c r="CC363" s="80">
        <v>0</v>
      </c>
    </row>
    <row r="364" spans="1:81">
      <c r="A364" s="80" t="s">
        <v>2214</v>
      </c>
      <c r="B364" s="80">
        <v>269</v>
      </c>
      <c r="C364" s="80">
        <v>14</v>
      </c>
      <c r="D364" s="80">
        <v>16</v>
      </c>
      <c r="E364" s="80">
        <v>2017</v>
      </c>
      <c r="F364" s="80" t="s">
        <v>71</v>
      </c>
      <c r="G364" s="80" t="s">
        <v>1838</v>
      </c>
      <c r="H364" s="80" t="s">
        <v>1839</v>
      </c>
      <c r="I364" s="177"/>
      <c r="J364" s="81">
        <v>122.1935869034976</v>
      </c>
      <c r="K364" s="81">
        <v>0.63280315441290114</v>
      </c>
      <c r="L364" s="81">
        <v>6.4187644790541247</v>
      </c>
      <c r="M364" s="81">
        <v>6.9754009485821653</v>
      </c>
      <c r="N364" s="81">
        <v>12.811542330868756</v>
      </c>
      <c r="O364" s="81">
        <v>5.8271537198332091</v>
      </c>
      <c r="P364" s="81">
        <v>10.94494828990465</v>
      </c>
      <c r="Q364" s="81">
        <v>0.35810035443155275</v>
      </c>
      <c r="R364" s="81">
        <v>0</v>
      </c>
      <c r="S364" s="81">
        <v>0.11449698281537619</v>
      </c>
      <c r="T364" s="82"/>
      <c r="U364" s="81">
        <v>4567305</v>
      </c>
      <c r="V364" s="81">
        <v>203</v>
      </c>
      <c r="W364" s="81">
        <v>137</v>
      </c>
      <c r="X364" s="81">
        <v>1340</v>
      </c>
      <c r="Y364" s="81">
        <v>2462</v>
      </c>
      <c r="Z364" s="81">
        <v>3484</v>
      </c>
      <c r="AA364" s="81">
        <v>2267</v>
      </c>
      <c r="AB364" s="81">
        <v>5243</v>
      </c>
      <c r="AC364" s="81">
        <v>0</v>
      </c>
      <c r="AD364" s="81">
        <v>0.11449698281537619</v>
      </c>
      <c r="AE364" s="82"/>
      <c r="AF364" s="81">
        <v>37023822.974156201</v>
      </c>
      <c r="AG364" s="81">
        <v>418124.23534761672</v>
      </c>
      <c r="AH364" s="81">
        <v>885227.48523835524</v>
      </c>
      <c r="AI364" s="81">
        <v>8296690.3732869364</v>
      </c>
      <c r="AJ364" s="81">
        <v>9269236.0419600103</v>
      </c>
      <c r="AK364" s="81">
        <v>0</v>
      </c>
      <c r="AL364" s="81">
        <v>0</v>
      </c>
      <c r="AM364" s="81">
        <v>720214.5632457746</v>
      </c>
      <c r="AN364" s="81">
        <v>0</v>
      </c>
      <c r="AO364" s="81">
        <v>0</v>
      </c>
      <c r="AP364" s="82"/>
      <c r="AQ364" s="81">
        <v>117</v>
      </c>
      <c r="AR364" s="81">
        <v>18</v>
      </c>
      <c r="AS364" s="81">
        <v>0</v>
      </c>
      <c r="AT364" s="81">
        <v>0</v>
      </c>
      <c r="AU364" s="81">
        <v>0</v>
      </c>
      <c r="AV364" s="81">
        <v>0</v>
      </c>
      <c r="AW364" s="81" t="s">
        <v>564</v>
      </c>
      <c r="AX364" s="82"/>
      <c r="AY364" s="81">
        <v>750.12599999999998</v>
      </c>
      <c r="AZ364" s="81">
        <v>3168.3</v>
      </c>
      <c r="BA364" s="81">
        <v>0</v>
      </c>
      <c r="BB364" s="81">
        <v>0</v>
      </c>
      <c r="BC364" s="81">
        <v>0</v>
      </c>
      <c r="BD364" s="81">
        <v>0</v>
      </c>
      <c r="BE364" s="81" t="s">
        <v>564</v>
      </c>
      <c r="BF364" s="82"/>
      <c r="BG364" s="81">
        <v>0</v>
      </c>
      <c r="BH364" s="81">
        <v>0</v>
      </c>
      <c r="BI364" s="81">
        <v>20.76</v>
      </c>
      <c r="BJ364" s="81">
        <v>0</v>
      </c>
      <c r="BK364" s="81">
        <v>0</v>
      </c>
      <c r="BL364" s="81">
        <v>0</v>
      </c>
      <c r="BM364" s="82"/>
      <c r="BN364" s="81">
        <v>0</v>
      </c>
      <c r="BO364" s="81">
        <v>0</v>
      </c>
      <c r="BP364" s="81">
        <v>1</v>
      </c>
      <c r="BQ364" s="81">
        <v>0</v>
      </c>
      <c r="BR364" s="81">
        <v>0</v>
      </c>
      <c r="BS364" s="81">
        <v>0</v>
      </c>
      <c r="BT364"/>
      <c r="BU364" s="80">
        <v>20.76</v>
      </c>
      <c r="BV364" s="80">
        <v>0</v>
      </c>
      <c r="BW364" s="80">
        <v>0</v>
      </c>
      <c r="BX364" s="80">
        <v>0</v>
      </c>
      <c r="BY364" s="80">
        <v>0</v>
      </c>
      <c r="BZ364" s="80">
        <v>0</v>
      </c>
      <c r="CA364" s="80">
        <v>0</v>
      </c>
      <c r="CB364" s="80">
        <v>0</v>
      </c>
      <c r="CC364" s="80">
        <v>0</v>
      </c>
    </row>
    <row r="365" spans="1:81">
      <c r="A365" s="80" t="s">
        <v>2215</v>
      </c>
      <c r="B365" s="80">
        <v>270</v>
      </c>
      <c r="C365" s="80">
        <v>15</v>
      </c>
      <c r="D365" s="80">
        <v>16</v>
      </c>
      <c r="E365" s="80">
        <v>2018</v>
      </c>
      <c r="F365" s="80" t="s">
        <v>93</v>
      </c>
      <c r="G365" s="80" t="s">
        <v>1838</v>
      </c>
      <c r="H365" s="80" t="s">
        <v>1839</v>
      </c>
      <c r="I365" s="177"/>
      <c r="J365" s="81">
        <v>121.68526188507002</v>
      </c>
      <c r="K365" s="81">
        <v>0.58896833942017113</v>
      </c>
      <c r="L365" s="81">
        <v>5.8883896500512902</v>
      </c>
      <c r="M365" s="81">
        <v>7.0098041588424147</v>
      </c>
      <c r="N365" s="81">
        <v>11.881608095758837</v>
      </c>
      <c r="O365" s="81">
        <v>5.6389002916306259</v>
      </c>
      <c r="P365" s="81">
        <v>10.764301399241937</v>
      </c>
      <c r="Q365" s="81">
        <v>0.33033429056092828</v>
      </c>
      <c r="R365" s="81">
        <v>0</v>
      </c>
      <c r="S365" s="81">
        <v>0.33001177374655893</v>
      </c>
      <c r="T365" s="82"/>
      <c r="U365" s="81">
        <v>4752441</v>
      </c>
      <c r="V365" s="81">
        <v>203</v>
      </c>
      <c r="W365" s="81">
        <v>137</v>
      </c>
      <c r="X365" s="81">
        <v>1340</v>
      </c>
      <c r="Y365" s="81">
        <v>2480</v>
      </c>
      <c r="Z365" s="81">
        <v>3436</v>
      </c>
      <c r="AA365" s="81">
        <v>2252</v>
      </c>
      <c r="AB365" s="81">
        <v>5212</v>
      </c>
      <c r="AC365" s="81">
        <v>0</v>
      </c>
      <c r="AD365" s="81">
        <v>0.33001177374655888</v>
      </c>
      <c r="AE365" s="82"/>
      <c r="AF365" s="81">
        <v>38671912.956551999</v>
      </c>
      <c r="AG365" s="81">
        <v>378302.40852857189</v>
      </c>
      <c r="AH365" s="81">
        <v>834327.01375955087</v>
      </c>
      <c r="AI365" s="81">
        <v>8480912.2809826564</v>
      </c>
      <c r="AJ365" s="81">
        <v>9049215.7809183765</v>
      </c>
      <c r="AK365" s="81">
        <v>0</v>
      </c>
      <c r="AL365" s="81">
        <v>0</v>
      </c>
      <c r="AM365" s="81">
        <v>717437.58902911388</v>
      </c>
      <c r="AN365" s="81">
        <v>0</v>
      </c>
      <c r="AO365" s="81">
        <v>0</v>
      </c>
      <c r="AP365" s="82"/>
      <c r="AQ365" s="81">
        <v>118</v>
      </c>
      <c r="AR365" s="81">
        <v>23</v>
      </c>
      <c r="AS365" s="81">
        <v>0</v>
      </c>
      <c r="AT365" s="81">
        <v>0</v>
      </c>
      <c r="AU365" s="81">
        <v>0</v>
      </c>
      <c r="AV365" s="81">
        <v>0</v>
      </c>
      <c r="AW365" s="81" t="s">
        <v>564</v>
      </c>
      <c r="AX365" s="82"/>
      <c r="AY365" s="81">
        <v>753.54600000000039</v>
      </c>
      <c r="AZ365" s="81">
        <v>4360.8</v>
      </c>
      <c r="BA365" s="81">
        <v>0</v>
      </c>
      <c r="BB365" s="81">
        <v>0</v>
      </c>
      <c r="BC365" s="81">
        <v>0</v>
      </c>
      <c r="BD365" s="81">
        <v>0</v>
      </c>
      <c r="BE365" s="81" t="s">
        <v>564</v>
      </c>
      <c r="BF365" s="82"/>
      <c r="BG365" s="81">
        <v>0</v>
      </c>
      <c r="BH365" s="81">
        <v>0</v>
      </c>
      <c r="BI365" s="81">
        <v>20.893000000000001</v>
      </c>
      <c r="BJ365" s="81">
        <v>0</v>
      </c>
      <c r="BK365" s="81">
        <v>0</v>
      </c>
      <c r="BL365" s="81">
        <v>0</v>
      </c>
      <c r="BM365" s="82"/>
      <c r="BN365" s="81">
        <v>0</v>
      </c>
      <c r="BO365" s="81">
        <v>0</v>
      </c>
      <c r="BP365" s="81">
        <v>1</v>
      </c>
      <c r="BQ365" s="81">
        <v>0</v>
      </c>
      <c r="BR365" s="81">
        <v>0</v>
      </c>
      <c r="BS365" s="81">
        <v>0</v>
      </c>
      <c r="BT365"/>
      <c r="BU365" s="80">
        <v>20.893000000000001</v>
      </c>
      <c r="BV365" s="80">
        <v>0</v>
      </c>
      <c r="BW365" s="80">
        <v>0</v>
      </c>
      <c r="BX365" s="80">
        <v>0</v>
      </c>
      <c r="BY365" s="80">
        <v>0</v>
      </c>
      <c r="BZ365" s="80">
        <v>0</v>
      </c>
      <c r="CA365" s="80">
        <v>0</v>
      </c>
      <c r="CB365" s="80">
        <v>0</v>
      </c>
      <c r="CC365" s="80">
        <v>0</v>
      </c>
    </row>
    <row r="366" spans="1:81">
      <c r="A366" s="80" t="s">
        <v>2216</v>
      </c>
      <c r="B366" s="80">
        <v>271</v>
      </c>
      <c r="C366" s="80">
        <v>16</v>
      </c>
      <c r="D366" s="80">
        <v>16</v>
      </c>
      <c r="E366" s="80">
        <v>2019</v>
      </c>
      <c r="F366" s="80" t="s">
        <v>73</v>
      </c>
      <c r="G366" s="80" t="s">
        <v>1838</v>
      </c>
      <c r="H366" s="80" t="s">
        <v>1839</v>
      </c>
      <c r="I366" s="177"/>
      <c r="J366" s="81">
        <v>116.15102163549277</v>
      </c>
      <c r="K366" s="81">
        <v>0.54651925017115466</v>
      </c>
      <c r="L366" s="81">
        <v>5.9147716448671606</v>
      </c>
      <c r="M366" s="81">
        <v>6.2884308413732732</v>
      </c>
      <c r="N366" s="81">
        <v>12.120499868337323</v>
      </c>
      <c r="O366" s="81">
        <v>5.4530772257066786</v>
      </c>
      <c r="P366" s="81">
        <v>8.5916186669420664</v>
      </c>
      <c r="Q366" s="81">
        <v>0.31539362528516612</v>
      </c>
      <c r="R366" s="81">
        <v>0</v>
      </c>
      <c r="S366" s="81">
        <v>0.35927601907077622</v>
      </c>
      <c r="T366" s="82"/>
      <c r="U366" s="81">
        <v>4771960</v>
      </c>
      <c r="V366" s="81">
        <v>203</v>
      </c>
      <c r="W366" s="81">
        <v>137</v>
      </c>
      <c r="X366" s="81">
        <v>1340</v>
      </c>
      <c r="Y366" s="81">
        <v>2499</v>
      </c>
      <c r="Z366" s="81">
        <v>3414</v>
      </c>
      <c r="AA366" s="81">
        <v>1784</v>
      </c>
      <c r="AB366" s="81">
        <v>5111</v>
      </c>
      <c r="AC366" s="81">
        <v>0</v>
      </c>
      <c r="AD366" s="81">
        <v>0.35927601907077622</v>
      </c>
      <c r="AE366" s="82"/>
      <c r="AF366" s="81">
        <v>38103289.874353781</v>
      </c>
      <c r="AG366" s="81">
        <v>378190.38256843481</v>
      </c>
      <c r="AH366" s="81">
        <v>900823.95958659193</v>
      </c>
      <c r="AI366" s="81">
        <v>8310589.9904756825</v>
      </c>
      <c r="AJ366" s="81">
        <v>9273945.6489650961</v>
      </c>
      <c r="AK366" s="81">
        <v>0</v>
      </c>
      <c r="AL366" s="81">
        <v>0</v>
      </c>
      <c r="AM366" s="81">
        <v>696079.72441259969</v>
      </c>
      <c r="AN366" s="81">
        <v>0</v>
      </c>
      <c r="AO366" s="81">
        <v>0</v>
      </c>
      <c r="AP366" s="82"/>
      <c r="AQ366" s="81">
        <v>119</v>
      </c>
      <c r="AR366" s="81">
        <v>32</v>
      </c>
      <c r="AS366" s="81">
        <v>0</v>
      </c>
      <c r="AT366" s="81">
        <v>0</v>
      </c>
      <c r="AU366" s="81">
        <v>0</v>
      </c>
      <c r="AV366" s="81">
        <v>0</v>
      </c>
      <c r="AW366" s="81" t="s">
        <v>564</v>
      </c>
      <c r="AX366" s="82"/>
      <c r="AY366" s="81">
        <v>763.54600000000005</v>
      </c>
      <c r="AZ366" s="81">
        <v>4806.3</v>
      </c>
      <c r="BA366" s="81">
        <v>0</v>
      </c>
      <c r="BB366" s="81">
        <v>0</v>
      </c>
      <c r="BC366" s="81">
        <v>0</v>
      </c>
      <c r="BD366" s="81">
        <v>0</v>
      </c>
      <c r="BE366" s="81" t="s">
        <v>564</v>
      </c>
      <c r="BF366" s="82"/>
      <c r="BG366" s="81">
        <v>0</v>
      </c>
      <c r="BH366" s="81">
        <v>0</v>
      </c>
      <c r="BI366" s="81">
        <v>16.553999999999998</v>
      </c>
      <c r="BJ366" s="81">
        <v>0</v>
      </c>
      <c r="BK366" s="81">
        <v>0</v>
      </c>
      <c r="BL366" s="81">
        <v>0</v>
      </c>
      <c r="BM366" s="82"/>
      <c r="BN366" s="81">
        <v>0</v>
      </c>
      <c r="BO366" s="81">
        <v>0</v>
      </c>
      <c r="BP366" s="81">
        <v>1</v>
      </c>
      <c r="BQ366" s="81">
        <v>0</v>
      </c>
      <c r="BR366" s="81">
        <v>0</v>
      </c>
      <c r="BS366" s="81">
        <v>0</v>
      </c>
      <c r="BT366"/>
      <c r="BU366" s="80">
        <v>16.553999999999998</v>
      </c>
      <c r="BV366" s="80">
        <v>0</v>
      </c>
      <c r="BW366" s="80">
        <v>0</v>
      </c>
      <c r="BX366" s="80">
        <v>0</v>
      </c>
      <c r="BY366" s="80">
        <v>0</v>
      </c>
      <c r="BZ366" s="80">
        <v>0</v>
      </c>
      <c r="CA366" s="80">
        <v>0</v>
      </c>
      <c r="CB366" s="80">
        <v>0</v>
      </c>
      <c r="CC366" s="80">
        <v>0</v>
      </c>
    </row>
    <row r="367" spans="1:81">
      <c r="A367" s="80" t="s">
        <v>2217</v>
      </c>
      <c r="B367" s="80">
        <v>272</v>
      </c>
      <c r="C367" s="80">
        <v>17</v>
      </c>
      <c r="D367" s="80">
        <v>16</v>
      </c>
      <c r="E367" s="80">
        <v>2020</v>
      </c>
      <c r="F367" s="80" t="s">
        <v>218</v>
      </c>
      <c r="G367" s="80" t="s">
        <v>1838</v>
      </c>
      <c r="H367" s="80" t="s">
        <v>1839</v>
      </c>
      <c r="I367" s="177"/>
      <c r="J367" s="81">
        <v>95.506106104999347</v>
      </c>
      <c r="K367" s="81">
        <v>0.53542313610339565</v>
      </c>
      <c r="L367" s="81">
        <v>11.855425963839275</v>
      </c>
      <c r="M367" s="81">
        <v>5.8015286588964443</v>
      </c>
      <c r="N367" s="81">
        <v>10.784606238011509</v>
      </c>
      <c r="O367" s="81">
        <v>4.7370836858713368</v>
      </c>
      <c r="P367" s="81">
        <v>9.9068297709206554</v>
      </c>
      <c r="Q367" s="81">
        <v>0.29216251256364134</v>
      </c>
      <c r="R367" s="81">
        <v>0</v>
      </c>
      <c r="S367" s="81">
        <v>0.45059828291850529</v>
      </c>
      <c r="T367" s="82"/>
      <c r="U367" s="81">
        <v>4447953</v>
      </c>
      <c r="V367" s="81">
        <v>184</v>
      </c>
      <c r="W367" s="81">
        <v>244</v>
      </c>
      <c r="X367" s="81">
        <v>1300</v>
      </c>
      <c r="Y367" s="81">
        <v>2426</v>
      </c>
      <c r="Z367" s="81">
        <v>3385</v>
      </c>
      <c r="AA367" s="81">
        <v>2235</v>
      </c>
      <c r="AB367" s="81">
        <v>4955</v>
      </c>
      <c r="AC367" s="81">
        <v>0</v>
      </c>
      <c r="AD367" s="81">
        <v>0.45059828291850529</v>
      </c>
      <c r="AE367" s="82"/>
      <c r="AF367" s="81">
        <v>34729205.295660973</v>
      </c>
      <c r="AG367" s="81">
        <v>343045.92238078266</v>
      </c>
      <c r="AH367" s="81">
        <v>1738577.9220593981</v>
      </c>
      <c r="AI367" s="81">
        <v>7464186.1554836296</v>
      </c>
      <c r="AJ367" s="81">
        <v>9191190.2369349394</v>
      </c>
      <c r="AK367" s="81"/>
      <c r="AL367" s="81"/>
      <c r="AM367" s="81">
        <v>646682.55119820544</v>
      </c>
      <c r="AN367" s="81"/>
      <c r="AO367" s="81"/>
      <c r="AP367" s="82"/>
      <c r="AQ367" s="81">
        <v>120</v>
      </c>
      <c r="AR367" s="81">
        <v>43</v>
      </c>
      <c r="AS367" s="81">
        <v>0</v>
      </c>
      <c r="AT367" s="81">
        <v>0</v>
      </c>
      <c r="AU367" s="81">
        <v>0</v>
      </c>
      <c r="AV367" s="81">
        <v>0</v>
      </c>
      <c r="AW367" s="81">
        <v>0</v>
      </c>
      <c r="AX367" s="82"/>
      <c r="AY367" s="81">
        <v>774.14600000000041</v>
      </c>
      <c r="AZ367" s="81">
        <v>5327.1</v>
      </c>
      <c r="BA367" s="81">
        <v>0</v>
      </c>
      <c r="BB367" s="81">
        <v>0</v>
      </c>
      <c r="BC367" s="81">
        <v>0</v>
      </c>
      <c r="BD367" s="81">
        <v>0</v>
      </c>
      <c r="BE367" s="81">
        <v>0</v>
      </c>
      <c r="BF367" s="82"/>
      <c r="BG367" s="81">
        <v>0</v>
      </c>
      <c r="BH367" s="81">
        <v>0</v>
      </c>
      <c r="BI367" s="81">
        <v>16.045000000000002</v>
      </c>
      <c r="BJ367" s="81">
        <v>0</v>
      </c>
      <c r="BK367" s="81">
        <v>0</v>
      </c>
      <c r="BL367" s="81">
        <v>0</v>
      </c>
      <c r="BM367" s="82"/>
      <c r="BN367" s="81">
        <v>0</v>
      </c>
      <c r="BO367" s="81">
        <v>0</v>
      </c>
      <c r="BP367" s="81">
        <v>1</v>
      </c>
      <c r="BQ367" s="81">
        <v>0</v>
      </c>
      <c r="BR367" s="81">
        <v>0</v>
      </c>
      <c r="BS367" s="81">
        <v>0</v>
      </c>
      <c r="BT367"/>
      <c r="BU367" s="80">
        <v>16.045000000000002</v>
      </c>
      <c r="BV367" s="80">
        <v>0</v>
      </c>
      <c r="BW367" s="80">
        <v>0</v>
      </c>
      <c r="BX367" s="80">
        <v>0</v>
      </c>
      <c r="BY367" s="80">
        <v>0</v>
      </c>
      <c r="BZ367" s="80">
        <v>0</v>
      </c>
      <c r="CA367" s="80">
        <v>0</v>
      </c>
      <c r="CB367" s="80">
        <v>0</v>
      </c>
      <c r="CC367" s="80">
        <v>0</v>
      </c>
    </row>
    <row r="368" spans="1:81">
      <c r="A368" s="80" t="s">
        <v>1842</v>
      </c>
      <c r="B368" s="80">
        <v>272</v>
      </c>
      <c r="C368" s="80">
        <v>18</v>
      </c>
      <c r="D368" s="80">
        <v>16</v>
      </c>
      <c r="E368" s="80">
        <v>2021</v>
      </c>
      <c r="F368" s="80" t="s">
        <v>75</v>
      </c>
      <c r="G368" s="174" t="s">
        <v>1838</v>
      </c>
      <c r="H368" s="80" t="s">
        <v>1839</v>
      </c>
      <c r="I368" s="177"/>
      <c r="J368" s="81">
        <v>95.326278047914428</v>
      </c>
      <c r="K368" s="81">
        <v>0.51576110439230671</v>
      </c>
      <c r="L368" s="81">
        <v>10.819130658091071</v>
      </c>
      <c r="M368" s="81">
        <v>5.8597284036269235</v>
      </c>
      <c r="N368" s="81">
        <v>10.020575803506652</v>
      </c>
      <c r="O368" s="81">
        <v>4.5774114902621923</v>
      </c>
      <c r="P368" s="81">
        <v>10.18599917430036</v>
      </c>
      <c r="Q368" s="81">
        <v>0.28892590183659461</v>
      </c>
      <c r="R368" s="81">
        <v>0</v>
      </c>
      <c r="S368" s="81">
        <v>7.5011855273967809E-2</v>
      </c>
      <c r="T368" s="82"/>
      <c r="U368" s="81">
        <v>4559142</v>
      </c>
      <c r="V368" s="81">
        <v>184</v>
      </c>
      <c r="W368" s="81">
        <v>244</v>
      </c>
      <c r="X368" s="81">
        <v>1300</v>
      </c>
      <c r="Y368" s="81">
        <v>2373</v>
      </c>
      <c r="Z368" s="81">
        <v>3368</v>
      </c>
      <c r="AA368" s="81">
        <v>2241</v>
      </c>
      <c r="AB368" s="81">
        <v>4842</v>
      </c>
      <c r="AC368" s="81">
        <v>0</v>
      </c>
      <c r="AD368" s="81">
        <v>7.5011855273967809E-2</v>
      </c>
      <c r="AE368" s="82"/>
      <c r="AF368" s="81">
        <v>34921065.303157359</v>
      </c>
      <c r="AG368" s="81">
        <v>348969.78699330904</v>
      </c>
      <c r="AH368" s="81">
        <v>1558736.2860692332</v>
      </c>
      <c r="AI368" s="81">
        <v>8144529.8145127082</v>
      </c>
      <c r="AJ368" s="81">
        <v>8761350.216993317</v>
      </c>
      <c r="AK368" s="81">
        <v>0</v>
      </c>
      <c r="AL368" s="81">
        <v>0</v>
      </c>
      <c r="AM368" s="81">
        <v>635579.74476538168</v>
      </c>
      <c r="AN368" s="81">
        <v>0</v>
      </c>
      <c r="AO368" s="81">
        <v>0</v>
      </c>
      <c r="AP368" s="82"/>
      <c r="AQ368" s="81">
        <v>122</v>
      </c>
      <c r="AR368" s="81">
        <v>59</v>
      </c>
      <c r="AS368" s="81">
        <v>0</v>
      </c>
      <c r="AT368" s="81">
        <v>0</v>
      </c>
      <c r="AU368" s="81">
        <v>0</v>
      </c>
      <c r="AV368" s="81">
        <v>0</v>
      </c>
      <c r="AW368" s="81"/>
      <c r="AX368" s="82"/>
      <c r="AY368" s="81">
        <v>793.73400000000038</v>
      </c>
      <c r="AZ368" s="81">
        <v>6109.6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1837</v>
      </c>
      <c r="B369" s="80">
        <v>272</v>
      </c>
      <c r="C369" s="80">
        <v>19</v>
      </c>
      <c r="D369" s="80">
        <v>16</v>
      </c>
      <c r="E369" s="80">
        <v>2022</v>
      </c>
      <c r="F369" s="80" t="s">
        <v>568</v>
      </c>
      <c r="G369" s="174" t="s">
        <v>1838</v>
      </c>
      <c r="H369" s="80" t="s">
        <v>1839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133</v>
      </c>
      <c r="AR369" s="81">
        <v>60</v>
      </c>
      <c r="AS369" s="81">
        <v>0</v>
      </c>
      <c r="AT369" s="81">
        <v>0</v>
      </c>
      <c r="AU369" s="81">
        <v>0</v>
      </c>
      <c r="AV369" s="81">
        <v>0</v>
      </c>
      <c r="AW369" s="81"/>
      <c r="AX369" s="82"/>
      <c r="AY369" s="81">
        <v>891.23400000000038</v>
      </c>
      <c r="AZ369" s="81">
        <v>6159.1</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2218</v>
      </c>
      <c r="B370" s="80">
        <v>443</v>
      </c>
      <c r="C370" s="80">
        <v>1</v>
      </c>
      <c r="D370" s="80">
        <v>27</v>
      </c>
      <c r="E370" s="80">
        <v>1990</v>
      </c>
      <c r="F370" s="80" t="s">
        <v>562</v>
      </c>
      <c r="G370" s="80" t="s">
        <v>2219</v>
      </c>
      <c r="H370" s="80" t="s">
        <v>2220</v>
      </c>
      <c r="I370" s="177"/>
      <c r="J370" s="81">
        <v>3.9354310752896557</v>
      </c>
      <c r="K370" s="81">
        <v>0.6371399240561737</v>
      </c>
      <c r="L370" s="81">
        <v>0.77913327039140812</v>
      </c>
      <c r="M370" s="81">
        <v>5.0135312738384545</v>
      </c>
      <c r="N370" s="81">
        <v>7.8689841121723596</v>
      </c>
      <c r="O370" s="81">
        <v>7.1138264350828031</v>
      </c>
      <c r="P370" s="81">
        <v>10.9920842678591</v>
      </c>
      <c r="Q370" s="81">
        <v>0.61281290660699594</v>
      </c>
      <c r="R370" s="81">
        <v>0</v>
      </c>
      <c r="S370" s="81">
        <v>0.76833051601585178</v>
      </c>
      <c r="T370" s="82"/>
      <c r="U370" s="81">
        <v>1105285</v>
      </c>
      <c r="V370" s="81">
        <v>269</v>
      </c>
      <c r="W370" s="81">
        <v>9</v>
      </c>
      <c r="X370" s="81">
        <v>1915</v>
      </c>
      <c r="Y370" s="81">
        <v>2875</v>
      </c>
      <c r="Z370" s="81">
        <v>2926</v>
      </c>
      <c r="AA370" s="81">
        <v>2669</v>
      </c>
      <c r="AB370" s="81">
        <v>9950</v>
      </c>
      <c r="AC370" s="81">
        <v>0</v>
      </c>
      <c r="AD370" s="81">
        <v>0.76833051601585178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2221</v>
      </c>
      <c r="B371" s="80">
        <v>444</v>
      </c>
      <c r="C371" s="80">
        <v>2</v>
      </c>
      <c r="D371" s="80">
        <v>27</v>
      </c>
      <c r="E371" s="80">
        <v>2005</v>
      </c>
      <c r="F371" s="80" t="s">
        <v>565</v>
      </c>
      <c r="G371" s="80" t="s">
        <v>2219</v>
      </c>
      <c r="H371" s="80" t="s">
        <v>2220</v>
      </c>
      <c r="I371" s="177"/>
      <c r="J371" s="81">
        <v>4.5205628304320227</v>
      </c>
      <c r="K371" s="81">
        <v>0.41472434226267579</v>
      </c>
      <c r="L371" s="81">
        <v>0.2326419471957219</v>
      </c>
      <c r="M371" s="81">
        <v>6.0525708753092369</v>
      </c>
      <c r="N371" s="81">
        <v>8.265328586742573</v>
      </c>
      <c r="O371" s="81">
        <v>8.605655720406844</v>
      </c>
      <c r="P371" s="81">
        <v>10.228301575341606</v>
      </c>
      <c r="Q371" s="81">
        <v>0.46012461059874638</v>
      </c>
      <c r="R371" s="81">
        <v>0</v>
      </c>
      <c r="S371" s="81">
        <v>0</v>
      </c>
      <c r="T371" s="82"/>
      <c r="U371" s="81">
        <v>816820</v>
      </c>
      <c r="V371" s="81">
        <v>206</v>
      </c>
      <c r="W371" s="81">
        <v>3</v>
      </c>
      <c r="X371" s="81">
        <v>1256</v>
      </c>
      <c r="Y371" s="81">
        <v>2775</v>
      </c>
      <c r="Z371" s="81">
        <v>4096</v>
      </c>
      <c r="AA371" s="81">
        <v>2034</v>
      </c>
      <c r="AB371" s="81">
        <v>7810</v>
      </c>
      <c r="AC371" s="81">
        <v>0</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2222</v>
      </c>
      <c r="B372" s="80">
        <v>445</v>
      </c>
      <c r="C372" s="80">
        <v>3</v>
      </c>
      <c r="D372" s="80">
        <v>27</v>
      </c>
      <c r="E372" s="80">
        <v>2006</v>
      </c>
      <c r="F372" s="80" t="s">
        <v>566</v>
      </c>
      <c r="G372" s="80" t="s">
        <v>2219</v>
      </c>
      <c r="H372" s="80" t="s">
        <v>2220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2223</v>
      </c>
      <c r="B373" s="80">
        <v>446</v>
      </c>
      <c r="C373" s="80">
        <v>4</v>
      </c>
      <c r="D373" s="80">
        <v>27</v>
      </c>
      <c r="E373" s="80">
        <v>2007</v>
      </c>
      <c r="F373" s="80" t="s">
        <v>567</v>
      </c>
      <c r="G373" s="80" t="s">
        <v>2219</v>
      </c>
      <c r="H373" s="80" t="s">
        <v>2220</v>
      </c>
      <c r="I373" s="177"/>
      <c r="J373" s="81">
        <v>3.4004703555548379</v>
      </c>
      <c r="K373" s="81">
        <v>0.44023579026824899</v>
      </c>
      <c r="L373" s="81">
        <v>0.47350079480279067</v>
      </c>
      <c r="M373" s="81">
        <v>7.0410180545702667</v>
      </c>
      <c r="N373" s="81">
        <v>7.7350990234122952</v>
      </c>
      <c r="O373" s="81">
        <v>8.0720905198890289</v>
      </c>
      <c r="P373" s="81">
        <v>9.8146957107653225</v>
      </c>
      <c r="Q373" s="81">
        <v>0.46081098525000469</v>
      </c>
      <c r="R373" s="81">
        <v>0</v>
      </c>
      <c r="S373" s="81">
        <v>0</v>
      </c>
      <c r="T373" s="82"/>
      <c r="U373" s="81">
        <v>883232</v>
      </c>
      <c r="V373" s="81">
        <v>223</v>
      </c>
      <c r="W373" s="81">
        <v>6</v>
      </c>
      <c r="X373" s="81">
        <v>1750</v>
      </c>
      <c r="Y373" s="81">
        <v>2695</v>
      </c>
      <c r="Z373" s="81">
        <v>3994</v>
      </c>
      <c r="AA373" s="81">
        <v>1922</v>
      </c>
      <c r="AB373" s="81">
        <v>7408</v>
      </c>
      <c r="AC373" s="81">
        <v>0</v>
      </c>
      <c r="AD373" s="81">
        <v>0</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2224</v>
      </c>
      <c r="B374" s="80">
        <v>447</v>
      </c>
      <c r="C374" s="80">
        <v>5</v>
      </c>
      <c r="D374" s="80">
        <v>27</v>
      </c>
      <c r="E374" s="80">
        <v>2008</v>
      </c>
      <c r="F374" s="80" t="s">
        <v>84</v>
      </c>
      <c r="G374" s="80" t="s">
        <v>2219</v>
      </c>
      <c r="H374" s="80" t="s">
        <v>2220</v>
      </c>
      <c r="I374" s="177"/>
      <c r="J374" s="81">
        <v>3.3076378279625724</v>
      </c>
      <c r="K374" s="81">
        <v>0.32497900622814924</v>
      </c>
      <c r="L374" s="81">
        <v>0.4191480573001361</v>
      </c>
      <c r="M374" s="81">
        <v>7.7041896789630657</v>
      </c>
      <c r="N374" s="81">
        <v>8.0524796266705749</v>
      </c>
      <c r="O374" s="81">
        <v>7.8471941138456831</v>
      </c>
      <c r="P374" s="81">
        <v>9.2934422326064254</v>
      </c>
      <c r="Q374" s="81">
        <v>0.44344705999845241</v>
      </c>
      <c r="R374" s="81">
        <v>0</v>
      </c>
      <c r="S374" s="81">
        <v>0</v>
      </c>
      <c r="T374" s="82"/>
      <c r="U374" s="81">
        <v>924959</v>
      </c>
      <c r="V374" s="81">
        <v>223</v>
      </c>
      <c r="W374" s="81">
        <v>6</v>
      </c>
      <c r="X374" s="81">
        <v>1750</v>
      </c>
      <c r="Y374" s="81">
        <v>2688</v>
      </c>
      <c r="Z374" s="81">
        <v>4019</v>
      </c>
      <c r="AA374" s="81">
        <v>1822</v>
      </c>
      <c r="AB374" s="81">
        <v>7246</v>
      </c>
      <c r="AC374" s="81">
        <v>0</v>
      </c>
      <c r="AD374" s="81">
        <v>0</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2225</v>
      </c>
      <c r="B375" s="80">
        <v>448</v>
      </c>
      <c r="C375" s="80">
        <v>6</v>
      </c>
      <c r="D375" s="80">
        <v>27</v>
      </c>
      <c r="E375" s="80">
        <v>2009</v>
      </c>
      <c r="F375" s="80" t="s">
        <v>85</v>
      </c>
      <c r="G375" s="80" t="s">
        <v>2219</v>
      </c>
      <c r="H375" s="80" t="s">
        <v>2220</v>
      </c>
      <c r="I375" s="177"/>
      <c r="J375" s="81">
        <v>3.1386655225776772</v>
      </c>
      <c r="K375" s="81">
        <v>0.25150414777411378</v>
      </c>
      <c r="L375" s="81">
        <v>0.34741489839159839</v>
      </c>
      <c r="M375" s="81">
        <v>6.1742210953776384</v>
      </c>
      <c r="N375" s="81">
        <v>7.2756255016683085</v>
      </c>
      <c r="O375" s="81">
        <v>7.7839958120710833</v>
      </c>
      <c r="P375" s="81">
        <v>8.6749257096496848</v>
      </c>
      <c r="Q375" s="81">
        <v>0.4122266970579101</v>
      </c>
      <c r="R375" s="81">
        <v>0</v>
      </c>
      <c r="S375" s="81">
        <v>0</v>
      </c>
      <c r="T375" s="82"/>
      <c r="U375" s="81">
        <v>862970</v>
      </c>
      <c r="V375" s="81">
        <v>180</v>
      </c>
      <c r="W375" s="81">
        <v>8</v>
      </c>
      <c r="X375" s="81">
        <v>1691</v>
      </c>
      <c r="Y375" s="81">
        <v>2667</v>
      </c>
      <c r="Z375" s="81">
        <v>3935</v>
      </c>
      <c r="AA375" s="81">
        <v>1746</v>
      </c>
      <c r="AB375" s="81">
        <v>7071</v>
      </c>
      <c r="AC375" s="81">
        <v>0</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2226</v>
      </c>
      <c r="B376" s="80">
        <v>449</v>
      </c>
      <c r="C376" s="80">
        <v>7</v>
      </c>
      <c r="D376" s="80">
        <v>27</v>
      </c>
      <c r="E376" s="80">
        <v>2010</v>
      </c>
      <c r="F376" s="80" t="s">
        <v>86</v>
      </c>
      <c r="G376" s="80" t="s">
        <v>2219</v>
      </c>
      <c r="H376" s="80" t="s">
        <v>2220</v>
      </c>
      <c r="I376" s="177"/>
      <c r="J376" s="81">
        <v>3.2541966419863741</v>
      </c>
      <c r="K376" s="81">
        <v>0.28079355518622579</v>
      </c>
      <c r="L376" s="81">
        <v>0.33547381733141685</v>
      </c>
      <c r="M376" s="81">
        <v>6.6934299584598849</v>
      </c>
      <c r="N376" s="81">
        <v>7.1210965580903922</v>
      </c>
      <c r="O376" s="81">
        <v>7.6751396564848182</v>
      </c>
      <c r="P376" s="81">
        <v>8.6168552488397783</v>
      </c>
      <c r="Q376" s="81">
        <v>0.41840543841311895</v>
      </c>
      <c r="R376" s="81">
        <v>0</v>
      </c>
      <c r="S376" s="81">
        <v>0</v>
      </c>
      <c r="T376" s="82"/>
      <c r="U376" s="81">
        <v>840484</v>
      </c>
      <c r="V376" s="81">
        <v>180</v>
      </c>
      <c r="W376" s="81">
        <v>8</v>
      </c>
      <c r="X376" s="81">
        <v>1691</v>
      </c>
      <c r="Y376" s="81">
        <v>2654</v>
      </c>
      <c r="Z376" s="81">
        <v>3898</v>
      </c>
      <c r="AA376" s="81">
        <v>1691</v>
      </c>
      <c r="AB376" s="81">
        <v>6877</v>
      </c>
      <c r="AC376" s="81">
        <v>0</v>
      </c>
      <c r="AD376" s="81">
        <v>0</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2227</v>
      </c>
      <c r="B377" s="80">
        <v>450</v>
      </c>
      <c r="C377" s="80">
        <v>8</v>
      </c>
      <c r="D377" s="80">
        <v>27</v>
      </c>
      <c r="E377" s="80">
        <v>2011</v>
      </c>
      <c r="F377" s="80" t="s">
        <v>87</v>
      </c>
      <c r="G377" s="80" t="s">
        <v>2219</v>
      </c>
      <c r="H377" s="80" t="s">
        <v>2220</v>
      </c>
      <c r="I377" s="177"/>
      <c r="J377" s="81">
        <v>4.0335663700226432</v>
      </c>
      <c r="K377" s="81">
        <v>0.40133794516799248</v>
      </c>
      <c r="L377" s="81">
        <v>0.26987125413842517</v>
      </c>
      <c r="M377" s="81">
        <v>8.1906577562398653</v>
      </c>
      <c r="N377" s="81">
        <v>8.9572243177911233</v>
      </c>
      <c r="O377" s="81">
        <v>7.4136591747338825</v>
      </c>
      <c r="P377" s="81">
        <v>8.3183570297247886</v>
      </c>
      <c r="Q377" s="81">
        <v>0.46766829629856382</v>
      </c>
      <c r="R377" s="81">
        <v>0</v>
      </c>
      <c r="S377" s="81">
        <v>0</v>
      </c>
      <c r="T377" s="82"/>
      <c r="U377" s="81">
        <v>841387</v>
      </c>
      <c r="V377" s="81">
        <v>180</v>
      </c>
      <c r="W377" s="81">
        <v>8</v>
      </c>
      <c r="X377" s="81">
        <v>1691</v>
      </c>
      <c r="Y377" s="81">
        <v>2638</v>
      </c>
      <c r="Z377" s="81">
        <v>3847</v>
      </c>
      <c r="AA377" s="81">
        <v>1681</v>
      </c>
      <c r="AB377" s="81">
        <v>6664</v>
      </c>
      <c r="AC377" s="81">
        <v>0</v>
      </c>
      <c r="AD377" s="81">
        <v>0</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2228</v>
      </c>
      <c r="B378" s="80">
        <v>451</v>
      </c>
      <c r="C378" s="80">
        <v>9</v>
      </c>
      <c r="D378" s="80">
        <v>27</v>
      </c>
      <c r="E378" s="80">
        <v>2012</v>
      </c>
      <c r="F378" s="80" t="s">
        <v>88</v>
      </c>
      <c r="G378" s="80" t="s">
        <v>2219</v>
      </c>
      <c r="H378" s="80" t="s">
        <v>2220</v>
      </c>
      <c r="I378" s="177"/>
      <c r="J378" s="81">
        <v>4.3878645636657696</v>
      </c>
      <c r="K378" s="81">
        <v>0.39044061321737955</v>
      </c>
      <c r="L378" s="81">
        <v>0.2662961597480753</v>
      </c>
      <c r="M378" s="81">
        <v>8.4018178093467277</v>
      </c>
      <c r="N378" s="81">
        <v>9.9860074367443836</v>
      </c>
      <c r="O378" s="81">
        <v>7.3667914412652378</v>
      </c>
      <c r="P378" s="81">
        <v>7.9625797601423525</v>
      </c>
      <c r="Q378" s="81">
        <v>0.49377597798055251</v>
      </c>
      <c r="R378" s="81">
        <v>0</v>
      </c>
      <c r="S378" s="81">
        <v>0.57107057776651093</v>
      </c>
      <c r="T378" s="82"/>
      <c r="U378" s="81">
        <v>916666</v>
      </c>
      <c r="V378" s="81">
        <v>180</v>
      </c>
      <c r="W378" s="81">
        <v>8</v>
      </c>
      <c r="X378" s="81">
        <v>1691</v>
      </c>
      <c r="Y378" s="81">
        <v>2594</v>
      </c>
      <c r="Z378" s="81">
        <v>3853</v>
      </c>
      <c r="AA378" s="81">
        <v>1600</v>
      </c>
      <c r="AB378" s="81">
        <v>6476</v>
      </c>
      <c r="AC378" s="81">
        <v>0</v>
      </c>
      <c r="AD378" s="81">
        <v>0.57107057776651093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2229</v>
      </c>
      <c r="B379" s="80">
        <v>452</v>
      </c>
      <c r="C379" s="80">
        <v>10</v>
      </c>
      <c r="D379" s="80">
        <v>27</v>
      </c>
      <c r="E379" s="80">
        <v>2013</v>
      </c>
      <c r="F379" s="80" t="s">
        <v>89</v>
      </c>
      <c r="G379" s="80" t="s">
        <v>2219</v>
      </c>
      <c r="H379" s="80" t="s">
        <v>2220</v>
      </c>
      <c r="I379" s="177"/>
      <c r="J379" s="81">
        <v>4.7285287137306842</v>
      </c>
      <c r="K379" s="81">
        <v>0.32214242665404152</v>
      </c>
      <c r="L379" s="81">
        <v>0.24517654460448465</v>
      </c>
      <c r="M379" s="81">
        <v>8.6117612067309572</v>
      </c>
      <c r="N379" s="81">
        <v>10.303741503434317</v>
      </c>
      <c r="O379" s="81">
        <v>6.8579294792207817</v>
      </c>
      <c r="P379" s="81">
        <v>7.8177441750888095</v>
      </c>
      <c r="Q379" s="81">
        <v>0.49020633845258332</v>
      </c>
      <c r="R379" s="81">
        <v>0</v>
      </c>
      <c r="S379" s="81">
        <v>0.53357508306657753</v>
      </c>
      <c r="T379" s="82"/>
      <c r="U379" s="81">
        <v>982850</v>
      </c>
      <c r="V379" s="81">
        <v>180</v>
      </c>
      <c r="W379" s="81">
        <v>8</v>
      </c>
      <c r="X379" s="81">
        <v>1691</v>
      </c>
      <c r="Y379" s="81">
        <v>2601</v>
      </c>
      <c r="Z379" s="81">
        <v>3747</v>
      </c>
      <c r="AA379" s="81">
        <v>1565</v>
      </c>
      <c r="AB379" s="81">
        <v>6337</v>
      </c>
      <c r="AC379" s="81">
        <v>0</v>
      </c>
      <c r="AD379" s="81">
        <v>0.53357508306657753</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2230</v>
      </c>
      <c r="B380" s="80">
        <v>453</v>
      </c>
      <c r="C380" s="80">
        <v>11</v>
      </c>
      <c r="D380" s="80">
        <v>27</v>
      </c>
      <c r="E380" s="80">
        <v>2014</v>
      </c>
      <c r="F380" s="80" t="s">
        <v>90</v>
      </c>
      <c r="G380" s="80" t="s">
        <v>2219</v>
      </c>
      <c r="H380" s="80" t="s">
        <v>2220</v>
      </c>
      <c r="I380" s="177"/>
      <c r="J380" s="81">
        <v>4.703875213383224</v>
      </c>
      <c r="K380" s="81">
        <v>0.26581633967719565</v>
      </c>
      <c r="L380" s="81">
        <v>1.2198032006518376</v>
      </c>
      <c r="M380" s="81">
        <v>7.3738345132954173</v>
      </c>
      <c r="N380" s="81">
        <v>9.9739879506521536</v>
      </c>
      <c r="O380" s="81">
        <v>6.4853807694103676</v>
      </c>
      <c r="P380" s="81">
        <v>7.6675938160017534</v>
      </c>
      <c r="Q380" s="81">
        <v>0.45593220571314019</v>
      </c>
      <c r="R380" s="81">
        <v>0</v>
      </c>
      <c r="S380" s="81">
        <v>0.46810946478829712</v>
      </c>
      <c r="T380" s="82"/>
      <c r="U380" s="81">
        <v>1088251</v>
      </c>
      <c r="V380" s="81">
        <v>125</v>
      </c>
      <c r="W380" s="81">
        <v>32</v>
      </c>
      <c r="X380" s="81">
        <v>1447</v>
      </c>
      <c r="Y380" s="81">
        <v>2569</v>
      </c>
      <c r="Z380" s="81">
        <v>3732</v>
      </c>
      <c r="AA380" s="81">
        <v>1527</v>
      </c>
      <c r="AB380" s="81">
        <v>6143</v>
      </c>
      <c r="AC380" s="81">
        <v>0</v>
      </c>
      <c r="AD380" s="81">
        <v>0.46810946478829712</v>
      </c>
      <c r="AE380" s="82"/>
      <c r="AF380" s="81">
        <v>6372236.8965848684</v>
      </c>
      <c r="AG380" s="81">
        <v>217810.08876625969</v>
      </c>
      <c r="AH380" s="81">
        <v>309854.95186869195</v>
      </c>
      <c r="AI380" s="81">
        <v>9568153.2168926131</v>
      </c>
      <c r="AJ380" s="81">
        <v>14211185.248236276</v>
      </c>
      <c r="AK380" s="81">
        <v>0</v>
      </c>
      <c r="AL380" s="81">
        <v>0</v>
      </c>
      <c r="AM380" s="81">
        <v>843342.10383045452</v>
      </c>
      <c r="AN380" s="81">
        <v>0</v>
      </c>
      <c r="AO380" s="81">
        <v>0</v>
      </c>
      <c r="AP380" s="82"/>
      <c r="AQ380" s="81">
        <v>65</v>
      </c>
      <c r="AR380" s="81">
        <v>21</v>
      </c>
      <c r="AS380" s="81">
        <v>0</v>
      </c>
      <c r="AT380" s="81">
        <v>0</v>
      </c>
      <c r="AU380" s="81">
        <v>0</v>
      </c>
      <c r="AV380" s="81">
        <v>0</v>
      </c>
      <c r="AW380" s="81" t="s">
        <v>564</v>
      </c>
      <c r="AX380" s="82"/>
      <c r="AY380" s="81">
        <v>260.10000000000002</v>
      </c>
      <c r="AZ380" s="81">
        <v>501.5</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2231</v>
      </c>
      <c r="B381" s="80">
        <v>454</v>
      </c>
      <c r="C381" s="80">
        <v>12</v>
      </c>
      <c r="D381" s="80">
        <v>27</v>
      </c>
      <c r="E381" s="80">
        <v>2015</v>
      </c>
      <c r="F381" s="80" t="s">
        <v>91</v>
      </c>
      <c r="G381" s="80" t="s">
        <v>2219</v>
      </c>
      <c r="H381" s="80" t="s">
        <v>2220</v>
      </c>
      <c r="I381" s="177"/>
      <c r="J381" s="81">
        <v>2.302170124779253</v>
      </c>
      <c r="K381" s="81">
        <v>0.27755409519885782</v>
      </c>
      <c r="L381" s="81">
        <v>1.4736359777154213</v>
      </c>
      <c r="M381" s="81">
        <v>7.6357908683225366</v>
      </c>
      <c r="N381" s="81">
        <v>9.087484228036196</v>
      </c>
      <c r="O381" s="81">
        <v>6.339153508492819</v>
      </c>
      <c r="P381" s="81">
        <v>7.4826655640846722</v>
      </c>
      <c r="Q381" s="81">
        <v>0.43456448105922552</v>
      </c>
      <c r="R381" s="81">
        <v>0</v>
      </c>
      <c r="S381" s="81">
        <v>0.55369478320561516</v>
      </c>
      <c r="T381" s="82"/>
      <c r="U381" s="81">
        <v>492122</v>
      </c>
      <c r="V381" s="81">
        <v>125</v>
      </c>
      <c r="W381" s="81">
        <v>32</v>
      </c>
      <c r="X381" s="81">
        <v>1447</v>
      </c>
      <c r="Y381" s="81">
        <v>2548</v>
      </c>
      <c r="Z381" s="81">
        <v>3683</v>
      </c>
      <c r="AA381" s="81">
        <v>1489</v>
      </c>
      <c r="AB381" s="81">
        <v>5981</v>
      </c>
      <c r="AC381" s="81">
        <v>0</v>
      </c>
      <c r="AD381" s="81">
        <v>0.55369478320561516</v>
      </c>
      <c r="AE381" s="82"/>
      <c r="AF381" s="81">
        <v>3053071.2927291822</v>
      </c>
      <c r="AG381" s="81">
        <v>205304.93791566882</v>
      </c>
      <c r="AH381" s="81">
        <v>313097.83125307801</v>
      </c>
      <c r="AI381" s="81">
        <v>9342568.9929784648</v>
      </c>
      <c r="AJ381" s="81">
        <v>13458108.247918714</v>
      </c>
      <c r="AK381" s="81">
        <v>0</v>
      </c>
      <c r="AL381" s="81">
        <v>0</v>
      </c>
      <c r="AM381" s="81">
        <v>819670.96064862853</v>
      </c>
      <c r="AN381" s="81">
        <v>0</v>
      </c>
      <c r="AO381" s="81">
        <v>0</v>
      </c>
      <c r="AP381" s="82"/>
      <c r="AQ381" s="81">
        <v>71</v>
      </c>
      <c r="AR381" s="81">
        <v>25</v>
      </c>
      <c r="AS381" s="81">
        <v>0</v>
      </c>
      <c r="AT381" s="81">
        <v>0</v>
      </c>
      <c r="AU381" s="81">
        <v>0</v>
      </c>
      <c r="AV381" s="81">
        <v>0</v>
      </c>
      <c r="AW381" s="81" t="s">
        <v>564</v>
      </c>
      <c r="AX381" s="82"/>
      <c r="AY381" s="81">
        <v>299.10000000000002</v>
      </c>
      <c r="AZ381" s="81">
        <v>1861.6</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2232</v>
      </c>
      <c r="B382" s="80">
        <v>455</v>
      </c>
      <c r="C382" s="80">
        <v>13</v>
      </c>
      <c r="D382" s="80">
        <v>27</v>
      </c>
      <c r="E382" s="80">
        <v>2016</v>
      </c>
      <c r="F382" s="80" t="s">
        <v>92</v>
      </c>
      <c r="G382" s="80" t="s">
        <v>2219</v>
      </c>
      <c r="H382" s="80" t="s">
        <v>2220</v>
      </c>
      <c r="I382" s="177"/>
      <c r="J382" s="81">
        <v>4.5250444895400985</v>
      </c>
      <c r="K382" s="81">
        <v>0.27498237493128147</v>
      </c>
      <c r="L382" s="81">
        <v>1.5690422206417949</v>
      </c>
      <c r="M382" s="81">
        <v>6.7018174823262937</v>
      </c>
      <c r="N382" s="81">
        <v>9.242183699113582</v>
      </c>
      <c r="O382" s="81">
        <v>6.1516553746452383</v>
      </c>
      <c r="P382" s="81">
        <v>6.9722659753771321</v>
      </c>
      <c r="Q382" s="81">
        <v>0.40938323342617006</v>
      </c>
      <c r="R382" s="81">
        <v>0</v>
      </c>
      <c r="S382" s="81">
        <v>0.38390305071387981</v>
      </c>
      <c r="T382" s="82"/>
      <c r="U382" s="81">
        <v>1024309</v>
      </c>
      <c r="V382" s="81">
        <v>125</v>
      </c>
      <c r="W382" s="81">
        <v>32</v>
      </c>
      <c r="X382" s="81">
        <v>1447</v>
      </c>
      <c r="Y382" s="81">
        <v>2516</v>
      </c>
      <c r="Z382" s="81">
        <v>3618</v>
      </c>
      <c r="AA382" s="81">
        <v>1435</v>
      </c>
      <c r="AB382" s="81">
        <v>5796</v>
      </c>
      <c r="AC382" s="81">
        <v>0</v>
      </c>
      <c r="AD382" s="81">
        <v>0.38390305071387981</v>
      </c>
      <c r="AE382" s="82"/>
      <c r="AF382" s="81">
        <v>6297088.7688535964</v>
      </c>
      <c r="AG382" s="81">
        <v>195575.4416857202</v>
      </c>
      <c r="AH382" s="81">
        <v>261315.02885408219</v>
      </c>
      <c r="AI382" s="81">
        <v>9916766.783539461</v>
      </c>
      <c r="AJ382" s="81">
        <v>13060157.451056341</v>
      </c>
      <c r="AK382" s="81">
        <v>0</v>
      </c>
      <c r="AL382" s="81">
        <v>0</v>
      </c>
      <c r="AM382" s="81">
        <v>794934.59344386938</v>
      </c>
      <c r="AN382" s="81">
        <v>0</v>
      </c>
      <c r="AO382" s="81">
        <v>0</v>
      </c>
      <c r="AP382" s="82"/>
      <c r="AQ382" s="81">
        <v>71</v>
      </c>
      <c r="AR382" s="81">
        <v>29</v>
      </c>
      <c r="AS382" s="81">
        <v>0</v>
      </c>
      <c r="AT382" s="81">
        <v>0</v>
      </c>
      <c r="AU382" s="81">
        <v>0</v>
      </c>
      <c r="AV382" s="81">
        <v>0</v>
      </c>
      <c r="AW382" s="81" t="s">
        <v>564</v>
      </c>
      <c r="AX382" s="82"/>
      <c r="AY382" s="81">
        <v>292.89999999999998</v>
      </c>
      <c r="AZ382" s="81">
        <v>1970.2</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2233</v>
      </c>
      <c r="B383" s="80">
        <v>456</v>
      </c>
      <c r="C383" s="80">
        <v>14</v>
      </c>
      <c r="D383" s="80">
        <v>27</v>
      </c>
      <c r="E383" s="80">
        <v>2017</v>
      </c>
      <c r="F383" s="80" t="s">
        <v>71</v>
      </c>
      <c r="G383" s="80" t="s">
        <v>2219</v>
      </c>
      <c r="H383" s="80" t="s">
        <v>2220</v>
      </c>
      <c r="I383" s="177"/>
      <c r="J383" s="81">
        <v>3.6118413377223471</v>
      </c>
      <c r="K383" s="81">
        <v>0.27105867304387388</v>
      </c>
      <c r="L383" s="81">
        <v>1.3436847096634339</v>
      </c>
      <c r="M383" s="81">
        <v>6.0315101203287904</v>
      </c>
      <c r="N383" s="81">
        <v>7.9588361357929198</v>
      </c>
      <c r="O383" s="81">
        <v>5.9341967273157943</v>
      </c>
      <c r="P383" s="81">
        <v>6.894303554470155</v>
      </c>
      <c r="Q383" s="81">
        <v>0.38303009491744189</v>
      </c>
      <c r="R383" s="81">
        <v>0</v>
      </c>
      <c r="S383" s="81">
        <v>0.30317518069357907</v>
      </c>
      <c r="T383" s="82"/>
      <c r="U383" s="81">
        <v>1042952</v>
      </c>
      <c r="V383" s="81">
        <v>125</v>
      </c>
      <c r="W383" s="81">
        <v>32</v>
      </c>
      <c r="X383" s="81">
        <v>1447</v>
      </c>
      <c r="Y383" s="81">
        <v>2484</v>
      </c>
      <c r="Z383" s="81">
        <v>3548</v>
      </c>
      <c r="AA383" s="81">
        <v>1428</v>
      </c>
      <c r="AB383" s="81">
        <v>5608</v>
      </c>
      <c r="AC383" s="81">
        <v>0</v>
      </c>
      <c r="AD383" s="81">
        <v>0.30317518069357913</v>
      </c>
      <c r="AE383" s="82"/>
      <c r="AF383" s="81">
        <v>5608211.9846818661</v>
      </c>
      <c r="AG383" s="81">
        <v>201204.031804467</v>
      </c>
      <c r="AH383" s="81">
        <v>300998.44877385662</v>
      </c>
      <c r="AI383" s="81">
        <v>10409265.404763181</v>
      </c>
      <c r="AJ383" s="81">
        <v>13070936.68296924</v>
      </c>
      <c r="AK383" s="81">
        <v>0</v>
      </c>
      <c r="AL383" s="81">
        <v>0</v>
      </c>
      <c r="AM383" s="81">
        <v>770353.47523980634</v>
      </c>
      <c r="AN383" s="81">
        <v>0</v>
      </c>
      <c r="AO383" s="81">
        <v>0</v>
      </c>
      <c r="AP383" s="82"/>
      <c r="AQ383" s="81">
        <v>73</v>
      </c>
      <c r="AR383" s="81">
        <v>33</v>
      </c>
      <c r="AS383" s="81">
        <v>0</v>
      </c>
      <c r="AT383" s="81">
        <v>0</v>
      </c>
      <c r="AU383" s="81">
        <v>0</v>
      </c>
      <c r="AV383" s="81">
        <v>0</v>
      </c>
      <c r="AW383" s="81" t="s">
        <v>564</v>
      </c>
      <c r="AX383" s="82"/>
      <c r="AY383" s="81">
        <v>304.60000000000002</v>
      </c>
      <c r="AZ383" s="81">
        <v>4076.2</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2234</v>
      </c>
      <c r="B384" s="80">
        <v>457</v>
      </c>
      <c r="C384" s="80">
        <v>15</v>
      </c>
      <c r="D384" s="80">
        <v>27</v>
      </c>
      <c r="E384" s="80">
        <v>2018</v>
      </c>
      <c r="F384" s="80" t="s">
        <v>93</v>
      </c>
      <c r="G384" s="80" t="s">
        <v>2219</v>
      </c>
      <c r="H384" s="80" t="s">
        <v>2220</v>
      </c>
      <c r="I384" s="177"/>
      <c r="J384" s="81">
        <v>3.2859709689671379</v>
      </c>
      <c r="K384" s="81">
        <v>0.24186079326820339</v>
      </c>
      <c r="L384" s="81">
        <v>1.1899854260962262</v>
      </c>
      <c r="M384" s="81">
        <v>5.3414211454418989</v>
      </c>
      <c r="N384" s="81">
        <v>6.0751629725229428</v>
      </c>
      <c r="O384" s="81">
        <v>5.7866014052065164</v>
      </c>
      <c r="P384" s="81">
        <v>6.753977742952423</v>
      </c>
      <c r="Q384" s="81">
        <v>0.34503834954215146</v>
      </c>
      <c r="R384" s="81">
        <v>0</v>
      </c>
      <c r="S384" s="81">
        <v>0.44985777443427932</v>
      </c>
      <c r="T384" s="82"/>
      <c r="U384" s="81">
        <v>1102014</v>
      </c>
      <c r="V384" s="81">
        <v>125</v>
      </c>
      <c r="W384" s="81">
        <v>32</v>
      </c>
      <c r="X384" s="81">
        <v>1447</v>
      </c>
      <c r="Y384" s="81">
        <v>2457</v>
      </c>
      <c r="Z384" s="81">
        <v>3526</v>
      </c>
      <c r="AA384" s="81">
        <v>1413</v>
      </c>
      <c r="AB384" s="81">
        <v>5444</v>
      </c>
      <c r="AC384" s="81">
        <v>0</v>
      </c>
      <c r="AD384" s="81">
        <v>0.44985777443427932</v>
      </c>
      <c r="AE384" s="82"/>
      <c r="AF384" s="81">
        <v>5774503.3001540136</v>
      </c>
      <c r="AG384" s="81">
        <v>176683.77534804179</v>
      </c>
      <c r="AH384" s="81">
        <v>281340.62944115809</v>
      </c>
      <c r="AI384" s="81">
        <v>10230748.15560917</v>
      </c>
      <c r="AJ384" s="81">
        <v>11545198.226491731</v>
      </c>
      <c r="AK384" s="81">
        <v>0</v>
      </c>
      <c r="AL384" s="81">
        <v>0</v>
      </c>
      <c r="AM384" s="81">
        <v>749372.64671421645</v>
      </c>
      <c r="AN384" s="81">
        <v>0</v>
      </c>
      <c r="AO384" s="81">
        <v>0</v>
      </c>
      <c r="AP384" s="82"/>
      <c r="AQ384" s="81">
        <v>76</v>
      </c>
      <c r="AR384" s="81">
        <v>40</v>
      </c>
      <c r="AS384" s="81">
        <v>0</v>
      </c>
      <c r="AT384" s="81">
        <v>0</v>
      </c>
      <c r="AU384" s="81">
        <v>0</v>
      </c>
      <c r="AV384" s="81">
        <v>0</v>
      </c>
      <c r="AW384" s="81" t="s">
        <v>564</v>
      </c>
      <c r="AX384" s="82"/>
      <c r="AY384" s="81">
        <v>317.60000000000002</v>
      </c>
      <c r="AZ384" s="81">
        <v>4390</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2235</v>
      </c>
      <c r="B385" s="80">
        <v>458</v>
      </c>
      <c r="C385" s="80">
        <v>16</v>
      </c>
      <c r="D385" s="80">
        <v>27</v>
      </c>
      <c r="E385" s="80">
        <v>2019</v>
      </c>
      <c r="F385" s="80" t="s">
        <v>73</v>
      </c>
      <c r="G385" s="80" t="s">
        <v>2219</v>
      </c>
      <c r="H385" s="80" t="s">
        <v>2220</v>
      </c>
      <c r="I385" s="177"/>
      <c r="J385" s="81">
        <v>2.7425898206561632</v>
      </c>
      <c r="K385" s="81">
        <v>0.22444595020926514</v>
      </c>
      <c r="L385" s="81">
        <v>1.1998835749444152</v>
      </c>
      <c r="M385" s="81">
        <v>4.7602392193406899</v>
      </c>
      <c r="N385" s="81">
        <v>6.3507127350196111</v>
      </c>
      <c r="O385" s="81">
        <v>5.4914116877503112</v>
      </c>
      <c r="P385" s="81">
        <v>6.7615653634454382</v>
      </c>
      <c r="Q385" s="81">
        <v>0.32563728441201756</v>
      </c>
      <c r="R385" s="81">
        <v>0</v>
      </c>
      <c r="S385" s="81">
        <v>0.53433848094126457</v>
      </c>
      <c r="T385" s="82"/>
      <c r="U385" s="81">
        <v>967086</v>
      </c>
      <c r="V385" s="81">
        <v>125</v>
      </c>
      <c r="W385" s="81">
        <v>32</v>
      </c>
      <c r="X385" s="81">
        <v>1447</v>
      </c>
      <c r="Y385" s="81">
        <v>2437</v>
      </c>
      <c r="Z385" s="81">
        <v>3438</v>
      </c>
      <c r="AA385" s="81">
        <v>1404</v>
      </c>
      <c r="AB385" s="81">
        <v>5277</v>
      </c>
      <c r="AC385" s="81">
        <v>0</v>
      </c>
      <c r="AD385" s="81">
        <v>0.53433848094126457</v>
      </c>
      <c r="AE385" s="82"/>
      <c r="AF385" s="81">
        <v>5064153.1683147969</v>
      </c>
      <c r="AG385" s="81">
        <v>172385.3471811449</v>
      </c>
      <c r="AH385" s="81">
        <v>301960.62307111651</v>
      </c>
      <c r="AI385" s="81">
        <v>9517114.0530692879</v>
      </c>
      <c r="AJ385" s="81">
        <v>12372561.124583185</v>
      </c>
      <c r="AK385" s="81">
        <v>0</v>
      </c>
      <c r="AL385" s="81">
        <v>0</v>
      </c>
      <c r="AM385" s="81">
        <v>718687.67476526869</v>
      </c>
      <c r="AN385" s="81">
        <v>0</v>
      </c>
      <c r="AO385" s="81">
        <v>0</v>
      </c>
      <c r="AP385" s="82"/>
      <c r="AQ385" s="81">
        <v>78</v>
      </c>
      <c r="AR385" s="81">
        <v>48</v>
      </c>
      <c r="AS385" s="81">
        <v>0</v>
      </c>
      <c r="AT385" s="81">
        <v>0</v>
      </c>
      <c r="AU385" s="81">
        <v>0</v>
      </c>
      <c r="AV385" s="81">
        <v>0</v>
      </c>
      <c r="AW385" s="81" t="s">
        <v>564</v>
      </c>
      <c r="AX385" s="82"/>
      <c r="AY385" s="81">
        <v>328.6</v>
      </c>
      <c r="AZ385" s="81">
        <v>4731.2</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2236</v>
      </c>
      <c r="B386" s="80">
        <v>459</v>
      </c>
      <c r="C386" s="80">
        <v>17</v>
      </c>
      <c r="D386" s="80">
        <v>27</v>
      </c>
      <c r="E386" s="80">
        <v>2020</v>
      </c>
      <c r="F386" s="80" t="s">
        <v>218</v>
      </c>
      <c r="G386" s="174" t="s">
        <v>2219</v>
      </c>
      <c r="H386" s="80" t="s">
        <v>2220</v>
      </c>
      <c r="I386" s="177"/>
      <c r="J386" s="81">
        <v>2.6812594285541782</v>
      </c>
      <c r="K386" s="81">
        <v>0.24015501147494017</v>
      </c>
      <c r="L386" s="81">
        <v>1.0837478606970168</v>
      </c>
      <c r="M386" s="81">
        <v>3.7106563175765541</v>
      </c>
      <c r="N386" s="81">
        <v>5.7278009763586484</v>
      </c>
      <c r="O386" s="81">
        <v>4.69650010333359</v>
      </c>
      <c r="P386" s="81">
        <v>6.2144856102151049</v>
      </c>
      <c r="Q386" s="81">
        <v>0.30112491456357543</v>
      </c>
      <c r="R386" s="81">
        <v>0</v>
      </c>
      <c r="S386" s="81">
        <v>0.53462495539955157</v>
      </c>
      <c r="T386" s="82"/>
      <c r="U386" s="81">
        <v>738456</v>
      </c>
      <c r="V386" s="81">
        <v>115</v>
      </c>
      <c r="W386" s="81">
        <v>42</v>
      </c>
      <c r="X386" s="81">
        <v>1270</v>
      </c>
      <c r="Y386" s="81">
        <v>2419</v>
      </c>
      <c r="Z386" s="81">
        <v>3356</v>
      </c>
      <c r="AA386" s="81">
        <v>1402</v>
      </c>
      <c r="AB386" s="81">
        <v>5107</v>
      </c>
      <c r="AC386" s="81">
        <v>0</v>
      </c>
      <c r="AD386" s="81">
        <v>0.53462495539955157</v>
      </c>
      <c r="AE386" s="82"/>
      <c r="AF386" s="81">
        <v>4595144.5942347683</v>
      </c>
      <c r="AG386" s="81">
        <v>169552.82966881694</v>
      </c>
      <c r="AH386" s="81">
        <v>301123.95689744246</v>
      </c>
      <c r="AI386" s="81">
        <v>7153389.7746218741</v>
      </c>
      <c r="AJ386" s="81">
        <v>10500791.443666914</v>
      </c>
      <c r="AK386" s="81"/>
      <c r="AL386" s="81"/>
      <c r="AM386" s="81">
        <v>666520.23995342781</v>
      </c>
      <c r="AN386" s="81"/>
      <c r="AO386" s="81"/>
      <c r="AP386" s="82"/>
      <c r="AQ386" s="81">
        <v>80</v>
      </c>
      <c r="AR386" s="81">
        <v>50</v>
      </c>
      <c r="AS386" s="81">
        <v>0</v>
      </c>
      <c r="AT386" s="81">
        <v>0</v>
      </c>
      <c r="AU386" s="81">
        <v>0</v>
      </c>
      <c r="AV386" s="81">
        <v>0</v>
      </c>
      <c r="AW386" s="81">
        <v>0</v>
      </c>
      <c r="AX386" s="82"/>
      <c r="AY386" s="81">
        <v>341.19999999999987</v>
      </c>
      <c r="AZ386" s="81">
        <v>4830.2</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2237</v>
      </c>
      <c r="B387" s="80">
        <v>459</v>
      </c>
      <c r="C387" s="80">
        <v>18</v>
      </c>
      <c r="D387" s="80">
        <v>27</v>
      </c>
      <c r="E387" s="80">
        <v>2021</v>
      </c>
      <c r="F387" s="80" t="s">
        <v>75</v>
      </c>
      <c r="G387" s="174" t="s">
        <v>2219</v>
      </c>
      <c r="H387" s="80" t="s">
        <v>2220</v>
      </c>
      <c r="I387" s="177"/>
      <c r="J387" s="81">
        <v>1.3071140282958602</v>
      </c>
      <c r="K387" s="81">
        <v>0.25195303660244628</v>
      </c>
      <c r="L387" s="81">
        <v>1.2103563499218957</v>
      </c>
      <c r="M387" s="81">
        <v>3.7161250445444765</v>
      </c>
      <c r="N387" s="81">
        <v>5.4388539200556609</v>
      </c>
      <c r="O387" s="81">
        <v>4.4714025543238156</v>
      </c>
      <c r="P387" s="81">
        <v>6.3452275088457393</v>
      </c>
      <c r="Q387" s="81">
        <v>0.29298351466701356</v>
      </c>
      <c r="R387" s="81">
        <v>0</v>
      </c>
      <c r="S387" s="81">
        <v>0.5266880649588751</v>
      </c>
      <c r="T387" s="82"/>
      <c r="U387" s="81">
        <v>473197</v>
      </c>
      <c r="V387" s="81">
        <v>115</v>
      </c>
      <c r="W387" s="81">
        <v>42</v>
      </c>
      <c r="X387" s="81">
        <v>1270</v>
      </c>
      <c r="Y387" s="81">
        <v>2368</v>
      </c>
      <c r="Z387" s="81">
        <v>3290</v>
      </c>
      <c r="AA387" s="81">
        <v>1396</v>
      </c>
      <c r="AB387" s="81">
        <v>4910</v>
      </c>
      <c r="AC387" s="81">
        <v>0</v>
      </c>
      <c r="AD387" s="81">
        <v>0.5266880649588751</v>
      </c>
      <c r="AE387" s="82"/>
      <c r="AF387" s="81">
        <v>2747040.4117025635</v>
      </c>
      <c r="AG387" s="81">
        <v>184479.27472094263</v>
      </c>
      <c r="AH387" s="81">
        <v>324774.72580346325</v>
      </c>
      <c r="AI387" s="81">
        <v>8236382.1965836836</v>
      </c>
      <c r="AJ387" s="81">
        <v>10851942.492891883</v>
      </c>
      <c r="AK387" s="81">
        <v>0</v>
      </c>
      <c r="AL387" s="81">
        <v>0</v>
      </c>
      <c r="AM387" s="81">
        <v>644505.68913631234</v>
      </c>
      <c r="AN387" s="81">
        <v>0</v>
      </c>
      <c r="AO387" s="81">
        <v>0</v>
      </c>
      <c r="AP387" s="82"/>
      <c r="AQ387" s="81">
        <v>83</v>
      </c>
      <c r="AR387" s="81">
        <v>58</v>
      </c>
      <c r="AS387" s="81">
        <v>0</v>
      </c>
      <c r="AT387" s="81">
        <v>0</v>
      </c>
      <c r="AU387" s="81">
        <v>0</v>
      </c>
      <c r="AV387" s="81">
        <v>0</v>
      </c>
      <c r="AW387" s="81"/>
      <c r="AX387" s="82"/>
      <c r="AY387" s="81">
        <v>361.19999999999987</v>
      </c>
      <c r="AZ387" s="81">
        <v>5143.7</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2238</v>
      </c>
      <c r="B388" s="80">
        <v>459</v>
      </c>
      <c r="C388" s="80">
        <v>19</v>
      </c>
      <c r="D388" s="80">
        <v>27</v>
      </c>
      <c r="E388" s="80">
        <v>2022</v>
      </c>
      <c r="F388" s="80" t="s">
        <v>568</v>
      </c>
      <c r="G388" s="80" t="s">
        <v>2219</v>
      </c>
      <c r="H388" s="80" t="s">
        <v>2220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85</v>
      </c>
      <c r="AR388" s="81">
        <v>63</v>
      </c>
      <c r="AS388" s="81">
        <v>0</v>
      </c>
      <c r="AT388" s="81">
        <v>0</v>
      </c>
      <c r="AU388" s="81">
        <v>0</v>
      </c>
      <c r="AV388" s="81">
        <v>0</v>
      </c>
      <c r="AW388" s="81"/>
      <c r="AX388" s="82"/>
      <c r="AY388" s="81">
        <v>369.29999999999995</v>
      </c>
      <c r="AZ388" s="81">
        <v>5391.2</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2239</v>
      </c>
      <c r="B389" s="80">
        <v>273</v>
      </c>
      <c r="C389" s="80">
        <v>1</v>
      </c>
      <c r="D389" s="80">
        <v>17</v>
      </c>
      <c r="E389" s="80">
        <v>1990</v>
      </c>
      <c r="F389" s="80" t="s">
        <v>562</v>
      </c>
      <c r="G389" s="80" t="s">
        <v>2240</v>
      </c>
      <c r="H389" s="80" t="s">
        <v>2241</v>
      </c>
      <c r="I389" s="177"/>
      <c r="J389" s="81">
        <v>2.0985054133612677</v>
      </c>
      <c r="K389" s="81">
        <v>1.7528198797927443</v>
      </c>
      <c r="L389" s="81">
        <v>3.6125959037123869</v>
      </c>
      <c r="M389" s="81">
        <v>4.7995993634022778</v>
      </c>
      <c r="N389" s="81">
        <v>5.7565714763737592</v>
      </c>
      <c r="O389" s="81">
        <v>7.0092828476909501</v>
      </c>
      <c r="P389" s="81">
        <v>7.2237226698482067</v>
      </c>
      <c r="Q389" s="81">
        <v>0.53902900086677674</v>
      </c>
      <c r="R389" s="81">
        <v>0</v>
      </c>
      <c r="S389" s="81">
        <v>0.67785493174470079</v>
      </c>
      <c r="T389" s="82"/>
      <c r="U389" s="81">
        <v>523463</v>
      </c>
      <c r="V389" s="81">
        <v>673</v>
      </c>
      <c r="W389" s="81">
        <v>33</v>
      </c>
      <c r="X389" s="81">
        <v>2002</v>
      </c>
      <c r="Y389" s="81">
        <v>2520</v>
      </c>
      <c r="Z389" s="81">
        <v>2883</v>
      </c>
      <c r="AA389" s="81">
        <v>1754</v>
      </c>
      <c r="AB389" s="81">
        <v>8752</v>
      </c>
      <c r="AC389" s="81">
        <v>0</v>
      </c>
      <c r="AD389" s="81">
        <v>0.67785493174470079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2242</v>
      </c>
      <c r="B390" s="80">
        <v>274</v>
      </c>
      <c r="C390" s="80">
        <v>2</v>
      </c>
      <c r="D390" s="80">
        <v>17</v>
      </c>
      <c r="E390" s="80">
        <v>2005</v>
      </c>
      <c r="F390" s="80" t="s">
        <v>565</v>
      </c>
      <c r="G390" s="80" t="s">
        <v>2240</v>
      </c>
      <c r="H390" s="80" t="s">
        <v>2241</v>
      </c>
      <c r="I390" s="177"/>
      <c r="J390" s="81">
        <v>4.5753699505755643</v>
      </c>
      <c r="K390" s="81">
        <v>0.75325319257729539</v>
      </c>
      <c r="L390" s="81">
        <v>0.66601978409547535</v>
      </c>
      <c r="M390" s="81">
        <v>5.9416438869637771</v>
      </c>
      <c r="N390" s="81">
        <v>7.966760935045488</v>
      </c>
      <c r="O390" s="81">
        <v>7.2967388469172292</v>
      </c>
      <c r="P390" s="81">
        <v>7.1859601529809014</v>
      </c>
      <c r="Q390" s="81">
        <v>0.40574624752798549</v>
      </c>
      <c r="R390" s="81">
        <v>0</v>
      </c>
      <c r="S390" s="81">
        <v>0.50280312000000005</v>
      </c>
      <c r="T390" s="82"/>
      <c r="U390" s="81">
        <v>581422</v>
      </c>
      <c r="V390" s="81">
        <v>353</v>
      </c>
      <c r="W390" s="81">
        <v>8</v>
      </c>
      <c r="X390" s="81">
        <v>1415</v>
      </c>
      <c r="Y390" s="81">
        <v>3010</v>
      </c>
      <c r="Z390" s="81">
        <v>3473</v>
      </c>
      <c r="AA390" s="81">
        <v>1429</v>
      </c>
      <c r="AB390" s="81">
        <v>6887</v>
      </c>
      <c r="AC390" s="81">
        <v>0</v>
      </c>
      <c r="AD390" s="81">
        <v>0.50280312000000005</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2243</v>
      </c>
      <c r="B391" s="80">
        <v>275</v>
      </c>
      <c r="C391" s="80">
        <v>3</v>
      </c>
      <c r="D391" s="80">
        <v>17</v>
      </c>
      <c r="E391" s="80">
        <v>2006</v>
      </c>
      <c r="F391" s="80" t="s">
        <v>566</v>
      </c>
      <c r="G391" s="80" t="s">
        <v>2240</v>
      </c>
      <c r="H391" s="80" t="s">
        <v>2241</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2244</v>
      </c>
      <c r="B392" s="80">
        <v>276</v>
      </c>
      <c r="C392" s="80">
        <v>4</v>
      </c>
      <c r="D392" s="80">
        <v>17</v>
      </c>
      <c r="E392" s="80">
        <v>2007</v>
      </c>
      <c r="F392" s="80" t="s">
        <v>567</v>
      </c>
      <c r="G392" s="80" t="s">
        <v>2240</v>
      </c>
      <c r="H392" s="80" t="s">
        <v>2241</v>
      </c>
      <c r="I392" s="177"/>
      <c r="J392" s="81">
        <v>4.8022824749359776</v>
      </c>
      <c r="K392" s="81">
        <v>0.65416820481065507</v>
      </c>
      <c r="L392" s="81">
        <v>5.4693231121304535</v>
      </c>
      <c r="M392" s="81">
        <v>6.9386708644324493</v>
      </c>
      <c r="N392" s="81">
        <v>8.209085883645777</v>
      </c>
      <c r="O392" s="81">
        <v>6.8089316378332843</v>
      </c>
      <c r="P392" s="81">
        <v>7.1184629660805712</v>
      </c>
      <c r="Q392" s="81">
        <v>0.40843479065220456</v>
      </c>
      <c r="R392" s="81">
        <v>0</v>
      </c>
      <c r="S392" s="81">
        <v>0.29405070449999998</v>
      </c>
      <c r="T392" s="82"/>
      <c r="U392" s="81">
        <v>528194</v>
      </c>
      <c r="V392" s="81">
        <v>276</v>
      </c>
      <c r="W392" s="81">
        <v>49</v>
      </c>
      <c r="X392" s="81">
        <v>1770</v>
      </c>
      <c r="Y392" s="81">
        <v>2955</v>
      </c>
      <c r="Z392" s="81">
        <v>3369</v>
      </c>
      <c r="AA392" s="81">
        <v>1394</v>
      </c>
      <c r="AB392" s="81">
        <v>6566</v>
      </c>
      <c r="AC392" s="81">
        <v>0</v>
      </c>
      <c r="AD392" s="81">
        <v>0.29405070449999998</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2245</v>
      </c>
      <c r="B393" s="80">
        <v>277</v>
      </c>
      <c r="C393" s="80">
        <v>5</v>
      </c>
      <c r="D393" s="80">
        <v>17</v>
      </c>
      <c r="E393" s="80">
        <v>2008</v>
      </c>
      <c r="F393" s="80" t="s">
        <v>84</v>
      </c>
      <c r="G393" s="80" t="s">
        <v>2240</v>
      </c>
      <c r="H393" s="80" t="s">
        <v>2241</v>
      </c>
      <c r="I393" s="177"/>
      <c r="J393" s="81">
        <v>2.6886967060962981</v>
      </c>
      <c r="K393" s="81">
        <v>0.51892575326418999</v>
      </c>
      <c r="L393" s="81">
        <v>4.8943534951164862</v>
      </c>
      <c r="M393" s="81">
        <v>6.9240807330263143</v>
      </c>
      <c r="N393" s="81">
        <v>8.0869311184374322</v>
      </c>
      <c r="O393" s="81">
        <v>6.4277091372928563</v>
      </c>
      <c r="P393" s="81">
        <v>6.8655176976335062</v>
      </c>
      <c r="Q393" s="81">
        <v>0.39454915757797721</v>
      </c>
      <c r="R393" s="81">
        <v>0</v>
      </c>
      <c r="S393" s="81">
        <v>0.20054317875200001</v>
      </c>
      <c r="T393" s="82"/>
      <c r="U393" s="81">
        <v>377127</v>
      </c>
      <c r="V393" s="81">
        <v>276</v>
      </c>
      <c r="W393" s="81">
        <v>49</v>
      </c>
      <c r="X393" s="81">
        <v>1770</v>
      </c>
      <c r="Y393" s="81">
        <v>2961</v>
      </c>
      <c r="Z393" s="81">
        <v>3292</v>
      </c>
      <c r="AA393" s="81">
        <v>1346</v>
      </c>
      <c r="AB393" s="81">
        <v>6447</v>
      </c>
      <c r="AC393" s="81">
        <v>0</v>
      </c>
      <c r="AD393" s="81">
        <v>0.20054317875200001</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2246</v>
      </c>
      <c r="B394" s="80">
        <v>278</v>
      </c>
      <c r="C394" s="80">
        <v>6</v>
      </c>
      <c r="D394" s="80">
        <v>17</v>
      </c>
      <c r="E394" s="80">
        <v>2009</v>
      </c>
      <c r="F394" s="80" t="s">
        <v>85</v>
      </c>
      <c r="G394" s="80" t="s">
        <v>2240</v>
      </c>
      <c r="H394" s="80" t="s">
        <v>2241</v>
      </c>
      <c r="I394" s="177"/>
      <c r="J394" s="81">
        <v>1.5666120974580224</v>
      </c>
      <c r="K394" s="81">
        <v>0.53489054752258469</v>
      </c>
      <c r="L394" s="81">
        <v>6.2209398284208044</v>
      </c>
      <c r="M394" s="81">
        <v>6.3917377986240487</v>
      </c>
      <c r="N394" s="81">
        <v>7.2777514468889528</v>
      </c>
      <c r="O394" s="81">
        <v>6.3518197084015871</v>
      </c>
      <c r="P394" s="81">
        <v>6.6378583895143075</v>
      </c>
      <c r="Q394" s="81">
        <v>0.36518003540811039</v>
      </c>
      <c r="R394" s="81">
        <v>0</v>
      </c>
      <c r="S394" s="81">
        <v>0.66494270220000007</v>
      </c>
      <c r="T394" s="82"/>
      <c r="U394" s="81">
        <v>193529</v>
      </c>
      <c r="V394" s="81">
        <v>328</v>
      </c>
      <c r="W394" s="81">
        <v>60</v>
      </c>
      <c r="X394" s="81">
        <v>1867</v>
      </c>
      <c r="Y394" s="81">
        <v>2920</v>
      </c>
      <c r="Z394" s="81">
        <v>3211</v>
      </c>
      <c r="AA394" s="81">
        <v>1336</v>
      </c>
      <c r="AB394" s="81">
        <v>6264</v>
      </c>
      <c r="AC394" s="81">
        <v>0</v>
      </c>
      <c r="AD394" s="81">
        <v>0.66494270220000007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7.32</v>
      </c>
      <c r="BI394" s="81">
        <v>243.30600000000001</v>
      </c>
      <c r="BJ394" s="81">
        <v>0</v>
      </c>
      <c r="BK394" s="81">
        <v>0</v>
      </c>
      <c r="BL394" s="81">
        <v>0</v>
      </c>
      <c r="BM394" s="82"/>
      <c r="BN394" s="81">
        <v>0</v>
      </c>
      <c r="BO394" s="81">
        <v>1</v>
      </c>
      <c r="BP394" s="81">
        <v>1</v>
      </c>
      <c r="BQ394" s="81">
        <v>0</v>
      </c>
      <c r="BR394" s="81">
        <v>0</v>
      </c>
      <c r="BS394" s="81">
        <v>0</v>
      </c>
      <c r="BT394"/>
      <c r="BU394" s="80"/>
      <c r="BV394" s="80"/>
      <c r="BW394" s="80"/>
      <c r="BX394" s="80"/>
      <c r="BY394" s="80"/>
      <c r="BZ394" s="80"/>
      <c r="CA394" s="80"/>
      <c r="CB394" s="80"/>
      <c r="CC394" s="80"/>
    </row>
    <row r="395" spans="1:81">
      <c r="A395" s="80" t="s">
        <v>2247</v>
      </c>
      <c r="B395" s="80">
        <v>279</v>
      </c>
      <c r="C395" s="80">
        <v>7</v>
      </c>
      <c r="D395" s="80">
        <v>17</v>
      </c>
      <c r="E395" s="80">
        <v>2010</v>
      </c>
      <c r="F395" s="80" t="s">
        <v>86</v>
      </c>
      <c r="G395" s="80" t="s">
        <v>2240</v>
      </c>
      <c r="H395" s="80" t="s">
        <v>2241</v>
      </c>
      <c r="I395" s="177"/>
      <c r="J395" s="81">
        <v>2.7000471573628815</v>
      </c>
      <c r="K395" s="81">
        <v>0.4795084470768004</v>
      </c>
      <c r="L395" s="81">
        <v>5.8106864250136931</v>
      </c>
      <c r="M395" s="81">
        <v>6.4660911073423852</v>
      </c>
      <c r="N395" s="81">
        <v>7.2820288232431478</v>
      </c>
      <c r="O395" s="81">
        <v>6.3224405944003976</v>
      </c>
      <c r="P395" s="81">
        <v>6.6040475473071281</v>
      </c>
      <c r="Q395" s="81">
        <v>0.37326121341638574</v>
      </c>
      <c r="R395" s="81">
        <v>0</v>
      </c>
      <c r="S395" s="81">
        <v>0.89683286866000012</v>
      </c>
      <c r="T395" s="82"/>
      <c r="U395" s="81">
        <v>356531</v>
      </c>
      <c r="V395" s="81">
        <v>328</v>
      </c>
      <c r="W395" s="81">
        <v>60</v>
      </c>
      <c r="X395" s="81">
        <v>1867</v>
      </c>
      <c r="Y395" s="81">
        <v>2882</v>
      </c>
      <c r="Z395" s="81">
        <v>3211</v>
      </c>
      <c r="AA395" s="81">
        <v>1296</v>
      </c>
      <c r="AB395" s="81">
        <v>6135</v>
      </c>
      <c r="AC395" s="81">
        <v>0</v>
      </c>
      <c r="AD395" s="81">
        <v>0.89683286866000012</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6.4880000000000004</v>
      </c>
      <c r="BI395" s="81">
        <v>178.51400000000001</v>
      </c>
      <c r="BJ395" s="81">
        <v>0</v>
      </c>
      <c r="BK395" s="81">
        <v>0</v>
      </c>
      <c r="BL395" s="81">
        <v>0</v>
      </c>
      <c r="BM395" s="82"/>
      <c r="BN395" s="81">
        <v>0</v>
      </c>
      <c r="BO395" s="81">
        <v>1</v>
      </c>
      <c r="BP395" s="81">
        <v>1</v>
      </c>
      <c r="BQ395" s="81">
        <v>0</v>
      </c>
      <c r="BR395" s="81">
        <v>0</v>
      </c>
      <c r="BS395" s="81">
        <v>0</v>
      </c>
      <c r="BT395"/>
      <c r="BU395" s="80">
        <v>39.487000000000002</v>
      </c>
      <c r="BV395" s="80">
        <v>114.989</v>
      </c>
      <c r="BW395" s="80">
        <v>30.526</v>
      </c>
      <c r="BX395" s="80">
        <v>0</v>
      </c>
      <c r="BY395" s="80">
        <v>0</v>
      </c>
      <c r="BZ395" s="80">
        <v>0</v>
      </c>
      <c r="CA395" s="80">
        <v>0</v>
      </c>
      <c r="CB395" s="80">
        <v>0</v>
      </c>
      <c r="CC395" s="80">
        <v>0</v>
      </c>
    </row>
    <row r="396" spans="1:81">
      <c r="A396" s="80" t="s">
        <v>2248</v>
      </c>
      <c r="B396" s="80">
        <v>280</v>
      </c>
      <c r="C396" s="80">
        <v>8</v>
      </c>
      <c r="D396" s="80">
        <v>17</v>
      </c>
      <c r="E396" s="80">
        <v>2011</v>
      </c>
      <c r="F396" s="80" t="s">
        <v>87</v>
      </c>
      <c r="G396" s="80" t="s">
        <v>2240</v>
      </c>
      <c r="H396" s="80" t="s">
        <v>2241</v>
      </c>
      <c r="I396" s="177"/>
      <c r="J396" s="81">
        <v>4.9419358837628753</v>
      </c>
      <c r="K396" s="81">
        <v>0.72389054910072148</v>
      </c>
      <c r="L396" s="81">
        <v>2.5620970801421814</v>
      </c>
      <c r="M396" s="81">
        <v>8.22241752021257</v>
      </c>
      <c r="N396" s="81">
        <v>8.2742510078846419</v>
      </c>
      <c r="O396" s="81">
        <v>6.0993582760677771</v>
      </c>
      <c r="P396" s="81">
        <v>6.363716323751385</v>
      </c>
      <c r="Q396" s="81">
        <v>0.4169293739960635</v>
      </c>
      <c r="R396" s="81">
        <v>0</v>
      </c>
      <c r="S396" s="81">
        <v>1.7129864536648198</v>
      </c>
      <c r="T396" s="82"/>
      <c r="U396" s="81">
        <v>613125</v>
      </c>
      <c r="V396" s="81">
        <v>328</v>
      </c>
      <c r="W396" s="81">
        <v>60</v>
      </c>
      <c r="X396" s="81">
        <v>1867</v>
      </c>
      <c r="Y396" s="81">
        <v>2835</v>
      </c>
      <c r="Z396" s="81">
        <v>3165</v>
      </c>
      <c r="AA396" s="81">
        <v>1286</v>
      </c>
      <c r="AB396" s="81">
        <v>5941</v>
      </c>
      <c r="AC396" s="81">
        <v>0</v>
      </c>
      <c r="AD396" s="81">
        <v>1.7129864536648198</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6.085</v>
      </c>
      <c r="BI396" s="81">
        <v>152.04</v>
      </c>
      <c r="BJ396" s="81">
        <v>0</v>
      </c>
      <c r="BK396" s="81">
        <v>0</v>
      </c>
      <c r="BL396" s="81">
        <v>0</v>
      </c>
      <c r="BM396" s="82"/>
      <c r="BN396" s="81">
        <v>0</v>
      </c>
      <c r="BO396" s="81">
        <v>1</v>
      </c>
      <c r="BP396" s="81">
        <v>1</v>
      </c>
      <c r="BQ396" s="81">
        <v>0</v>
      </c>
      <c r="BR396" s="81">
        <v>0</v>
      </c>
      <c r="BS396" s="81">
        <v>0</v>
      </c>
      <c r="BT396"/>
      <c r="BU396" s="80">
        <v>26.792000000000002</v>
      </c>
      <c r="BV396" s="80">
        <v>97.766999999999996</v>
      </c>
      <c r="BW396" s="80">
        <v>33.566000000000003</v>
      </c>
      <c r="BX396" s="80">
        <v>0</v>
      </c>
      <c r="BY396" s="80">
        <v>0</v>
      </c>
      <c r="BZ396" s="80">
        <v>0</v>
      </c>
      <c r="CA396" s="80">
        <v>0</v>
      </c>
      <c r="CB396" s="80">
        <v>0</v>
      </c>
      <c r="CC396" s="80">
        <v>0</v>
      </c>
    </row>
    <row r="397" spans="1:81">
      <c r="A397" s="80" t="s">
        <v>2249</v>
      </c>
      <c r="B397" s="80">
        <v>281</v>
      </c>
      <c r="C397" s="80">
        <v>9</v>
      </c>
      <c r="D397" s="80">
        <v>17</v>
      </c>
      <c r="E397" s="80">
        <v>2012</v>
      </c>
      <c r="F397" s="80" t="s">
        <v>88</v>
      </c>
      <c r="G397" s="80" t="s">
        <v>2240</v>
      </c>
      <c r="H397" s="80" t="s">
        <v>2241</v>
      </c>
      <c r="I397" s="177"/>
      <c r="J397" s="81">
        <v>2.5741367855566542</v>
      </c>
      <c r="K397" s="81">
        <v>0.71406695012676002</v>
      </c>
      <c r="L397" s="81">
        <v>2.5366109598332751</v>
      </c>
      <c r="M397" s="81">
        <v>8.657498051517118</v>
      </c>
      <c r="N397" s="81">
        <v>8.6248512827859383</v>
      </c>
      <c r="O397" s="81">
        <v>6.0073861169102987</v>
      </c>
      <c r="P397" s="81">
        <v>6.2456484993616579</v>
      </c>
      <c r="Q397" s="81">
        <v>0.4401742929094703</v>
      </c>
      <c r="R397" s="81">
        <v>0</v>
      </c>
      <c r="S397" s="81">
        <v>1.3917677651315903</v>
      </c>
      <c r="T397" s="82"/>
      <c r="U397" s="81">
        <v>344371</v>
      </c>
      <c r="V397" s="81">
        <v>328</v>
      </c>
      <c r="W397" s="81">
        <v>60</v>
      </c>
      <c r="X397" s="81">
        <v>1867</v>
      </c>
      <c r="Y397" s="81">
        <v>2799</v>
      </c>
      <c r="Z397" s="81">
        <v>3142</v>
      </c>
      <c r="AA397" s="81">
        <v>1255</v>
      </c>
      <c r="AB397" s="81">
        <v>5773</v>
      </c>
      <c r="AC397" s="81">
        <v>0</v>
      </c>
      <c r="AD397" s="81">
        <v>1.3917677651315903</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6.8179999999999996</v>
      </c>
      <c r="BI397" s="81">
        <v>147.34800000000001</v>
      </c>
      <c r="BJ397" s="81">
        <v>0</v>
      </c>
      <c r="BK397" s="81">
        <v>0</v>
      </c>
      <c r="BL397" s="81">
        <v>0</v>
      </c>
      <c r="BM397" s="82"/>
      <c r="BN397" s="81">
        <v>0</v>
      </c>
      <c r="BO397" s="81">
        <v>1</v>
      </c>
      <c r="BP397" s="81">
        <v>1</v>
      </c>
      <c r="BQ397" s="81">
        <v>0</v>
      </c>
      <c r="BR397" s="81">
        <v>0</v>
      </c>
      <c r="BS397" s="81">
        <v>0</v>
      </c>
      <c r="BT397"/>
      <c r="BU397" s="80">
        <v>30.637</v>
      </c>
      <c r="BV397" s="80">
        <v>93.027000000000001</v>
      </c>
      <c r="BW397" s="80">
        <v>30.501999999999999</v>
      </c>
      <c r="BX397" s="80">
        <v>0</v>
      </c>
      <c r="BY397" s="80">
        <v>0</v>
      </c>
      <c r="BZ397" s="80">
        <v>0</v>
      </c>
      <c r="CA397" s="80">
        <v>0</v>
      </c>
      <c r="CB397" s="80">
        <v>0</v>
      </c>
      <c r="CC397" s="80">
        <v>0</v>
      </c>
    </row>
    <row r="398" spans="1:81">
      <c r="A398" s="80" t="s">
        <v>2250</v>
      </c>
      <c r="B398" s="80">
        <v>282</v>
      </c>
      <c r="C398" s="80">
        <v>10</v>
      </c>
      <c r="D398" s="80">
        <v>17</v>
      </c>
      <c r="E398" s="80">
        <v>2013</v>
      </c>
      <c r="F398" s="80" t="s">
        <v>89</v>
      </c>
      <c r="G398" s="80" t="s">
        <v>2240</v>
      </c>
      <c r="H398" s="80" t="s">
        <v>2241</v>
      </c>
      <c r="I398" s="177"/>
      <c r="J398" s="81">
        <v>0.50566627555065213</v>
      </c>
      <c r="K398" s="81">
        <v>0.61576012076218367</v>
      </c>
      <c r="L398" s="81">
        <v>2.3248671026242689</v>
      </c>
      <c r="M398" s="81">
        <v>9.211745795473222</v>
      </c>
      <c r="N398" s="81">
        <v>8.2177819324627546</v>
      </c>
      <c r="O398" s="81">
        <v>5.6572885028746835</v>
      </c>
      <c r="P398" s="81">
        <v>6.274176794831658</v>
      </c>
      <c r="Q398" s="81">
        <v>0.43768146803924829</v>
      </c>
      <c r="R398" s="81">
        <v>0</v>
      </c>
      <c r="S398" s="81">
        <v>1.4231840427769664</v>
      </c>
      <c r="T398" s="82"/>
      <c r="U398" s="81">
        <v>65458</v>
      </c>
      <c r="V398" s="81">
        <v>328</v>
      </c>
      <c r="W398" s="81">
        <v>60</v>
      </c>
      <c r="X398" s="81">
        <v>1867</v>
      </c>
      <c r="Y398" s="81">
        <v>2774</v>
      </c>
      <c r="Z398" s="81">
        <v>3091</v>
      </c>
      <c r="AA398" s="81">
        <v>1256</v>
      </c>
      <c r="AB398" s="81">
        <v>5658</v>
      </c>
      <c r="AC398" s="81">
        <v>0</v>
      </c>
      <c r="AD398" s="81">
        <v>1.4231840427769664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8.1739999999999995</v>
      </c>
      <c r="BI398" s="81">
        <v>141.19300000000001</v>
      </c>
      <c r="BJ398" s="81">
        <v>0</v>
      </c>
      <c r="BK398" s="81">
        <v>0</v>
      </c>
      <c r="BL398" s="81">
        <v>0</v>
      </c>
      <c r="BM398" s="82"/>
      <c r="BN398" s="81">
        <v>0</v>
      </c>
      <c r="BO398" s="81">
        <v>1</v>
      </c>
      <c r="BP398" s="81">
        <v>1</v>
      </c>
      <c r="BQ398" s="81">
        <v>0</v>
      </c>
      <c r="BR398" s="81">
        <v>0</v>
      </c>
      <c r="BS398" s="81">
        <v>0</v>
      </c>
      <c r="BT398"/>
      <c r="BU398" s="80">
        <v>30.350999999999999</v>
      </c>
      <c r="BV398" s="80">
        <v>88.869</v>
      </c>
      <c r="BW398" s="80">
        <v>30.146999999999998</v>
      </c>
      <c r="BX398" s="80">
        <v>0</v>
      </c>
      <c r="BY398" s="80">
        <v>0</v>
      </c>
      <c r="BZ398" s="80">
        <v>0</v>
      </c>
      <c r="CA398" s="80">
        <v>0</v>
      </c>
      <c r="CB398" s="80">
        <v>0</v>
      </c>
      <c r="CC398" s="80">
        <v>0</v>
      </c>
    </row>
    <row r="399" spans="1:81">
      <c r="A399" s="80" t="s">
        <v>2251</v>
      </c>
      <c r="B399" s="80">
        <v>283</v>
      </c>
      <c r="C399" s="80">
        <v>11</v>
      </c>
      <c r="D399" s="80">
        <v>17</v>
      </c>
      <c r="E399" s="80">
        <v>2014</v>
      </c>
      <c r="F399" s="80" t="s">
        <v>90</v>
      </c>
      <c r="G399" s="80" t="s">
        <v>2240</v>
      </c>
      <c r="H399" s="80" t="s">
        <v>2241</v>
      </c>
      <c r="I399" s="177"/>
      <c r="J399" s="81">
        <v>0.43274625336319616</v>
      </c>
      <c r="K399" s="81">
        <v>0.57527639120656626</v>
      </c>
      <c r="L399" s="81">
        <v>2.9202793218723482</v>
      </c>
      <c r="M399" s="81">
        <v>8.3994713342811789</v>
      </c>
      <c r="N399" s="81">
        <v>7.2768473781950966</v>
      </c>
      <c r="O399" s="81">
        <v>5.2463463405278405</v>
      </c>
      <c r="P399" s="81">
        <v>6.2314891458141295</v>
      </c>
      <c r="Q399" s="81">
        <v>0.40895107496001992</v>
      </c>
      <c r="R399" s="81">
        <v>0</v>
      </c>
      <c r="S399" s="81">
        <v>0.95980913572664894</v>
      </c>
      <c r="T399" s="82"/>
      <c r="U399" s="81">
        <v>64255</v>
      </c>
      <c r="V399" s="81">
        <v>293</v>
      </c>
      <c r="W399" s="81">
        <v>33</v>
      </c>
      <c r="X399" s="81">
        <v>1880</v>
      </c>
      <c r="Y399" s="81">
        <v>2738</v>
      </c>
      <c r="Z399" s="81">
        <v>3019</v>
      </c>
      <c r="AA399" s="81">
        <v>1241</v>
      </c>
      <c r="AB399" s="81">
        <v>5510</v>
      </c>
      <c r="AC399" s="81">
        <v>0</v>
      </c>
      <c r="AD399" s="81">
        <v>0.95980913572664894</v>
      </c>
      <c r="AE399" s="82"/>
      <c r="AF399" s="81">
        <v>601374.31933932798</v>
      </c>
      <c r="AG399" s="81">
        <v>541996.44266347692</v>
      </c>
      <c r="AH399" s="81">
        <v>735004.63523395848</v>
      </c>
      <c r="AI399" s="81">
        <v>11534699.236632874</v>
      </c>
      <c r="AJ399" s="81">
        <v>10112054.702987062</v>
      </c>
      <c r="AK399" s="81">
        <v>0</v>
      </c>
      <c r="AL399" s="81">
        <v>0</v>
      </c>
      <c r="AM399" s="81">
        <v>756440.66288552899</v>
      </c>
      <c r="AN399" s="81">
        <v>0</v>
      </c>
      <c r="AO399" s="81">
        <v>0</v>
      </c>
      <c r="AP399" s="82"/>
      <c r="AQ399" s="81">
        <v>24</v>
      </c>
      <c r="AR399" s="81">
        <v>5</v>
      </c>
      <c r="AS399" s="81">
        <v>0</v>
      </c>
      <c r="AT399" s="81">
        <v>0</v>
      </c>
      <c r="AU399" s="81">
        <v>0</v>
      </c>
      <c r="AV399" s="81">
        <v>0</v>
      </c>
      <c r="AW399" s="81" t="s">
        <v>564</v>
      </c>
      <c r="AX399" s="82"/>
      <c r="AY399" s="81">
        <v>98.2</v>
      </c>
      <c r="AZ399" s="81">
        <v>70.5</v>
      </c>
      <c r="BA399" s="81">
        <v>0</v>
      </c>
      <c r="BB399" s="81">
        <v>0</v>
      </c>
      <c r="BC399" s="81">
        <v>0</v>
      </c>
      <c r="BD399" s="81">
        <v>0</v>
      </c>
      <c r="BE399" s="81" t="s">
        <v>564</v>
      </c>
      <c r="BF399" s="82"/>
      <c r="BG399" s="81">
        <v>0</v>
      </c>
      <c r="BH399" s="81">
        <v>8.7929999999999993</v>
      </c>
      <c r="BI399" s="81">
        <v>136.74600000000001</v>
      </c>
      <c r="BJ399" s="81">
        <v>0</v>
      </c>
      <c r="BK399" s="81">
        <v>0</v>
      </c>
      <c r="BL399" s="81">
        <v>0</v>
      </c>
      <c r="BM399" s="82"/>
      <c r="BN399" s="81">
        <v>0</v>
      </c>
      <c r="BO399" s="81">
        <v>1</v>
      </c>
      <c r="BP399" s="81">
        <v>1</v>
      </c>
      <c r="BQ399" s="81">
        <v>0</v>
      </c>
      <c r="BR399" s="81">
        <v>0</v>
      </c>
      <c r="BS399" s="81">
        <v>0</v>
      </c>
      <c r="BT399"/>
      <c r="BU399" s="80">
        <v>35.170999999999999</v>
      </c>
      <c r="BV399" s="80">
        <v>84.471000000000004</v>
      </c>
      <c r="BW399" s="80">
        <v>25.896999999999998</v>
      </c>
      <c r="BX399" s="80">
        <v>0</v>
      </c>
      <c r="BY399" s="80">
        <v>0</v>
      </c>
      <c r="BZ399" s="80">
        <v>0</v>
      </c>
      <c r="CA399" s="80">
        <v>0</v>
      </c>
      <c r="CB399" s="80">
        <v>0</v>
      </c>
      <c r="CC399" s="80">
        <v>0</v>
      </c>
    </row>
    <row r="400" spans="1:81">
      <c r="A400" s="80" t="s">
        <v>2252</v>
      </c>
      <c r="B400" s="80">
        <v>284</v>
      </c>
      <c r="C400" s="80">
        <v>12</v>
      </c>
      <c r="D400" s="80">
        <v>17</v>
      </c>
      <c r="E400" s="80">
        <v>2015</v>
      </c>
      <c r="F400" s="80" t="s">
        <v>91</v>
      </c>
      <c r="G400" s="80" t="s">
        <v>2240</v>
      </c>
      <c r="H400" s="80" t="s">
        <v>2241</v>
      </c>
      <c r="I400" s="177"/>
      <c r="J400" s="81">
        <v>1.4375179743568229</v>
      </c>
      <c r="K400" s="81">
        <v>0.61181428186333031</v>
      </c>
      <c r="L400" s="81">
        <v>3.6400506800739474</v>
      </c>
      <c r="M400" s="81">
        <v>8.9365285713030449</v>
      </c>
      <c r="N400" s="81">
        <v>7.162436903756138</v>
      </c>
      <c r="O400" s="81">
        <v>5.1067793808575059</v>
      </c>
      <c r="P400" s="81">
        <v>6.1760886355003777</v>
      </c>
      <c r="Q400" s="81">
        <v>0.39075201122496489</v>
      </c>
      <c r="R400" s="81">
        <v>0</v>
      </c>
      <c r="S400" s="81">
        <v>0.86892374265399053</v>
      </c>
      <c r="T400" s="82"/>
      <c r="U400" s="81">
        <v>193633</v>
      </c>
      <c r="V400" s="81">
        <v>293</v>
      </c>
      <c r="W400" s="81">
        <v>33</v>
      </c>
      <c r="X400" s="81">
        <v>1880</v>
      </c>
      <c r="Y400" s="81">
        <v>2707</v>
      </c>
      <c r="Z400" s="81">
        <v>2967</v>
      </c>
      <c r="AA400" s="81">
        <v>1229</v>
      </c>
      <c r="AB400" s="81">
        <v>5378</v>
      </c>
      <c r="AC400" s="81">
        <v>0</v>
      </c>
      <c r="AD400" s="81">
        <v>0.86892374265399053</v>
      </c>
      <c r="AE400" s="82"/>
      <c r="AF400" s="81">
        <v>1947168.0001790575</v>
      </c>
      <c r="AG400" s="81">
        <v>507114.14143580099</v>
      </c>
      <c r="AH400" s="81">
        <v>741877.38950625551</v>
      </c>
      <c r="AI400" s="81">
        <v>10999882.494388413</v>
      </c>
      <c r="AJ400" s="81">
        <v>10219392.30691684</v>
      </c>
      <c r="AK400" s="81">
        <v>0</v>
      </c>
      <c r="AL400" s="81">
        <v>0</v>
      </c>
      <c r="AM400" s="81">
        <v>737032.34013849252</v>
      </c>
      <c r="AN400" s="81">
        <v>0</v>
      </c>
      <c r="AO400" s="81">
        <v>0</v>
      </c>
      <c r="AP400" s="82"/>
      <c r="AQ400" s="81">
        <v>28</v>
      </c>
      <c r="AR400" s="81">
        <v>5</v>
      </c>
      <c r="AS400" s="81">
        <v>0</v>
      </c>
      <c r="AT400" s="81">
        <v>1</v>
      </c>
      <c r="AU400" s="81">
        <v>0</v>
      </c>
      <c r="AV400" s="81">
        <v>0</v>
      </c>
      <c r="AW400" s="81" t="s">
        <v>564</v>
      </c>
      <c r="AX400" s="82"/>
      <c r="AY400" s="81">
        <v>113.2</v>
      </c>
      <c r="AZ400" s="81">
        <v>70.5</v>
      </c>
      <c r="BA400" s="81">
        <v>0</v>
      </c>
      <c r="BB400" s="81">
        <v>7</v>
      </c>
      <c r="BC400" s="81">
        <v>0</v>
      </c>
      <c r="BD400" s="81">
        <v>0</v>
      </c>
      <c r="BE400" s="81" t="s">
        <v>564</v>
      </c>
      <c r="BF400" s="82"/>
      <c r="BG400" s="81">
        <v>0</v>
      </c>
      <c r="BH400" s="81">
        <v>0</v>
      </c>
      <c r="BI400" s="81">
        <v>132.02199999999999</v>
      </c>
      <c r="BJ400" s="81">
        <v>0</v>
      </c>
      <c r="BK400" s="81">
        <v>0</v>
      </c>
      <c r="BL400" s="81">
        <v>0</v>
      </c>
      <c r="BM400" s="82"/>
      <c r="BN400" s="81">
        <v>0</v>
      </c>
      <c r="BO400" s="81">
        <v>0</v>
      </c>
      <c r="BP400" s="81">
        <v>1</v>
      </c>
      <c r="BQ400" s="81">
        <v>0</v>
      </c>
      <c r="BR400" s="81">
        <v>0</v>
      </c>
      <c r="BS400" s="81">
        <v>0</v>
      </c>
      <c r="BT400"/>
      <c r="BU400" s="80">
        <v>25.474</v>
      </c>
      <c r="BV400" s="80">
        <v>81.866</v>
      </c>
      <c r="BW400" s="80">
        <v>24.681999999999999</v>
      </c>
      <c r="BX400" s="80">
        <v>0</v>
      </c>
      <c r="BY400" s="80">
        <v>0</v>
      </c>
      <c r="BZ400" s="80">
        <v>0</v>
      </c>
      <c r="CA400" s="80">
        <v>0</v>
      </c>
      <c r="CB400" s="80">
        <v>0</v>
      </c>
      <c r="CC400" s="80">
        <v>0</v>
      </c>
    </row>
    <row r="401" spans="1:81">
      <c r="A401" s="80" t="s">
        <v>2253</v>
      </c>
      <c r="B401" s="80">
        <v>285</v>
      </c>
      <c r="C401" s="80">
        <v>13</v>
      </c>
      <c r="D401" s="80">
        <v>17</v>
      </c>
      <c r="E401" s="80">
        <v>2016</v>
      </c>
      <c r="F401" s="80" t="s">
        <v>92</v>
      </c>
      <c r="G401" s="80" t="s">
        <v>2240</v>
      </c>
      <c r="H401" s="80" t="s">
        <v>2241</v>
      </c>
      <c r="I401" s="177"/>
      <c r="J401" s="81">
        <v>0.3943891789131343</v>
      </c>
      <c r="K401" s="81">
        <v>0.63016157800637562</v>
      </c>
      <c r="L401" s="81">
        <v>4.1134144227275717</v>
      </c>
      <c r="M401" s="81">
        <v>6.8834310115547188</v>
      </c>
      <c r="N401" s="81">
        <v>6.6985182217100983</v>
      </c>
      <c r="O401" s="81">
        <v>4.9716529340692857</v>
      </c>
      <c r="P401" s="81">
        <v>6.2580338510702056</v>
      </c>
      <c r="Q401" s="81">
        <v>0.37223078677638305</v>
      </c>
      <c r="R401" s="81">
        <v>0</v>
      </c>
      <c r="S401" s="81">
        <v>0.95066111603027514</v>
      </c>
      <c r="T401" s="82"/>
      <c r="U401" s="81">
        <v>62117.999999999993</v>
      </c>
      <c r="V401" s="81">
        <v>293</v>
      </c>
      <c r="W401" s="81">
        <v>33</v>
      </c>
      <c r="X401" s="81">
        <v>1880</v>
      </c>
      <c r="Y401" s="81">
        <v>2669</v>
      </c>
      <c r="Z401" s="81">
        <v>2924</v>
      </c>
      <c r="AA401" s="81">
        <v>1288</v>
      </c>
      <c r="AB401" s="81">
        <v>5270</v>
      </c>
      <c r="AC401" s="81">
        <v>0</v>
      </c>
      <c r="AD401" s="81">
        <v>0.95066111603027514</v>
      </c>
      <c r="AE401" s="82"/>
      <c r="AF401" s="81">
        <v>567483.27934145625</v>
      </c>
      <c r="AG401" s="81">
        <v>498506.65134380758</v>
      </c>
      <c r="AH401" s="81">
        <v>638026.3492099978</v>
      </c>
      <c r="AI401" s="81">
        <v>10635396.05759782</v>
      </c>
      <c r="AJ401" s="81">
        <v>9668414.873423392</v>
      </c>
      <c r="AK401" s="81">
        <v>0</v>
      </c>
      <c r="AL401" s="81">
        <v>0</v>
      </c>
      <c r="AM401" s="81">
        <v>722792.49610924628</v>
      </c>
      <c r="AN401" s="81">
        <v>0</v>
      </c>
      <c r="AO401" s="81">
        <v>0</v>
      </c>
      <c r="AP401" s="82"/>
      <c r="AQ401" s="81">
        <v>31</v>
      </c>
      <c r="AR401" s="81">
        <v>5</v>
      </c>
      <c r="AS401" s="81">
        <v>0</v>
      </c>
      <c r="AT401" s="81">
        <v>1</v>
      </c>
      <c r="AU401" s="81">
        <v>0</v>
      </c>
      <c r="AV401" s="81">
        <v>0</v>
      </c>
      <c r="AW401" s="81" t="s">
        <v>564</v>
      </c>
      <c r="AX401" s="82"/>
      <c r="AY401" s="81">
        <v>127.2</v>
      </c>
      <c r="AZ401" s="81">
        <v>70.5</v>
      </c>
      <c r="BA401" s="81">
        <v>0</v>
      </c>
      <c r="BB401" s="81">
        <v>7</v>
      </c>
      <c r="BC401" s="81">
        <v>0</v>
      </c>
      <c r="BD401" s="81">
        <v>0</v>
      </c>
      <c r="BE401" s="81" t="s">
        <v>564</v>
      </c>
      <c r="BF401" s="82"/>
      <c r="BG401" s="81">
        <v>0</v>
      </c>
      <c r="BH401" s="81">
        <v>8.3829999999999991</v>
      </c>
      <c r="BI401" s="81">
        <v>118.04300000000001</v>
      </c>
      <c r="BJ401" s="81">
        <v>0</v>
      </c>
      <c r="BK401" s="81">
        <v>0</v>
      </c>
      <c r="BL401" s="81">
        <v>0</v>
      </c>
      <c r="BM401" s="82"/>
      <c r="BN401" s="81">
        <v>0</v>
      </c>
      <c r="BO401" s="81">
        <v>1</v>
      </c>
      <c r="BP401" s="81">
        <v>1</v>
      </c>
      <c r="BQ401" s="81">
        <v>0</v>
      </c>
      <c r="BR401" s="81">
        <v>0</v>
      </c>
      <c r="BS401" s="81">
        <v>0</v>
      </c>
      <c r="BT401"/>
      <c r="BU401" s="80">
        <v>26.986000000000001</v>
      </c>
      <c r="BV401" s="80">
        <v>73.427000000000007</v>
      </c>
      <c r="BW401" s="80">
        <v>26.013000000000002</v>
      </c>
      <c r="BX401" s="80">
        <v>0</v>
      </c>
      <c r="BY401" s="80">
        <v>0</v>
      </c>
      <c r="BZ401" s="80">
        <v>0</v>
      </c>
      <c r="CA401" s="80">
        <v>0</v>
      </c>
      <c r="CB401" s="80">
        <v>0</v>
      </c>
      <c r="CC401" s="80">
        <v>0</v>
      </c>
    </row>
    <row r="402" spans="1:81">
      <c r="A402" s="80" t="s">
        <v>2254</v>
      </c>
      <c r="B402" s="80">
        <v>286</v>
      </c>
      <c r="C402" s="80">
        <v>14</v>
      </c>
      <c r="D402" s="80">
        <v>17</v>
      </c>
      <c r="E402" s="80">
        <v>2017</v>
      </c>
      <c r="F402" s="80" t="s">
        <v>71</v>
      </c>
      <c r="G402" s="80" t="s">
        <v>2240</v>
      </c>
      <c r="H402" s="80" t="s">
        <v>2241</v>
      </c>
      <c r="I402" s="177"/>
      <c r="J402" s="81">
        <v>0.35498199115921109</v>
      </c>
      <c r="K402" s="81">
        <v>0.6446663586600222</v>
      </c>
      <c r="L402" s="81">
        <v>3.3878006584345091</v>
      </c>
      <c r="M402" s="81">
        <v>6.9058212737852758</v>
      </c>
      <c r="N402" s="81">
        <v>6.8517062579422872</v>
      </c>
      <c r="O402" s="81">
        <v>4.8804921224091009</v>
      </c>
      <c r="P402" s="81">
        <v>6.1942517229588292</v>
      </c>
      <c r="Q402" s="81">
        <v>0.35741734784289825</v>
      </c>
      <c r="R402" s="81">
        <v>0</v>
      </c>
      <c r="S402" s="81">
        <v>0.76200208415988546</v>
      </c>
      <c r="T402" s="82"/>
      <c r="U402" s="81">
        <v>60395.000000000007</v>
      </c>
      <c r="V402" s="81">
        <v>293</v>
      </c>
      <c r="W402" s="81">
        <v>33</v>
      </c>
      <c r="X402" s="81">
        <v>1880</v>
      </c>
      <c r="Y402" s="81">
        <v>2676</v>
      </c>
      <c r="Z402" s="81">
        <v>2918</v>
      </c>
      <c r="AA402" s="81">
        <v>1283</v>
      </c>
      <c r="AB402" s="81">
        <v>5233</v>
      </c>
      <c r="AC402" s="81">
        <v>0</v>
      </c>
      <c r="AD402" s="81">
        <v>0.76200208415988546</v>
      </c>
      <c r="AE402" s="82"/>
      <c r="AF402" s="81">
        <v>524879.8302204737</v>
      </c>
      <c r="AG402" s="81">
        <v>521352.17861798318</v>
      </c>
      <c r="AH402" s="81">
        <v>714020.26326211239</v>
      </c>
      <c r="AI402" s="81">
        <v>11131083.96701432</v>
      </c>
      <c r="AJ402" s="81">
        <v>9894658.4694797732</v>
      </c>
      <c r="AK402" s="81">
        <v>0</v>
      </c>
      <c r="AL402" s="81">
        <v>0</v>
      </c>
      <c r="AM402" s="81">
        <v>718840.89442402043</v>
      </c>
      <c r="AN402" s="81">
        <v>0</v>
      </c>
      <c r="AO402" s="81">
        <v>0</v>
      </c>
      <c r="AP402" s="82"/>
      <c r="AQ402" s="81">
        <v>32</v>
      </c>
      <c r="AR402" s="81">
        <v>6</v>
      </c>
      <c r="AS402" s="81">
        <v>0</v>
      </c>
      <c r="AT402" s="81">
        <v>1</v>
      </c>
      <c r="AU402" s="81">
        <v>0</v>
      </c>
      <c r="AV402" s="81">
        <v>0</v>
      </c>
      <c r="AW402" s="81" t="s">
        <v>564</v>
      </c>
      <c r="AX402" s="82"/>
      <c r="AY402" s="81">
        <v>131.1</v>
      </c>
      <c r="AZ402" s="81">
        <v>85.600000000000009</v>
      </c>
      <c r="BA402" s="81">
        <v>0</v>
      </c>
      <c r="BB402" s="81">
        <v>7</v>
      </c>
      <c r="BC402" s="81">
        <v>0</v>
      </c>
      <c r="BD402" s="81">
        <v>0</v>
      </c>
      <c r="BE402" s="81" t="s">
        <v>564</v>
      </c>
      <c r="BF402" s="82"/>
      <c r="BG402" s="81">
        <v>0</v>
      </c>
      <c r="BH402" s="81">
        <v>7.3529999999999998</v>
      </c>
      <c r="BI402" s="81">
        <v>83.557000000000002</v>
      </c>
      <c r="BJ402" s="81">
        <v>0</v>
      </c>
      <c r="BK402" s="81">
        <v>0</v>
      </c>
      <c r="BL402" s="81">
        <v>0</v>
      </c>
      <c r="BM402" s="82"/>
      <c r="BN402" s="81">
        <v>0</v>
      </c>
      <c r="BO402" s="81">
        <v>1</v>
      </c>
      <c r="BP402" s="81">
        <v>1</v>
      </c>
      <c r="BQ402" s="81">
        <v>0</v>
      </c>
      <c r="BR402" s="81">
        <v>0</v>
      </c>
      <c r="BS402" s="81">
        <v>0</v>
      </c>
      <c r="BT402"/>
      <c r="BU402" s="80">
        <v>25.856999999999999</v>
      </c>
      <c r="BV402" s="80">
        <v>39.381999999999998</v>
      </c>
      <c r="BW402" s="80">
        <v>25.670999999999999</v>
      </c>
      <c r="BX402" s="80">
        <v>0</v>
      </c>
      <c r="BY402" s="80">
        <v>0</v>
      </c>
      <c r="BZ402" s="80">
        <v>0</v>
      </c>
      <c r="CA402" s="80">
        <v>0</v>
      </c>
      <c r="CB402" s="80">
        <v>0</v>
      </c>
      <c r="CC402" s="80">
        <v>0</v>
      </c>
    </row>
    <row r="403" spans="1:81">
      <c r="A403" s="80" t="s">
        <v>2255</v>
      </c>
      <c r="B403" s="80">
        <v>287</v>
      </c>
      <c r="C403" s="80">
        <v>15</v>
      </c>
      <c r="D403" s="80">
        <v>17</v>
      </c>
      <c r="E403" s="80">
        <v>2018</v>
      </c>
      <c r="F403" s="80" t="s">
        <v>93</v>
      </c>
      <c r="G403" s="80" t="s">
        <v>2240</v>
      </c>
      <c r="H403" s="80" t="s">
        <v>2241</v>
      </c>
      <c r="I403" s="177"/>
      <c r="J403" s="81">
        <v>0.33270704223967229</v>
      </c>
      <c r="K403" s="81">
        <v>0.60606521435207994</v>
      </c>
      <c r="L403" s="81">
        <v>3.1660014824883462</v>
      </c>
      <c r="M403" s="81">
        <v>6.8531644963325</v>
      </c>
      <c r="N403" s="81">
        <v>6.5406202267322318</v>
      </c>
      <c r="O403" s="81">
        <v>4.7280767579126408</v>
      </c>
      <c r="P403" s="81">
        <v>6.1230329007233228</v>
      </c>
      <c r="Q403" s="81">
        <v>0.32824276492997845</v>
      </c>
      <c r="R403" s="81">
        <v>0</v>
      </c>
      <c r="S403" s="81">
        <v>1.0271480987266544</v>
      </c>
      <c r="T403" s="82"/>
      <c r="U403" s="81">
        <v>57189</v>
      </c>
      <c r="V403" s="81">
        <v>293</v>
      </c>
      <c r="W403" s="81">
        <v>33</v>
      </c>
      <c r="X403" s="81">
        <v>1880</v>
      </c>
      <c r="Y403" s="81">
        <v>2685</v>
      </c>
      <c r="Z403" s="81">
        <v>2881</v>
      </c>
      <c r="AA403" s="81">
        <v>1281</v>
      </c>
      <c r="AB403" s="81">
        <v>5179</v>
      </c>
      <c r="AC403" s="81">
        <v>0</v>
      </c>
      <c r="AD403" s="81">
        <v>1.0271480987266539</v>
      </c>
      <c r="AE403" s="82"/>
      <c r="AF403" s="81">
        <v>483415.79666354909</v>
      </c>
      <c r="AG403" s="81">
        <v>462401.89922559808</v>
      </c>
      <c r="AH403" s="81">
        <v>680116.592055585</v>
      </c>
      <c r="AI403" s="81">
        <v>10659195.694386911</v>
      </c>
      <c r="AJ403" s="81">
        <v>9711380.8267575614</v>
      </c>
      <c r="AK403" s="81">
        <v>0</v>
      </c>
      <c r="AL403" s="81">
        <v>0</v>
      </c>
      <c r="AM403" s="81">
        <v>712895.10237562936</v>
      </c>
      <c r="AN403" s="81">
        <v>0</v>
      </c>
      <c r="AO403" s="81">
        <v>0</v>
      </c>
      <c r="AP403" s="82"/>
      <c r="AQ403" s="81">
        <v>34</v>
      </c>
      <c r="AR403" s="81">
        <v>6</v>
      </c>
      <c r="AS403" s="81">
        <v>0</v>
      </c>
      <c r="AT403" s="81">
        <v>1</v>
      </c>
      <c r="AU403" s="81">
        <v>0</v>
      </c>
      <c r="AV403" s="81">
        <v>0</v>
      </c>
      <c r="AW403" s="81" t="s">
        <v>564</v>
      </c>
      <c r="AX403" s="82"/>
      <c r="AY403" s="81">
        <v>139.9</v>
      </c>
      <c r="AZ403" s="81">
        <v>86</v>
      </c>
      <c r="BA403" s="81">
        <v>0</v>
      </c>
      <c r="BB403" s="81">
        <v>7</v>
      </c>
      <c r="BC403" s="81">
        <v>0</v>
      </c>
      <c r="BD403" s="81">
        <v>0</v>
      </c>
      <c r="BE403" s="81" t="s">
        <v>564</v>
      </c>
      <c r="BF403" s="82"/>
      <c r="BG403" s="81">
        <v>0</v>
      </c>
      <c r="BH403" s="81">
        <v>7.8209999999999997</v>
      </c>
      <c r="BI403" s="81">
        <v>119.723</v>
      </c>
      <c r="BJ403" s="81">
        <v>0</v>
      </c>
      <c r="BK403" s="81">
        <v>0</v>
      </c>
      <c r="BL403" s="81">
        <v>0</v>
      </c>
      <c r="BM403" s="82"/>
      <c r="BN403" s="81">
        <v>0</v>
      </c>
      <c r="BO403" s="81">
        <v>1</v>
      </c>
      <c r="BP403" s="81">
        <v>1</v>
      </c>
      <c r="BQ403" s="81">
        <v>0</v>
      </c>
      <c r="BR403" s="81">
        <v>0</v>
      </c>
      <c r="BS403" s="81">
        <v>0</v>
      </c>
      <c r="BT403"/>
      <c r="BU403" s="80">
        <v>27.378</v>
      </c>
      <c r="BV403" s="80">
        <v>72.796000000000006</v>
      </c>
      <c r="BW403" s="80">
        <v>27.37</v>
      </c>
      <c r="BX403" s="80">
        <v>0</v>
      </c>
      <c r="BY403" s="80">
        <v>0</v>
      </c>
      <c r="BZ403" s="80">
        <v>0</v>
      </c>
      <c r="CA403" s="80">
        <v>0</v>
      </c>
      <c r="CB403" s="80">
        <v>0</v>
      </c>
      <c r="CC403" s="80">
        <v>0</v>
      </c>
    </row>
    <row r="404" spans="1:81">
      <c r="A404" s="80" t="s">
        <v>2256</v>
      </c>
      <c r="B404" s="80">
        <v>288</v>
      </c>
      <c r="C404" s="80">
        <v>16</v>
      </c>
      <c r="D404" s="80">
        <v>17</v>
      </c>
      <c r="E404" s="80">
        <v>2019</v>
      </c>
      <c r="F404" s="80" t="s">
        <v>73</v>
      </c>
      <c r="G404" s="80" t="s">
        <v>2240</v>
      </c>
      <c r="H404" s="80" t="s">
        <v>2241</v>
      </c>
      <c r="I404" s="177"/>
      <c r="J404" s="81">
        <v>0.31983320795332237</v>
      </c>
      <c r="K404" s="81">
        <v>0.54882928272992404</v>
      </c>
      <c r="L404" s="81">
        <v>3.2101276949165927</v>
      </c>
      <c r="M404" s="81">
        <v>6.6307421437900054</v>
      </c>
      <c r="N404" s="81">
        <v>6.0302835092938674</v>
      </c>
      <c r="O404" s="81">
        <v>4.5410364829185959</v>
      </c>
      <c r="P404" s="81">
        <v>5.7935634844906421</v>
      </c>
      <c r="Q404" s="81">
        <v>0.31088888362094835</v>
      </c>
      <c r="R404" s="81">
        <v>0</v>
      </c>
      <c r="S404" s="81">
        <v>0.98413933037878554</v>
      </c>
      <c r="T404" s="82"/>
      <c r="U404" s="81">
        <v>57485</v>
      </c>
      <c r="V404" s="81">
        <v>293</v>
      </c>
      <c r="W404" s="81">
        <v>33</v>
      </c>
      <c r="X404" s="81">
        <v>1880</v>
      </c>
      <c r="Y404" s="81">
        <v>2643</v>
      </c>
      <c r="Z404" s="81">
        <v>2843</v>
      </c>
      <c r="AA404" s="81">
        <v>1203</v>
      </c>
      <c r="AB404" s="81">
        <v>5038</v>
      </c>
      <c r="AC404" s="81">
        <v>0</v>
      </c>
      <c r="AD404" s="81">
        <v>0.98413933037878554</v>
      </c>
      <c r="AE404" s="82"/>
      <c r="AF404" s="81">
        <v>488883.84811223601</v>
      </c>
      <c r="AG404" s="81">
        <v>446001.72919115011</v>
      </c>
      <c r="AH404" s="81">
        <v>722947.34388764808</v>
      </c>
      <c r="AI404" s="81">
        <v>10762316.461446561</v>
      </c>
      <c r="AJ404" s="81">
        <v>8980791.1780335903</v>
      </c>
      <c r="AK404" s="81">
        <v>0</v>
      </c>
      <c r="AL404" s="81">
        <v>0</v>
      </c>
      <c r="AM404" s="81">
        <v>686137.67395630537</v>
      </c>
      <c r="AN404" s="81">
        <v>0</v>
      </c>
      <c r="AO404" s="81">
        <v>0</v>
      </c>
      <c r="AP404" s="82"/>
      <c r="AQ404" s="81">
        <v>41</v>
      </c>
      <c r="AR404" s="81">
        <v>6</v>
      </c>
      <c r="AS404" s="81">
        <v>0</v>
      </c>
      <c r="AT404" s="81">
        <v>1</v>
      </c>
      <c r="AU404" s="81">
        <v>0</v>
      </c>
      <c r="AV404" s="81">
        <v>0</v>
      </c>
      <c r="AW404" s="81" t="s">
        <v>564</v>
      </c>
      <c r="AX404" s="82"/>
      <c r="AY404" s="81">
        <v>169.1</v>
      </c>
      <c r="AZ404" s="81">
        <v>85.6</v>
      </c>
      <c r="BA404" s="81">
        <v>0</v>
      </c>
      <c r="BB404" s="81">
        <v>7</v>
      </c>
      <c r="BC404" s="81">
        <v>0</v>
      </c>
      <c r="BD404" s="81">
        <v>0</v>
      </c>
      <c r="BE404" s="81" t="s">
        <v>564</v>
      </c>
      <c r="BF404" s="82"/>
      <c r="BG404" s="81">
        <v>0</v>
      </c>
      <c r="BH404" s="81">
        <v>7.3360000000000003</v>
      </c>
      <c r="BI404" s="81">
        <v>103.111</v>
      </c>
      <c r="BJ404" s="81">
        <v>0</v>
      </c>
      <c r="BK404" s="81">
        <v>0</v>
      </c>
      <c r="BL404" s="81">
        <v>0</v>
      </c>
      <c r="BM404" s="82"/>
      <c r="BN404" s="81">
        <v>0</v>
      </c>
      <c r="BO404" s="81">
        <v>1</v>
      </c>
      <c r="BP404" s="81">
        <v>1</v>
      </c>
      <c r="BQ404" s="81">
        <v>0</v>
      </c>
      <c r="BR404" s="81">
        <v>0</v>
      </c>
      <c r="BS404" s="81">
        <v>0</v>
      </c>
      <c r="BT404"/>
      <c r="BU404" s="80">
        <v>25.506</v>
      </c>
      <c r="BV404" s="80">
        <v>61.673999999999999</v>
      </c>
      <c r="BW404" s="80">
        <v>23.266999999999999</v>
      </c>
      <c r="BX404" s="80">
        <v>0</v>
      </c>
      <c r="BY404" s="80">
        <v>0</v>
      </c>
      <c r="BZ404" s="80">
        <v>0</v>
      </c>
      <c r="CA404" s="80">
        <v>0</v>
      </c>
      <c r="CB404" s="80">
        <v>0</v>
      </c>
      <c r="CC404" s="80">
        <v>0</v>
      </c>
    </row>
    <row r="405" spans="1:81">
      <c r="A405" s="80" t="s">
        <v>2257</v>
      </c>
      <c r="B405" s="80">
        <v>289</v>
      </c>
      <c r="C405" s="80">
        <v>17</v>
      </c>
      <c r="D405" s="80">
        <v>17</v>
      </c>
      <c r="E405" s="80">
        <v>2020</v>
      </c>
      <c r="F405" s="80" t="s">
        <v>218</v>
      </c>
      <c r="G405" s="80" t="s">
        <v>2240</v>
      </c>
      <c r="H405" s="80" t="s">
        <v>2241</v>
      </c>
      <c r="I405" s="177"/>
      <c r="J405" s="81">
        <v>0.93498936393718735</v>
      </c>
      <c r="K405" s="81">
        <v>0.66138672826252687</v>
      </c>
      <c r="L405" s="81">
        <v>5.3088976825162106</v>
      </c>
      <c r="M405" s="81">
        <v>5.7437646429853499</v>
      </c>
      <c r="N405" s="81">
        <v>6.0604859119659027</v>
      </c>
      <c r="O405" s="81">
        <v>3.952001278848051</v>
      </c>
      <c r="P405" s="81">
        <v>5.6471145987261364</v>
      </c>
      <c r="Q405" s="81">
        <v>0.29428518672152043</v>
      </c>
      <c r="R405" s="81">
        <v>0</v>
      </c>
      <c r="S405" s="81">
        <v>1.046177013793768</v>
      </c>
      <c r="T405" s="82"/>
      <c r="U405" s="81">
        <v>184568</v>
      </c>
      <c r="V405" s="81">
        <v>350</v>
      </c>
      <c r="W405" s="81">
        <v>67</v>
      </c>
      <c r="X405" s="81">
        <v>1866</v>
      </c>
      <c r="Y405" s="81">
        <v>2643</v>
      </c>
      <c r="Z405" s="81">
        <v>2824</v>
      </c>
      <c r="AA405" s="81">
        <v>1274</v>
      </c>
      <c r="AB405" s="81">
        <v>4991</v>
      </c>
      <c r="AC405" s="81">
        <v>0</v>
      </c>
      <c r="AD405" s="81">
        <v>1.046177013793768</v>
      </c>
      <c r="AE405" s="82"/>
      <c r="AF405" s="81">
        <v>1470434.333450157</v>
      </c>
      <c r="AG405" s="81">
        <v>506003.95379246143</v>
      </c>
      <c r="AH405" s="81">
        <v>1241906.7255087693</v>
      </c>
      <c r="AI405" s="81">
        <v>9467330.8514822237</v>
      </c>
      <c r="AJ405" s="81">
        <v>9001238.0169876199</v>
      </c>
      <c r="AK405" s="81"/>
      <c r="AL405" s="81"/>
      <c r="AM405" s="81">
        <v>651380.9511665476</v>
      </c>
      <c r="AN405" s="81"/>
      <c r="AO405" s="81"/>
      <c r="AP405" s="82"/>
      <c r="AQ405" s="81">
        <v>44</v>
      </c>
      <c r="AR405" s="81">
        <v>6</v>
      </c>
      <c r="AS405" s="81">
        <v>0</v>
      </c>
      <c r="AT405" s="81">
        <v>1</v>
      </c>
      <c r="AU405" s="81">
        <v>0</v>
      </c>
      <c r="AV405" s="81">
        <v>0</v>
      </c>
      <c r="AW405" s="81">
        <v>0</v>
      </c>
      <c r="AX405" s="82"/>
      <c r="AY405" s="81">
        <v>183.1</v>
      </c>
      <c r="AZ405" s="81">
        <v>85.6</v>
      </c>
      <c r="BA405" s="81">
        <v>0</v>
      </c>
      <c r="BB405" s="81">
        <v>7</v>
      </c>
      <c r="BC405" s="81">
        <v>0</v>
      </c>
      <c r="BD405" s="81">
        <v>0</v>
      </c>
      <c r="BE405" s="81">
        <v>0</v>
      </c>
      <c r="BF405" s="82"/>
      <c r="BG405" s="81">
        <v>0</v>
      </c>
      <c r="BH405" s="81">
        <v>7.3390000000000004</v>
      </c>
      <c r="BI405" s="81">
        <v>97.983000000000004</v>
      </c>
      <c r="BJ405" s="81">
        <v>0</v>
      </c>
      <c r="BK405" s="81">
        <v>0</v>
      </c>
      <c r="BL405" s="81">
        <v>0</v>
      </c>
      <c r="BM405" s="82"/>
      <c r="BN405" s="81">
        <v>0</v>
      </c>
      <c r="BO405" s="81">
        <v>1</v>
      </c>
      <c r="BP405" s="81">
        <v>1</v>
      </c>
      <c r="BQ405" s="81">
        <v>0</v>
      </c>
      <c r="BR405" s="81">
        <v>0</v>
      </c>
      <c r="BS405" s="81">
        <v>0</v>
      </c>
      <c r="BT405"/>
      <c r="BU405" s="80">
        <v>27.053000000000001</v>
      </c>
      <c r="BV405" s="80">
        <v>57.326999999999998</v>
      </c>
      <c r="BW405" s="80">
        <v>20.942</v>
      </c>
      <c r="BX405" s="80">
        <v>0</v>
      </c>
      <c r="BY405" s="80">
        <v>0</v>
      </c>
      <c r="BZ405" s="80">
        <v>0</v>
      </c>
      <c r="CA405" s="80">
        <v>0</v>
      </c>
      <c r="CB405" s="80">
        <v>0</v>
      </c>
      <c r="CC405" s="80">
        <v>0</v>
      </c>
    </row>
    <row r="406" spans="1:81">
      <c r="A406" s="80" t="s">
        <v>2258</v>
      </c>
      <c r="B406" s="80">
        <v>289</v>
      </c>
      <c r="C406" s="80">
        <v>18</v>
      </c>
      <c r="D406" s="80">
        <v>17</v>
      </c>
      <c r="E406" s="80">
        <v>2021</v>
      </c>
      <c r="F406" s="80" t="s">
        <v>75</v>
      </c>
      <c r="G406" s="174" t="s">
        <v>2240</v>
      </c>
      <c r="H406" s="80" t="s">
        <v>2241</v>
      </c>
      <c r="I406" s="177"/>
      <c r="J406" s="81">
        <v>0.62280554896188123</v>
      </c>
      <c r="K406" s="81">
        <v>0.75751672285943084</v>
      </c>
      <c r="L406" s="81">
        <v>5.7063294294415163</v>
      </c>
      <c r="M406" s="81">
        <v>6.261232868007701</v>
      </c>
      <c r="N406" s="81">
        <v>5.7564606319003451</v>
      </c>
      <c r="O406" s="81">
        <v>3.8000126267140995</v>
      </c>
      <c r="P406" s="81">
        <v>5.7452489764906982</v>
      </c>
      <c r="Q406" s="81">
        <v>0.29220779456708051</v>
      </c>
      <c r="R406" s="81">
        <v>0</v>
      </c>
      <c r="S406" s="81">
        <v>0.91194521369683346</v>
      </c>
      <c r="T406" s="82"/>
      <c r="U406" s="81">
        <v>121285</v>
      </c>
      <c r="V406" s="81">
        <v>350</v>
      </c>
      <c r="W406" s="81">
        <v>67</v>
      </c>
      <c r="X406" s="81">
        <v>1866</v>
      </c>
      <c r="Y406" s="81">
        <v>2620</v>
      </c>
      <c r="Z406" s="81">
        <v>2796</v>
      </c>
      <c r="AA406" s="81">
        <v>1264</v>
      </c>
      <c r="AB406" s="81">
        <v>4897</v>
      </c>
      <c r="AC406" s="81">
        <v>0</v>
      </c>
      <c r="AD406" s="81">
        <v>0.91194521369683346</v>
      </c>
      <c r="AE406" s="82"/>
      <c r="AF406" s="81">
        <v>963510.22094854759</v>
      </c>
      <c r="AG406" s="81">
        <v>580785.74596026377</v>
      </c>
      <c r="AH406" s="81">
        <v>1270109.5796466966</v>
      </c>
      <c r="AI406" s="81">
        <v>10200616.879392287</v>
      </c>
      <c r="AJ406" s="81">
        <v>8310470.4831053894</v>
      </c>
      <c r="AK406" s="81">
        <v>0</v>
      </c>
      <c r="AL406" s="81">
        <v>0</v>
      </c>
      <c r="AM406" s="81">
        <v>642799.25859481096</v>
      </c>
      <c r="AN406" s="81">
        <v>0</v>
      </c>
      <c r="AO406" s="81">
        <v>0</v>
      </c>
      <c r="AP406" s="82"/>
      <c r="AQ406" s="81">
        <v>47</v>
      </c>
      <c r="AR406" s="81">
        <v>6</v>
      </c>
      <c r="AS406" s="81">
        <v>0</v>
      </c>
      <c r="AT406" s="81">
        <v>1</v>
      </c>
      <c r="AU406" s="81">
        <v>0</v>
      </c>
      <c r="AV406" s="81">
        <v>0</v>
      </c>
      <c r="AW406" s="81"/>
      <c r="AX406" s="82"/>
      <c r="AY406" s="81">
        <v>196.3</v>
      </c>
      <c r="AZ406" s="81">
        <v>85.6</v>
      </c>
      <c r="BA406" s="81">
        <v>0</v>
      </c>
      <c r="BB406" s="81">
        <v>7</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2259</v>
      </c>
      <c r="B407" s="80">
        <v>289</v>
      </c>
      <c r="C407" s="80">
        <v>19</v>
      </c>
      <c r="D407" s="80">
        <v>17</v>
      </c>
      <c r="E407" s="80">
        <v>2022</v>
      </c>
      <c r="F407" s="80" t="s">
        <v>568</v>
      </c>
      <c r="G407" s="174" t="s">
        <v>2240</v>
      </c>
      <c r="H407" s="80" t="s">
        <v>2241</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48</v>
      </c>
      <c r="AR407" s="81">
        <v>6</v>
      </c>
      <c r="AS407" s="81">
        <v>0</v>
      </c>
      <c r="AT407" s="81">
        <v>1</v>
      </c>
      <c r="AU407" s="81">
        <v>0</v>
      </c>
      <c r="AV407" s="81">
        <v>0</v>
      </c>
      <c r="AW407" s="81"/>
      <c r="AX407" s="82"/>
      <c r="AY407" s="81">
        <v>206.2</v>
      </c>
      <c r="AZ407" s="81">
        <v>85.6</v>
      </c>
      <c r="BA407" s="81">
        <v>0</v>
      </c>
      <c r="BB407" s="81">
        <v>7</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2260</v>
      </c>
      <c r="B408" s="80">
        <v>460</v>
      </c>
      <c r="C408" s="80">
        <v>1</v>
      </c>
      <c r="D408" s="80">
        <v>28</v>
      </c>
      <c r="E408" s="80">
        <v>1990</v>
      </c>
      <c r="F408" s="80" t="s">
        <v>562</v>
      </c>
      <c r="G408" s="80" t="s">
        <v>2261</v>
      </c>
      <c r="H408" s="80" t="s">
        <v>2262</v>
      </c>
      <c r="I408" s="177"/>
      <c r="J408" s="81">
        <v>7.4698833394398729</v>
      </c>
      <c r="K408" s="81">
        <v>1.1556635712361507</v>
      </c>
      <c r="L408" s="81">
        <v>5.549981480211736</v>
      </c>
      <c r="M408" s="81">
        <v>1.6243376612827809</v>
      </c>
      <c r="N408" s="81">
        <v>5.4116319725956528</v>
      </c>
      <c r="O408" s="81">
        <v>4.7141864175070252</v>
      </c>
      <c r="P408" s="81">
        <v>8.87933071618742</v>
      </c>
      <c r="Q408" s="81">
        <v>0.33984940891029181</v>
      </c>
      <c r="R408" s="81">
        <v>0</v>
      </c>
      <c r="S408" s="81">
        <v>0.30636981786197504</v>
      </c>
      <c r="T408" s="82"/>
      <c r="U408" s="81">
        <v>1112095</v>
      </c>
      <c r="V408" s="81">
        <v>337</v>
      </c>
      <c r="W408" s="81">
        <v>79</v>
      </c>
      <c r="X408" s="81">
        <v>559</v>
      </c>
      <c r="Y408" s="81">
        <v>1345</v>
      </c>
      <c r="Z408" s="81">
        <v>1939</v>
      </c>
      <c r="AA408" s="81">
        <v>2156</v>
      </c>
      <c r="AB408" s="81">
        <v>5518</v>
      </c>
      <c r="AC408" s="81">
        <v>0</v>
      </c>
      <c r="AD408" s="81">
        <v>0.30636981786197504</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2263</v>
      </c>
      <c r="B409" s="80">
        <v>461</v>
      </c>
      <c r="C409" s="80">
        <v>2</v>
      </c>
      <c r="D409" s="80">
        <v>28</v>
      </c>
      <c r="E409" s="80">
        <v>2005</v>
      </c>
      <c r="F409" s="80" t="s">
        <v>565</v>
      </c>
      <c r="G409" s="80" t="s">
        <v>2261</v>
      </c>
      <c r="H409" s="80" t="s">
        <v>2262</v>
      </c>
      <c r="I409" s="177"/>
      <c r="J409" s="81">
        <v>2.5014436041576844</v>
      </c>
      <c r="K409" s="81">
        <v>0.87207575061241815</v>
      </c>
      <c r="L409" s="81">
        <v>13.685457719221599</v>
      </c>
      <c r="M409" s="81">
        <v>2.5119053694124762</v>
      </c>
      <c r="N409" s="81">
        <v>8.2254212170580061</v>
      </c>
      <c r="O409" s="81">
        <v>6.8345210103719394</v>
      </c>
      <c r="P409" s="81">
        <v>9.5092026936927105</v>
      </c>
      <c r="Q409" s="81">
        <v>0.32120350537571901</v>
      </c>
      <c r="R409" s="81">
        <v>0</v>
      </c>
      <c r="S409" s="81">
        <v>0.15209317751861945</v>
      </c>
      <c r="T409" s="82"/>
      <c r="U409" s="81">
        <v>450727</v>
      </c>
      <c r="V409" s="81">
        <v>335</v>
      </c>
      <c r="W409" s="81">
        <v>183</v>
      </c>
      <c r="X409" s="81">
        <v>461</v>
      </c>
      <c r="Y409" s="81">
        <v>1537</v>
      </c>
      <c r="Z409" s="81">
        <v>3253</v>
      </c>
      <c r="AA409" s="81">
        <v>1891</v>
      </c>
      <c r="AB409" s="81">
        <v>5452</v>
      </c>
      <c r="AC409" s="81">
        <v>0</v>
      </c>
      <c r="AD409" s="81">
        <v>0.15209317751861945</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2264</v>
      </c>
      <c r="B410" s="80">
        <v>462</v>
      </c>
      <c r="C410" s="80">
        <v>3</v>
      </c>
      <c r="D410" s="80">
        <v>28</v>
      </c>
      <c r="E410" s="80">
        <v>2006</v>
      </c>
      <c r="F410" s="80" t="s">
        <v>566</v>
      </c>
      <c r="G410" s="80" t="s">
        <v>2261</v>
      </c>
      <c r="H410" s="80" t="s">
        <v>2262</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2265</v>
      </c>
      <c r="B411" s="80">
        <v>463</v>
      </c>
      <c r="C411" s="80">
        <v>4</v>
      </c>
      <c r="D411" s="80">
        <v>28</v>
      </c>
      <c r="E411" s="80">
        <v>2007</v>
      </c>
      <c r="F411" s="80" t="s">
        <v>567</v>
      </c>
      <c r="G411" s="80" t="s">
        <v>2261</v>
      </c>
      <c r="H411" s="80" t="s">
        <v>2262</v>
      </c>
      <c r="I411" s="177"/>
      <c r="J411" s="81">
        <v>2.5504200404796551</v>
      </c>
      <c r="K411" s="81">
        <v>0.72516437999093641</v>
      </c>
      <c r="L411" s="81">
        <v>13.755089229037431</v>
      </c>
      <c r="M411" s="81">
        <v>3.2782465523819457</v>
      </c>
      <c r="N411" s="81">
        <v>7.2675985511192032</v>
      </c>
      <c r="O411" s="81">
        <v>6.5643840782672918</v>
      </c>
      <c r="P411" s="81">
        <v>9.3704300880615836</v>
      </c>
      <c r="Q411" s="81">
        <v>0.33260749704802578</v>
      </c>
      <c r="R411" s="81">
        <v>0</v>
      </c>
      <c r="S411" s="81">
        <v>0.19526638349741782</v>
      </c>
      <c r="T411" s="82"/>
      <c r="U411" s="81">
        <v>470134</v>
      </c>
      <c r="V411" s="81">
        <v>271</v>
      </c>
      <c r="W411" s="81">
        <v>224</v>
      </c>
      <c r="X411" s="81">
        <v>702</v>
      </c>
      <c r="Y411" s="81">
        <v>1547</v>
      </c>
      <c r="Z411" s="81">
        <v>3248</v>
      </c>
      <c r="AA411" s="81">
        <v>1835</v>
      </c>
      <c r="AB411" s="81">
        <v>5347</v>
      </c>
      <c r="AC411" s="81">
        <v>0</v>
      </c>
      <c r="AD411" s="81">
        <v>0.19526638349741782</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2266</v>
      </c>
      <c r="B412" s="80">
        <v>464</v>
      </c>
      <c r="C412" s="80">
        <v>5</v>
      </c>
      <c r="D412" s="80">
        <v>28</v>
      </c>
      <c r="E412" s="80">
        <v>2008</v>
      </c>
      <c r="F412" s="80" t="s">
        <v>84</v>
      </c>
      <c r="G412" s="80" t="s">
        <v>2261</v>
      </c>
      <c r="H412" s="80" t="s">
        <v>2262</v>
      </c>
      <c r="I412" s="177"/>
      <c r="J412" s="81">
        <v>1.8793213241824853</v>
      </c>
      <c r="K412" s="81">
        <v>0.53755394811140467</v>
      </c>
      <c r="L412" s="81">
        <v>12.496817638317467</v>
      </c>
      <c r="M412" s="81">
        <v>3.5464199608891787</v>
      </c>
      <c r="N412" s="81">
        <v>6.6179418211542469</v>
      </c>
      <c r="O412" s="81">
        <v>6.312510218975639</v>
      </c>
      <c r="P412" s="81">
        <v>9.1914285966831937</v>
      </c>
      <c r="Q412" s="81">
        <v>0.32410925058677947</v>
      </c>
      <c r="R412" s="81">
        <v>0</v>
      </c>
      <c r="S412" s="81">
        <v>0.13592979047554934</v>
      </c>
      <c r="T412" s="82"/>
      <c r="U412" s="81">
        <v>401999</v>
      </c>
      <c r="V412" s="81">
        <v>271</v>
      </c>
      <c r="W412" s="81">
        <v>224</v>
      </c>
      <c r="X412" s="81">
        <v>702</v>
      </c>
      <c r="Y412" s="81">
        <v>1550</v>
      </c>
      <c r="Z412" s="81">
        <v>3233</v>
      </c>
      <c r="AA412" s="81">
        <v>1802</v>
      </c>
      <c r="AB412" s="81">
        <v>5296</v>
      </c>
      <c r="AC412" s="81">
        <v>0</v>
      </c>
      <c r="AD412" s="81">
        <v>0.13592979047554934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2267</v>
      </c>
      <c r="B413" s="80">
        <v>465</v>
      </c>
      <c r="C413" s="80">
        <v>6</v>
      </c>
      <c r="D413" s="80">
        <v>28</v>
      </c>
      <c r="E413" s="80">
        <v>2009</v>
      </c>
      <c r="F413" s="80" t="s">
        <v>85</v>
      </c>
      <c r="G413" s="80" t="s">
        <v>2261</v>
      </c>
      <c r="H413" s="80" t="s">
        <v>2262</v>
      </c>
      <c r="I413" s="177"/>
      <c r="J413" s="81">
        <v>2.1610526485990467</v>
      </c>
      <c r="K413" s="81">
        <v>0.52789436476600138</v>
      </c>
      <c r="L413" s="81">
        <v>6.2075152198189558</v>
      </c>
      <c r="M413" s="81">
        <v>3.6763314364868238</v>
      </c>
      <c r="N413" s="81">
        <v>6.7166022060071553</v>
      </c>
      <c r="O413" s="81">
        <v>6.3992951593519578</v>
      </c>
      <c r="P413" s="81">
        <v>8.8289478728794357</v>
      </c>
      <c r="Q413" s="81">
        <v>0.30828097497415197</v>
      </c>
      <c r="R413" s="81">
        <v>0</v>
      </c>
      <c r="S413" s="81">
        <v>0.16554940537407914</v>
      </c>
      <c r="T413" s="82"/>
      <c r="U413" s="81">
        <v>343396</v>
      </c>
      <c r="V413" s="81">
        <v>255</v>
      </c>
      <c r="W413" s="81">
        <v>155</v>
      </c>
      <c r="X413" s="81">
        <v>742</v>
      </c>
      <c r="Y413" s="81">
        <v>1561</v>
      </c>
      <c r="Z413" s="81">
        <v>3235</v>
      </c>
      <c r="AA413" s="81">
        <v>1777</v>
      </c>
      <c r="AB413" s="81">
        <v>5288</v>
      </c>
      <c r="AC413" s="81">
        <v>0</v>
      </c>
      <c r="AD413" s="81">
        <v>0.16554940537407914</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2268</v>
      </c>
      <c r="B414" s="80">
        <v>466</v>
      </c>
      <c r="C414" s="80">
        <v>7</v>
      </c>
      <c r="D414" s="80">
        <v>28</v>
      </c>
      <c r="E414" s="80">
        <v>2010</v>
      </c>
      <c r="F414" s="80" t="s">
        <v>86</v>
      </c>
      <c r="G414" s="80" t="s">
        <v>2261</v>
      </c>
      <c r="H414" s="80" t="s">
        <v>2262</v>
      </c>
      <c r="I414" s="177"/>
      <c r="J414" s="81">
        <v>1.9829064098084701</v>
      </c>
      <c r="K414" s="81">
        <v>0.56552727783933299</v>
      </c>
      <c r="L414" s="81">
        <v>6.3213872770392117</v>
      </c>
      <c r="M414" s="81">
        <v>3.7983757484032981</v>
      </c>
      <c r="N414" s="81">
        <v>7.116192879297448</v>
      </c>
      <c r="O414" s="81">
        <v>6.4425492447455941</v>
      </c>
      <c r="P414" s="81">
        <v>8.9429810536450685</v>
      </c>
      <c r="Q414" s="81">
        <v>0.31582705115639098</v>
      </c>
      <c r="R414" s="81">
        <v>0</v>
      </c>
      <c r="S414" s="81">
        <v>0.15288914809760759</v>
      </c>
      <c r="T414" s="82"/>
      <c r="U414" s="81">
        <v>367944</v>
      </c>
      <c r="V414" s="81">
        <v>255</v>
      </c>
      <c r="W414" s="81">
        <v>155</v>
      </c>
      <c r="X414" s="81">
        <v>742</v>
      </c>
      <c r="Y414" s="81">
        <v>1554</v>
      </c>
      <c r="Z414" s="81">
        <v>3272</v>
      </c>
      <c r="AA414" s="81">
        <v>1755</v>
      </c>
      <c r="AB414" s="81">
        <v>5191</v>
      </c>
      <c r="AC414" s="81">
        <v>0</v>
      </c>
      <c r="AD414" s="81">
        <v>0.15288914809760759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2269</v>
      </c>
      <c r="B415" s="80">
        <v>467</v>
      </c>
      <c r="C415" s="80">
        <v>8</v>
      </c>
      <c r="D415" s="80">
        <v>28</v>
      </c>
      <c r="E415" s="80">
        <v>2011</v>
      </c>
      <c r="F415" s="80" t="s">
        <v>87</v>
      </c>
      <c r="G415" s="80" t="s">
        <v>2261</v>
      </c>
      <c r="H415" s="80" t="s">
        <v>2262</v>
      </c>
      <c r="I415" s="177"/>
      <c r="J415" s="81">
        <v>1.68407123440628</v>
      </c>
      <c r="K415" s="81">
        <v>0.70981028251430334</v>
      </c>
      <c r="L415" s="81">
        <v>5.6403298494965552</v>
      </c>
      <c r="M415" s="81">
        <v>4.1801582537488402</v>
      </c>
      <c r="N415" s="81">
        <v>6.7642722054290276</v>
      </c>
      <c r="O415" s="81">
        <v>6.3113422919816653</v>
      </c>
      <c r="P415" s="81">
        <v>8.6894913409855619</v>
      </c>
      <c r="Q415" s="81">
        <v>0.36527813358853911</v>
      </c>
      <c r="R415" s="81">
        <v>0</v>
      </c>
      <c r="S415" s="81">
        <v>0.13838314846046534</v>
      </c>
      <c r="T415" s="82"/>
      <c r="U415" s="81">
        <v>296322</v>
      </c>
      <c r="V415" s="81">
        <v>255</v>
      </c>
      <c r="W415" s="81">
        <v>155</v>
      </c>
      <c r="X415" s="81">
        <v>742</v>
      </c>
      <c r="Y415" s="81">
        <v>1573</v>
      </c>
      <c r="Z415" s="81">
        <v>3275</v>
      </c>
      <c r="AA415" s="81">
        <v>1756</v>
      </c>
      <c r="AB415" s="81">
        <v>5205</v>
      </c>
      <c r="AC415" s="81">
        <v>0</v>
      </c>
      <c r="AD415" s="81">
        <v>0.13838314846046534</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2270</v>
      </c>
      <c r="B416" s="80">
        <v>468</v>
      </c>
      <c r="C416" s="80">
        <v>9</v>
      </c>
      <c r="D416" s="80">
        <v>28</v>
      </c>
      <c r="E416" s="80">
        <v>2012</v>
      </c>
      <c r="F416" s="80" t="s">
        <v>88</v>
      </c>
      <c r="G416" s="80" t="s">
        <v>2261</v>
      </c>
      <c r="H416" s="80" t="s">
        <v>2262</v>
      </c>
      <c r="I416" s="177"/>
      <c r="J416" s="81">
        <v>1.8408429071475159</v>
      </c>
      <c r="K416" s="81">
        <v>0.64069358354853934</v>
      </c>
      <c r="L416" s="81">
        <v>5.7348773413063805</v>
      </c>
      <c r="M416" s="81">
        <v>3.7634334950388237</v>
      </c>
      <c r="N416" s="81">
        <v>6.7101448688907244</v>
      </c>
      <c r="O416" s="81">
        <v>6.3381556262118526</v>
      </c>
      <c r="P416" s="81">
        <v>8.5697264668532078</v>
      </c>
      <c r="Q416" s="81">
        <v>0.39823840842996072</v>
      </c>
      <c r="R416" s="81">
        <v>0</v>
      </c>
      <c r="S416" s="81">
        <v>0.1115724265225894</v>
      </c>
      <c r="T416" s="82"/>
      <c r="U416" s="81">
        <v>332355</v>
      </c>
      <c r="V416" s="81">
        <v>255</v>
      </c>
      <c r="W416" s="81">
        <v>155</v>
      </c>
      <c r="X416" s="81">
        <v>742</v>
      </c>
      <c r="Y416" s="81">
        <v>1611</v>
      </c>
      <c r="Z416" s="81">
        <v>3315</v>
      </c>
      <c r="AA416" s="81">
        <v>1722</v>
      </c>
      <c r="AB416" s="81">
        <v>5223</v>
      </c>
      <c r="AC416" s="81">
        <v>0</v>
      </c>
      <c r="AD416" s="81">
        <v>0.1115724265225894</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2271</v>
      </c>
      <c r="B417" s="80">
        <v>469</v>
      </c>
      <c r="C417" s="80">
        <v>10</v>
      </c>
      <c r="D417" s="80">
        <v>28</v>
      </c>
      <c r="E417" s="80">
        <v>2013</v>
      </c>
      <c r="F417" s="80" t="s">
        <v>89</v>
      </c>
      <c r="G417" s="80" t="s">
        <v>2261</v>
      </c>
      <c r="H417" s="80" t="s">
        <v>2262</v>
      </c>
      <c r="I417" s="177"/>
      <c r="J417" s="81">
        <v>1.8991811341021179</v>
      </c>
      <c r="K417" s="81">
        <v>0.52702502257225115</v>
      </c>
      <c r="L417" s="81">
        <v>5.829711108041705</v>
      </c>
      <c r="M417" s="81">
        <v>3.6280201802275105</v>
      </c>
      <c r="N417" s="81">
        <v>7.2128271897760001</v>
      </c>
      <c r="O417" s="81">
        <v>6.1349825498660424</v>
      </c>
      <c r="P417" s="81">
        <v>8.5770394559920042</v>
      </c>
      <c r="Q417" s="81">
        <v>0.40147875912401887</v>
      </c>
      <c r="R417" s="81">
        <v>0</v>
      </c>
      <c r="S417" s="81">
        <v>0.11419149768796352</v>
      </c>
      <c r="T417" s="82"/>
      <c r="U417" s="81">
        <v>340501</v>
      </c>
      <c r="V417" s="81">
        <v>255</v>
      </c>
      <c r="W417" s="81">
        <v>155</v>
      </c>
      <c r="X417" s="81">
        <v>742</v>
      </c>
      <c r="Y417" s="81">
        <v>1618</v>
      </c>
      <c r="Z417" s="81">
        <v>3352</v>
      </c>
      <c r="AA417" s="81">
        <v>1717</v>
      </c>
      <c r="AB417" s="81">
        <v>5190</v>
      </c>
      <c r="AC417" s="81">
        <v>0</v>
      </c>
      <c r="AD417" s="81">
        <v>0.11419149768796352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2272</v>
      </c>
      <c r="B418" s="80">
        <v>470</v>
      </c>
      <c r="C418" s="80">
        <v>11</v>
      </c>
      <c r="D418" s="80">
        <v>28</v>
      </c>
      <c r="E418" s="80">
        <v>2014</v>
      </c>
      <c r="F418" s="80" t="s">
        <v>90</v>
      </c>
      <c r="G418" s="80" t="s">
        <v>2261</v>
      </c>
      <c r="H418" s="80" t="s">
        <v>2262</v>
      </c>
      <c r="I418" s="177"/>
      <c r="J418" s="81">
        <v>1.7416902493682671</v>
      </c>
      <c r="K418" s="81">
        <v>0.50967402074270785</v>
      </c>
      <c r="L418" s="81">
        <v>4.7671177034882337</v>
      </c>
      <c r="M418" s="81">
        <v>3.869779512684695</v>
      </c>
      <c r="N418" s="81">
        <v>7.1728047350083415</v>
      </c>
      <c r="O418" s="81">
        <v>5.8302391429184848</v>
      </c>
      <c r="P418" s="81">
        <v>8.6166280211257433</v>
      </c>
      <c r="Q418" s="81">
        <v>0.38208350887371734</v>
      </c>
      <c r="R418" s="81">
        <v>0</v>
      </c>
      <c r="S418" s="81">
        <v>0.10370077688074013</v>
      </c>
      <c r="T418" s="82"/>
      <c r="U418" s="81">
        <v>341824</v>
      </c>
      <c r="V418" s="81">
        <v>210</v>
      </c>
      <c r="W418" s="81">
        <v>176</v>
      </c>
      <c r="X418" s="81">
        <v>795</v>
      </c>
      <c r="Y418" s="81">
        <v>1623</v>
      </c>
      <c r="Z418" s="81">
        <v>3355</v>
      </c>
      <c r="AA418" s="81">
        <v>1716</v>
      </c>
      <c r="AB418" s="81">
        <v>5148</v>
      </c>
      <c r="AC418" s="81">
        <v>0</v>
      </c>
      <c r="AD418" s="81">
        <v>0.10370077688074013</v>
      </c>
      <c r="AE418" s="82"/>
      <c r="AF418" s="81">
        <v>2428291.4856369998</v>
      </c>
      <c r="AG418" s="81">
        <v>420074.89917394653</v>
      </c>
      <c r="AH418" s="81">
        <v>1218858.2748812654</v>
      </c>
      <c r="AI418" s="81">
        <v>4811152.4732455472</v>
      </c>
      <c r="AJ418" s="81">
        <v>8909349.2256482709</v>
      </c>
      <c r="AK418" s="81">
        <v>0</v>
      </c>
      <c r="AL418" s="81">
        <v>0</v>
      </c>
      <c r="AM418" s="81">
        <v>706743.47232934716</v>
      </c>
      <c r="AN418" s="81">
        <v>0</v>
      </c>
      <c r="AO418" s="81">
        <v>0</v>
      </c>
      <c r="AP418" s="82"/>
      <c r="AQ418" s="81">
        <v>152</v>
      </c>
      <c r="AR418" s="81">
        <v>36</v>
      </c>
      <c r="AS418" s="81">
        <v>0</v>
      </c>
      <c r="AT418" s="81">
        <v>0</v>
      </c>
      <c r="AU418" s="81">
        <v>0</v>
      </c>
      <c r="AV418" s="81">
        <v>0</v>
      </c>
      <c r="AW418" s="81" t="s">
        <v>564</v>
      </c>
      <c r="AX418" s="82"/>
      <c r="AY418" s="81">
        <v>645.70000000000005</v>
      </c>
      <c r="AZ418" s="81">
        <v>2097.9</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2273</v>
      </c>
      <c r="B419" s="80">
        <v>471</v>
      </c>
      <c r="C419" s="80">
        <v>12</v>
      </c>
      <c r="D419" s="80">
        <v>28</v>
      </c>
      <c r="E419" s="80">
        <v>2015</v>
      </c>
      <c r="F419" s="80" t="s">
        <v>91</v>
      </c>
      <c r="G419" s="80" t="s">
        <v>2261</v>
      </c>
      <c r="H419" s="80" t="s">
        <v>2262</v>
      </c>
      <c r="I419" s="177"/>
      <c r="J419" s="81">
        <v>1.6519157596126566</v>
      </c>
      <c r="K419" s="81">
        <v>0.47430193032973927</v>
      </c>
      <c r="L419" s="81">
        <v>5.1429980778434148</v>
      </c>
      <c r="M419" s="81">
        <v>4.1253747287474596</v>
      </c>
      <c r="N419" s="81">
        <v>6.1666887256837057</v>
      </c>
      <c r="O419" s="81">
        <v>5.7487843384105393</v>
      </c>
      <c r="P419" s="81">
        <v>8.5028006275562564</v>
      </c>
      <c r="Q419" s="81">
        <v>0.36924539253352018</v>
      </c>
      <c r="R419" s="81">
        <v>0</v>
      </c>
      <c r="S419" s="81">
        <v>0.14490997128433813</v>
      </c>
      <c r="T419" s="82"/>
      <c r="U419" s="81">
        <v>349960</v>
      </c>
      <c r="V419" s="81">
        <v>210</v>
      </c>
      <c r="W419" s="81">
        <v>176</v>
      </c>
      <c r="X419" s="81">
        <v>795</v>
      </c>
      <c r="Y419" s="81">
        <v>1628</v>
      </c>
      <c r="Z419" s="81">
        <v>3340</v>
      </c>
      <c r="AA419" s="81">
        <v>1692</v>
      </c>
      <c r="AB419" s="81">
        <v>5082</v>
      </c>
      <c r="AC419" s="81">
        <v>0</v>
      </c>
      <c r="AD419" s="81">
        <v>0.14490997128433813</v>
      </c>
      <c r="AE419" s="82"/>
      <c r="AF419" s="81">
        <v>2376888.9376749988</v>
      </c>
      <c r="AG419" s="81">
        <v>364652.50771269691</v>
      </c>
      <c r="AH419" s="81">
        <v>1081540.0772539354</v>
      </c>
      <c r="AI419" s="81">
        <v>5162751.5579667976</v>
      </c>
      <c r="AJ419" s="81">
        <v>7730142.6965771159</v>
      </c>
      <c r="AK419" s="81">
        <v>0</v>
      </c>
      <c r="AL419" s="81">
        <v>0</v>
      </c>
      <c r="AM419" s="81">
        <v>696466.78181179229</v>
      </c>
      <c r="AN419" s="81">
        <v>0</v>
      </c>
      <c r="AO419" s="81">
        <v>0</v>
      </c>
      <c r="AP419" s="82"/>
      <c r="AQ419" s="81">
        <v>171</v>
      </c>
      <c r="AR419" s="81">
        <v>53</v>
      </c>
      <c r="AS419" s="81">
        <v>0</v>
      </c>
      <c r="AT419" s="81">
        <v>0</v>
      </c>
      <c r="AU419" s="81">
        <v>0</v>
      </c>
      <c r="AV419" s="81">
        <v>0</v>
      </c>
      <c r="AW419" s="81" t="s">
        <v>564</v>
      </c>
      <c r="AX419" s="82"/>
      <c r="AY419" s="81">
        <v>752</v>
      </c>
      <c r="AZ419" s="81">
        <v>3156.7</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2274</v>
      </c>
      <c r="B420" s="80">
        <v>472</v>
      </c>
      <c r="C420" s="80">
        <v>13</v>
      </c>
      <c r="D420" s="80">
        <v>28</v>
      </c>
      <c r="E420" s="80">
        <v>2016</v>
      </c>
      <c r="F420" s="80" t="s">
        <v>92</v>
      </c>
      <c r="G420" s="80" t="s">
        <v>2261</v>
      </c>
      <c r="H420" s="80" t="s">
        <v>2262</v>
      </c>
      <c r="I420" s="177"/>
      <c r="J420" s="81">
        <v>1.6503292847265485</v>
      </c>
      <c r="K420" s="81">
        <v>0.47715209564280914</v>
      </c>
      <c r="L420" s="81">
        <v>4.9425630026559526</v>
      </c>
      <c r="M420" s="81">
        <v>3.3348966653739707</v>
      </c>
      <c r="N420" s="81">
        <v>6.5411361843951541</v>
      </c>
      <c r="O420" s="81">
        <v>5.6891760319411189</v>
      </c>
      <c r="P420" s="81">
        <v>8.2063813466285538</v>
      </c>
      <c r="Q420" s="81">
        <v>0.35471404386925909</v>
      </c>
      <c r="R420" s="81">
        <v>0</v>
      </c>
      <c r="S420" s="81">
        <v>0.14082148638935524</v>
      </c>
      <c r="T420" s="82"/>
      <c r="U420" s="81">
        <v>346964</v>
      </c>
      <c r="V420" s="81">
        <v>210</v>
      </c>
      <c r="W420" s="81">
        <v>176</v>
      </c>
      <c r="X420" s="81">
        <v>795</v>
      </c>
      <c r="Y420" s="81">
        <v>1622</v>
      </c>
      <c r="Z420" s="81">
        <v>3346</v>
      </c>
      <c r="AA420" s="81">
        <v>1689</v>
      </c>
      <c r="AB420" s="81">
        <v>5022</v>
      </c>
      <c r="AC420" s="81">
        <v>0</v>
      </c>
      <c r="AD420" s="81">
        <v>0.14082148638935521</v>
      </c>
      <c r="AE420" s="82"/>
      <c r="AF420" s="81">
        <v>2424190.8173478558</v>
      </c>
      <c r="AG420" s="81">
        <v>352601.86396260367</v>
      </c>
      <c r="AH420" s="81">
        <v>807184.24346482393</v>
      </c>
      <c r="AI420" s="81">
        <v>5022506.3996332269</v>
      </c>
      <c r="AJ420" s="81">
        <v>8062933.1460269913</v>
      </c>
      <c r="AK420" s="81">
        <v>0</v>
      </c>
      <c r="AL420" s="81">
        <v>0</v>
      </c>
      <c r="AM420" s="81">
        <v>688778.73158645816</v>
      </c>
      <c r="AN420" s="81">
        <v>0</v>
      </c>
      <c r="AO420" s="81">
        <v>0</v>
      </c>
      <c r="AP420" s="82"/>
      <c r="AQ420" s="81">
        <v>192</v>
      </c>
      <c r="AR420" s="81">
        <v>74</v>
      </c>
      <c r="AS420" s="81">
        <v>0</v>
      </c>
      <c r="AT420" s="81">
        <v>0</v>
      </c>
      <c r="AU420" s="81">
        <v>0</v>
      </c>
      <c r="AV420" s="81">
        <v>0</v>
      </c>
      <c r="AW420" s="81" t="s">
        <v>564</v>
      </c>
      <c r="AX420" s="82"/>
      <c r="AY420" s="81">
        <v>861.2</v>
      </c>
      <c r="AZ420" s="81">
        <v>5042.8</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2275</v>
      </c>
      <c r="B421" s="80">
        <v>473</v>
      </c>
      <c r="C421" s="80">
        <v>14</v>
      </c>
      <c r="D421" s="80">
        <v>28</v>
      </c>
      <c r="E421" s="80">
        <v>2017</v>
      </c>
      <c r="F421" s="80" t="s">
        <v>71</v>
      </c>
      <c r="G421" s="80" t="s">
        <v>2261</v>
      </c>
      <c r="H421" s="80" t="s">
        <v>2262</v>
      </c>
      <c r="I421" s="177"/>
      <c r="J421" s="81">
        <v>1.649027737230605</v>
      </c>
      <c r="K421" s="81">
        <v>0.47055689859918498</v>
      </c>
      <c r="L421" s="81">
        <v>4.8604414976414914</v>
      </c>
      <c r="M421" s="81">
        <v>3.1681440737472304</v>
      </c>
      <c r="N421" s="81">
        <v>6.7806929165315761</v>
      </c>
      <c r="O421" s="81">
        <v>5.5929971409650561</v>
      </c>
      <c r="P421" s="81">
        <v>8.0481820905474422</v>
      </c>
      <c r="Q421" s="81">
        <v>0.33822486270170693</v>
      </c>
      <c r="R421" s="81">
        <v>0</v>
      </c>
      <c r="S421" s="81">
        <v>0.10642847991880204</v>
      </c>
      <c r="T421" s="82"/>
      <c r="U421" s="81">
        <v>368055</v>
      </c>
      <c r="V421" s="81">
        <v>210</v>
      </c>
      <c r="W421" s="81">
        <v>176</v>
      </c>
      <c r="X421" s="81">
        <v>795</v>
      </c>
      <c r="Y421" s="81">
        <v>1632</v>
      </c>
      <c r="Z421" s="81">
        <v>3344</v>
      </c>
      <c r="AA421" s="81">
        <v>1667</v>
      </c>
      <c r="AB421" s="81">
        <v>4952</v>
      </c>
      <c r="AC421" s="81">
        <v>0</v>
      </c>
      <c r="AD421" s="81">
        <v>0.106428479918802</v>
      </c>
      <c r="AE421" s="82"/>
      <c r="AF421" s="81">
        <v>2455294.491647651</v>
      </c>
      <c r="AG421" s="81">
        <v>351656.54157569789</v>
      </c>
      <c r="AH421" s="81">
        <v>1041019.65664539</v>
      </c>
      <c r="AI421" s="81">
        <v>4974720.8073676052</v>
      </c>
      <c r="AJ421" s="81">
        <v>8008516.0920466231</v>
      </c>
      <c r="AK421" s="81">
        <v>0</v>
      </c>
      <c r="AL421" s="81">
        <v>0</v>
      </c>
      <c r="AM421" s="81">
        <v>680240.80053272482</v>
      </c>
      <c r="AN421" s="81">
        <v>0</v>
      </c>
      <c r="AO421" s="81">
        <v>0</v>
      </c>
      <c r="AP421" s="82"/>
      <c r="AQ421" s="81">
        <v>201</v>
      </c>
      <c r="AR421" s="81">
        <v>78</v>
      </c>
      <c r="AS421" s="81">
        <v>0</v>
      </c>
      <c r="AT421" s="81">
        <v>0</v>
      </c>
      <c r="AU421" s="81">
        <v>0</v>
      </c>
      <c r="AV421" s="81">
        <v>0</v>
      </c>
      <c r="AW421" s="81" t="s">
        <v>564</v>
      </c>
      <c r="AX421" s="82"/>
      <c r="AY421" s="81">
        <v>911</v>
      </c>
      <c r="AZ421" s="81">
        <v>5136.2</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2276</v>
      </c>
      <c r="B422" s="80">
        <v>474</v>
      </c>
      <c r="C422" s="80">
        <v>15</v>
      </c>
      <c r="D422" s="80">
        <v>28</v>
      </c>
      <c r="E422" s="80">
        <v>2018</v>
      </c>
      <c r="F422" s="80" t="s">
        <v>93</v>
      </c>
      <c r="G422" s="80" t="s">
        <v>2261</v>
      </c>
      <c r="H422" s="80" t="s">
        <v>2262</v>
      </c>
      <c r="I422" s="177"/>
      <c r="J422" s="81">
        <v>1.6806486807654157</v>
      </c>
      <c r="K422" s="81">
        <v>0.44155016051438961</v>
      </c>
      <c r="L422" s="81">
        <v>4.357383032979147</v>
      </c>
      <c r="M422" s="81">
        <v>3.0832936577135266</v>
      </c>
      <c r="N422" s="81">
        <v>6.6726340163274704</v>
      </c>
      <c r="O422" s="81">
        <v>5.4829935606338545</v>
      </c>
      <c r="P422" s="81">
        <v>7.8724708723585568</v>
      </c>
      <c r="Q422" s="81">
        <v>0.31258801248014167</v>
      </c>
      <c r="R422" s="81">
        <v>0</v>
      </c>
      <c r="S422" s="81">
        <v>0.14890946765182553</v>
      </c>
      <c r="T422" s="82"/>
      <c r="U422" s="81">
        <v>403279</v>
      </c>
      <c r="V422" s="81">
        <v>210</v>
      </c>
      <c r="W422" s="81">
        <v>176</v>
      </c>
      <c r="X422" s="81">
        <v>795</v>
      </c>
      <c r="Y422" s="81">
        <v>1657</v>
      </c>
      <c r="Z422" s="81">
        <v>3341</v>
      </c>
      <c r="AA422" s="81">
        <v>1647</v>
      </c>
      <c r="AB422" s="81">
        <v>4932</v>
      </c>
      <c r="AC422" s="81">
        <v>0</v>
      </c>
      <c r="AD422" s="81">
        <v>0.1489094676518255</v>
      </c>
      <c r="AE422" s="82"/>
      <c r="AF422" s="81">
        <v>2572368.280281811</v>
      </c>
      <c r="AG422" s="81">
        <v>312374.38872371172</v>
      </c>
      <c r="AH422" s="81">
        <v>983687.52477067022</v>
      </c>
      <c r="AI422" s="81">
        <v>4751754.5723038185</v>
      </c>
      <c r="AJ422" s="81">
        <v>8112468.2559120348</v>
      </c>
      <c r="AK422" s="81">
        <v>0</v>
      </c>
      <c r="AL422" s="81">
        <v>0</v>
      </c>
      <c r="AM422" s="81">
        <v>678895.2780298522</v>
      </c>
      <c r="AN422" s="81">
        <v>0</v>
      </c>
      <c r="AO422" s="81">
        <v>0</v>
      </c>
      <c r="AP422" s="82"/>
      <c r="AQ422" s="81">
        <v>223</v>
      </c>
      <c r="AR422" s="81">
        <v>84</v>
      </c>
      <c r="AS422" s="81">
        <v>0</v>
      </c>
      <c r="AT422" s="81">
        <v>0</v>
      </c>
      <c r="AU422" s="81">
        <v>0</v>
      </c>
      <c r="AV422" s="81">
        <v>0</v>
      </c>
      <c r="AW422" s="81" t="s">
        <v>564</v>
      </c>
      <c r="AX422" s="82"/>
      <c r="AY422" s="81">
        <v>1040.0999999999999</v>
      </c>
      <c r="AZ422" s="81">
        <v>5292</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2277</v>
      </c>
      <c r="B423" s="80">
        <v>475</v>
      </c>
      <c r="C423" s="80">
        <v>16</v>
      </c>
      <c r="D423" s="80">
        <v>28</v>
      </c>
      <c r="E423" s="80">
        <v>2019</v>
      </c>
      <c r="F423" s="80" t="s">
        <v>73</v>
      </c>
      <c r="G423" s="80" t="s">
        <v>2261</v>
      </c>
      <c r="H423" s="80" t="s">
        <v>2262</v>
      </c>
      <c r="I423" s="177"/>
      <c r="J423" s="81">
        <v>1.6447769354640294</v>
      </c>
      <c r="K423" s="81">
        <v>0.40080335613545198</v>
      </c>
      <c r="L423" s="81">
        <v>4.3811012881227178</v>
      </c>
      <c r="M423" s="81">
        <v>2.9525814766857894</v>
      </c>
      <c r="N423" s="81">
        <v>5.9439487143402561</v>
      </c>
      <c r="O423" s="81">
        <v>5.3093229930430583</v>
      </c>
      <c r="P423" s="81">
        <v>7.8307017670671542</v>
      </c>
      <c r="Q423" s="81">
        <v>0.30089205965378008</v>
      </c>
      <c r="R423" s="81">
        <v>0</v>
      </c>
      <c r="S423" s="81">
        <v>0.27254442598136969</v>
      </c>
      <c r="T423" s="82"/>
      <c r="U423" s="81">
        <v>400064</v>
      </c>
      <c r="V423" s="81">
        <v>210</v>
      </c>
      <c r="W423" s="81">
        <v>176</v>
      </c>
      <c r="X423" s="81">
        <v>795</v>
      </c>
      <c r="Y423" s="81">
        <v>1663</v>
      </c>
      <c r="Z423" s="81">
        <v>3324</v>
      </c>
      <c r="AA423" s="81">
        <v>1626</v>
      </c>
      <c r="AB423" s="81">
        <v>4876</v>
      </c>
      <c r="AC423" s="81">
        <v>0</v>
      </c>
      <c r="AD423" s="81">
        <v>0.27254442598136969</v>
      </c>
      <c r="AE423" s="82"/>
      <c r="AF423" s="81">
        <v>2671657.2782441829</v>
      </c>
      <c r="AG423" s="81">
        <v>302461.15420841263</v>
      </c>
      <c r="AH423" s="81">
        <v>1039022.231939805</v>
      </c>
      <c r="AI423" s="81">
        <v>4869358.6995054223</v>
      </c>
      <c r="AJ423" s="81">
        <v>7509138.3924530791</v>
      </c>
      <c r="AK423" s="81">
        <v>0</v>
      </c>
      <c r="AL423" s="81">
        <v>0</v>
      </c>
      <c r="AM423" s="81">
        <v>664074.49349165254</v>
      </c>
      <c r="AN423" s="81">
        <v>0</v>
      </c>
      <c r="AO423" s="81">
        <v>0</v>
      </c>
      <c r="AP423" s="82"/>
      <c r="AQ423" s="81">
        <v>236</v>
      </c>
      <c r="AR423" s="81">
        <v>90</v>
      </c>
      <c r="AS423" s="81">
        <v>0</v>
      </c>
      <c r="AT423" s="81">
        <v>0</v>
      </c>
      <c r="AU423" s="81">
        <v>0</v>
      </c>
      <c r="AV423" s="81">
        <v>0</v>
      </c>
      <c r="AW423" s="81" t="s">
        <v>564</v>
      </c>
      <c r="AX423" s="82"/>
      <c r="AY423" s="81">
        <v>1108.7</v>
      </c>
      <c r="AZ423" s="81">
        <v>5750.1</v>
      </c>
      <c r="BA423" s="81">
        <v>0</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2278</v>
      </c>
      <c r="B424" s="80">
        <v>476</v>
      </c>
      <c r="C424" s="80">
        <v>17</v>
      </c>
      <c r="D424" s="80">
        <v>28</v>
      </c>
      <c r="E424" s="80">
        <v>2020</v>
      </c>
      <c r="F424" s="80" t="s">
        <v>218</v>
      </c>
      <c r="G424" s="80" t="s">
        <v>2261</v>
      </c>
      <c r="H424" s="80" t="s">
        <v>2262</v>
      </c>
      <c r="I424" s="177"/>
      <c r="J424" s="81">
        <v>1.597723294852025</v>
      </c>
      <c r="K424" s="81">
        <v>0.45155681158684158</v>
      </c>
      <c r="L424" s="81">
        <v>4.2923553166392097</v>
      </c>
      <c r="M424" s="81">
        <v>2.4501000725719209</v>
      </c>
      <c r="N424" s="81">
        <v>5.8446878241412277</v>
      </c>
      <c r="O424" s="81">
        <v>4.6153329382581001</v>
      </c>
      <c r="P424" s="81">
        <v>7.3891209074383593</v>
      </c>
      <c r="Q424" s="81">
        <v>0.28408455812949018</v>
      </c>
      <c r="R424" s="81">
        <v>0</v>
      </c>
      <c r="S424" s="81">
        <v>0.28991448096967748</v>
      </c>
      <c r="T424" s="82"/>
      <c r="U424" s="81">
        <v>395384</v>
      </c>
      <c r="V424" s="81">
        <v>207</v>
      </c>
      <c r="W424" s="81">
        <v>193</v>
      </c>
      <c r="X424" s="81">
        <v>733</v>
      </c>
      <c r="Y424" s="81">
        <v>1668</v>
      </c>
      <c r="Z424" s="81">
        <v>3298</v>
      </c>
      <c r="AA424" s="81">
        <v>1667</v>
      </c>
      <c r="AB424" s="81">
        <v>4818</v>
      </c>
      <c r="AC424" s="81">
        <v>0</v>
      </c>
      <c r="AD424" s="81">
        <v>0.28991448096967748</v>
      </c>
      <c r="AE424" s="82"/>
      <c r="AF424" s="81">
        <v>2665515.1646785229</v>
      </c>
      <c r="AG424" s="81">
        <v>325608.33292536112</v>
      </c>
      <c r="AH424" s="81">
        <v>1104474.9648278798</v>
      </c>
      <c r="AI424" s="81">
        <v>4235471.4142240323</v>
      </c>
      <c r="AJ424" s="81">
        <v>7610680.5421585087</v>
      </c>
      <c r="AK424" s="81"/>
      <c r="AL424" s="81"/>
      <c r="AM424" s="81">
        <v>628802.52909645881</v>
      </c>
      <c r="AN424" s="81"/>
      <c r="AO424" s="81"/>
      <c r="AP424" s="82"/>
      <c r="AQ424" s="81">
        <v>243</v>
      </c>
      <c r="AR424" s="81">
        <v>95</v>
      </c>
      <c r="AS424" s="81">
        <v>0</v>
      </c>
      <c r="AT424" s="81">
        <v>0</v>
      </c>
      <c r="AU424" s="81">
        <v>0</v>
      </c>
      <c r="AV424" s="81">
        <v>0</v>
      </c>
      <c r="AW424" s="81">
        <v>0</v>
      </c>
      <c r="AX424" s="82"/>
      <c r="AY424" s="81">
        <v>1151.5</v>
      </c>
      <c r="AZ424" s="81">
        <v>6593.3999999999987</v>
      </c>
      <c r="BA424" s="81">
        <v>0</v>
      </c>
      <c r="BB424" s="81">
        <v>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2279</v>
      </c>
      <c r="B425" s="80">
        <v>476</v>
      </c>
      <c r="C425" s="80">
        <v>18</v>
      </c>
      <c r="D425" s="80">
        <v>28</v>
      </c>
      <c r="E425" s="80">
        <v>2021</v>
      </c>
      <c r="F425" s="80" t="s">
        <v>75</v>
      </c>
      <c r="G425" s="174" t="s">
        <v>2261</v>
      </c>
      <c r="H425" s="80" t="s">
        <v>2262</v>
      </c>
      <c r="I425" s="177"/>
      <c r="J425" s="81">
        <v>1.5234582314507668</v>
      </c>
      <c r="K425" s="81">
        <v>0.48421058772745607</v>
      </c>
      <c r="L425" s="81">
        <v>5.631231130753001</v>
      </c>
      <c r="M425" s="81">
        <v>3.0434494723608529</v>
      </c>
      <c r="N425" s="81">
        <v>6.2876392453971555</v>
      </c>
      <c r="O425" s="81">
        <v>4.4768389100129626</v>
      </c>
      <c r="P425" s="81">
        <v>7.6542715794385554</v>
      </c>
      <c r="Q425" s="81">
        <v>0.28445059356775021</v>
      </c>
      <c r="R425" s="81">
        <v>0</v>
      </c>
      <c r="S425" s="81">
        <v>0.28221614960773211</v>
      </c>
      <c r="T425" s="82"/>
      <c r="U425" s="81">
        <v>398760</v>
      </c>
      <c r="V425" s="81">
        <v>207</v>
      </c>
      <c r="W425" s="81">
        <v>193</v>
      </c>
      <c r="X425" s="81">
        <v>733</v>
      </c>
      <c r="Y425" s="81">
        <v>1687</v>
      </c>
      <c r="Z425" s="81">
        <v>3294</v>
      </c>
      <c r="AA425" s="81">
        <v>1684</v>
      </c>
      <c r="AB425" s="81">
        <v>4767</v>
      </c>
      <c r="AC425" s="81">
        <v>0</v>
      </c>
      <c r="AD425" s="81">
        <v>0.28221614960773211</v>
      </c>
      <c r="AE425" s="82"/>
      <c r="AF425" s="81">
        <v>2406218.3927349332</v>
      </c>
      <c r="AG425" s="81">
        <v>335309.2138664556</v>
      </c>
      <c r="AH425" s="81">
        <v>1323008.4743403634</v>
      </c>
      <c r="AI425" s="81">
        <v>4937904.8926528646</v>
      </c>
      <c r="AJ425" s="81">
        <v>7803874.308981685</v>
      </c>
      <c r="AK425" s="81">
        <v>0</v>
      </c>
      <c r="AL425" s="81">
        <v>0</v>
      </c>
      <c r="AM425" s="81">
        <v>625734.95317979658</v>
      </c>
      <c r="AN425" s="81">
        <v>0</v>
      </c>
      <c r="AO425" s="81">
        <v>0</v>
      </c>
      <c r="AP425" s="82"/>
      <c r="AQ425" s="81">
        <v>254</v>
      </c>
      <c r="AR425" s="81">
        <v>97</v>
      </c>
      <c r="AS425" s="81">
        <v>0</v>
      </c>
      <c r="AT425" s="81">
        <v>0</v>
      </c>
      <c r="AU425" s="81">
        <v>0</v>
      </c>
      <c r="AV425" s="81">
        <v>0</v>
      </c>
      <c r="AW425" s="81"/>
      <c r="AX425" s="82"/>
      <c r="AY425" s="81">
        <v>1221.9000000000001</v>
      </c>
      <c r="AZ425" s="81">
        <v>7117.8999999999987</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2280</v>
      </c>
      <c r="B426" s="80">
        <v>476</v>
      </c>
      <c r="C426" s="80">
        <v>19</v>
      </c>
      <c r="D426" s="80">
        <v>28</v>
      </c>
      <c r="E426" s="80">
        <v>2022</v>
      </c>
      <c r="F426" s="80" t="s">
        <v>568</v>
      </c>
      <c r="G426" s="174" t="s">
        <v>2261</v>
      </c>
      <c r="H426" s="80" t="s">
        <v>2262</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263</v>
      </c>
      <c r="AR426" s="81">
        <v>97</v>
      </c>
      <c r="AS426" s="81">
        <v>0</v>
      </c>
      <c r="AT426" s="81">
        <v>0</v>
      </c>
      <c r="AU426" s="81">
        <v>0</v>
      </c>
      <c r="AV426" s="81">
        <v>0</v>
      </c>
      <c r="AW426" s="81"/>
      <c r="AX426" s="82"/>
      <c r="AY426" s="81">
        <v>1273.0999999999999</v>
      </c>
      <c r="AZ426" s="81">
        <v>7117.8999999999987</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2281</v>
      </c>
      <c r="B427" s="80">
        <v>307</v>
      </c>
      <c r="C427" s="80">
        <v>1</v>
      </c>
      <c r="D427" s="80">
        <v>19</v>
      </c>
      <c r="E427" s="80">
        <v>1990</v>
      </c>
      <c r="F427" s="80" t="s">
        <v>562</v>
      </c>
      <c r="G427" s="80" t="s">
        <v>2282</v>
      </c>
      <c r="H427" s="80" t="s">
        <v>2283</v>
      </c>
      <c r="I427" s="177"/>
      <c r="J427" s="81">
        <v>38.123831565908837</v>
      </c>
      <c r="K427" s="81">
        <v>2.665487605072526</v>
      </c>
      <c r="L427" s="81">
        <v>1.3532659803031915</v>
      </c>
      <c r="M427" s="81">
        <v>5.1290294896898692</v>
      </c>
      <c r="N427" s="81">
        <v>11.434878796556944</v>
      </c>
      <c r="O427" s="81">
        <v>5.6599411964705286</v>
      </c>
      <c r="P427" s="81">
        <v>7.4749467763822661</v>
      </c>
      <c r="Q427" s="81">
        <v>0.49486951804896601</v>
      </c>
      <c r="R427" s="81">
        <v>0</v>
      </c>
      <c r="S427" s="81">
        <v>0.53317995051642475</v>
      </c>
      <c r="T427" s="82"/>
      <c r="U427" s="81">
        <v>2856018</v>
      </c>
      <c r="V427" s="81">
        <v>648</v>
      </c>
      <c r="W427" s="81">
        <v>25</v>
      </c>
      <c r="X427" s="81">
        <v>2038</v>
      </c>
      <c r="Y427" s="81">
        <v>2647</v>
      </c>
      <c r="Z427" s="81">
        <v>2328</v>
      </c>
      <c r="AA427" s="81">
        <v>1815</v>
      </c>
      <c r="AB427" s="81">
        <v>8035</v>
      </c>
      <c r="AC427" s="81">
        <v>0</v>
      </c>
      <c r="AD427" s="81">
        <v>0.53317995051642475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2284</v>
      </c>
      <c r="B428" s="80">
        <v>308</v>
      </c>
      <c r="C428" s="80">
        <v>2</v>
      </c>
      <c r="D428" s="80">
        <v>19</v>
      </c>
      <c r="E428" s="80">
        <v>2005</v>
      </c>
      <c r="F428" s="80" t="s">
        <v>565</v>
      </c>
      <c r="G428" s="80" t="s">
        <v>2282</v>
      </c>
      <c r="H428" s="80" t="s">
        <v>2283</v>
      </c>
      <c r="I428" s="177"/>
      <c r="J428" s="81">
        <v>58.333186752605663</v>
      </c>
      <c r="K428" s="81">
        <v>2.4105837749121251</v>
      </c>
      <c r="L428" s="81">
        <v>8.8051970644601436</v>
      </c>
      <c r="M428" s="81">
        <v>8.2441617253367188</v>
      </c>
      <c r="N428" s="81">
        <v>15.448511913188893</v>
      </c>
      <c r="O428" s="81">
        <v>6.945873489176031</v>
      </c>
      <c r="P428" s="81">
        <v>7.1809314894728677</v>
      </c>
      <c r="Q428" s="81">
        <v>0.39720360110841846</v>
      </c>
      <c r="R428" s="81">
        <v>0</v>
      </c>
      <c r="S428" s="81">
        <v>0.88575578077280259</v>
      </c>
      <c r="T428" s="82"/>
      <c r="U428" s="81">
        <v>3323075</v>
      </c>
      <c r="V428" s="81">
        <v>603</v>
      </c>
      <c r="W428" s="81">
        <v>93</v>
      </c>
      <c r="X428" s="81">
        <v>1349</v>
      </c>
      <c r="Y428" s="81">
        <v>2673</v>
      </c>
      <c r="Z428" s="81">
        <v>3306</v>
      </c>
      <c r="AA428" s="81">
        <v>1428</v>
      </c>
      <c r="AB428" s="81">
        <v>6742</v>
      </c>
      <c r="AC428" s="81">
        <v>0</v>
      </c>
      <c r="AD428" s="81">
        <v>0.88575578077280259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2285</v>
      </c>
      <c r="B429" s="80">
        <v>309</v>
      </c>
      <c r="C429" s="80">
        <v>3</v>
      </c>
      <c r="D429" s="80">
        <v>19</v>
      </c>
      <c r="E429" s="80">
        <v>2006</v>
      </c>
      <c r="F429" s="80" t="s">
        <v>566</v>
      </c>
      <c r="G429" s="80" t="s">
        <v>2282</v>
      </c>
      <c r="H429" s="80" t="s">
        <v>2283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2286</v>
      </c>
      <c r="B430" s="80">
        <v>310</v>
      </c>
      <c r="C430" s="80">
        <v>4</v>
      </c>
      <c r="D430" s="80">
        <v>19</v>
      </c>
      <c r="E430" s="80">
        <v>2007</v>
      </c>
      <c r="F430" s="80" t="s">
        <v>567</v>
      </c>
      <c r="G430" s="80" t="s">
        <v>2282</v>
      </c>
      <c r="H430" s="80" t="s">
        <v>2283</v>
      </c>
      <c r="I430" s="177"/>
      <c r="J430" s="81">
        <v>49.873608312471539</v>
      </c>
      <c r="K430" s="81">
        <v>1.7037237333231219</v>
      </c>
      <c r="L430" s="81">
        <v>8.5557271989316757</v>
      </c>
      <c r="M430" s="81">
        <v>8.5470802984518226</v>
      </c>
      <c r="N430" s="81">
        <v>15.387604077374267</v>
      </c>
      <c r="O430" s="81">
        <v>6.5845946203801837</v>
      </c>
      <c r="P430" s="81">
        <v>7.072504453387082</v>
      </c>
      <c r="Q430" s="81">
        <v>0.39935293268156458</v>
      </c>
      <c r="R430" s="81">
        <v>0</v>
      </c>
      <c r="S430" s="81">
        <v>0.74588416032634286</v>
      </c>
      <c r="T430" s="82"/>
      <c r="U430" s="81">
        <v>3944323</v>
      </c>
      <c r="V430" s="81">
        <v>569</v>
      </c>
      <c r="W430" s="81">
        <v>99</v>
      </c>
      <c r="X430" s="81">
        <v>1788</v>
      </c>
      <c r="Y430" s="81">
        <v>2643</v>
      </c>
      <c r="Z430" s="81">
        <v>3258</v>
      </c>
      <c r="AA430" s="81">
        <v>1385</v>
      </c>
      <c r="AB430" s="81">
        <v>6420</v>
      </c>
      <c r="AC430" s="81">
        <v>0</v>
      </c>
      <c r="AD430" s="81">
        <v>0.74588416032634286</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2287</v>
      </c>
      <c r="B431" s="80">
        <v>311</v>
      </c>
      <c r="C431" s="80">
        <v>5</v>
      </c>
      <c r="D431" s="80">
        <v>19</v>
      </c>
      <c r="E431" s="80">
        <v>2008</v>
      </c>
      <c r="F431" s="80" t="s">
        <v>84</v>
      </c>
      <c r="G431" s="80" t="s">
        <v>2282</v>
      </c>
      <c r="H431" s="80" t="s">
        <v>2283</v>
      </c>
      <c r="I431" s="177"/>
      <c r="J431" s="81">
        <v>39.842751078994311</v>
      </c>
      <c r="K431" s="81">
        <v>1.2888169102264841</v>
      </c>
      <c r="L431" s="81">
        <v>7.7092439124656833</v>
      </c>
      <c r="M431" s="81">
        <v>8.9346014037766093</v>
      </c>
      <c r="N431" s="81">
        <v>12.412365879547254</v>
      </c>
      <c r="O431" s="81">
        <v>6.3320354593683881</v>
      </c>
      <c r="P431" s="81">
        <v>6.7941081524872446</v>
      </c>
      <c r="Q431" s="81">
        <v>0.38255417776018857</v>
      </c>
      <c r="R431" s="81">
        <v>0</v>
      </c>
      <c r="S431" s="81">
        <v>0.74634212994337445</v>
      </c>
      <c r="T431" s="82"/>
      <c r="U431" s="81">
        <v>3250265</v>
      </c>
      <c r="V431" s="81">
        <v>569</v>
      </c>
      <c r="W431" s="81">
        <v>99</v>
      </c>
      <c r="X431" s="81">
        <v>1788</v>
      </c>
      <c r="Y431" s="81">
        <v>2599</v>
      </c>
      <c r="Z431" s="81">
        <v>3243</v>
      </c>
      <c r="AA431" s="81">
        <v>1332</v>
      </c>
      <c r="AB431" s="81">
        <v>6251</v>
      </c>
      <c r="AC431" s="81">
        <v>0</v>
      </c>
      <c r="AD431" s="81">
        <v>0.74634212994337445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2288</v>
      </c>
      <c r="B432" s="80">
        <v>312</v>
      </c>
      <c r="C432" s="80">
        <v>6</v>
      </c>
      <c r="D432" s="80">
        <v>19</v>
      </c>
      <c r="E432" s="80">
        <v>2009</v>
      </c>
      <c r="F432" s="80" t="s">
        <v>85</v>
      </c>
      <c r="G432" s="80" t="s">
        <v>2282</v>
      </c>
      <c r="H432" s="80" t="s">
        <v>2283</v>
      </c>
      <c r="I432" s="177"/>
      <c r="J432" s="81">
        <v>39.682797595971621</v>
      </c>
      <c r="K432" s="81">
        <v>1.0947359768704801</v>
      </c>
      <c r="L432" s="81">
        <v>6.4281556562102713</v>
      </c>
      <c r="M432" s="81">
        <v>8.5817073136464685</v>
      </c>
      <c r="N432" s="81">
        <v>12.294350101570513</v>
      </c>
      <c r="O432" s="81">
        <v>6.3617104273495819</v>
      </c>
      <c r="P432" s="81">
        <v>6.4987415969196958</v>
      </c>
      <c r="Q432" s="81">
        <v>0.35917531898936272</v>
      </c>
      <c r="R432" s="81">
        <v>0</v>
      </c>
      <c r="S432" s="81">
        <v>0.76682675112014409</v>
      </c>
      <c r="T432" s="82"/>
      <c r="U432" s="81">
        <v>2381927</v>
      </c>
      <c r="V432" s="81">
        <v>420</v>
      </c>
      <c r="W432" s="81">
        <v>137</v>
      </c>
      <c r="X432" s="81">
        <v>1646</v>
      </c>
      <c r="Y432" s="81">
        <v>2598</v>
      </c>
      <c r="Z432" s="81">
        <v>3216</v>
      </c>
      <c r="AA432" s="81">
        <v>1308</v>
      </c>
      <c r="AB432" s="81">
        <v>6161</v>
      </c>
      <c r="AC432" s="81">
        <v>0</v>
      </c>
      <c r="AD432" s="81">
        <v>0.76682675112014409</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123.643</v>
      </c>
      <c r="BJ432" s="81">
        <v>0</v>
      </c>
      <c r="BK432" s="81">
        <v>85.625</v>
      </c>
      <c r="BL432" s="81">
        <v>0</v>
      </c>
      <c r="BM432" s="82"/>
      <c r="BN432" s="81">
        <v>0</v>
      </c>
      <c r="BO432" s="81">
        <v>0</v>
      </c>
      <c r="BP432" s="81">
        <v>2</v>
      </c>
      <c r="BQ432" s="81">
        <v>0</v>
      </c>
      <c r="BR432" s="81">
        <v>1</v>
      </c>
      <c r="BS432" s="81">
        <v>0</v>
      </c>
      <c r="BT432"/>
      <c r="BU432" s="80"/>
      <c r="BV432" s="80"/>
      <c r="BW432" s="80"/>
      <c r="BX432" s="80"/>
      <c r="BY432" s="80"/>
      <c r="BZ432" s="80"/>
      <c r="CA432" s="80"/>
      <c r="CB432" s="80"/>
      <c r="CC432" s="80"/>
    </row>
    <row r="433" spans="1:81">
      <c r="A433" s="80" t="s">
        <v>2289</v>
      </c>
      <c r="B433" s="80">
        <v>313</v>
      </c>
      <c r="C433" s="80">
        <v>7</v>
      </c>
      <c r="D433" s="80">
        <v>19</v>
      </c>
      <c r="E433" s="80">
        <v>2010</v>
      </c>
      <c r="F433" s="80" t="s">
        <v>86</v>
      </c>
      <c r="G433" s="80" t="s">
        <v>2282</v>
      </c>
      <c r="H433" s="80" t="s">
        <v>2283</v>
      </c>
      <c r="I433" s="177"/>
      <c r="J433" s="81">
        <v>39.457082756204301</v>
      </c>
      <c r="K433" s="81">
        <v>1.0851466041266977</v>
      </c>
      <c r="L433" s="81">
        <v>6.1925499842684966</v>
      </c>
      <c r="M433" s="81">
        <v>8.0601771574756764</v>
      </c>
      <c r="N433" s="81">
        <v>14.305322792418171</v>
      </c>
      <c r="O433" s="81">
        <v>6.3106266287926731</v>
      </c>
      <c r="P433" s="81">
        <v>6.4766546548050616</v>
      </c>
      <c r="Q433" s="81">
        <v>0.3698541020958776</v>
      </c>
      <c r="R433" s="81">
        <v>0</v>
      </c>
      <c r="S433" s="81">
        <v>0.66891200576430809</v>
      </c>
      <c r="T433" s="82"/>
      <c r="U433" s="81">
        <v>2770314</v>
      </c>
      <c r="V433" s="81">
        <v>420</v>
      </c>
      <c r="W433" s="81">
        <v>137</v>
      </c>
      <c r="X433" s="81">
        <v>1646</v>
      </c>
      <c r="Y433" s="81">
        <v>2584</v>
      </c>
      <c r="Z433" s="81">
        <v>3205</v>
      </c>
      <c r="AA433" s="81">
        <v>1271</v>
      </c>
      <c r="AB433" s="81">
        <v>6079</v>
      </c>
      <c r="AC433" s="81">
        <v>0</v>
      </c>
      <c r="AD433" s="81">
        <v>0.66891200576430809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121.869</v>
      </c>
      <c r="BJ433" s="81">
        <v>0</v>
      </c>
      <c r="BK433" s="81">
        <v>84.834999999999994</v>
      </c>
      <c r="BL433" s="81">
        <v>0</v>
      </c>
      <c r="BM433" s="82"/>
      <c r="BN433" s="81">
        <v>0</v>
      </c>
      <c r="BO433" s="81">
        <v>0</v>
      </c>
      <c r="BP433" s="81">
        <v>2</v>
      </c>
      <c r="BQ433" s="81">
        <v>0</v>
      </c>
      <c r="BR433" s="81">
        <v>1</v>
      </c>
      <c r="BS433" s="81">
        <v>0</v>
      </c>
      <c r="BT433"/>
      <c r="BU433" s="80">
        <v>127.925</v>
      </c>
      <c r="BV433" s="80">
        <v>78.778999999999996</v>
      </c>
      <c r="BW433" s="80">
        <v>0</v>
      </c>
      <c r="BX433" s="80">
        <v>0</v>
      </c>
      <c r="BY433" s="80">
        <v>0</v>
      </c>
      <c r="BZ433" s="80">
        <v>0</v>
      </c>
      <c r="CA433" s="80">
        <v>0</v>
      </c>
      <c r="CB433" s="80">
        <v>0</v>
      </c>
      <c r="CC433" s="80">
        <v>0</v>
      </c>
    </row>
    <row r="434" spans="1:81">
      <c r="A434" s="80" t="s">
        <v>2290</v>
      </c>
      <c r="B434" s="80">
        <v>314</v>
      </c>
      <c r="C434" s="80">
        <v>8</v>
      </c>
      <c r="D434" s="80">
        <v>19</v>
      </c>
      <c r="E434" s="80">
        <v>2011</v>
      </c>
      <c r="F434" s="80" t="s">
        <v>87</v>
      </c>
      <c r="G434" s="80" t="s">
        <v>2282</v>
      </c>
      <c r="H434" s="80" t="s">
        <v>2283</v>
      </c>
      <c r="I434" s="177"/>
      <c r="J434" s="81">
        <v>41.8943445089593</v>
      </c>
      <c r="K434" s="81">
        <v>1.4740638173216163</v>
      </c>
      <c r="L434" s="81">
        <v>5.2854586451770089</v>
      </c>
      <c r="M434" s="81">
        <v>9.3078225856415653</v>
      </c>
      <c r="N434" s="81">
        <v>13.304536884389439</v>
      </c>
      <c r="O434" s="81">
        <v>6.1802976275985344</v>
      </c>
      <c r="P434" s="81">
        <v>6.1954687693131678</v>
      </c>
      <c r="Q434" s="81">
        <v>0.41945579336382288</v>
      </c>
      <c r="R434" s="81">
        <v>0</v>
      </c>
      <c r="S434" s="81">
        <v>0.64356885561449473</v>
      </c>
      <c r="T434" s="82"/>
      <c r="U434" s="81">
        <v>2270512</v>
      </c>
      <c r="V434" s="81">
        <v>420</v>
      </c>
      <c r="W434" s="81">
        <v>137</v>
      </c>
      <c r="X434" s="81">
        <v>1646</v>
      </c>
      <c r="Y434" s="81">
        <v>2577</v>
      </c>
      <c r="Z434" s="81">
        <v>3207</v>
      </c>
      <c r="AA434" s="81">
        <v>1252</v>
      </c>
      <c r="AB434" s="81">
        <v>5977</v>
      </c>
      <c r="AC434" s="81">
        <v>0</v>
      </c>
      <c r="AD434" s="81">
        <v>0.64356885561449473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115.80500000000001</v>
      </c>
      <c r="BJ434" s="81">
        <v>0</v>
      </c>
      <c r="BK434" s="81">
        <v>86.909000000000006</v>
      </c>
      <c r="BL434" s="81">
        <v>0</v>
      </c>
      <c r="BM434" s="82"/>
      <c r="BN434" s="81">
        <v>0</v>
      </c>
      <c r="BO434" s="81">
        <v>0</v>
      </c>
      <c r="BP434" s="81">
        <v>2</v>
      </c>
      <c r="BQ434" s="81">
        <v>0</v>
      </c>
      <c r="BR434" s="81">
        <v>1</v>
      </c>
      <c r="BS434" s="81">
        <v>0</v>
      </c>
      <c r="BT434"/>
      <c r="BU434" s="80">
        <v>121.446</v>
      </c>
      <c r="BV434" s="80">
        <v>81.268000000000001</v>
      </c>
      <c r="BW434" s="80">
        <v>0</v>
      </c>
      <c r="BX434" s="80">
        <v>0</v>
      </c>
      <c r="BY434" s="80">
        <v>0</v>
      </c>
      <c r="BZ434" s="80">
        <v>0</v>
      </c>
      <c r="CA434" s="80">
        <v>0</v>
      </c>
      <c r="CB434" s="80">
        <v>0</v>
      </c>
      <c r="CC434" s="80">
        <v>0</v>
      </c>
    </row>
    <row r="435" spans="1:81">
      <c r="A435" s="80" t="s">
        <v>2291</v>
      </c>
      <c r="B435" s="80">
        <v>315</v>
      </c>
      <c r="C435" s="80">
        <v>9</v>
      </c>
      <c r="D435" s="80">
        <v>19</v>
      </c>
      <c r="E435" s="80">
        <v>2012</v>
      </c>
      <c r="F435" s="80" t="s">
        <v>88</v>
      </c>
      <c r="G435" s="80" t="s">
        <v>2282</v>
      </c>
      <c r="H435" s="80" t="s">
        <v>2283</v>
      </c>
      <c r="I435" s="177"/>
      <c r="J435" s="81">
        <v>35.795629038372908</v>
      </c>
      <c r="K435" s="81">
        <v>1.3703868514066584</v>
      </c>
      <c r="L435" s="81">
        <v>5.2191265387600447</v>
      </c>
      <c r="M435" s="81">
        <v>9.2609179898338034</v>
      </c>
      <c r="N435" s="81">
        <v>14.149505549466859</v>
      </c>
      <c r="O435" s="81">
        <v>6.1278397532455466</v>
      </c>
      <c r="P435" s="81">
        <v>6.2008589882108573</v>
      </c>
      <c r="Q435" s="81">
        <v>0.44741776386502197</v>
      </c>
      <c r="R435" s="81">
        <v>0</v>
      </c>
      <c r="S435" s="81">
        <v>0.67884533320069329</v>
      </c>
      <c r="T435" s="82"/>
      <c r="U435" s="81">
        <v>2253154</v>
      </c>
      <c r="V435" s="81">
        <v>420</v>
      </c>
      <c r="W435" s="81">
        <v>137</v>
      </c>
      <c r="X435" s="81">
        <v>1646</v>
      </c>
      <c r="Y435" s="81">
        <v>2565</v>
      </c>
      <c r="Z435" s="81">
        <v>3205</v>
      </c>
      <c r="AA435" s="81">
        <v>1246</v>
      </c>
      <c r="AB435" s="81">
        <v>5868</v>
      </c>
      <c r="AC435" s="81">
        <v>0</v>
      </c>
      <c r="AD435" s="81">
        <v>0.67884533320069329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140.53</v>
      </c>
      <c r="BJ435" s="81">
        <v>0</v>
      </c>
      <c r="BK435" s="81">
        <v>80.694000000000003</v>
      </c>
      <c r="BL435" s="81">
        <v>0</v>
      </c>
      <c r="BM435" s="82"/>
      <c r="BN435" s="81">
        <v>0</v>
      </c>
      <c r="BO435" s="81">
        <v>0</v>
      </c>
      <c r="BP435" s="81">
        <v>2</v>
      </c>
      <c r="BQ435" s="81">
        <v>0</v>
      </c>
      <c r="BR435" s="81">
        <v>1</v>
      </c>
      <c r="BS435" s="81">
        <v>0</v>
      </c>
      <c r="BT435"/>
      <c r="BU435" s="80">
        <v>147.12200000000001</v>
      </c>
      <c r="BV435" s="80">
        <v>74.102000000000004</v>
      </c>
      <c r="BW435" s="80">
        <v>0</v>
      </c>
      <c r="BX435" s="80">
        <v>0</v>
      </c>
      <c r="BY435" s="80">
        <v>0</v>
      </c>
      <c r="BZ435" s="80">
        <v>0</v>
      </c>
      <c r="CA435" s="80">
        <v>0</v>
      </c>
      <c r="CB435" s="80">
        <v>0</v>
      </c>
      <c r="CC435" s="80">
        <v>0</v>
      </c>
    </row>
    <row r="436" spans="1:81">
      <c r="A436" s="80" t="s">
        <v>2292</v>
      </c>
      <c r="B436" s="80">
        <v>316</v>
      </c>
      <c r="C436" s="80">
        <v>10</v>
      </c>
      <c r="D436" s="80">
        <v>19</v>
      </c>
      <c r="E436" s="80">
        <v>2013</v>
      </c>
      <c r="F436" s="80" t="s">
        <v>89</v>
      </c>
      <c r="G436" s="80" t="s">
        <v>2282</v>
      </c>
      <c r="H436" s="80" t="s">
        <v>2283</v>
      </c>
      <c r="I436" s="177"/>
      <c r="J436" s="81">
        <v>44.278486113991967</v>
      </c>
      <c r="K436" s="81">
        <v>1.2435755437523714</v>
      </c>
      <c r="L436" s="81">
        <v>4.133342600524637</v>
      </c>
      <c r="M436" s="81">
        <v>9.1378834668416928</v>
      </c>
      <c r="N436" s="81">
        <v>16.038148291715498</v>
      </c>
      <c r="O436" s="81">
        <v>5.8677667228134043</v>
      </c>
      <c r="P436" s="81">
        <v>6.0943437019861655</v>
      </c>
      <c r="Q436" s="81">
        <v>0.44851133822756478</v>
      </c>
      <c r="R436" s="81">
        <v>0</v>
      </c>
      <c r="S436" s="81">
        <v>0.82371341908915852</v>
      </c>
      <c r="T436" s="82"/>
      <c r="U436" s="81">
        <v>2652376</v>
      </c>
      <c r="V436" s="81">
        <v>420</v>
      </c>
      <c r="W436" s="81">
        <v>137</v>
      </c>
      <c r="X436" s="81">
        <v>1646</v>
      </c>
      <c r="Y436" s="81">
        <v>2549</v>
      </c>
      <c r="Z436" s="81">
        <v>3206</v>
      </c>
      <c r="AA436" s="81">
        <v>1220</v>
      </c>
      <c r="AB436" s="81">
        <v>5798</v>
      </c>
      <c r="AC436" s="81">
        <v>0</v>
      </c>
      <c r="AD436" s="81">
        <v>0.82371341908915852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142.334</v>
      </c>
      <c r="BJ436" s="81">
        <v>0</v>
      </c>
      <c r="BK436" s="81">
        <v>86.698999999999998</v>
      </c>
      <c r="BL436" s="81">
        <v>0</v>
      </c>
      <c r="BM436" s="82"/>
      <c r="BN436" s="81">
        <v>0</v>
      </c>
      <c r="BO436" s="81">
        <v>0</v>
      </c>
      <c r="BP436" s="81">
        <v>2</v>
      </c>
      <c r="BQ436" s="81">
        <v>0</v>
      </c>
      <c r="BR436" s="81">
        <v>1</v>
      </c>
      <c r="BS436" s="81">
        <v>0</v>
      </c>
      <c r="BT436"/>
      <c r="BU436" s="80">
        <v>149.01300000000001</v>
      </c>
      <c r="BV436" s="80">
        <v>80.02</v>
      </c>
      <c r="BW436" s="80">
        <v>0</v>
      </c>
      <c r="BX436" s="80">
        <v>0</v>
      </c>
      <c r="BY436" s="80">
        <v>0</v>
      </c>
      <c r="BZ436" s="80">
        <v>0</v>
      </c>
      <c r="CA436" s="80">
        <v>0</v>
      </c>
      <c r="CB436" s="80">
        <v>0</v>
      </c>
      <c r="CC436" s="80">
        <v>0</v>
      </c>
    </row>
    <row r="437" spans="1:81">
      <c r="A437" s="80" t="s">
        <v>2293</v>
      </c>
      <c r="B437" s="80">
        <v>317</v>
      </c>
      <c r="C437" s="80">
        <v>11</v>
      </c>
      <c r="D437" s="80">
        <v>19</v>
      </c>
      <c r="E437" s="80">
        <v>2014</v>
      </c>
      <c r="F437" s="80" t="s">
        <v>90</v>
      </c>
      <c r="G437" s="80" t="s">
        <v>2282</v>
      </c>
      <c r="H437" s="80" t="s">
        <v>2283</v>
      </c>
      <c r="I437" s="177"/>
      <c r="J437" s="81">
        <v>32.23513434707057</v>
      </c>
      <c r="K437" s="81">
        <v>1.255361542458195</v>
      </c>
      <c r="L437" s="81">
        <v>8.78282151698299</v>
      </c>
      <c r="M437" s="81">
        <v>8.0136798358811046</v>
      </c>
      <c r="N437" s="81">
        <v>12.797224135745672</v>
      </c>
      <c r="O437" s="81">
        <v>5.513963874956886</v>
      </c>
      <c r="P437" s="81">
        <v>6.1260409008003522</v>
      </c>
      <c r="Q437" s="81">
        <v>0.42023248392443424</v>
      </c>
      <c r="R437" s="81">
        <v>0</v>
      </c>
      <c r="S437" s="81">
        <v>0.78731768586456319</v>
      </c>
      <c r="T437" s="82"/>
      <c r="U437" s="81">
        <v>2541772</v>
      </c>
      <c r="V437" s="81">
        <v>397</v>
      </c>
      <c r="W437" s="81">
        <v>180</v>
      </c>
      <c r="X437" s="81">
        <v>1478</v>
      </c>
      <c r="Y437" s="81">
        <v>2511</v>
      </c>
      <c r="Z437" s="81">
        <v>3173</v>
      </c>
      <c r="AA437" s="81">
        <v>1220</v>
      </c>
      <c r="AB437" s="81">
        <v>5662</v>
      </c>
      <c r="AC437" s="81">
        <v>0</v>
      </c>
      <c r="AD437" s="81">
        <v>0.78731768586456319</v>
      </c>
      <c r="AE437" s="82"/>
      <c r="AF437" s="81">
        <v>33036453.795425374</v>
      </c>
      <c r="AG437" s="81">
        <v>925449.75057524315</v>
      </c>
      <c r="AH437" s="81">
        <v>2329880.9936936945</v>
      </c>
      <c r="AI437" s="81">
        <v>9360540.421115499</v>
      </c>
      <c r="AJ437" s="81">
        <v>12282947.388963139</v>
      </c>
      <c r="AK437" s="81">
        <v>0</v>
      </c>
      <c r="AL437" s="81">
        <v>0</v>
      </c>
      <c r="AM437" s="81">
        <v>777307.9915168538</v>
      </c>
      <c r="AN437" s="81">
        <v>0</v>
      </c>
      <c r="AO437" s="81">
        <v>0</v>
      </c>
      <c r="AP437" s="82"/>
      <c r="AQ437" s="81">
        <v>33</v>
      </c>
      <c r="AR437" s="81">
        <v>0</v>
      </c>
      <c r="AS437" s="81">
        <v>0</v>
      </c>
      <c r="AT437" s="81">
        <v>0</v>
      </c>
      <c r="AU437" s="81">
        <v>0</v>
      </c>
      <c r="AV437" s="81">
        <v>0</v>
      </c>
      <c r="AW437" s="81" t="s">
        <v>564</v>
      </c>
      <c r="AX437" s="82"/>
      <c r="AY437" s="81">
        <v>140.30000000000001</v>
      </c>
      <c r="AZ437" s="81">
        <v>0</v>
      </c>
      <c r="BA437" s="81">
        <v>0</v>
      </c>
      <c r="BB437" s="81">
        <v>0</v>
      </c>
      <c r="BC437" s="81">
        <v>0</v>
      </c>
      <c r="BD437" s="81">
        <v>0</v>
      </c>
      <c r="BE437" s="81" t="s">
        <v>564</v>
      </c>
      <c r="BF437" s="82"/>
      <c r="BG437" s="81">
        <v>0</v>
      </c>
      <c r="BH437" s="81">
        <v>0</v>
      </c>
      <c r="BI437" s="81">
        <v>143.489</v>
      </c>
      <c r="BJ437" s="81">
        <v>0</v>
      </c>
      <c r="BK437" s="81">
        <v>88.049000000000007</v>
      </c>
      <c r="BL437" s="81">
        <v>0</v>
      </c>
      <c r="BM437" s="82"/>
      <c r="BN437" s="81">
        <v>0</v>
      </c>
      <c r="BO437" s="81">
        <v>0</v>
      </c>
      <c r="BP437" s="81">
        <v>2</v>
      </c>
      <c r="BQ437" s="81">
        <v>0</v>
      </c>
      <c r="BR437" s="81">
        <v>1</v>
      </c>
      <c r="BS437" s="81">
        <v>0</v>
      </c>
      <c r="BT437"/>
      <c r="BU437" s="80">
        <v>150.62799999999999</v>
      </c>
      <c r="BV437" s="80">
        <v>80.91</v>
      </c>
      <c r="BW437" s="80">
        <v>0</v>
      </c>
      <c r="BX437" s="80">
        <v>0</v>
      </c>
      <c r="BY437" s="80">
        <v>0</v>
      </c>
      <c r="BZ437" s="80">
        <v>0</v>
      </c>
      <c r="CA437" s="80">
        <v>0</v>
      </c>
      <c r="CB437" s="80">
        <v>0</v>
      </c>
      <c r="CC437" s="80">
        <v>0</v>
      </c>
    </row>
    <row r="438" spans="1:81">
      <c r="A438" s="80" t="s">
        <v>2294</v>
      </c>
      <c r="B438" s="80">
        <v>318</v>
      </c>
      <c r="C438" s="80">
        <v>12</v>
      </c>
      <c r="D438" s="80">
        <v>19</v>
      </c>
      <c r="E438" s="80">
        <v>2015</v>
      </c>
      <c r="F438" s="80" t="s">
        <v>91</v>
      </c>
      <c r="G438" s="80" t="s">
        <v>2282</v>
      </c>
      <c r="H438" s="80" t="s">
        <v>2283</v>
      </c>
      <c r="I438" s="177"/>
      <c r="J438" s="81">
        <v>27.642239006470188</v>
      </c>
      <c r="K438" s="81">
        <v>1.1839519760731332</v>
      </c>
      <c r="L438" s="81">
        <v>9.4028031609503646</v>
      </c>
      <c r="M438" s="81">
        <v>7.6105572881805195</v>
      </c>
      <c r="N438" s="81">
        <v>12.218825106494521</v>
      </c>
      <c r="O438" s="81">
        <v>5.4252000702604848</v>
      </c>
      <c r="P438" s="81">
        <v>5.990152687971074</v>
      </c>
      <c r="Q438" s="81">
        <v>0.39881699323425668</v>
      </c>
      <c r="R438" s="81">
        <v>0</v>
      </c>
      <c r="S438" s="81">
        <v>1.0716074075130149</v>
      </c>
      <c r="T438" s="82"/>
      <c r="U438" s="81">
        <v>2145167</v>
      </c>
      <c r="V438" s="81">
        <v>397</v>
      </c>
      <c r="W438" s="81">
        <v>180</v>
      </c>
      <c r="X438" s="81">
        <v>1478</v>
      </c>
      <c r="Y438" s="81">
        <v>2477</v>
      </c>
      <c r="Z438" s="81">
        <v>3152</v>
      </c>
      <c r="AA438" s="81">
        <v>1192</v>
      </c>
      <c r="AB438" s="81">
        <v>5489</v>
      </c>
      <c r="AC438" s="81">
        <v>0</v>
      </c>
      <c r="AD438" s="81">
        <v>1.0716074075130149</v>
      </c>
      <c r="AE438" s="82"/>
      <c r="AF438" s="81">
        <v>30093472.327862024</v>
      </c>
      <c r="AG438" s="81">
        <v>832615.33454201568</v>
      </c>
      <c r="AH438" s="81">
        <v>2376130.9769472308</v>
      </c>
      <c r="AI438" s="81">
        <v>9444858.4928548913</v>
      </c>
      <c r="AJ438" s="81">
        <v>13151061.534193549</v>
      </c>
      <c r="AK438" s="81">
        <v>0</v>
      </c>
      <c r="AL438" s="81">
        <v>0</v>
      </c>
      <c r="AM438" s="81">
        <v>752244.42451100517</v>
      </c>
      <c r="AN438" s="81">
        <v>0</v>
      </c>
      <c r="AO438" s="81">
        <v>0</v>
      </c>
      <c r="AP438" s="82"/>
      <c r="AQ438" s="81">
        <v>36</v>
      </c>
      <c r="AR438" s="81">
        <v>0</v>
      </c>
      <c r="AS438" s="81">
        <v>0</v>
      </c>
      <c r="AT438" s="81">
        <v>0</v>
      </c>
      <c r="AU438" s="81">
        <v>0</v>
      </c>
      <c r="AV438" s="81">
        <v>0</v>
      </c>
      <c r="AW438" s="81" t="s">
        <v>564</v>
      </c>
      <c r="AX438" s="82"/>
      <c r="AY438" s="81">
        <v>159.5</v>
      </c>
      <c r="AZ438" s="81">
        <v>0</v>
      </c>
      <c r="BA438" s="81">
        <v>0</v>
      </c>
      <c r="BB438" s="81">
        <v>0</v>
      </c>
      <c r="BC438" s="81">
        <v>0</v>
      </c>
      <c r="BD438" s="81">
        <v>0</v>
      </c>
      <c r="BE438" s="81" t="s">
        <v>564</v>
      </c>
      <c r="BF438" s="82"/>
      <c r="BG438" s="81">
        <v>0</v>
      </c>
      <c r="BH438" s="81">
        <v>0</v>
      </c>
      <c r="BI438" s="81">
        <v>151.637</v>
      </c>
      <c r="BJ438" s="81">
        <v>0</v>
      </c>
      <c r="BK438" s="81">
        <v>82.834999999999994</v>
      </c>
      <c r="BL438" s="81">
        <v>0</v>
      </c>
      <c r="BM438" s="82"/>
      <c r="BN438" s="81">
        <v>0</v>
      </c>
      <c r="BO438" s="81">
        <v>0</v>
      </c>
      <c r="BP438" s="81">
        <v>2</v>
      </c>
      <c r="BQ438" s="81">
        <v>0</v>
      </c>
      <c r="BR438" s="81">
        <v>1</v>
      </c>
      <c r="BS438" s="81">
        <v>0</v>
      </c>
      <c r="BT438"/>
      <c r="BU438" s="80">
        <v>158.88900000000001</v>
      </c>
      <c r="BV438" s="80">
        <v>75.582999999999998</v>
      </c>
      <c r="BW438" s="80">
        <v>0</v>
      </c>
      <c r="BX438" s="80">
        <v>0</v>
      </c>
      <c r="BY438" s="80">
        <v>0</v>
      </c>
      <c r="BZ438" s="80">
        <v>0</v>
      </c>
      <c r="CA438" s="80">
        <v>0</v>
      </c>
      <c r="CB438" s="80">
        <v>0</v>
      </c>
      <c r="CC438" s="80">
        <v>0</v>
      </c>
    </row>
    <row r="439" spans="1:81">
      <c r="A439" s="80" t="s">
        <v>2295</v>
      </c>
      <c r="B439" s="80">
        <v>319</v>
      </c>
      <c r="C439" s="80">
        <v>13</v>
      </c>
      <c r="D439" s="80">
        <v>19</v>
      </c>
      <c r="E439" s="80">
        <v>2016</v>
      </c>
      <c r="F439" s="80" t="s">
        <v>92</v>
      </c>
      <c r="G439" s="80" t="s">
        <v>2282</v>
      </c>
      <c r="H439" s="80" t="s">
        <v>2283</v>
      </c>
      <c r="I439" s="177"/>
      <c r="J439" s="81">
        <v>36.891134578247659</v>
      </c>
      <c r="K439" s="81">
        <v>1.2584867849547032</v>
      </c>
      <c r="L439" s="81">
        <v>8.909771774595713</v>
      </c>
      <c r="M439" s="81">
        <v>6.6152608817063134</v>
      </c>
      <c r="N439" s="81">
        <v>12.277467892895661</v>
      </c>
      <c r="O439" s="81">
        <v>5.3270138996029663</v>
      </c>
      <c r="P439" s="81">
        <v>6.3406321239492378</v>
      </c>
      <c r="Q439" s="81">
        <v>0.37901146145010839</v>
      </c>
      <c r="R439" s="81">
        <v>0</v>
      </c>
      <c r="S439" s="81">
        <v>0.94707778969044754</v>
      </c>
      <c r="T439" s="82"/>
      <c r="U439" s="81">
        <v>2258269</v>
      </c>
      <c r="V439" s="81">
        <v>397</v>
      </c>
      <c r="W439" s="81">
        <v>180</v>
      </c>
      <c r="X439" s="81">
        <v>1478</v>
      </c>
      <c r="Y439" s="81">
        <v>2446</v>
      </c>
      <c r="Z439" s="81">
        <v>3133</v>
      </c>
      <c r="AA439" s="81">
        <v>1305</v>
      </c>
      <c r="AB439" s="81">
        <v>5366</v>
      </c>
      <c r="AC439" s="81">
        <v>0</v>
      </c>
      <c r="AD439" s="81">
        <v>0.94707778969044754</v>
      </c>
      <c r="AE439" s="82"/>
      <c r="AF439" s="81">
        <v>46230215.721929289</v>
      </c>
      <c r="AG439" s="81">
        <v>875615.07052251347</v>
      </c>
      <c r="AH439" s="81">
        <v>1603806.302448232</v>
      </c>
      <c r="AI439" s="81">
        <v>9138021.6970419083</v>
      </c>
      <c r="AJ439" s="81">
        <v>13641004.74781023</v>
      </c>
      <c r="AK439" s="81">
        <v>0</v>
      </c>
      <c r="AL439" s="81">
        <v>0</v>
      </c>
      <c r="AM439" s="81">
        <v>735959.11463419662</v>
      </c>
      <c r="AN439" s="81">
        <v>0</v>
      </c>
      <c r="AO439" s="81">
        <v>0</v>
      </c>
      <c r="AP439" s="82"/>
      <c r="AQ439" s="81">
        <v>37</v>
      </c>
      <c r="AR439" s="81">
        <v>0</v>
      </c>
      <c r="AS439" s="81">
        <v>0</v>
      </c>
      <c r="AT439" s="81">
        <v>0</v>
      </c>
      <c r="AU439" s="81">
        <v>0</v>
      </c>
      <c r="AV439" s="81">
        <v>0</v>
      </c>
      <c r="AW439" s="81" t="s">
        <v>564</v>
      </c>
      <c r="AX439" s="82"/>
      <c r="AY439" s="81">
        <v>166.7</v>
      </c>
      <c r="AZ439" s="81">
        <v>0</v>
      </c>
      <c r="BA439" s="81">
        <v>0</v>
      </c>
      <c r="BB439" s="81">
        <v>0</v>
      </c>
      <c r="BC439" s="81">
        <v>0</v>
      </c>
      <c r="BD439" s="81">
        <v>0</v>
      </c>
      <c r="BE439" s="81" t="s">
        <v>564</v>
      </c>
      <c r="BF439" s="82"/>
      <c r="BG439" s="81">
        <v>0</v>
      </c>
      <c r="BH439" s="81">
        <v>0</v>
      </c>
      <c r="BI439" s="81">
        <v>150.24</v>
      </c>
      <c r="BJ439" s="81">
        <v>0</v>
      </c>
      <c r="BK439" s="81">
        <v>91.274000000000001</v>
      </c>
      <c r="BL439" s="81">
        <v>0</v>
      </c>
      <c r="BM439" s="82"/>
      <c r="BN439" s="81">
        <v>0</v>
      </c>
      <c r="BO439" s="81">
        <v>0</v>
      </c>
      <c r="BP439" s="81">
        <v>2</v>
      </c>
      <c r="BQ439" s="81">
        <v>0</v>
      </c>
      <c r="BR439" s="81">
        <v>1</v>
      </c>
      <c r="BS439" s="81">
        <v>0</v>
      </c>
      <c r="BT439"/>
      <c r="BU439" s="80">
        <v>157.09700000000001</v>
      </c>
      <c r="BV439" s="80">
        <v>84.417000000000002</v>
      </c>
      <c r="BW439" s="80">
        <v>0</v>
      </c>
      <c r="BX439" s="80">
        <v>0</v>
      </c>
      <c r="BY439" s="80">
        <v>0</v>
      </c>
      <c r="BZ439" s="80">
        <v>0</v>
      </c>
      <c r="CA439" s="80">
        <v>0</v>
      </c>
      <c r="CB439" s="80">
        <v>0</v>
      </c>
      <c r="CC439" s="80">
        <v>0</v>
      </c>
    </row>
    <row r="440" spans="1:81">
      <c r="A440" s="80" t="s">
        <v>2296</v>
      </c>
      <c r="B440" s="80">
        <v>320</v>
      </c>
      <c r="C440" s="80">
        <v>14</v>
      </c>
      <c r="D440" s="80">
        <v>19</v>
      </c>
      <c r="E440" s="80">
        <v>2017</v>
      </c>
      <c r="F440" s="80" t="s">
        <v>71</v>
      </c>
      <c r="G440" s="80" t="s">
        <v>2282</v>
      </c>
      <c r="H440" s="80" t="s">
        <v>2283</v>
      </c>
      <c r="I440" s="177"/>
      <c r="J440" s="81">
        <v>32.398426660722421</v>
      </c>
      <c r="K440" s="81">
        <v>1.2210839007265917</v>
      </c>
      <c r="L440" s="81">
        <v>8.6055918131360283</v>
      </c>
      <c r="M440" s="81">
        <v>5.9506614312417643</v>
      </c>
      <c r="N440" s="81">
        <v>12.919250765723612</v>
      </c>
      <c r="O440" s="81">
        <v>5.1982760508730239</v>
      </c>
      <c r="P440" s="81">
        <v>6.3052944272675227</v>
      </c>
      <c r="Q440" s="81">
        <v>0.35755394916062916</v>
      </c>
      <c r="R440" s="81">
        <v>0</v>
      </c>
      <c r="S440" s="81">
        <v>0.85459655306445637</v>
      </c>
      <c r="T440" s="82"/>
      <c r="U440" s="81">
        <v>2456852</v>
      </c>
      <c r="V440" s="81">
        <v>397</v>
      </c>
      <c r="W440" s="81">
        <v>180</v>
      </c>
      <c r="X440" s="81">
        <v>1478</v>
      </c>
      <c r="Y440" s="81">
        <v>2394</v>
      </c>
      <c r="Z440" s="81">
        <v>3108</v>
      </c>
      <c r="AA440" s="81">
        <v>1306</v>
      </c>
      <c r="AB440" s="81">
        <v>5235</v>
      </c>
      <c r="AC440" s="81">
        <v>0</v>
      </c>
      <c r="AD440" s="81">
        <v>0.85459655306445637</v>
      </c>
      <c r="AE440" s="82"/>
      <c r="AF440" s="81">
        <v>41462688.586481363</v>
      </c>
      <c r="AG440" s="81">
        <v>838355.82314409735</v>
      </c>
      <c r="AH440" s="81">
        <v>1860978.23868028</v>
      </c>
      <c r="AI440" s="81">
        <v>8708434.676486725</v>
      </c>
      <c r="AJ440" s="81">
        <v>13353556.32926698</v>
      </c>
      <c r="AK440" s="81">
        <v>0</v>
      </c>
      <c r="AL440" s="81">
        <v>0</v>
      </c>
      <c r="AM440" s="81">
        <v>719115.62818837119</v>
      </c>
      <c r="AN440" s="81">
        <v>0</v>
      </c>
      <c r="AO440" s="81">
        <v>0</v>
      </c>
      <c r="AP440" s="82"/>
      <c r="AQ440" s="81">
        <v>39</v>
      </c>
      <c r="AR440" s="81">
        <v>0</v>
      </c>
      <c r="AS440" s="81">
        <v>0</v>
      </c>
      <c r="AT440" s="81">
        <v>0</v>
      </c>
      <c r="AU440" s="81">
        <v>0</v>
      </c>
      <c r="AV440" s="81">
        <v>0</v>
      </c>
      <c r="AW440" s="81" t="s">
        <v>564</v>
      </c>
      <c r="AX440" s="82"/>
      <c r="AY440" s="81">
        <v>180.9</v>
      </c>
      <c r="AZ440" s="81">
        <v>0</v>
      </c>
      <c r="BA440" s="81">
        <v>0</v>
      </c>
      <c r="BB440" s="81">
        <v>0</v>
      </c>
      <c r="BC440" s="81">
        <v>0</v>
      </c>
      <c r="BD440" s="81">
        <v>0</v>
      </c>
      <c r="BE440" s="81" t="s">
        <v>564</v>
      </c>
      <c r="BF440" s="82"/>
      <c r="BG440" s="81">
        <v>0</v>
      </c>
      <c r="BH440" s="81">
        <v>0</v>
      </c>
      <c r="BI440" s="81">
        <v>148.96700000000001</v>
      </c>
      <c r="BJ440" s="81">
        <v>0</v>
      </c>
      <c r="BK440" s="81">
        <v>93.347999999999999</v>
      </c>
      <c r="BL440" s="81">
        <v>0</v>
      </c>
      <c r="BM440" s="82"/>
      <c r="BN440" s="81">
        <v>0</v>
      </c>
      <c r="BO440" s="81">
        <v>0</v>
      </c>
      <c r="BP440" s="81">
        <v>2</v>
      </c>
      <c r="BQ440" s="81">
        <v>0</v>
      </c>
      <c r="BR440" s="81">
        <v>1</v>
      </c>
      <c r="BS440" s="81">
        <v>0</v>
      </c>
      <c r="BT440"/>
      <c r="BU440" s="80">
        <v>155.54599999999999</v>
      </c>
      <c r="BV440" s="80">
        <v>86.769000000000005</v>
      </c>
      <c r="BW440" s="80">
        <v>0</v>
      </c>
      <c r="BX440" s="80">
        <v>0</v>
      </c>
      <c r="BY440" s="80">
        <v>0</v>
      </c>
      <c r="BZ440" s="80">
        <v>0</v>
      </c>
      <c r="CA440" s="80">
        <v>0</v>
      </c>
      <c r="CB440" s="80">
        <v>0</v>
      </c>
      <c r="CC440" s="80">
        <v>0</v>
      </c>
    </row>
    <row r="441" spans="1:81">
      <c r="A441" s="80" t="s">
        <v>2297</v>
      </c>
      <c r="B441" s="80">
        <v>321</v>
      </c>
      <c r="C441" s="80">
        <v>15</v>
      </c>
      <c r="D441" s="80">
        <v>19</v>
      </c>
      <c r="E441" s="80">
        <v>2018</v>
      </c>
      <c r="F441" s="80" t="s">
        <v>93</v>
      </c>
      <c r="G441" s="80" t="s">
        <v>2282</v>
      </c>
      <c r="H441" s="80" t="s">
        <v>2283</v>
      </c>
      <c r="I441" s="177"/>
      <c r="J441" s="81">
        <v>36.778567495043511</v>
      </c>
      <c r="K441" s="81">
        <v>1.1546653499985302</v>
      </c>
      <c r="L441" s="81">
        <v>7.8868676288570745</v>
      </c>
      <c r="M441" s="81">
        <v>6.2350044956917525</v>
      </c>
      <c r="N441" s="81">
        <v>10.916995537076639</v>
      </c>
      <c r="O441" s="81">
        <v>5.0415313433903624</v>
      </c>
      <c r="P441" s="81">
        <v>6.1325926710601273</v>
      </c>
      <c r="Q441" s="81">
        <v>0.32412309323265298</v>
      </c>
      <c r="R441" s="81">
        <v>0</v>
      </c>
      <c r="S441" s="81">
        <v>0.87934006808632481</v>
      </c>
      <c r="T441" s="82"/>
      <c r="U441" s="81">
        <v>2513404</v>
      </c>
      <c r="V441" s="81">
        <v>397</v>
      </c>
      <c r="W441" s="81">
        <v>180</v>
      </c>
      <c r="X441" s="81">
        <v>1478</v>
      </c>
      <c r="Y441" s="81">
        <v>2374</v>
      </c>
      <c r="Z441" s="81">
        <v>3072</v>
      </c>
      <c r="AA441" s="81">
        <v>1283</v>
      </c>
      <c r="AB441" s="81">
        <v>5114</v>
      </c>
      <c r="AC441" s="81">
        <v>0</v>
      </c>
      <c r="AD441" s="81">
        <v>0.87934006808632481</v>
      </c>
      <c r="AE441" s="82"/>
      <c r="AF441" s="81">
        <v>46315122.784802087</v>
      </c>
      <c r="AG441" s="81">
        <v>784423.66168562195</v>
      </c>
      <c r="AH441" s="81">
        <v>1793369.799531745</v>
      </c>
      <c r="AI441" s="81">
        <v>8794640.446163306</v>
      </c>
      <c r="AJ441" s="81">
        <v>11972811.646645719</v>
      </c>
      <c r="AK441" s="81">
        <v>0</v>
      </c>
      <c r="AL441" s="81">
        <v>0</v>
      </c>
      <c r="AM441" s="81">
        <v>703947.78017937217</v>
      </c>
      <c r="AN441" s="81">
        <v>0</v>
      </c>
      <c r="AO441" s="81">
        <v>0</v>
      </c>
      <c r="AP441" s="82"/>
      <c r="AQ441" s="81">
        <v>41</v>
      </c>
      <c r="AR441" s="81">
        <v>0</v>
      </c>
      <c r="AS441" s="81">
        <v>0</v>
      </c>
      <c r="AT441" s="81">
        <v>0</v>
      </c>
      <c r="AU441" s="81">
        <v>0</v>
      </c>
      <c r="AV441" s="81">
        <v>0</v>
      </c>
      <c r="AW441" s="81" t="s">
        <v>564</v>
      </c>
      <c r="AX441" s="82"/>
      <c r="AY441" s="81">
        <v>189.4</v>
      </c>
      <c r="AZ441" s="81">
        <v>0</v>
      </c>
      <c r="BA441" s="81">
        <v>0</v>
      </c>
      <c r="BB441" s="81">
        <v>0</v>
      </c>
      <c r="BC441" s="81">
        <v>0</v>
      </c>
      <c r="BD441" s="81">
        <v>0</v>
      </c>
      <c r="BE441" s="81" t="s">
        <v>564</v>
      </c>
      <c r="BF441" s="82"/>
      <c r="BG441" s="81">
        <v>0</v>
      </c>
      <c r="BH441" s="81">
        <v>0</v>
      </c>
      <c r="BI441" s="81">
        <v>148.988</v>
      </c>
      <c r="BJ441" s="81">
        <v>0</v>
      </c>
      <c r="BK441" s="81">
        <v>95.26</v>
      </c>
      <c r="BL441" s="81">
        <v>0</v>
      </c>
      <c r="BM441" s="82"/>
      <c r="BN441" s="81">
        <v>0</v>
      </c>
      <c r="BO441" s="81">
        <v>0</v>
      </c>
      <c r="BP441" s="81">
        <v>2</v>
      </c>
      <c r="BQ441" s="81">
        <v>0</v>
      </c>
      <c r="BR441" s="81">
        <v>1</v>
      </c>
      <c r="BS441" s="81">
        <v>0</v>
      </c>
      <c r="BT441"/>
      <c r="BU441" s="80">
        <v>155.16399999999999</v>
      </c>
      <c r="BV441" s="80">
        <v>89.084000000000003</v>
      </c>
      <c r="BW441" s="80">
        <v>0</v>
      </c>
      <c r="BX441" s="80">
        <v>0</v>
      </c>
      <c r="BY441" s="80">
        <v>0</v>
      </c>
      <c r="BZ441" s="80">
        <v>0</v>
      </c>
      <c r="CA441" s="80">
        <v>0</v>
      </c>
      <c r="CB441" s="80">
        <v>0</v>
      </c>
      <c r="CC441" s="80">
        <v>0</v>
      </c>
    </row>
    <row r="442" spans="1:81">
      <c r="A442" s="80" t="s">
        <v>2298</v>
      </c>
      <c r="B442" s="80">
        <v>322</v>
      </c>
      <c r="C442" s="80">
        <v>16</v>
      </c>
      <c r="D442" s="80">
        <v>19</v>
      </c>
      <c r="E442" s="80">
        <v>2019</v>
      </c>
      <c r="F442" s="80" t="s">
        <v>73</v>
      </c>
      <c r="G442" s="80" t="s">
        <v>2282</v>
      </c>
      <c r="H442" s="80" t="s">
        <v>2283</v>
      </c>
      <c r="I442" s="177"/>
      <c r="J442" s="81">
        <v>41.84337056163352</v>
      </c>
      <c r="K442" s="81">
        <v>1.0820931464141907</v>
      </c>
      <c r="L442" s="81">
        <v>7.9599001184236338</v>
      </c>
      <c r="M442" s="81">
        <v>5.8924322618757241</v>
      </c>
      <c r="N442" s="81">
        <v>10.23239548956724</v>
      </c>
      <c r="O442" s="81">
        <v>4.8285449482458382</v>
      </c>
      <c r="P442" s="81">
        <v>5.5527669971884546</v>
      </c>
      <c r="Q442" s="81">
        <v>0.30823540565435426</v>
      </c>
      <c r="R442" s="81">
        <v>0</v>
      </c>
      <c r="S442" s="81">
        <v>0.69559582027706213</v>
      </c>
      <c r="T442" s="82"/>
      <c r="U442" s="81">
        <v>3015915</v>
      </c>
      <c r="V442" s="81">
        <v>397</v>
      </c>
      <c r="W442" s="81">
        <v>180</v>
      </c>
      <c r="X442" s="81">
        <v>1478</v>
      </c>
      <c r="Y442" s="81">
        <v>2364</v>
      </c>
      <c r="Z442" s="81">
        <v>3023</v>
      </c>
      <c r="AA442" s="81">
        <v>1153</v>
      </c>
      <c r="AB442" s="81">
        <v>4995</v>
      </c>
      <c r="AC442" s="81">
        <v>0</v>
      </c>
      <c r="AD442" s="81">
        <v>0.69559582027706213</v>
      </c>
      <c r="AE442" s="82"/>
      <c r="AF442" s="81">
        <v>56265001.788756162</v>
      </c>
      <c r="AG442" s="81">
        <v>754716.88382294297</v>
      </c>
      <c r="AH442" s="81">
        <v>1867392.398004327</v>
      </c>
      <c r="AI442" s="81">
        <v>8510275.1348523907</v>
      </c>
      <c r="AJ442" s="81">
        <v>11349781.418783886</v>
      </c>
      <c r="AK442" s="81">
        <v>0</v>
      </c>
      <c r="AL442" s="81">
        <v>0</v>
      </c>
      <c r="AM442" s="81">
        <v>680281.39766013215</v>
      </c>
      <c r="AN442" s="81">
        <v>0</v>
      </c>
      <c r="AO442" s="81">
        <v>0</v>
      </c>
      <c r="AP442" s="82"/>
      <c r="AQ442" s="81">
        <v>42</v>
      </c>
      <c r="AR442" s="81">
        <v>1</v>
      </c>
      <c r="AS442" s="81">
        <v>0</v>
      </c>
      <c r="AT442" s="81">
        <v>0</v>
      </c>
      <c r="AU442" s="81">
        <v>0</v>
      </c>
      <c r="AV442" s="81">
        <v>0</v>
      </c>
      <c r="AW442" s="81" t="s">
        <v>564</v>
      </c>
      <c r="AX442" s="82"/>
      <c r="AY442" s="81">
        <v>194</v>
      </c>
      <c r="AZ442" s="81">
        <v>16.5</v>
      </c>
      <c r="BA442" s="81">
        <v>0</v>
      </c>
      <c r="BB442" s="81">
        <v>0</v>
      </c>
      <c r="BC442" s="81">
        <v>0</v>
      </c>
      <c r="BD442" s="81">
        <v>0</v>
      </c>
      <c r="BE442" s="81" t="s">
        <v>564</v>
      </c>
      <c r="BF442" s="82"/>
      <c r="BG442" s="81">
        <v>0</v>
      </c>
      <c r="BH442" s="81">
        <v>0</v>
      </c>
      <c r="BI442" s="81">
        <v>15.595000000000001</v>
      </c>
      <c r="BJ442" s="81">
        <v>0</v>
      </c>
      <c r="BK442" s="81">
        <v>99.245999999999995</v>
      </c>
      <c r="BL442" s="81">
        <v>0</v>
      </c>
      <c r="BM442" s="82"/>
      <c r="BN442" s="81">
        <v>0</v>
      </c>
      <c r="BO442" s="81">
        <v>0</v>
      </c>
      <c r="BP442" s="81">
        <v>2</v>
      </c>
      <c r="BQ442" s="81">
        <v>0</v>
      </c>
      <c r="BR442" s="81">
        <v>1</v>
      </c>
      <c r="BS442" s="81">
        <v>0</v>
      </c>
      <c r="BT442"/>
      <c r="BU442" s="80">
        <v>21.995000000000001</v>
      </c>
      <c r="BV442" s="80">
        <v>92.846000000000004</v>
      </c>
      <c r="BW442" s="80">
        <v>0</v>
      </c>
      <c r="BX442" s="80">
        <v>0</v>
      </c>
      <c r="BY442" s="80">
        <v>0</v>
      </c>
      <c r="BZ442" s="80">
        <v>0</v>
      </c>
      <c r="CA442" s="80">
        <v>0</v>
      </c>
      <c r="CB442" s="80">
        <v>0</v>
      </c>
      <c r="CC442" s="80">
        <v>0</v>
      </c>
    </row>
    <row r="443" spans="1:81">
      <c r="A443" s="80" t="s">
        <v>2299</v>
      </c>
      <c r="B443" s="80">
        <v>323</v>
      </c>
      <c r="C443" s="80">
        <v>17</v>
      </c>
      <c r="D443" s="80">
        <v>19</v>
      </c>
      <c r="E443" s="80">
        <v>2020</v>
      </c>
      <c r="F443" s="80" t="s">
        <v>218</v>
      </c>
      <c r="G443" s="80" t="s">
        <v>2282</v>
      </c>
      <c r="H443" s="80" t="s">
        <v>2283</v>
      </c>
      <c r="I443" s="177"/>
      <c r="J443" s="81">
        <v>53.897506016936092</v>
      </c>
      <c r="K443" s="81">
        <v>1.117607513523619</v>
      </c>
      <c r="L443" s="81">
        <v>7.9025901344417662</v>
      </c>
      <c r="M443" s="81">
        <v>5.5222148278247456</v>
      </c>
      <c r="N443" s="81">
        <v>9.5688911266366468</v>
      </c>
      <c r="O443" s="81">
        <v>4.2584772987020605</v>
      </c>
      <c r="P443" s="81">
        <v>5.6958730450259702</v>
      </c>
      <c r="Q443" s="81">
        <v>0.28768131156367427</v>
      </c>
      <c r="R443" s="81">
        <v>0</v>
      </c>
      <c r="S443" s="81">
        <v>0.870527404517353</v>
      </c>
      <c r="T443" s="82"/>
      <c r="U443" s="81">
        <v>4090805</v>
      </c>
      <c r="V443" s="81">
        <v>353</v>
      </c>
      <c r="W443" s="81">
        <v>214</v>
      </c>
      <c r="X443" s="81">
        <v>1477</v>
      </c>
      <c r="Y443" s="81">
        <v>2350</v>
      </c>
      <c r="Z443" s="81">
        <v>3043</v>
      </c>
      <c r="AA443" s="81">
        <v>1285</v>
      </c>
      <c r="AB443" s="81">
        <v>4879</v>
      </c>
      <c r="AC443" s="81">
        <v>0</v>
      </c>
      <c r="AD443" s="81">
        <v>0.870527404517353</v>
      </c>
      <c r="AE443" s="82"/>
      <c r="AF443" s="81">
        <v>72007429.014574632</v>
      </c>
      <c r="AG443" s="81">
        <v>794947.02188633801</v>
      </c>
      <c r="AH443" s="81">
        <v>1916048.3052924608</v>
      </c>
      <c r="AI443" s="81">
        <v>8493176.4336780086</v>
      </c>
      <c r="AJ443" s="81">
        <v>10893997.070320837</v>
      </c>
      <c r="AK443" s="81"/>
      <c r="AL443" s="81"/>
      <c r="AM443" s="81">
        <v>636763.70682059415</v>
      </c>
      <c r="AN443" s="81"/>
      <c r="AO443" s="81"/>
      <c r="AP443" s="82"/>
      <c r="AQ443" s="81">
        <v>44</v>
      </c>
      <c r="AR443" s="81">
        <v>1</v>
      </c>
      <c r="AS443" s="81">
        <v>0</v>
      </c>
      <c r="AT443" s="81">
        <v>0</v>
      </c>
      <c r="AU443" s="81">
        <v>0</v>
      </c>
      <c r="AV443" s="81">
        <v>0</v>
      </c>
      <c r="AW443" s="81">
        <v>0</v>
      </c>
      <c r="AX443" s="82"/>
      <c r="AY443" s="81">
        <v>202.6</v>
      </c>
      <c r="AZ443" s="81">
        <v>16.5</v>
      </c>
      <c r="BA443" s="81">
        <v>0</v>
      </c>
      <c r="BB443" s="81">
        <v>0</v>
      </c>
      <c r="BC443" s="81">
        <v>0</v>
      </c>
      <c r="BD443" s="81">
        <v>0</v>
      </c>
      <c r="BE443" s="81">
        <v>0</v>
      </c>
      <c r="BF443" s="82"/>
      <c r="BG443" s="81">
        <v>0</v>
      </c>
      <c r="BH443" s="81">
        <v>0</v>
      </c>
      <c r="BI443" s="81">
        <v>146.10400000000001</v>
      </c>
      <c r="BJ443" s="81">
        <v>0</v>
      </c>
      <c r="BK443" s="81">
        <v>100.08199999999999</v>
      </c>
      <c r="BL443" s="81">
        <v>0</v>
      </c>
      <c r="BM443" s="82"/>
      <c r="BN443" s="81">
        <v>0</v>
      </c>
      <c r="BO443" s="81">
        <v>0</v>
      </c>
      <c r="BP443" s="81">
        <v>2</v>
      </c>
      <c r="BQ443" s="81">
        <v>0</v>
      </c>
      <c r="BR443" s="81">
        <v>1</v>
      </c>
      <c r="BS443" s="81">
        <v>0</v>
      </c>
      <c r="BT443"/>
      <c r="BU443" s="80">
        <v>152.53800000000001</v>
      </c>
      <c r="BV443" s="80">
        <v>93.647999999999996</v>
      </c>
      <c r="BW443" s="80">
        <v>0</v>
      </c>
      <c r="BX443" s="80">
        <v>0</v>
      </c>
      <c r="BY443" s="80">
        <v>0</v>
      </c>
      <c r="BZ443" s="80">
        <v>0</v>
      </c>
      <c r="CA443" s="80">
        <v>0</v>
      </c>
      <c r="CB443" s="80">
        <v>0</v>
      </c>
      <c r="CC443" s="80">
        <v>0</v>
      </c>
    </row>
    <row r="444" spans="1:81">
      <c r="A444" s="80" t="s">
        <v>2300</v>
      </c>
      <c r="B444" s="80">
        <v>323</v>
      </c>
      <c r="C444" s="80">
        <v>18</v>
      </c>
      <c r="D444" s="80">
        <v>19</v>
      </c>
      <c r="E444" s="80">
        <v>2021</v>
      </c>
      <c r="F444" s="80" t="s">
        <v>75</v>
      </c>
      <c r="G444" s="174" t="s">
        <v>2282</v>
      </c>
      <c r="H444" s="80" t="s">
        <v>2283</v>
      </c>
      <c r="I444" s="177"/>
      <c r="J444" s="81">
        <v>55.979507146205378</v>
      </c>
      <c r="K444" s="81">
        <v>1.093433545000372</v>
      </c>
      <c r="L444" s="81">
        <v>8.264221021374544</v>
      </c>
      <c r="M444" s="81">
        <v>6.3802717807151055</v>
      </c>
      <c r="N444" s="81">
        <v>10.04094896338577</v>
      </c>
      <c r="O444" s="81">
        <v>4.0541622551817449</v>
      </c>
      <c r="P444" s="81">
        <v>5.7452489764906982</v>
      </c>
      <c r="Q444" s="81">
        <v>0.28606170454453422</v>
      </c>
      <c r="R444" s="81">
        <v>0</v>
      </c>
      <c r="S444" s="81">
        <v>0.8901470245642934</v>
      </c>
      <c r="T444" s="82"/>
      <c r="U444" s="81">
        <v>4410337</v>
      </c>
      <c r="V444" s="81">
        <v>353</v>
      </c>
      <c r="W444" s="81">
        <v>214</v>
      </c>
      <c r="X444" s="81">
        <v>1477</v>
      </c>
      <c r="Y444" s="81">
        <v>2329</v>
      </c>
      <c r="Z444" s="81">
        <v>2983</v>
      </c>
      <c r="AA444" s="81">
        <v>1264</v>
      </c>
      <c r="AB444" s="81">
        <v>4794</v>
      </c>
      <c r="AC444" s="81">
        <v>0</v>
      </c>
      <c r="AD444" s="81">
        <v>0.8901470245642934</v>
      </c>
      <c r="AE444" s="82"/>
      <c r="AF444" s="81">
        <v>76094852.612149999</v>
      </c>
      <c r="AG444" s="81">
        <v>746398.80299139209</v>
      </c>
      <c r="AH444" s="81">
        <v>1756740.1005682088</v>
      </c>
      <c r="AI444" s="81">
        <v>9614368.5660953987</v>
      </c>
      <c r="AJ444" s="81">
        <v>11783712.717079604</v>
      </c>
      <c r="AK444" s="81">
        <v>0</v>
      </c>
      <c r="AL444" s="81">
        <v>0</v>
      </c>
      <c r="AM444" s="81">
        <v>629279.0781506073</v>
      </c>
      <c r="AN444" s="81">
        <v>0</v>
      </c>
      <c r="AO444" s="81">
        <v>0</v>
      </c>
      <c r="AP444" s="82"/>
      <c r="AQ444" s="81">
        <v>46</v>
      </c>
      <c r="AR444" s="81">
        <v>1</v>
      </c>
      <c r="AS444" s="81">
        <v>0</v>
      </c>
      <c r="AT444" s="81">
        <v>0</v>
      </c>
      <c r="AU444" s="81">
        <v>0</v>
      </c>
      <c r="AV444" s="81">
        <v>0</v>
      </c>
      <c r="AW444" s="81"/>
      <c r="AX444" s="82"/>
      <c r="AY444" s="81">
        <v>222.4</v>
      </c>
      <c r="AZ444" s="81">
        <v>16.5</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2301</v>
      </c>
      <c r="B445" s="80">
        <v>323</v>
      </c>
      <c r="C445" s="80">
        <v>19</v>
      </c>
      <c r="D445" s="80">
        <v>19</v>
      </c>
      <c r="E445" s="80">
        <v>2022</v>
      </c>
      <c r="F445" s="80" t="s">
        <v>568</v>
      </c>
      <c r="G445" s="174" t="s">
        <v>2282</v>
      </c>
      <c r="H445" s="80" t="s">
        <v>2283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49</v>
      </c>
      <c r="AR445" s="81">
        <v>1</v>
      </c>
      <c r="AS445" s="81">
        <v>0</v>
      </c>
      <c r="AT445" s="81">
        <v>0</v>
      </c>
      <c r="AU445" s="81">
        <v>0</v>
      </c>
      <c r="AV445" s="81">
        <v>0</v>
      </c>
      <c r="AW445" s="81"/>
      <c r="AX445" s="82"/>
      <c r="AY445" s="81">
        <v>239.90000000000003</v>
      </c>
      <c r="AZ445" s="81">
        <v>16.5</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2302</v>
      </c>
      <c r="B446" s="80">
        <v>409</v>
      </c>
      <c r="C446" s="80">
        <v>1</v>
      </c>
      <c r="D446" s="80">
        <v>25</v>
      </c>
      <c r="E446" s="80">
        <v>1990</v>
      </c>
      <c r="F446" s="80" t="s">
        <v>562</v>
      </c>
      <c r="G446" s="80" t="s">
        <v>1828</v>
      </c>
      <c r="H446" s="80" t="s">
        <v>1829</v>
      </c>
      <c r="I446" s="177"/>
      <c r="J446" s="81">
        <v>4.3634431086733816</v>
      </c>
      <c r="K446" s="81">
        <v>1.4428586946195272</v>
      </c>
      <c r="L446" s="81">
        <v>4.7022546851181239</v>
      </c>
      <c r="M446" s="81">
        <v>3.0149784616094188</v>
      </c>
      <c r="N446" s="81">
        <v>8.3813932947941296</v>
      </c>
      <c r="O446" s="81">
        <v>4.6995989401965339</v>
      </c>
      <c r="P446" s="81">
        <v>8.4510142066867289</v>
      </c>
      <c r="Q446" s="81">
        <v>0.3899214584652152</v>
      </c>
      <c r="R446" s="81">
        <v>0</v>
      </c>
      <c r="S446" s="81">
        <v>0.31751780390942236</v>
      </c>
      <c r="T446" s="82"/>
      <c r="U446" s="81">
        <v>122510</v>
      </c>
      <c r="V446" s="81">
        <v>264</v>
      </c>
      <c r="W446" s="81">
        <v>55</v>
      </c>
      <c r="X446" s="81">
        <v>1011</v>
      </c>
      <c r="Y446" s="81">
        <v>1793</v>
      </c>
      <c r="Z446" s="81">
        <v>1933</v>
      </c>
      <c r="AA446" s="81">
        <v>2052</v>
      </c>
      <c r="AB446" s="81">
        <v>6331</v>
      </c>
      <c r="AC446" s="81">
        <v>0</v>
      </c>
      <c r="AD446" s="81">
        <v>0.31751780390942236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2303</v>
      </c>
      <c r="B447" s="80">
        <v>410</v>
      </c>
      <c r="C447" s="80">
        <v>2</v>
      </c>
      <c r="D447" s="80">
        <v>25</v>
      </c>
      <c r="E447" s="80">
        <v>2005</v>
      </c>
      <c r="F447" s="80" t="s">
        <v>565</v>
      </c>
      <c r="G447" s="80" t="s">
        <v>1828</v>
      </c>
      <c r="H447" s="80" t="s">
        <v>1829</v>
      </c>
      <c r="I447" s="177"/>
      <c r="J447" s="81">
        <v>1.8145804652390021</v>
      </c>
      <c r="K447" s="81">
        <v>0.67532828834083802</v>
      </c>
      <c r="L447" s="81">
        <v>24.662480112864113</v>
      </c>
      <c r="M447" s="81">
        <v>4.8646183760461161</v>
      </c>
      <c r="N447" s="81">
        <v>10.300259354218957</v>
      </c>
      <c r="O447" s="81">
        <v>6.0340437570821424</v>
      </c>
      <c r="P447" s="81">
        <v>6.9144123235470536</v>
      </c>
      <c r="Q447" s="81">
        <v>0.3406453903305956</v>
      </c>
      <c r="R447" s="81">
        <v>0</v>
      </c>
      <c r="S447" s="81">
        <v>0</v>
      </c>
      <c r="T447" s="82"/>
      <c r="U447" s="81">
        <v>56044</v>
      </c>
      <c r="V447" s="81">
        <v>206</v>
      </c>
      <c r="W447" s="81">
        <v>219</v>
      </c>
      <c r="X447" s="81">
        <v>790</v>
      </c>
      <c r="Y447" s="81">
        <v>2100</v>
      </c>
      <c r="Z447" s="81">
        <v>2872</v>
      </c>
      <c r="AA447" s="81">
        <v>1375</v>
      </c>
      <c r="AB447" s="81">
        <v>5782</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2304</v>
      </c>
      <c r="B448" s="80">
        <v>411</v>
      </c>
      <c r="C448" s="80">
        <v>3</v>
      </c>
      <c r="D448" s="80">
        <v>25</v>
      </c>
      <c r="E448" s="80">
        <v>2006</v>
      </c>
      <c r="F448" s="80" t="s">
        <v>566</v>
      </c>
      <c r="G448" s="80" t="s">
        <v>1828</v>
      </c>
      <c r="H448" s="80" t="s">
        <v>1829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2305</v>
      </c>
      <c r="B449" s="80">
        <v>412</v>
      </c>
      <c r="C449" s="80">
        <v>4</v>
      </c>
      <c r="D449" s="80">
        <v>25</v>
      </c>
      <c r="E449" s="80">
        <v>2007</v>
      </c>
      <c r="F449" s="80" t="s">
        <v>567</v>
      </c>
      <c r="G449" s="80" t="s">
        <v>1828</v>
      </c>
      <c r="H449" s="80" t="s">
        <v>1829</v>
      </c>
      <c r="I449" s="177"/>
      <c r="J449" s="81">
        <v>1.9401213196326192</v>
      </c>
      <c r="K449" s="81">
        <v>0.30957340166499037</v>
      </c>
      <c r="L449" s="81">
        <v>16.085488048716051</v>
      </c>
      <c r="M449" s="81">
        <v>6.6122433006156864</v>
      </c>
      <c r="N449" s="81">
        <v>10.424877431575098</v>
      </c>
      <c r="O449" s="81">
        <v>5.9136046222321728</v>
      </c>
      <c r="P449" s="81">
        <v>6.9090964082546726</v>
      </c>
      <c r="Q449" s="81">
        <v>0.35313498424193801</v>
      </c>
      <c r="R449" s="81">
        <v>0</v>
      </c>
      <c r="S449" s="81">
        <v>0</v>
      </c>
      <c r="T449" s="82"/>
      <c r="U449" s="81">
        <v>63714</v>
      </c>
      <c r="V449" s="81">
        <v>103</v>
      </c>
      <c r="W449" s="81">
        <v>196</v>
      </c>
      <c r="X449" s="81">
        <v>1345</v>
      </c>
      <c r="Y449" s="81">
        <v>2131</v>
      </c>
      <c r="Z449" s="81">
        <v>2926</v>
      </c>
      <c r="AA449" s="81">
        <v>1353</v>
      </c>
      <c r="AB449" s="81">
        <v>5677</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2306</v>
      </c>
      <c r="B450" s="80">
        <v>413</v>
      </c>
      <c r="C450" s="80">
        <v>5</v>
      </c>
      <c r="D450" s="80">
        <v>25</v>
      </c>
      <c r="E450" s="80">
        <v>2008</v>
      </c>
      <c r="F450" s="80" t="s">
        <v>84</v>
      </c>
      <c r="G450" s="80" t="s">
        <v>1828</v>
      </c>
      <c r="H450" s="80" t="s">
        <v>1829</v>
      </c>
      <c r="I450" s="177"/>
      <c r="J450" s="81">
        <v>0</v>
      </c>
      <c r="K450" s="81">
        <v>0.27169940985594071</v>
      </c>
      <c r="L450" s="81">
        <v>8.8579157096361048</v>
      </c>
      <c r="M450" s="81">
        <v>7.7369649614423066</v>
      </c>
      <c r="N450" s="81">
        <v>10.589985082593422</v>
      </c>
      <c r="O450" s="81">
        <v>5.7306580552717286</v>
      </c>
      <c r="P450" s="81">
        <v>6.6869938347678515</v>
      </c>
      <c r="Q450" s="81">
        <v>0.34565125515750195</v>
      </c>
      <c r="R450" s="81">
        <v>0</v>
      </c>
      <c r="S450" s="81">
        <v>0</v>
      </c>
      <c r="T450" s="82"/>
      <c r="U450" s="81">
        <v>0</v>
      </c>
      <c r="V450" s="81">
        <v>103</v>
      </c>
      <c r="W450" s="81">
        <v>125</v>
      </c>
      <c r="X450" s="81">
        <v>1345</v>
      </c>
      <c r="Y450" s="81">
        <v>2136</v>
      </c>
      <c r="Z450" s="81">
        <v>2935</v>
      </c>
      <c r="AA450" s="81">
        <v>1311</v>
      </c>
      <c r="AB450" s="81">
        <v>5648</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2307</v>
      </c>
      <c r="B451" s="80">
        <v>414</v>
      </c>
      <c r="C451" s="80">
        <v>6</v>
      </c>
      <c r="D451" s="80">
        <v>25</v>
      </c>
      <c r="E451" s="80">
        <v>2009</v>
      </c>
      <c r="F451" s="80" t="s">
        <v>85</v>
      </c>
      <c r="G451" s="80" t="s">
        <v>1828</v>
      </c>
      <c r="H451" s="80" t="s">
        <v>1829</v>
      </c>
      <c r="I451" s="177"/>
      <c r="J451" s="81">
        <v>0</v>
      </c>
      <c r="K451" s="81">
        <v>0.16153298681785702</v>
      </c>
      <c r="L451" s="81">
        <v>8.8430479223955842</v>
      </c>
      <c r="M451" s="81">
        <v>6.2401927019538315</v>
      </c>
      <c r="N451" s="81">
        <v>9.2110257239174356</v>
      </c>
      <c r="O451" s="81">
        <v>5.8691526237394918</v>
      </c>
      <c r="P451" s="81">
        <v>6.5086785106764546</v>
      </c>
      <c r="Q451" s="81">
        <v>0.32734449214823436</v>
      </c>
      <c r="R451" s="81">
        <v>0</v>
      </c>
      <c r="S451" s="81">
        <v>0</v>
      </c>
      <c r="T451" s="82"/>
      <c r="U451" s="81">
        <v>0</v>
      </c>
      <c r="V451" s="81">
        <v>75</v>
      </c>
      <c r="W451" s="81">
        <v>143</v>
      </c>
      <c r="X451" s="81">
        <v>1370</v>
      </c>
      <c r="Y451" s="81">
        <v>2163</v>
      </c>
      <c r="Z451" s="81">
        <v>2967</v>
      </c>
      <c r="AA451" s="81">
        <v>1310</v>
      </c>
      <c r="AB451" s="81">
        <v>5615</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2308</v>
      </c>
      <c r="B452" s="80">
        <v>415</v>
      </c>
      <c r="C452" s="80">
        <v>7</v>
      </c>
      <c r="D452" s="80">
        <v>25</v>
      </c>
      <c r="E452" s="80">
        <v>2010</v>
      </c>
      <c r="F452" s="80" t="s">
        <v>86</v>
      </c>
      <c r="G452" s="80" t="s">
        <v>1828</v>
      </c>
      <c r="H452" s="80" t="s">
        <v>1829</v>
      </c>
      <c r="I452" s="177"/>
      <c r="J452" s="81">
        <v>0</v>
      </c>
      <c r="K452" s="81">
        <v>0.16846375743287983</v>
      </c>
      <c r="L452" s="81">
        <v>8.0507307529452614</v>
      </c>
      <c r="M452" s="81">
        <v>5.5858427744549033</v>
      </c>
      <c r="N452" s="81">
        <v>9.1656392239295741</v>
      </c>
      <c r="O452" s="81">
        <v>5.8360990102157517</v>
      </c>
      <c r="P452" s="81">
        <v>6.6651961357081202</v>
      </c>
      <c r="Q452" s="81">
        <v>0.33900757639056261</v>
      </c>
      <c r="R452" s="81">
        <v>0</v>
      </c>
      <c r="S452" s="81">
        <v>0</v>
      </c>
      <c r="T452" s="82"/>
      <c r="U452" s="81">
        <v>0</v>
      </c>
      <c r="V452" s="81">
        <v>75</v>
      </c>
      <c r="W452" s="81">
        <v>143</v>
      </c>
      <c r="X452" s="81">
        <v>1370</v>
      </c>
      <c r="Y452" s="81">
        <v>2189</v>
      </c>
      <c r="Z452" s="81">
        <v>2964</v>
      </c>
      <c r="AA452" s="81">
        <v>1308</v>
      </c>
      <c r="AB452" s="81">
        <v>5572</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2309</v>
      </c>
      <c r="B453" s="80">
        <v>416</v>
      </c>
      <c r="C453" s="80">
        <v>8</v>
      </c>
      <c r="D453" s="80">
        <v>25</v>
      </c>
      <c r="E453" s="80">
        <v>2011</v>
      </c>
      <c r="F453" s="80" t="s">
        <v>87</v>
      </c>
      <c r="G453" s="80" t="s">
        <v>1828</v>
      </c>
      <c r="H453" s="80" t="s">
        <v>1829</v>
      </c>
      <c r="I453" s="177"/>
      <c r="J453" s="81">
        <v>4.4244222323527564</v>
      </c>
      <c r="K453" s="81">
        <v>0.23604905952946939</v>
      </c>
      <c r="L453" s="81">
        <v>7.511918407715048</v>
      </c>
      <c r="M453" s="81">
        <v>7.0564898529141864</v>
      </c>
      <c r="N453" s="81">
        <v>11.052645228735257</v>
      </c>
      <c r="O453" s="81">
        <v>5.7274226845097731</v>
      </c>
      <c r="P453" s="81">
        <v>5.275055677386451</v>
      </c>
      <c r="Q453" s="81">
        <v>0.38577020179369825</v>
      </c>
      <c r="R453" s="81">
        <v>0</v>
      </c>
      <c r="S453" s="81">
        <v>0</v>
      </c>
      <c r="T453" s="82"/>
      <c r="U453" s="81">
        <v>162535</v>
      </c>
      <c r="V453" s="81">
        <v>75</v>
      </c>
      <c r="W453" s="81">
        <v>143</v>
      </c>
      <c r="X453" s="81">
        <v>1370</v>
      </c>
      <c r="Y453" s="81">
        <v>2193</v>
      </c>
      <c r="Z453" s="81">
        <v>2972</v>
      </c>
      <c r="AA453" s="81">
        <v>1066</v>
      </c>
      <c r="AB453" s="81">
        <v>5497</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2310</v>
      </c>
      <c r="B454" s="80">
        <v>417</v>
      </c>
      <c r="C454" s="80">
        <v>9</v>
      </c>
      <c r="D454" s="80">
        <v>25</v>
      </c>
      <c r="E454" s="80">
        <v>2012</v>
      </c>
      <c r="F454" s="80" t="s">
        <v>88</v>
      </c>
      <c r="G454" s="80" t="s">
        <v>1828</v>
      </c>
      <c r="H454" s="80" t="s">
        <v>1829</v>
      </c>
      <c r="I454" s="177"/>
      <c r="J454" s="81">
        <v>3.0130990735144527</v>
      </c>
      <c r="K454" s="81">
        <v>0.26591839499929099</v>
      </c>
      <c r="L454" s="81">
        <v>7.5793023005273508</v>
      </c>
      <c r="M454" s="81">
        <v>8.7641379764736342</v>
      </c>
      <c r="N454" s="81">
        <v>12.213412230073642</v>
      </c>
      <c r="O454" s="81">
        <v>5.7664788442398027</v>
      </c>
      <c r="P454" s="81">
        <v>5.4046010121966219</v>
      </c>
      <c r="Q454" s="81">
        <v>0.41676644466363494</v>
      </c>
      <c r="R454" s="81">
        <v>0</v>
      </c>
      <c r="S454" s="81">
        <v>0</v>
      </c>
      <c r="T454" s="82"/>
      <c r="U454" s="81">
        <v>106055</v>
      </c>
      <c r="V454" s="81">
        <v>75</v>
      </c>
      <c r="W454" s="81">
        <v>143</v>
      </c>
      <c r="X454" s="81">
        <v>1370</v>
      </c>
      <c r="Y454" s="81">
        <v>2206</v>
      </c>
      <c r="Z454" s="81">
        <v>3016</v>
      </c>
      <c r="AA454" s="81">
        <v>1086</v>
      </c>
      <c r="AB454" s="81">
        <v>5466</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2311</v>
      </c>
      <c r="B455" s="80">
        <v>418</v>
      </c>
      <c r="C455" s="80">
        <v>10</v>
      </c>
      <c r="D455" s="80">
        <v>25</v>
      </c>
      <c r="E455" s="80">
        <v>2013</v>
      </c>
      <c r="F455" s="80" t="s">
        <v>89</v>
      </c>
      <c r="G455" s="80" t="s">
        <v>1828</v>
      </c>
      <c r="H455" s="80" t="s">
        <v>1829</v>
      </c>
      <c r="I455" s="177"/>
      <c r="J455" s="81">
        <v>3.244084136931416</v>
      </c>
      <c r="K455" s="81">
        <v>0.21978246050567576</v>
      </c>
      <c r="L455" s="81">
        <v>6.6931215716442463</v>
      </c>
      <c r="M455" s="81">
        <v>8.1508578528941342</v>
      </c>
      <c r="N455" s="81">
        <v>11.782765373543709</v>
      </c>
      <c r="O455" s="81">
        <v>5.6243440858407965</v>
      </c>
      <c r="P455" s="81">
        <v>6.4939727971983725</v>
      </c>
      <c r="Q455" s="81">
        <v>0.41780092062212443</v>
      </c>
      <c r="R455" s="81">
        <v>0</v>
      </c>
      <c r="S455" s="81">
        <v>0</v>
      </c>
      <c r="T455" s="82"/>
      <c r="U455" s="81">
        <v>116264</v>
      </c>
      <c r="V455" s="81">
        <v>75</v>
      </c>
      <c r="W455" s="81">
        <v>143</v>
      </c>
      <c r="X455" s="81">
        <v>1370</v>
      </c>
      <c r="Y455" s="81">
        <v>2196</v>
      </c>
      <c r="Z455" s="81">
        <v>3073</v>
      </c>
      <c r="AA455" s="81">
        <v>1300</v>
      </c>
      <c r="AB455" s="81">
        <v>5401</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2312</v>
      </c>
      <c r="B456" s="80">
        <v>419</v>
      </c>
      <c r="C456" s="80">
        <v>11</v>
      </c>
      <c r="D456" s="80">
        <v>25</v>
      </c>
      <c r="E456" s="80">
        <v>2014</v>
      </c>
      <c r="F456" s="80" t="s">
        <v>90</v>
      </c>
      <c r="G456" s="80" t="s">
        <v>1828</v>
      </c>
      <c r="H456" s="80" t="s">
        <v>1829</v>
      </c>
      <c r="I456" s="177"/>
      <c r="J456" s="81">
        <v>3.1694749002620917</v>
      </c>
      <c r="K456" s="81">
        <v>0.25295037951390181</v>
      </c>
      <c r="L456" s="81">
        <v>5.7316327415754316</v>
      </c>
      <c r="M456" s="81">
        <v>8.3857796676517733</v>
      </c>
      <c r="N456" s="81">
        <v>12.419613208829727</v>
      </c>
      <c r="O456" s="81">
        <v>5.2984796264555767</v>
      </c>
      <c r="P456" s="81">
        <v>6.4925990858482434</v>
      </c>
      <c r="Q456" s="81">
        <v>0.39128676355521325</v>
      </c>
      <c r="R456" s="81">
        <v>0</v>
      </c>
      <c r="S456" s="81">
        <v>0</v>
      </c>
      <c r="T456" s="82"/>
      <c r="U456" s="81">
        <v>126155</v>
      </c>
      <c r="V456" s="81">
        <v>75</v>
      </c>
      <c r="W456" s="81">
        <v>125</v>
      </c>
      <c r="X456" s="81">
        <v>1340</v>
      </c>
      <c r="Y456" s="81">
        <v>2186</v>
      </c>
      <c r="Z456" s="81">
        <v>3049</v>
      </c>
      <c r="AA456" s="81">
        <v>1293</v>
      </c>
      <c r="AB456" s="81">
        <v>5272</v>
      </c>
      <c r="AC456" s="81">
        <v>0</v>
      </c>
      <c r="AD456" s="81">
        <v>0</v>
      </c>
      <c r="AE456" s="82"/>
      <c r="AF456" s="81">
        <v>1027425.6722127498</v>
      </c>
      <c r="AG456" s="81">
        <v>177493.9256514599</v>
      </c>
      <c r="AH456" s="81">
        <v>932250.65732678899</v>
      </c>
      <c r="AI456" s="81">
        <v>8824454.4342215843</v>
      </c>
      <c r="AJ456" s="81">
        <v>9401933.2617844287</v>
      </c>
      <c r="AK456" s="81">
        <v>0</v>
      </c>
      <c r="AL456" s="81">
        <v>0</v>
      </c>
      <c r="AM456" s="81">
        <v>723766.8193706912</v>
      </c>
      <c r="AN456" s="81">
        <v>0</v>
      </c>
      <c r="AO456" s="81">
        <v>0</v>
      </c>
      <c r="AP456" s="82"/>
      <c r="AQ456" s="81">
        <v>36</v>
      </c>
      <c r="AR456" s="81">
        <v>12</v>
      </c>
      <c r="AS456" s="81">
        <v>0</v>
      </c>
      <c r="AT456" s="81">
        <v>0</v>
      </c>
      <c r="AU456" s="81">
        <v>0</v>
      </c>
      <c r="AV456" s="81">
        <v>0</v>
      </c>
      <c r="AW456" s="81" t="s">
        <v>564</v>
      </c>
      <c r="AX456" s="82"/>
      <c r="AY456" s="81">
        <v>196.44499999999999</v>
      </c>
      <c r="AZ456" s="81">
        <v>182.9</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2313</v>
      </c>
      <c r="B457" s="80">
        <v>420</v>
      </c>
      <c r="C457" s="80">
        <v>12</v>
      </c>
      <c r="D457" s="80">
        <v>25</v>
      </c>
      <c r="E457" s="80">
        <v>2015</v>
      </c>
      <c r="F457" s="80" t="s">
        <v>91</v>
      </c>
      <c r="G457" s="80" t="s">
        <v>1828</v>
      </c>
      <c r="H457" s="80" t="s">
        <v>1829</v>
      </c>
      <c r="I457" s="177"/>
      <c r="J457" s="81">
        <v>3.1065452471593531</v>
      </c>
      <c r="K457" s="81">
        <v>0.24255311905665897</v>
      </c>
      <c r="L457" s="81">
        <v>6.0331414058323753</v>
      </c>
      <c r="M457" s="81">
        <v>8.1138526619725209</v>
      </c>
      <c r="N457" s="81">
        <v>11.284585680053112</v>
      </c>
      <c r="O457" s="81">
        <v>5.2513595857756155</v>
      </c>
      <c r="P457" s="81">
        <v>6.4725810923714286</v>
      </c>
      <c r="Q457" s="81">
        <v>0.37280560981690125</v>
      </c>
      <c r="R457" s="81">
        <v>0</v>
      </c>
      <c r="S457" s="81">
        <v>0</v>
      </c>
      <c r="T457" s="82"/>
      <c r="U457" s="81">
        <v>123973</v>
      </c>
      <c r="V457" s="81">
        <v>75</v>
      </c>
      <c r="W457" s="81">
        <v>125</v>
      </c>
      <c r="X457" s="81">
        <v>1340</v>
      </c>
      <c r="Y457" s="81">
        <v>2158</v>
      </c>
      <c r="Z457" s="81">
        <v>3051</v>
      </c>
      <c r="AA457" s="81">
        <v>1288</v>
      </c>
      <c r="AB457" s="81">
        <v>5131</v>
      </c>
      <c r="AC457" s="81">
        <v>0</v>
      </c>
      <c r="AD457" s="81">
        <v>0</v>
      </c>
      <c r="AE457" s="82"/>
      <c r="AF457" s="81">
        <v>956736.90334094968</v>
      </c>
      <c r="AG457" s="81">
        <v>161593.70691112083</v>
      </c>
      <c r="AH457" s="81">
        <v>780096.43187504564</v>
      </c>
      <c r="AI457" s="81">
        <v>8522508.7600566614</v>
      </c>
      <c r="AJ457" s="81">
        <v>8907263.0684676003</v>
      </c>
      <c r="AK457" s="81">
        <v>0</v>
      </c>
      <c r="AL457" s="81">
        <v>0</v>
      </c>
      <c r="AM457" s="81">
        <v>703182.02626452316</v>
      </c>
      <c r="AN457" s="81">
        <v>0</v>
      </c>
      <c r="AO457" s="81">
        <v>0</v>
      </c>
      <c r="AP457" s="82"/>
      <c r="AQ457" s="81">
        <v>39</v>
      </c>
      <c r="AR457" s="81">
        <v>15</v>
      </c>
      <c r="AS457" s="81">
        <v>0</v>
      </c>
      <c r="AT457" s="81">
        <v>0</v>
      </c>
      <c r="AU457" s="81">
        <v>0</v>
      </c>
      <c r="AV457" s="81">
        <v>0</v>
      </c>
      <c r="AW457" s="81" t="s">
        <v>564</v>
      </c>
      <c r="AX457" s="82"/>
      <c r="AY457" s="81">
        <v>217.04499999999999</v>
      </c>
      <c r="AZ457" s="81">
        <v>225.6</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2314</v>
      </c>
      <c r="B458" s="80">
        <v>421</v>
      </c>
      <c r="C458" s="80">
        <v>13</v>
      </c>
      <c r="D458" s="80">
        <v>25</v>
      </c>
      <c r="E458" s="80">
        <v>2016</v>
      </c>
      <c r="F458" s="80" t="s">
        <v>92</v>
      </c>
      <c r="G458" s="80" t="s">
        <v>1828</v>
      </c>
      <c r="H458" s="80" t="s">
        <v>1829</v>
      </c>
      <c r="I458" s="177"/>
      <c r="J458" s="81">
        <v>3.4341505183254037</v>
      </c>
      <c r="K458" s="81">
        <v>0.22879503512567148</v>
      </c>
      <c r="L458" s="81">
        <v>6.4877275938713677</v>
      </c>
      <c r="M458" s="81">
        <v>6.9566876640843969</v>
      </c>
      <c r="N458" s="81">
        <v>11.555444150620602</v>
      </c>
      <c r="O458" s="81">
        <v>5.1501835626866859</v>
      </c>
      <c r="P458" s="81">
        <v>6.5592746109819702</v>
      </c>
      <c r="Q458" s="81">
        <v>0.36163598259868712</v>
      </c>
      <c r="R458" s="81">
        <v>0</v>
      </c>
      <c r="S458" s="81">
        <v>0</v>
      </c>
      <c r="T458" s="82"/>
      <c r="U458" s="81">
        <v>130450</v>
      </c>
      <c r="V458" s="81">
        <v>75</v>
      </c>
      <c r="W458" s="81">
        <v>125</v>
      </c>
      <c r="X458" s="81">
        <v>1340</v>
      </c>
      <c r="Y458" s="81">
        <v>2173</v>
      </c>
      <c r="Z458" s="81">
        <v>3029</v>
      </c>
      <c r="AA458" s="81">
        <v>1350</v>
      </c>
      <c r="AB458" s="81">
        <v>5120</v>
      </c>
      <c r="AC458" s="81">
        <v>0</v>
      </c>
      <c r="AD458" s="81">
        <v>0</v>
      </c>
      <c r="AE458" s="82"/>
      <c r="AF458" s="81">
        <v>1076146.7394776091</v>
      </c>
      <c r="AG458" s="81">
        <v>154031.85033559249</v>
      </c>
      <c r="AH458" s="81">
        <v>661170.1657361174</v>
      </c>
      <c r="AI458" s="81">
        <v>8507162.939357562</v>
      </c>
      <c r="AJ458" s="81">
        <v>9335632.1724229585</v>
      </c>
      <c r="AK458" s="81">
        <v>0</v>
      </c>
      <c r="AL458" s="81">
        <v>0</v>
      </c>
      <c r="AM458" s="81">
        <v>702219.65466401156</v>
      </c>
      <c r="AN458" s="81">
        <v>0</v>
      </c>
      <c r="AO458" s="81">
        <v>0</v>
      </c>
      <c r="AP458" s="82"/>
      <c r="AQ458" s="81">
        <v>42</v>
      </c>
      <c r="AR458" s="81">
        <v>16</v>
      </c>
      <c r="AS458" s="81">
        <v>0</v>
      </c>
      <c r="AT458" s="81">
        <v>0</v>
      </c>
      <c r="AU458" s="81">
        <v>0</v>
      </c>
      <c r="AV458" s="81">
        <v>0</v>
      </c>
      <c r="AW458" s="81" t="s">
        <v>564</v>
      </c>
      <c r="AX458" s="82"/>
      <c r="AY458" s="81">
        <v>249.44499999999999</v>
      </c>
      <c r="AZ458" s="81">
        <v>236.2</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2315</v>
      </c>
      <c r="B459" s="80">
        <v>422</v>
      </c>
      <c r="C459" s="80">
        <v>14</v>
      </c>
      <c r="D459" s="80">
        <v>25</v>
      </c>
      <c r="E459" s="80">
        <v>2017</v>
      </c>
      <c r="F459" s="80" t="s">
        <v>71</v>
      </c>
      <c r="G459" s="80" t="s">
        <v>1828</v>
      </c>
      <c r="H459" s="80" t="s">
        <v>1829</v>
      </c>
      <c r="I459" s="177"/>
      <c r="J459" s="81">
        <v>3.922695310555727</v>
      </c>
      <c r="K459" s="81">
        <v>0.23379426887176152</v>
      </c>
      <c r="L459" s="81">
        <v>5.8565369334435449</v>
      </c>
      <c r="M459" s="81">
        <v>6.9754009485821653</v>
      </c>
      <c r="N459" s="81">
        <v>11.380521152562943</v>
      </c>
      <c r="O459" s="81">
        <v>5.0393840866410624</v>
      </c>
      <c r="P459" s="81">
        <v>6.7398093571711035</v>
      </c>
      <c r="Q459" s="81">
        <v>0.34683074571875355</v>
      </c>
      <c r="R459" s="81">
        <v>0</v>
      </c>
      <c r="S459" s="81">
        <v>0</v>
      </c>
      <c r="T459" s="82"/>
      <c r="U459" s="81">
        <v>146621</v>
      </c>
      <c r="V459" s="81">
        <v>75</v>
      </c>
      <c r="W459" s="81">
        <v>125</v>
      </c>
      <c r="X459" s="81">
        <v>1340</v>
      </c>
      <c r="Y459" s="81">
        <v>2187</v>
      </c>
      <c r="Z459" s="81">
        <v>3013</v>
      </c>
      <c r="AA459" s="81">
        <v>1396</v>
      </c>
      <c r="AB459" s="81">
        <v>5078</v>
      </c>
      <c r="AC459" s="81">
        <v>0</v>
      </c>
      <c r="AD459" s="81">
        <v>0</v>
      </c>
      <c r="AE459" s="82"/>
      <c r="AF459" s="81">
        <v>1188549.91035058</v>
      </c>
      <c r="AG459" s="81">
        <v>154479.3972959175</v>
      </c>
      <c r="AH459" s="81">
        <v>807689.31134886434</v>
      </c>
      <c r="AI459" s="81">
        <v>8296690.3732869364</v>
      </c>
      <c r="AJ459" s="81">
        <v>8233882.7066476606</v>
      </c>
      <c r="AK459" s="81">
        <v>0</v>
      </c>
      <c r="AL459" s="81">
        <v>0</v>
      </c>
      <c r="AM459" s="81">
        <v>697549.02768682886</v>
      </c>
      <c r="AN459" s="81">
        <v>0</v>
      </c>
      <c r="AO459" s="81">
        <v>0</v>
      </c>
      <c r="AP459" s="82"/>
      <c r="AQ459" s="81">
        <v>44</v>
      </c>
      <c r="AR459" s="81">
        <v>16</v>
      </c>
      <c r="AS459" s="81">
        <v>0</v>
      </c>
      <c r="AT459" s="81">
        <v>0</v>
      </c>
      <c r="AU459" s="81">
        <v>0</v>
      </c>
      <c r="AV459" s="81">
        <v>0</v>
      </c>
      <c r="AW459" s="81" t="s">
        <v>564</v>
      </c>
      <c r="AX459" s="82"/>
      <c r="AY459" s="81">
        <v>259.745</v>
      </c>
      <c r="AZ459" s="81">
        <v>236.2</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2316</v>
      </c>
      <c r="B460" s="80">
        <v>423</v>
      </c>
      <c r="C460" s="80">
        <v>15</v>
      </c>
      <c r="D460" s="80">
        <v>25</v>
      </c>
      <c r="E460" s="80">
        <v>2018</v>
      </c>
      <c r="F460" s="80" t="s">
        <v>93</v>
      </c>
      <c r="G460" s="80" t="s">
        <v>1828</v>
      </c>
      <c r="H460" s="80" t="s">
        <v>1829</v>
      </c>
      <c r="I460" s="177"/>
      <c r="J460" s="81">
        <v>4.0199010877635777</v>
      </c>
      <c r="K460" s="81">
        <v>0.21759914017986617</v>
      </c>
      <c r="L460" s="81">
        <v>5.372618293842419</v>
      </c>
      <c r="M460" s="81">
        <v>7.0098041588424147</v>
      </c>
      <c r="N460" s="81">
        <v>10.530554271966905</v>
      </c>
      <c r="O460" s="81">
        <v>4.9151648351087678</v>
      </c>
      <c r="P460" s="81">
        <v>6.6822794654263902</v>
      </c>
      <c r="Q460" s="81">
        <v>0.31810203459810033</v>
      </c>
      <c r="R460" s="81">
        <v>0</v>
      </c>
      <c r="S460" s="81">
        <v>0</v>
      </c>
      <c r="T460" s="82"/>
      <c r="U460" s="81">
        <v>156998</v>
      </c>
      <c r="V460" s="81">
        <v>75</v>
      </c>
      <c r="W460" s="81">
        <v>125</v>
      </c>
      <c r="X460" s="81">
        <v>1340</v>
      </c>
      <c r="Y460" s="81">
        <v>2198</v>
      </c>
      <c r="Z460" s="81">
        <v>2995</v>
      </c>
      <c r="AA460" s="81">
        <v>1398</v>
      </c>
      <c r="AB460" s="81">
        <v>5019</v>
      </c>
      <c r="AC460" s="81">
        <v>0</v>
      </c>
      <c r="AD460" s="81">
        <v>0</v>
      </c>
      <c r="AE460" s="82"/>
      <c r="AF460" s="81">
        <v>1277535.6896282879</v>
      </c>
      <c r="AG460" s="81">
        <v>139766.8997026743</v>
      </c>
      <c r="AH460" s="81">
        <v>761247.27532805724</v>
      </c>
      <c r="AI460" s="81">
        <v>8480912.2809826564</v>
      </c>
      <c r="AJ460" s="81">
        <v>8020232.3735720133</v>
      </c>
      <c r="AK460" s="81">
        <v>0</v>
      </c>
      <c r="AL460" s="81">
        <v>0</v>
      </c>
      <c r="AM460" s="81">
        <v>690870.92466176557</v>
      </c>
      <c r="AN460" s="81">
        <v>0</v>
      </c>
      <c r="AO460" s="81">
        <v>0</v>
      </c>
      <c r="AP460" s="82"/>
      <c r="AQ460" s="81">
        <v>49</v>
      </c>
      <c r="AR460" s="81">
        <v>16</v>
      </c>
      <c r="AS460" s="81">
        <v>0</v>
      </c>
      <c r="AT460" s="81">
        <v>0</v>
      </c>
      <c r="AU460" s="81">
        <v>0</v>
      </c>
      <c r="AV460" s="81">
        <v>0</v>
      </c>
      <c r="AW460" s="81" t="s">
        <v>564</v>
      </c>
      <c r="AX460" s="82"/>
      <c r="AY460" s="81">
        <v>298.84500000000003</v>
      </c>
      <c r="AZ460" s="81">
        <v>236</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2317</v>
      </c>
      <c r="B461" s="80">
        <v>424</v>
      </c>
      <c r="C461" s="80">
        <v>16</v>
      </c>
      <c r="D461" s="80">
        <v>25</v>
      </c>
      <c r="E461" s="80">
        <v>2019</v>
      </c>
      <c r="F461" s="80" t="s">
        <v>73</v>
      </c>
      <c r="G461" s="80" t="s">
        <v>1828</v>
      </c>
      <c r="H461" s="80" t="s">
        <v>1829</v>
      </c>
      <c r="I461" s="177"/>
      <c r="J461" s="81">
        <v>2.12817132282703</v>
      </c>
      <c r="K461" s="81">
        <v>0.20191597912727391</v>
      </c>
      <c r="L461" s="81">
        <v>5.3966894569955848</v>
      </c>
      <c r="M461" s="81">
        <v>6.2884308413732732</v>
      </c>
      <c r="N461" s="81">
        <v>10.544204367253037</v>
      </c>
      <c r="O461" s="81">
        <v>4.7598623704176628</v>
      </c>
      <c r="P461" s="81">
        <v>6.3233157565554556</v>
      </c>
      <c r="Q461" s="81">
        <v>0.30471800462886917</v>
      </c>
      <c r="R461" s="81">
        <v>0</v>
      </c>
      <c r="S461" s="81">
        <v>0</v>
      </c>
      <c r="T461" s="82"/>
      <c r="U461" s="81">
        <v>87434</v>
      </c>
      <c r="V461" s="81">
        <v>75</v>
      </c>
      <c r="W461" s="81">
        <v>125</v>
      </c>
      <c r="X461" s="81">
        <v>1340</v>
      </c>
      <c r="Y461" s="81">
        <v>2174</v>
      </c>
      <c r="Z461" s="81">
        <v>2980</v>
      </c>
      <c r="AA461" s="81">
        <v>1313</v>
      </c>
      <c r="AB461" s="81">
        <v>4938</v>
      </c>
      <c r="AC461" s="81">
        <v>0</v>
      </c>
      <c r="AD461" s="81">
        <v>0</v>
      </c>
      <c r="AE461" s="82"/>
      <c r="AF461" s="81">
        <v>698145.635519629</v>
      </c>
      <c r="AG461" s="81">
        <v>139725.51080114589</v>
      </c>
      <c r="AH461" s="81">
        <v>821919.67115564959</v>
      </c>
      <c r="AI461" s="81">
        <v>8310589.9904756825</v>
      </c>
      <c r="AJ461" s="81">
        <v>8067850.2764506275</v>
      </c>
      <c r="AK461" s="81">
        <v>0</v>
      </c>
      <c r="AL461" s="81">
        <v>0</v>
      </c>
      <c r="AM461" s="81">
        <v>672518.42675590247</v>
      </c>
      <c r="AN461" s="81">
        <v>0</v>
      </c>
      <c r="AO461" s="81">
        <v>0</v>
      </c>
      <c r="AP461" s="82"/>
      <c r="AQ461" s="81">
        <v>53</v>
      </c>
      <c r="AR461" s="81">
        <v>16</v>
      </c>
      <c r="AS461" s="81">
        <v>0</v>
      </c>
      <c r="AT461" s="81">
        <v>0</v>
      </c>
      <c r="AU461" s="81">
        <v>0</v>
      </c>
      <c r="AV461" s="81">
        <v>0</v>
      </c>
      <c r="AW461" s="81" t="s">
        <v>564</v>
      </c>
      <c r="AX461" s="82"/>
      <c r="AY461" s="81">
        <v>324.36</v>
      </c>
      <c r="AZ461" s="81">
        <v>236.2</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2318</v>
      </c>
      <c r="B462" s="80">
        <v>425</v>
      </c>
      <c r="C462" s="80">
        <v>17</v>
      </c>
      <c r="D462" s="80">
        <v>25</v>
      </c>
      <c r="E462" s="80">
        <v>2020</v>
      </c>
      <c r="F462" s="80" t="s">
        <v>218</v>
      </c>
      <c r="G462" s="174" t="s">
        <v>1828</v>
      </c>
      <c r="H462" s="80" t="s">
        <v>1829</v>
      </c>
      <c r="I462" s="177"/>
      <c r="J462" s="81">
        <v>1.7581640318792839</v>
      </c>
      <c r="K462" s="81">
        <v>0.29681065153557806</v>
      </c>
      <c r="L462" s="81">
        <v>7.0938204537726808</v>
      </c>
      <c r="M462" s="81">
        <v>5.9041710890153816</v>
      </c>
      <c r="N462" s="81">
        <v>9.655467744831407</v>
      </c>
      <c r="O462" s="81">
        <v>4.1381259849694363</v>
      </c>
      <c r="P462" s="81">
        <v>6.1878900940515589</v>
      </c>
      <c r="Q462" s="81">
        <v>0.28591241643210835</v>
      </c>
      <c r="R462" s="81">
        <v>0</v>
      </c>
      <c r="S462" s="81">
        <v>0</v>
      </c>
      <c r="T462" s="82"/>
      <c r="U462" s="81">
        <v>81882</v>
      </c>
      <c r="V462" s="81">
        <v>102</v>
      </c>
      <c r="W462" s="81">
        <v>146</v>
      </c>
      <c r="X462" s="81">
        <v>1323</v>
      </c>
      <c r="Y462" s="81">
        <v>2172</v>
      </c>
      <c r="Z462" s="81">
        <v>2957</v>
      </c>
      <c r="AA462" s="81">
        <v>1396</v>
      </c>
      <c r="AB462" s="81">
        <v>4849</v>
      </c>
      <c r="AC462" s="81">
        <v>0</v>
      </c>
      <c r="AD462" s="81">
        <v>0</v>
      </c>
      <c r="AE462" s="82"/>
      <c r="AF462" s="81">
        <v>639327.0765269578</v>
      </c>
      <c r="AG462" s="81">
        <v>190166.76131978171</v>
      </c>
      <c r="AH462" s="81">
        <v>1040296.625494558</v>
      </c>
      <c r="AI462" s="81">
        <v>7596244.8336191084</v>
      </c>
      <c r="AJ462" s="81">
        <v>8228880.9540901426</v>
      </c>
      <c r="AK462" s="81"/>
      <c r="AL462" s="81"/>
      <c r="AM462" s="81">
        <v>632848.37351364235</v>
      </c>
      <c r="AN462" s="81"/>
      <c r="AO462" s="81"/>
      <c r="AP462" s="82"/>
      <c r="AQ462" s="81">
        <v>54</v>
      </c>
      <c r="AR462" s="81">
        <v>17</v>
      </c>
      <c r="AS462" s="81">
        <v>0</v>
      </c>
      <c r="AT462" s="81">
        <v>0</v>
      </c>
      <c r="AU462" s="81">
        <v>0</v>
      </c>
      <c r="AV462" s="81">
        <v>0</v>
      </c>
      <c r="AW462" s="81">
        <v>0</v>
      </c>
      <c r="AX462" s="82"/>
      <c r="AY462" s="81">
        <v>330.16</v>
      </c>
      <c r="AZ462" s="81">
        <v>735.20000000000016</v>
      </c>
      <c r="BA462" s="81">
        <v>0</v>
      </c>
      <c r="BB462" s="81">
        <v>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1830</v>
      </c>
      <c r="B463" s="80">
        <v>425</v>
      </c>
      <c r="C463" s="80">
        <v>18</v>
      </c>
      <c r="D463" s="80">
        <v>25</v>
      </c>
      <c r="E463" s="80">
        <v>2021</v>
      </c>
      <c r="F463" s="80" t="s">
        <v>75</v>
      </c>
      <c r="G463" s="174" t="s">
        <v>1828</v>
      </c>
      <c r="H463" s="80" t="s">
        <v>1829</v>
      </c>
      <c r="I463" s="177"/>
      <c r="J463" s="81">
        <v>1.712996871260313</v>
      </c>
      <c r="K463" s="81">
        <v>0.28591104700008302</v>
      </c>
      <c r="L463" s="81">
        <v>6.4737421150872807</v>
      </c>
      <c r="M463" s="81">
        <v>5.9634005215372463</v>
      </c>
      <c r="N463" s="81">
        <v>9.2393678289391303</v>
      </c>
      <c r="O463" s="81">
        <v>3.9685396530776722</v>
      </c>
      <c r="P463" s="81">
        <v>6.4224974713460092</v>
      </c>
      <c r="Q463" s="81">
        <v>0.28618104609837003</v>
      </c>
      <c r="R463" s="81">
        <v>0</v>
      </c>
      <c r="S463" s="81">
        <v>0</v>
      </c>
      <c r="T463" s="82"/>
      <c r="U463" s="81">
        <v>81927</v>
      </c>
      <c r="V463" s="81">
        <v>102</v>
      </c>
      <c r="W463" s="81">
        <v>146</v>
      </c>
      <c r="X463" s="81">
        <v>1323</v>
      </c>
      <c r="Y463" s="81">
        <v>2188</v>
      </c>
      <c r="Z463" s="81">
        <v>2920</v>
      </c>
      <c r="AA463" s="81">
        <v>1413</v>
      </c>
      <c r="AB463" s="81">
        <v>4796</v>
      </c>
      <c r="AC463" s="81">
        <v>0</v>
      </c>
      <c r="AD463" s="81">
        <v>0</v>
      </c>
      <c r="AE463" s="82"/>
      <c r="AF463" s="81">
        <v>627525.55570582661</v>
      </c>
      <c r="AG463" s="81">
        <v>193450.64278976913</v>
      </c>
      <c r="AH463" s="81">
        <v>932686.46625454118</v>
      </c>
      <c r="AI463" s="81">
        <v>8288625.3420002414</v>
      </c>
      <c r="AJ463" s="81">
        <v>8078311.9573457129</v>
      </c>
      <c r="AK463" s="81">
        <v>0</v>
      </c>
      <c r="AL463" s="81">
        <v>0</v>
      </c>
      <c r="AM463" s="81">
        <v>629541.60592622275</v>
      </c>
      <c r="AN463" s="81">
        <v>0</v>
      </c>
      <c r="AO463" s="81">
        <v>0</v>
      </c>
      <c r="AP463" s="82"/>
      <c r="AQ463" s="81">
        <v>56</v>
      </c>
      <c r="AR463" s="81">
        <v>17</v>
      </c>
      <c r="AS463" s="81">
        <v>0</v>
      </c>
      <c r="AT463" s="81">
        <v>0</v>
      </c>
      <c r="AU463" s="81">
        <v>0</v>
      </c>
      <c r="AV463" s="81">
        <v>0</v>
      </c>
      <c r="AW463" s="81"/>
      <c r="AX463" s="82"/>
      <c r="AY463" s="81">
        <v>342.36</v>
      </c>
      <c r="AZ463" s="81">
        <v>735.20000000000016</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1827</v>
      </c>
      <c r="B464" s="80">
        <v>425</v>
      </c>
      <c r="C464" s="80">
        <v>19</v>
      </c>
      <c r="D464" s="80">
        <v>25</v>
      </c>
      <c r="E464" s="80">
        <v>2022</v>
      </c>
      <c r="F464" s="80" t="s">
        <v>568</v>
      </c>
      <c r="G464" s="80" t="s">
        <v>1828</v>
      </c>
      <c r="H464" s="80" t="s">
        <v>1829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60</v>
      </c>
      <c r="AR464" s="81">
        <v>17</v>
      </c>
      <c r="AS464" s="81">
        <v>0</v>
      </c>
      <c r="AT464" s="81">
        <v>0</v>
      </c>
      <c r="AU464" s="81">
        <v>0</v>
      </c>
      <c r="AV464" s="81">
        <v>0</v>
      </c>
      <c r="AW464" s="81"/>
      <c r="AX464" s="82"/>
      <c r="AY464" s="81">
        <v>367.86</v>
      </c>
      <c r="AZ464" s="81">
        <v>735.20000000000016</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2319</v>
      </c>
      <c r="B465" s="80">
        <v>69</v>
      </c>
      <c r="C465" s="80">
        <v>1</v>
      </c>
      <c r="D465" s="80">
        <v>5</v>
      </c>
      <c r="E465" s="80">
        <v>1990</v>
      </c>
      <c r="F465" s="80" t="s">
        <v>562</v>
      </c>
      <c r="G465" s="80" t="s">
        <v>2320</v>
      </c>
      <c r="H465" s="80" t="s">
        <v>2321</v>
      </c>
      <c r="I465" s="177"/>
      <c r="J465" s="81">
        <v>6.1301903254830474</v>
      </c>
      <c r="K465" s="81">
        <v>2.1389163357078682</v>
      </c>
      <c r="L465" s="81">
        <v>2.4797819966454</v>
      </c>
      <c r="M465" s="81">
        <v>4.0595881866301742</v>
      </c>
      <c r="N465" s="81">
        <v>4.7316672700325002</v>
      </c>
      <c r="O465" s="81">
        <v>4.0820624007190798</v>
      </c>
      <c r="P465" s="81">
        <v>5.3539563687586487</v>
      </c>
      <c r="Q465" s="81">
        <v>0.34434542319997125</v>
      </c>
      <c r="R465" s="81">
        <v>0</v>
      </c>
      <c r="S465" s="81">
        <v>0.33923631878018573</v>
      </c>
      <c r="T465" s="82"/>
      <c r="U465" s="81">
        <v>637438</v>
      </c>
      <c r="V465" s="81">
        <v>658</v>
      </c>
      <c r="W465" s="81">
        <v>28</v>
      </c>
      <c r="X465" s="81">
        <v>1400</v>
      </c>
      <c r="Y465" s="81">
        <v>1621</v>
      </c>
      <c r="Z465" s="81">
        <v>1679</v>
      </c>
      <c r="AA465" s="81">
        <v>1300</v>
      </c>
      <c r="AB465" s="81">
        <v>5591</v>
      </c>
      <c r="AC465" s="81">
        <v>0</v>
      </c>
      <c r="AD465" s="81">
        <v>0.33923631878018573</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2322</v>
      </c>
      <c r="B466" s="80">
        <v>70</v>
      </c>
      <c r="C466" s="80">
        <v>2</v>
      </c>
      <c r="D466" s="80">
        <v>5</v>
      </c>
      <c r="E466" s="80">
        <v>2005</v>
      </c>
      <c r="F466" s="80" t="s">
        <v>565</v>
      </c>
      <c r="G466" s="80" t="s">
        <v>2320</v>
      </c>
      <c r="H466" s="80" t="s">
        <v>2321</v>
      </c>
      <c r="I466" s="177"/>
      <c r="J466" s="81">
        <v>21.134668961128956</v>
      </c>
      <c r="K466" s="81">
        <v>1.2752383186132887</v>
      </c>
      <c r="L466" s="81">
        <v>2.34522953842349</v>
      </c>
      <c r="M466" s="81">
        <v>7.9718536964627669</v>
      </c>
      <c r="N466" s="81">
        <v>8.2026814674580457</v>
      </c>
      <c r="O466" s="81">
        <v>6.5067665444580065</v>
      </c>
      <c r="P466" s="81">
        <v>6.0394248731490991</v>
      </c>
      <c r="Q466" s="81">
        <v>0.33033529982422166</v>
      </c>
      <c r="R466" s="81">
        <v>0</v>
      </c>
      <c r="S466" s="81">
        <v>0.46606725649076464</v>
      </c>
      <c r="T466" s="82"/>
      <c r="U466" s="81">
        <v>2287527</v>
      </c>
      <c r="V466" s="81">
        <v>486</v>
      </c>
      <c r="W466" s="81">
        <v>28</v>
      </c>
      <c r="X466" s="81">
        <v>1290</v>
      </c>
      <c r="Y466" s="81">
        <v>1810</v>
      </c>
      <c r="Z466" s="81">
        <v>3097</v>
      </c>
      <c r="AA466" s="81">
        <v>1201</v>
      </c>
      <c r="AB466" s="81">
        <v>5607</v>
      </c>
      <c r="AC466" s="81">
        <v>0</v>
      </c>
      <c r="AD466" s="81">
        <v>0.46606725649076464</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2323</v>
      </c>
      <c r="B467" s="80">
        <v>71</v>
      </c>
      <c r="C467" s="80">
        <v>3</v>
      </c>
      <c r="D467" s="80">
        <v>5</v>
      </c>
      <c r="E467" s="80">
        <v>2006</v>
      </c>
      <c r="F467" s="80" t="s">
        <v>566</v>
      </c>
      <c r="G467" s="80" t="s">
        <v>2320</v>
      </c>
      <c r="H467" s="80" t="s">
        <v>2321</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2324</v>
      </c>
      <c r="B468" s="80">
        <v>72</v>
      </c>
      <c r="C468" s="80">
        <v>4</v>
      </c>
      <c r="D468" s="80">
        <v>5</v>
      </c>
      <c r="E468" s="80">
        <v>2007</v>
      </c>
      <c r="F468" s="80" t="s">
        <v>567</v>
      </c>
      <c r="G468" s="80" t="s">
        <v>2320</v>
      </c>
      <c r="H468" s="80" t="s">
        <v>2321</v>
      </c>
      <c r="I468" s="177"/>
      <c r="J468" s="81">
        <v>19.058133477570657</v>
      </c>
      <c r="K468" s="81">
        <v>0.92369836277335582</v>
      </c>
      <c r="L468" s="81">
        <v>2.2721185115924509</v>
      </c>
      <c r="M468" s="81">
        <v>5.7134665621555802</v>
      </c>
      <c r="N468" s="81">
        <v>8.6506482414611821</v>
      </c>
      <c r="O468" s="81">
        <v>6.3178154644900104</v>
      </c>
      <c r="P468" s="81">
        <v>5.7805595965589713</v>
      </c>
      <c r="Q468" s="81">
        <v>0.34517280739096601</v>
      </c>
      <c r="R468" s="81">
        <v>0</v>
      </c>
      <c r="S468" s="81">
        <v>0.58479272125165771</v>
      </c>
      <c r="T468" s="82"/>
      <c r="U468" s="81">
        <v>2433946</v>
      </c>
      <c r="V468" s="81">
        <v>368</v>
      </c>
      <c r="W468" s="81">
        <v>34</v>
      </c>
      <c r="X468" s="81">
        <v>1245</v>
      </c>
      <c r="Y468" s="81">
        <v>1872</v>
      </c>
      <c r="Z468" s="81">
        <v>3126</v>
      </c>
      <c r="AA468" s="81">
        <v>1132</v>
      </c>
      <c r="AB468" s="81">
        <v>5549</v>
      </c>
      <c r="AC468" s="81">
        <v>0</v>
      </c>
      <c r="AD468" s="81">
        <v>0.58479272125165771</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2325</v>
      </c>
      <c r="B469" s="80">
        <v>73</v>
      </c>
      <c r="C469" s="80">
        <v>5</v>
      </c>
      <c r="D469" s="80">
        <v>5</v>
      </c>
      <c r="E469" s="80">
        <v>2008</v>
      </c>
      <c r="F469" s="80" t="s">
        <v>84</v>
      </c>
      <c r="G469" s="80" t="s">
        <v>2320</v>
      </c>
      <c r="H469" s="80" t="s">
        <v>2321</v>
      </c>
      <c r="I469" s="177"/>
      <c r="J469" s="81">
        <v>18.356516002195548</v>
      </c>
      <c r="K469" s="81">
        <v>0.73179455465271048</v>
      </c>
      <c r="L469" s="81">
        <v>2.219683319662459</v>
      </c>
      <c r="M469" s="81">
        <v>6.4025537140414386</v>
      </c>
      <c r="N469" s="81">
        <v>8.3115963889837783</v>
      </c>
      <c r="O469" s="81">
        <v>6.2070739208547963</v>
      </c>
      <c r="P469" s="81">
        <v>5.7280656570894708</v>
      </c>
      <c r="Q469" s="81">
        <v>0.3365326225409177</v>
      </c>
      <c r="R469" s="81">
        <v>0</v>
      </c>
      <c r="S469" s="81">
        <v>0.43738631007726286</v>
      </c>
      <c r="T469" s="82"/>
      <c r="U469" s="81">
        <v>2443036</v>
      </c>
      <c r="V469" s="81">
        <v>368</v>
      </c>
      <c r="W469" s="81">
        <v>34</v>
      </c>
      <c r="X469" s="81">
        <v>1245</v>
      </c>
      <c r="Y469" s="81">
        <v>1885</v>
      </c>
      <c r="Z469" s="81">
        <v>3179</v>
      </c>
      <c r="AA469" s="81">
        <v>1123</v>
      </c>
      <c r="AB469" s="81">
        <v>5499</v>
      </c>
      <c r="AC469" s="81">
        <v>0</v>
      </c>
      <c r="AD469" s="81">
        <v>0.43738631007726286</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2326</v>
      </c>
      <c r="B470" s="80">
        <v>74</v>
      </c>
      <c r="C470" s="80">
        <v>6</v>
      </c>
      <c r="D470" s="80">
        <v>5</v>
      </c>
      <c r="E470" s="80">
        <v>2009</v>
      </c>
      <c r="F470" s="80" t="s">
        <v>85</v>
      </c>
      <c r="G470" s="80" t="s">
        <v>2320</v>
      </c>
      <c r="H470" s="80" t="s">
        <v>2321</v>
      </c>
      <c r="I470" s="177"/>
      <c r="J470" s="81">
        <v>15.621103173773584</v>
      </c>
      <c r="K470" s="81">
        <v>0.57708922891832815</v>
      </c>
      <c r="L470" s="81">
        <v>1.3741681208752039</v>
      </c>
      <c r="M470" s="81">
        <v>8.741780531111834</v>
      </c>
      <c r="N470" s="81">
        <v>7.717729816198406</v>
      </c>
      <c r="O470" s="81">
        <v>6.3557759959807845</v>
      </c>
      <c r="P470" s="81">
        <v>5.534860962514176</v>
      </c>
      <c r="Q470" s="81">
        <v>0.32034870602930504</v>
      </c>
      <c r="R470" s="81">
        <v>0</v>
      </c>
      <c r="S470" s="81">
        <v>0.4576971001503356</v>
      </c>
      <c r="T470" s="82"/>
      <c r="U470" s="81">
        <v>1799651</v>
      </c>
      <c r="V470" s="81">
        <v>296</v>
      </c>
      <c r="W470" s="81">
        <v>29</v>
      </c>
      <c r="X470" s="81">
        <v>1684</v>
      </c>
      <c r="Y470" s="81">
        <v>1912</v>
      </c>
      <c r="Z470" s="81">
        <v>3213</v>
      </c>
      <c r="AA470" s="81">
        <v>1114</v>
      </c>
      <c r="AB470" s="81">
        <v>5495</v>
      </c>
      <c r="AC470" s="81">
        <v>0</v>
      </c>
      <c r="AD470" s="81">
        <v>0.4576971001503356</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12.41</v>
      </c>
      <c r="BJ470" s="81">
        <v>342</v>
      </c>
      <c r="BK470" s="81">
        <v>0</v>
      </c>
      <c r="BL470" s="81">
        <v>0</v>
      </c>
      <c r="BM470" s="82"/>
      <c r="BN470" s="81">
        <v>0</v>
      </c>
      <c r="BO470" s="81">
        <v>0</v>
      </c>
      <c r="BP470" s="81">
        <v>3</v>
      </c>
      <c r="BQ470" s="81">
        <v>1</v>
      </c>
      <c r="BR470" s="81">
        <v>0</v>
      </c>
      <c r="BS470" s="81">
        <v>0</v>
      </c>
      <c r="BT470"/>
      <c r="BU470" s="80"/>
      <c r="BV470" s="80"/>
      <c r="BW470" s="80"/>
      <c r="BX470" s="80"/>
      <c r="BY470" s="80"/>
      <c r="BZ470" s="80"/>
      <c r="CA470" s="80"/>
      <c r="CB470" s="80"/>
      <c r="CC470" s="80"/>
    </row>
    <row r="471" spans="1:81">
      <c r="A471" s="80" t="s">
        <v>2327</v>
      </c>
      <c r="B471" s="80">
        <v>75</v>
      </c>
      <c r="C471" s="80">
        <v>7</v>
      </c>
      <c r="D471" s="80">
        <v>5</v>
      </c>
      <c r="E471" s="80">
        <v>2010</v>
      </c>
      <c r="F471" s="80" t="s">
        <v>86</v>
      </c>
      <c r="G471" s="80" t="s">
        <v>2320</v>
      </c>
      <c r="H471" s="80" t="s">
        <v>2321</v>
      </c>
      <c r="I471" s="177"/>
      <c r="J471" s="81">
        <v>19.453474615800936</v>
      </c>
      <c r="K471" s="81">
        <v>0.58820200540277368</v>
      </c>
      <c r="L471" s="81">
        <v>1.3009759901849569</v>
      </c>
      <c r="M471" s="81">
        <v>8.5255973015729314</v>
      </c>
      <c r="N471" s="81">
        <v>7.933326474348898</v>
      </c>
      <c r="O471" s="81">
        <v>6.3696964568312948</v>
      </c>
      <c r="P471" s="81">
        <v>5.5747129758904306</v>
      </c>
      <c r="Q471" s="81">
        <v>0.33207167120238523</v>
      </c>
      <c r="R471" s="81">
        <v>0</v>
      </c>
      <c r="S471" s="81">
        <v>0.49274520319388171</v>
      </c>
      <c r="T471" s="82"/>
      <c r="U471" s="81">
        <v>2397600</v>
      </c>
      <c r="V471" s="81">
        <v>296</v>
      </c>
      <c r="W471" s="81">
        <v>29</v>
      </c>
      <c r="X471" s="81">
        <v>1684</v>
      </c>
      <c r="Y471" s="81">
        <v>1962</v>
      </c>
      <c r="Z471" s="81">
        <v>3235</v>
      </c>
      <c r="AA471" s="81">
        <v>1094</v>
      </c>
      <c r="AB471" s="81">
        <v>5458</v>
      </c>
      <c r="AC471" s="81">
        <v>0</v>
      </c>
      <c r="AD471" s="81">
        <v>0.49274520319388171</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12.919</v>
      </c>
      <c r="BJ471" s="81">
        <v>369.4</v>
      </c>
      <c r="BK471" s="81">
        <v>0</v>
      </c>
      <c r="BL471" s="81">
        <v>0</v>
      </c>
      <c r="BM471" s="82"/>
      <c r="BN471" s="81">
        <v>0</v>
      </c>
      <c r="BO471" s="81">
        <v>0</v>
      </c>
      <c r="BP471" s="81">
        <v>3</v>
      </c>
      <c r="BQ471" s="81">
        <v>1</v>
      </c>
      <c r="BR471" s="81">
        <v>0</v>
      </c>
      <c r="BS471" s="81">
        <v>0</v>
      </c>
      <c r="BT471"/>
      <c r="BU471" s="80">
        <v>376.91899999999998</v>
      </c>
      <c r="BV471" s="80">
        <v>0</v>
      </c>
      <c r="BW471" s="80">
        <v>0</v>
      </c>
      <c r="BX471" s="80">
        <v>0</v>
      </c>
      <c r="BY471" s="80">
        <v>5.4</v>
      </c>
      <c r="BZ471" s="80">
        <v>0</v>
      </c>
      <c r="CA471" s="80">
        <v>0</v>
      </c>
      <c r="CB471" s="80">
        <v>0</v>
      </c>
      <c r="CC471" s="80">
        <v>0</v>
      </c>
    </row>
    <row r="472" spans="1:81">
      <c r="A472" s="80" t="s">
        <v>2328</v>
      </c>
      <c r="B472" s="80">
        <v>76</v>
      </c>
      <c r="C472" s="80">
        <v>8</v>
      </c>
      <c r="D472" s="80">
        <v>5</v>
      </c>
      <c r="E472" s="80">
        <v>2011</v>
      </c>
      <c r="F472" s="80" t="s">
        <v>87</v>
      </c>
      <c r="G472" s="80" t="s">
        <v>2320</v>
      </c>
      <c r="H472" s="80" t="s">
        <v>2321</v>
      </c>
      <c r="I472" s="177"/>
      <c r="J472" s="81">
        <v>12.572089422072263</v>
      </c>
      <c r="K472" s="81">
        <v>0.79011074011509586</v>
      </c>
      <c r="L472" s="81">
        <v>1.2145258373478665</v>
      </c>
      <c r="M472" s="81">
        <v>9.9221177470168733</v>
      </c>
      <c r="N472" s="81">
        <v>9.0398225222826039</v>
      </c>
      <c r="O472" s="81">
        <v>6.2092045388595194</v>
      </c>
      <c r="P472" s="81">
        <v>5.3789732845394678</v>
      </c>
      <c r="Q472" s="81">
        <v>0.37033097232405776</v>
      </c>
      <c r="R472" s="81">
        <v>0</v>
      </c>
      <c r="S472" s="81">
        <v>5.6775816602217047E-2</v>
      </c>
      <c r="T472" s="82"/>
      <c r="U472" s="81">
        <v>1277721</v>
      </c>
      <c r="V472" s="81">
        <v>296</v>
      </c>
      <c r="W472" s="81">
        <v>29</v>
      </c>
      <c r="X472" s="81">
        <v>1684</v>
      </c>
      <c r="Y472" s="81">
        <v>1910</v>
      </c>
      <c r="Z472" s="81">
        <v>3222</v>
      </c>
      <c r="AA472" s="81">
        <v>1087</v>
      </c>
      <c r="AB472" s="81">
        <v>5277</v>
      </c>
      <c r="AC472" s="81">
        <v>0</v>
      </c>
      <c r="AD472" s="81">
        <v>5.6775816602217047E-2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8.6890000000000001</v>
      </c>
      <c r="BJ472" s="81">
        <v>374.3</v>
      </c>
      <c r="BK472" s="81">
        <v>0</v>
      </c>
      <c r="BL472" s="81">
        <v>0</v>
      </c>
      <c r="BM472" s="82"/>
      <c r="BN472" s="81">
        <v>0</v>
      </c>
      <c r="BO472" s="81">
        <v>0</v>
      </c>
      <c r="BP472" s="81">
        <v>3</v>
      </c>
      <c r="BQ472" s="81">
        <v>1</v>
      </c>
      <c r="BR472" s="81">
        <v>0</v>
      </c>
      <c r="BS472" s="81">
        <v>0</v>
      </c>
      <c r="BT472"/>
      <c r="BU472" s="80">
        <v>377.68900000000002</v>
      </c>
      <c r="BV472" s="80">
        <v>0</v>
      </c>
      <c r="BW472" s="80">
        <v>0</v>
      </c>
      <c r="BX472" s="80">
        <v>0</v>
      </c>
      <c r="BY472" s="80">
        <v>5.3</v>
      </c>
      <c r="BZ472" s="80">
        <v>0</v>
      </c>
      <c r="CA472" s="80">
        <v>0</v>
      </c>
      <c r="CB472" s="80">
        <v>0</v>
      </c>
      <c r="CC472" s="80">
        <v>0</v>
      </c>
    </row>
    <row r="473" spans="1:81">
      <c r="A473" s="80" t="s">
        <v>2329</v>
      </c>
      <c r="B473" s="80">
        <v>77</v>
      </c>
      <c r="C473" s="80">
        <v>9</v>
      </c>
      <c r="D473" s="80">
        <v>5</v>
      </c>
      <c r="E473" s="80">
        <v>2012</v>
      </c>
      <c r="F473" s="80" t="s">
        <v>88</v>
      </c>
      <c r="G473" s="80" t="s">
        <v>2320</v>
      </c>
      <c r="H473" s="80" t="s">
        <v>2321</v>
      </c>
      <c r="I473" s="177"/>
      <c r="J473" s="81">
        <v>17.08123953876305</v>
      </c>
      <c r="K473" s="81">
        <v>0.74173237800863823</v>
      </c>
      <c r="L473" s="81">
        <v>1.2181531690656962</v>
      </c>
      <c r="M473" s="81">
        <v>11.163581806395635</v>
      </c>
      <c r="N473" s="81">
        <v>9.5819530274080531</v>
      </c>
      <c r="O473" s="81">
        <v>6.4490494501395403</v>
      </c>
      <c r="P473" s="81">
        <v>5.8126832249039175</v>
      </c>
      <c r="Q473" s="81">
        <v>0.39709470248961048</v>
      </c>
      <c r="R473" s="81">
        <v>0</v>
      </c>
      <c r="S473" s="81">
        <v>0.12087762587561003</v>
      </c>
      <c r="T473" s="82"/>
      <c r="U473" s="81">
        <v>1592070</v>
      </c>
      <c r="V473" s="81">
        <v>296</v>
      </c>
      <c r="W473" s="81">
        <v>29</v>
      </c>
      <c r="X473" s="81">
        <v>1684</v>
      </c>
      <c r="Y473" s="81">
        <v>1904</v>
      </c>
      <c r="Z473" s="81">
        <v>3373</v>
      </c>
      <c r="AA473" s="81">
        <v>1168</v>
      </c>
      <c r="AB473" s="81">
        <v>5208</v>
      </c>
      <c r="AC473" s="81">
        <v>0</v>
      </c>
      <c r="AD473" s="81">
        <v>0.12087762587561003</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8.9269999999999996</v>
      </c>
      <c r="BJ473" s="81">
        <v>431.77300000000002</v>
      </c>
      <c r="BK473" s="81">
        <v>0</v>
      </c>
      <c r="BL473" s="81">
        <v>0</v>
      </c>
      <c r="BM473" s="82"/>
      <c r="BN473" s="81">
        <v>0</v>
      </c>
      <c r="BO473" s="81">
        <v>0</v>
      </c>
      <c r="BP473" s="81">
        <v>2</v>
      </c>
      <c r="BQ473" s="81">
        <v>1</v>
      </c>
      <c r="BR473" s="81">
        <v>0</v>
      </c>
      <c r="BS473" s="81">
        <v>0</v>
      </c>
      <c r="BT473"/>
      <c r="BU473" s="80">
        <v>436.1</v>
      </c>
      <c r="BV473" s="80">
        <v>0</v>
      </c>
      <c r="BW473" s="80">
        <v>0</v>
      </c>
      <c r="BX473" s="80">
        <v>0</v>
      </c>
      <c r="BY473" s="80">
        <v>4.5999999999999996</v>
      </c>
      <c r="BZ473" s="80">
        <v>0</v>
      </c>
      <c r="CA473" s="80">
        <v>0</v>
      </c>
      <c r="CB473" s="80">
        <v>0</v>
      </c>
      <c r="CC473" s="80">
        <v>0</v>
      </c>
    </row>
    <row r="474" spans="1:81">
      <c r="A474" s="80" t="s">
        <v>2330</v>
      </c>
      <c r="B474" s="80">
        <v>78</v>
      </c>
      <c r="C474" s="80">
        <v>10</v>
      </c>
      <c r="D474" s="80">
        <v>5</v>
      </c>
      <c r="E474" s="80">
        <v>2013</v>
      </c>
      <c r="F474" s="80" t="s">
        <v>89</v>
      </c>
      <c r="G474" s="80" t="s">
        <v>2320</v>
      </c>
      <c r="H474" s="80" t="s">
        <v>2321</v>
      </c>
      <c r="I474" s="177"/>
      <c r="J474" s="81">
        <v>13.515913087502135</v>
      </c>
      <c r="K474" s="81">
        <v>0.62971181131908338</v>
      </c>
      <c r="L474" s="81">
        <v>0.88370576842536874</v>
      </c>
      <c r="M474" s="81">
        <v>9.6348754433131951</v>
      </c>
      <c r="N474" s="81">
        <v>9.6078277109787038</v>
      </c>
      <c r="O474" s="81">
        <v>6.3308188066785922</v>
      </c>
      <c r="P474" s="81">
        <v>6.1442973388876911</v>
      </c>
      <c r="Q474" s="81">
        <v>0.40279381478974297</v>
      </c>
      <c r="R474" s="81">
        <v>0</v>
      </c>
      <c r="S474" s="81">
        <v>0.1881286533850976</v>
      </c>
      <c r="T474" s="82"/>
      <c r="U474" s="81">
        <v>1385032</v>
      </c>
      <c r="V474" s="81">
        <v>296</v>
      </c>
      <c r="W474" s="81">
        <v>29</v>
      </c>
      <c r="X474" s="81">
        <v>1684</v>
      </c>
      <c r="Y474" s="81">
        <v>1941</v>
      </c>
      <c r="Z474" s="81">
        <v>3459</v>
      </c>
      <c r="AA474" s="81">
        <v>1230</v>
      </c>
      <c r="AB474" s="81">
        <v>5207</v>
      </c>
      <c r="AC474" s="81">
        <v>0</v>
      </c>
      <c r="AD474" s="81">
        <v>0.1881286533850976</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10.657</v>
      </c>
      <c r="BJ474" s="81">
        <v>591.02599999999995</v>
      </c>
      <c r="BK474" s="81">
        <v>0</v>
      </c>
      <c r="BL474" s="81">
        <v>0</v>
      </c>
      <c r="BM474" s="82"/>
      <c r="BN474" s="81">
        <v>0</v>
      </c>
      <c r="BO474" s="81">
        <v>0</v>
      </c>
      <c r="BP474" s="81">
        <v>2</v>
      </c>
      <c r="BQ474" s="81">
        <v>1</v>
      </c>
      <c r="BR474" s="81">
        <v>0</v>
      </c>
      <c r="BS474" s="81">
        <v>0</v>
      </c>
      <c r="BT474"/>
      <c r="BU474" s="80">
        <v>587.88699999999994</v>
      </c>
      <c r="BV474" s="80">
        <v>0</v>
      </c>
      <c r="BW474" s="80">
        <v>0</v>
      </c>
      <c r="BX474" s="80">
        <v>0</v>
      </c>
      <c r="BY474" s="80">
        <v>13.795999999999999</v>
      </c>
      <c r="BZ474" s="80">
        <v>0</v>
      </c>
      <c r="CA474" s="80">
        <v>0</v>
      </c>
      <c r="CB474" s="80">
        <v>0</v>
      </c>
      <c r="CC474" s="80">
        <v>0</v>
      </c>
    </row>
    <row r="475" spans="1:81">
      <c r="A475" s="80" t="s">
        <v>2331</v>
      </c>
      <c r="B475" s="80">
        <v>79</v>
      </c>
      <c r="C475" s="80">
        <v>11</v>
      </c>
      <c r="D475" s="80">
        <v>5</v>
      </c>
      <c r="E475" s="80">
        <v>2014</v>
      </c>
      <c r="F475" s="80" t="s">
        <v>90</v>
      </c>
      <c r="G475" s="80" t="s">
        <v>2320</v>
      </c>
      <c r="H475" s="80" t="s">
        <v>2321</v>
      </c>
      <c r="I475" s="177"/>
      <c r="J475" s="81">
        <v>13.699530423901567</v>
      </c>
      <c r="K475" s="81">
        <v>0.81574232260516677</v>
      </c>
      <c r="L475" s="81">
        <v>1.4686447754545493</v>
      </c>
      <c r="M475" s="81">
        <v>11.917639338441459</v>
      </c>
      <c r="N475" s="81">
        <v>9.5676005350061555</v>
      </c>
      <c r="O475" s="81">
        <v>6.1447766346824926</v>
      </c>
      <c r="P475" s="81">
        <v>6.7687730608843246</v>
      </c>
      <c r="Q475" s="81">
        <v>0.38208350887371734</v>
      </c>
      <c r="R475" s="81">
        <v>0</v>
      </c>
      <c r="S475" s="81">
        <v>0.16099657783220098</v>
      </c>
      <c r="T475" s="82"/>
      <c r="U475" s="81">
        <v>1509864</v>
      </c>
      <c r="V475" s="81">
        <v>353</v>
      </c>
      <c r="W475" s="81">
        <v>32</v>
      </c>
      <c r="X475" s="81">
        <v>1863</v>
      </c>
      <c r="Y475" s="81">
        <v>1979</v>
      </c>
      <c r="Z475" s="81">
        <v>3536</v>
      </c>
      <c r="AA475" s="81">
        <v>1348</v>
      </c>
      <c r="AB475" s="81">
        <v>5148</v>
      </c>
      <c r="AC475" s="81">
        <v>0</v>
      </c>
      <c r="AD475" s="81">
        <v>0.16099657783220098</v>
      </c>
      <c r="AE475" s="82"/>
      <c r="AF475" s="81">
        <v>14521635.99483216</v>
      </c>
      <c r="AG475" s="81">
        <v>642475.99631016329</v>
      </c>
      <c r="AH475" s="81">
        <v>328113.00424455875</v>
      </c>
      <c r="AI475" s="81">
        <v>12814257.451127917</v>
      </c>
      <c r="AJ475" s="81">
        <v>11863357.176567256</v>
      </c>
      <c r="AK475" s="81">
        <v>0</v>
      </c>
      <c r="AL475" s="81">
        <v>0</v>
      </c>
      <c r="AM475" s="81">
        <v>706743.47232934716</v>
      </c>
      <c r="AN475" s="81">
        <v>0</v>
      </c>
      <c r="AO475" s="81">
        <v>0</v>
      </c>
      <c r="AP475" s="82"/>
      <c r="AQ475" s="81">
        <v>80</v>
      </c>
      <c r="AR475" s="81">
        <v>26</v>
      </c>
      <c r="AS475" s="81">
        <v>0</v>
      </c>
      <c r="AT475" s="81">
        <v>0</v>
      </c>
      <c r="AU475" s="81">
        <v>0</v>
      </c>
      <c r="AV475" s="81">
        <v>0</v>
      </c>
      <c r="AW475" s="81" t="s">
        <v>564</v>
      </c>
      <c r="AX475" s="82"/>
      <c r="AY475" s="81">
        <v>335.7</v>
      </c>
      <c r="AZ475" s="81">
        <v>3857.2</v>
      </c>
      <c r="BA475" s="81">
        <v>0</v>
      </c>
      <c r="BB475" s="81">
        <v>0</v>
      </c>
      <c r="BC475" s="81">
        <v>0</v>
      </c>
      <c r="BD475" s="81">
        <v>0</v>
      </c>
      <c r="BE475" s="81" t="s">
        <v>564</v>
      </c>
      <c r="BF475" s="82"/>
      <c r="BG475" s="81">
        <v>0</v>
      </c>
      <c r="BH475" s="81">
        <v>0</v>
      </c>
      <c r="BI475" s="81">
        <v>16.472999999999999</v>
      </c>
      <c r="BJ475" s="81">
        <v>517.46600000000001</v>
      </c>
      <c r="BK475" s="81">
        <v>0</v>
      </c>
      <c r="BL475" s="81">
        <v>0</v>
      </c>
      <c r="BM475" s="82"/>
      <c r="BN475" s="81">
        <v>0</v>
      </c>
      <c r="BO475" s="81">
        <v>0</v>
      </c>
      <c r="BP475" s="81">
        <v>3</v>
      </c>
      <c r="BQ475" s="81">
        <v>1</v>
      </c>
      <c r="BR475" s="81">
        <v>0</v>
      </c>
      <c r="BS475" s="81">
        <v>0</v>
      </c>
      <c r="BT475"/>
      <c r="BU475" s="80">
        <v>521.93899999999996</v>
      </c>
      <c r="BV475" s="80">
        <v>0</v>
      </c>
      <c r="BW475" s="80">
        <v>0</v>
      </c>
      <c r="BX475" s="80">
        <v>0</v>
      </c>
      <c r="BY475" s="80">
        <v>12</v>
      </c>
      <c r="BZ475" s="80">
        <v>0</v>
      </c>
      <c r="CA475" s="80">
        <v>0</v>
      </c>
      <c r="CB475" s="80">
        <v>0</v>
      </c>
      <c r="CC475" s="80">
        <v>0</v>
      </c>
    </row>
    <row r="476" spans="1:81">
      <c r="A476" s="80" t="s">
        <v>2332</v>
      </c>
      <c r="B476" s="80">
        <v>80</v>
      </c>
      <c r="C476" s="80">
        <v>12</v>
      </c>
      <c r="D476" s="80">
        <v>5</v>
      </c>
      <c r="E476" s="80">
        <v>2015</v>
      </c>
      <c r="F476" s="80" t="s">
        <v>91</v>
      </c>
      <c r="G476" s="80" t="s">
        <v>2320</v>
      </c>
      <c r="H476" s="80" t="s">
        <v>2321</v>
      </c>
      <c r="I476" s="177"/>
      <c r="J476" s="81">
        <v>11.099946360917251</v>
      </c>
      <c r="K476" s="81">
        <v>0.82439547163421978</v>
      </c>
      <c r="L476" s="81">
        <v>1.4939168287295059</v>
      </c>
      <c r="M476" s="81">
        <v>11.724557772886065</v>
      </c>
      <c r="N476" s="81">
        <v>8.9946146411576429</v>
      </c>
      <c r="O476" s="81">
        <v>6.2289971618885449</v>
      </c>
      <c r="P476" s="81">
        <v>7.1509960360594285</v>
      </c>
      <c r="Q476" s="81">
        <v>0.37106182992300035</v>
      </c>
      <c r="R476" s="81">
        <v>0</v>
      </c>
      <c r="S476" s="81">
        <v>0.3763004194142871</v>
      </c>
      <c r="T476" s="82"/>
      <c r="U476" s="81">
        <v>1354519</v>
      </c>
      <c r="V476" s="81">
        <v>353</v>
      </c>
      <c r="W476" s="81">
        <v>32</v>
      </c>
      <c r="X476" s="81">
        <v>1863</v>
      </c>
      <c r="Y476" s="81">
        <v>2075</v>
      </c>
      <c r="Z476" s="81">
        <v>3619</v>
      </c>
      <c r="AA476" s="81">
        <v>1423</v>
      </c>
      <c r="AB476" s="81">
        <v>5107</v>
      </c>
      <c r="AC476" s="81">
        <v>0</v>
      </c>
      <c r="AD476" s="81">
        <v>0.3763004194142871</v>
      </c>
      <c r="AE476" s="82"/>
      <c r="AF476" s="81">
        <v>11806904.106083227</v>
      </c>
      <c r="AG476" s="81">
        <v>606224.03304352995</v>
      </c>
      <c r="AH476" s="81">
        <v>259842.57548384403</v>
      </c>
      <c r="AI476" s="81">
        <v>13126921.949456351</v>
      </c>
      <c r="AJ476" s="81">
        <v>11371091.215262726</v>
      </c>
      <c r="AK476" s="81">
        <v>0</v>
      </c>
      <c r="AL476" s="81">
        <v>0</v>
      </c>
      <c r="AM476" s="81">
        <v>699892.92694073671</v>
      </c>
      <c r="AN476" s="81">
        <v>0</v>
      </c>
      <c r="AO476" s="81">
        <v>0</v>
      </c>
      <c r="AP476" s="82"/>
      <c r="AQ476" s="81">
        <v>103</v>
      </c>
      <c r="AR476" s="81">
        <v>41</v>
      </c>
      <c r="AS476" s="81">
        <v>0</v>
      </c>
      <c r="AT476" s="81">
        <v>0</v>
      </c>
      <c r="AU476" s="81">
        <v>0</v>
      </c>
      <c r="AV476" s="81">
        <v>0</v>
      </c>
      <c r="AW476" s="81" t="s">
        <v>564</v>
      </c>
      <c r="AX476" s="82"/>
      <c r="AY476" s="81">
        <v>464.9</v>
      </c>
      <c r="AZ476" s="81">
        <v>7910.9</v>
      </c>
      <c r="BA476" s="81">
        <v>0</v>
      </c>
      <c r="BB476" s="81">
        <v>0</v>
      </c>
      <c r="BC476" s="81">
        <v>0</v>
      </c>
      <c r="BD476" s="81">
        <v>0</v>
      </c>
      <c r="BE476" s="81" t="s">
        <v>564</v>
      </c>
      <c r="BF476" s="82"/>
      <c r="BG476" s="81">
        <v>0</v>
      </c>
      <c r="BH476" s="81">
        <v>0</v>
      </c>
      <c r="BI476" s="81">
        <v>16.128</v>
      </c>
      <c r="BJ476" s="81">
        <v>508.58199999999999</v>
      </c>
      <c r="BK476" s="81">
        <v>0</v>
      </c>
      <c r="BL476" s="81">
        <v>0</v>
      </c>
      <c r="BM476" s="82"/>
      <c r="BN476" s="81">
        <v>0</v>
      </c>
      <c r="BO476" s="81">
        <v>0</v>
      </c>
      <c r="BP476" s="81">
        <v>3</v>
      </c>
      <c r="BQ476" s="81">
        <v>2</v>
      </c>
      <c r="BR476" s="81">
        <v>0</v>
      </c>
      <c r="BS476" s="81">
        <v>0</v>
      </c>
      <c r="BT476"/>
      <c r="BU476" s="80">
        <v>510.71</v>
      </c>
      <c r="BV476" s="80">
        <v>0</v>
      </c>
      <c r="BW476" s="80">
        <v>0</v>
      </c>
      <c r="BX476" s="80">
        <v>0</v>
      </c>
      <c r="BY476" s="80">
        <v>14</v>
      </c>
      <c r="BZ476" s="80">
        <v>0</v>
      </c>
      <c r="CA476" s="80">
        <v>0</v>
      </c>
      <c r="CB476" s="80">
        <v>0</v>
      </c>
      <c r="CC476" s="80">
        <v>0</v>
      </c>
    </row>
    <row r="477" spans="1:81">
      <c r="A477" s="80" t="s">
        <v>2333</v>
      </c>
      <c r="B477" s="80">
        <v>81</v>
      </c>
      <c r="C477" s="80">
        <v>13</v>
      </c>
      <c r="D477" s="80">
        <v>5</v>
      </c>
      <c r="E477" s="80">
        <v>2016</v>
      </c>
      <c r="F477" s="80" t="s">
        <v>92</v>
      </c>
      <c r="G477" s="80" t="s">
        <v>2320</v>
      </c>
      <c r="H477" s="80" t="s">
        <v>2321</v>
      </c>
      <c r="I477" s="177"/>
      <c r="J477" s="81">
        <v>12.137726487026484</v>
      </c>
      <c r="K477" s="81">
        <v>0.84684197506222769</v>
      </c>
      <c r="L477" s="81">
        <v>1.6379207307240464</v>
      </c>
      <c r="M477" s="81">
        <v>8.5656619981620512</v>
      </c>
      <c r="N477" s="81">
        <v>8.4251101062851355</v>
      </c>
      <c r="O477" s="81">
        <v>6.3352868783659924</v>
      </c>
      <c r="P477" s="81">
        <v>7.2346369598164095</v>
      </c>
      <c r="Q477" s="81">
        <v>0.35549099617562352</v>
      </c>
      <c r="R477" s="81">
        <v>0</v>
      </c>
      <c r="S477" s="81">
        <v>0.23942733425297993</v>
      </c>
      <c r="T477" s="82"/>
      <c r="U477" s="81">
        <v>1459552</v>
      </c>
      <c r="V477" s="81">
        <v>353</v>
      </c>
      <c r="W477" s="81">
        <v>32</v>
      </c>
      <c r="X477" s="81">
        <v>1863</v>
      </c>
      <c r="Y477" s="81">
        <v>2089</v>
      </c>
      <c r="Z477" s="81">
        <v>3726</v>
      </c>
      <c r="AA477" s="81">
        <v>1489</v>
      </c>
      <c r="AB477" s="81">
        <v>5033</v>
      </c>
      <c r="AC477" s="81">
        <v>0</v>
      </c>
      <c r="AD477" s="81">
        <v>0.23942733425297991</v>
      </c>
      <c r="AE477" s="82"/>
      <c r="AF477" s="81">
        <v>13479159.28254926</v>
      </c>
      <c r="AG477" s="81">
        <v>597570.87726062106</v>
      </c>
      <c r="AH477" s="81">
        <v>228612.1716736102</v>
      </c>
      <c r="AI477" s="81">
        <v>11692420.00674817</v>
      </c>
      <c r="AJ477" s="81">
        <v>10665970.50477615</v>
      </c>
      <c r="AK477" s="81">
        <v>0</v>
      </c>
      <c r="AL477" s="81">
        <v>0</v>
      </c>
      <c r="AM477" s="81">
        <v>690287.4066257755</v>
      </c>
      <c r="AN477" s="81">
        <v>0</v>
      </c>
      <c r="AO477" s="81">
        <v>0</v>
      </c>
      <c r="AP477" s="82"/>
      <c r="AQ477" s="81">
        <v>118</v>
      </c>
      <c r="AR477" s="81">
        <v>58</v>
      </c>
      <c r="AS477" s="81">
        <v>0</v>
      </c>
      <c r="AT477" s="81">
        <v>0</v>
      </c>
      <c r="AU477" s="81">
        <v>0</v>
      </c>
      <c r="AV477" s="81">
        <v>0</v>
      </c>
      <c r="AW477" s="81" t="s">
        <v>564</v>
      </c>
      <c r="AX477" s="82"/>
      <c r="AY477" s="81">
        <v>545.79999999999995</v>
      </c>
      <c r="AZ477" s="81">
        <v>8275.5</v>
      </c>
      <c r="BA477" s="81">
        <v>0</v>
      </c>
      <c r="BB477" s="81">
        <v>0</v>
      </c>
      <c r="BC477" s="81">
        <v>0</v>
      </c>
      <c r="BD477" s="81">
        <v>0</v>
      </c>
      <c r="BE477" s="81" t="s">
        <v>564</v>
      </c>
      <c r="BF477" s="82"/>
      <c r="BG477" s="81">
        <v>0</v>
      </c>
      <c r="BH477" s="81">
        <v>0</v>
      </c>
      <c r="BI477" s="81">
        <v>21.535</v>
      </c>
      <c r="BJ477" s="81">
        <v>497.02</v>
      </c>
      <c r="BK477" s="81">
        <v>0</v>
      </c>
      <c r="BL477" s="81">
        <v>0</v>
      </c>
      <c r="BM477" s="82"/>
      <c r="BN477" s="81">
        <v>0</v>
      </c>
      <c r="BO477" s="81">
        <v>0</v>
      </c>
      <c r="BP477" s="81">
        <v>4</v>
      </c>
      <c r="BQ477" s="81">
        <v>1</v>
      </c>
      <c r="BR477" s="81">
        <v>0</v>
      </c>
      <c r="BS477" s="81">
        <v>0</v>
      </c>
      <c r="BT477"/>
      <c r="BU477" s="80">
        <v>505.55500000000001</v>
      </c>
      <c r="BV477" s="80">
        <v>0</v>
      </c>
      <c r="BW477" s="80">
        <v>0</v>
      </c>
      <c r="BX477" s="80">
        <v>0</v>
      </c>
      <c r="BY477" s="80">
        <v>13</v>
      </c>
      <c r="BZ477" s="80">
        <v>0</v>
      </c>
      <c r="CA477" s="80">
        <v>0</v>
      </c>
      <c r="CB477" s="80">
        <v>0</v>
      </c>
      <c r="CC477" s="80">
        <v>0</v>
      </c>
    </row>
    <row r="478" spans="1:81">
      <c r="A478" s="80" t="s">
        <v>2334</v>
      </c>
      <c r="B478" s="80">
        <v>82</v>
      </c>
      <c r="C478" s="80">
        <v>14</v>
      </c>
      <c r="D478" s="80">
        <v>5</v>
      </c>
      <c r="E478" s="80">
        <v>2017</v>
      </c>
      <c r="F478" s="80" t="s">
        <v>71</v>
      </c>
      <c r="G478" s="80" t="s">
        <v>2320</v>
      </c>
      <c r="H478" s="80" t="s">
        <v>2321</v>
      </c>
      <c r="I478" s="177"/>
      <c r="J478" s="81">
        <v>11.738292674367258</v>
      </c>
      <c r="K478" s="81">
        <v>0.87043528616092791</v>
      </c>
      <c r="L478" s="81">
        <v>1.6969368740277559</v>
      </c>
      <c r="M478" s="81">
        <v>7.9393618297938842</v>
      </c>
      <c r="N478" s="81">
        <v>8.9661762123050153</v>
      </c>
      <c r="O478" s="81">
        <v>6.369058945213796</v>
      </c>
      <c r="P478" s="81">
        <v>7.2226037237306375</v>
      </c>
      <c r="Q478" s="81">
        <v>0.33460492778183809</v>
      </c>
      <c r="R478" s="81">
        <v>0</v>
      </c>
      <c r="S478" s="81">
        <v>0.23781675089390297</v>
      </c>
      <c r="T478" s="82"/>
      <c r="U478" s="81">
        <v>1492270</v>
      </c>
      <c r="V478" s="81">
        <v>353</v>
      </c>
      <c r="W478" s="81">
        <v>32</v>
      </c>
      <c r="X478" s="81">
        <v>1863</v>
      </c>
      <c r="Y478" s="81">
        <v>2095</v>
      </c>
      <c r="Z478" s="81">
        <v>3808</v>
      </c>
      <c r="AA478" s="81">
        <v>1496</v>
      </c>
      <c r="AB478" s="81">
        <v>4899</v>
      </c>
      <c r="AC478" s="81">
        <v>0</v>
      </c>
      <c r="AD478" s="81">
        <v>0.237816750893903</v>
      </c>
      <c r="AE478" s="82"/>
      <c r="AF478" s="81">
        <v>13322111.15772178</v>
      </c>
      <c r="AG478" s="81">
        <v>625966.0058029067</v>
      </c>
      <c r="AH478" s="81">
        <v>320138.50233511429</v>
      </c>
      <c r="AI478" s="81">
        <v>11469628.112304449</v>
      </c>
      <c r="AJ478" s="81">
        <v>11421293.420557341</v>
      </c>
      <c r="AK478" s="81">
        <v>0</v>
      </c>
      <c r="AL478" s="81">
        <v>0</v>
      </c>
      <c r="AM478" s="81">
        <v>672960.35577742709</v>
      </c>
      <c r="AN478" s="81">
        <v>0</v>
      </c>
      <c r="AO478" s="81">
        <v>0</v>
      </c>
      <c r="AP478" s="82"/>
      <c r="AQ478" s="81">
        <v>129</v>
      </c>
      <c r="AR478" s="81">
        <v>59</v>
      </c>
      <c r="AS478" s="81">
        <v>0</v>
      </c>
      <c r="AT478" s="81">
        <v>0</v>
      </c>
      <c r="AU478" s="81">
        <v>0</v>
      </c>
      <c r="AV478" s="81">
        <v>0</v>
      </c>
      <c r="AW478" s="81" t="s">
        <v>564</v>
      </c>
      <c r="AX478" s="82"/>
      <c r="AY478" s="81">
        <v>604.29999999999995</v>
      </c>
      <c r="AZ478" s="81">
        <v>8286.5</v>
      </c>
      <c r="BA478" s="81">
        <v>0</v>
      </c>
      <c r="BB478" s="81">
        <v>0</v>
      </c>
      <c r="BC478" s="81">
        <v>0</v>
      </c>
      <c r="BD478" s="81">
        <v>0</v>
      </c>
      <c r="BE478" s="81" t="s">
        <v>564</v>
      </c>
      <c r="BF478" s="82"/>
      <c r="BG478" s="81">
        <v>0</v>
      </c>
      <c r="BH478" s="81">
        <v>0</v>
      </c>
      <c r="BI478" s="81">
        <v>14.964</v>
      </c>
      <c r="BJ478" s="81">
        <v>442.762</v>
      </c>
      <c r="BK478" s="81">
        <v>0</v>
      </c>
      <c r="BL478" s="81">
        <v>0</v>
      </c>
      <c r="BM478" s="82"/>
      <c r="BN478" s="81">
        <v>0</v>
      </c>
      <c r="BO478" s="81">
        <v>0</v>
      </c>
      <c r="BP478" s="81">
        <v>3</v>
      </c>
      <c r="BQ478" s="81">
        <v>1</v>
      </c>
      <c r="BR478" s="81">
        <v>0</v>
      </c>
      <c r="BS478" s="81">
        <v>0</v>
      </c>
      <c r="BT478"/>
      <c r="BU478" s="80">
        <v>457.726</v>
      </c>
      <c r="BV478" s="80">
        <v>0</v>
      </c>
      <c r="BW478" s="80">
        <v>0</v>
      </c>
      <c r="BX478" s="80">
        <v>0</v>
      </c>
      <c r="BY478" s="80">
        <v>0</v>
      </c>
      <c r="BZ478" s="80">
        <v>0</v>
      </c>
      <c r="CA478" s="80">
        <v>0</v>
      </c>
      <c r="CB478" s="80">
        <v>0</v>
      </c>
      <c r="CC478" s="80">
        <v>0</v>
      </c>
    </row>
    <row r="479" spans="1:81">
      <c r="A479" s="80" t="s">
        <v>2335</v>
      </c>
      <c r="B479" s="80">
        <v>83</v>
      </c>
      <c r="C479" s="80">
        <v>15</v>
      </c>
      <c r="D479" s="80">
        <v>5</v>
      </c>
      <c r="E479" s="80">
        <v>2018</v>
      </c>
      <c r="F479" s="80" t="s">
        <v>93</v>
      </c>
      <c r="G479" s="80" t="s">
        <v>2320</v>
      </c>
      <c r="H479" s="80" t="s">
        <v>2321</v>
      </c>
      <c r="I479" s="177"/>
      <c r="J479" s="81">
        <v>12.310438775975483</v>
      </c>
      <c r="K479" s="81">
        <v>0.82734153272093636</v>
      </c>
      <c r="L479" s="81">
        <v>1.5387718863326185</v>
      </c>
      <c r="M479" s="81">
        <v>8.4209241688177912</v>
      </c>
      <c r="N479" s="81">
        <v>8.1710406325074363</v>
      </c>
      <c r="O479" s="81">
        <v>6.2756562034911285</v>
      </c>
      <c r="P479" s="81">
        <v>7.1124691305825944</v>
      </c>
      <c r="Q479" s="81">
        <v>0.30276417997113475</v>
      </c>
      <c r="R479" s="81">
        <v>0</v>
      </c>
      <c r="S479" s="81">
        <v>0.33172439626126871</v>
      </c>
      <c r="T479" s="82"/>
      <c r="U479" s="81">
        <v>1509293</v>
      </c>
      <c r="V479" s="81">
        <v>353</v>
      </c>
      <c r="W479" s="81">
        <v>32</v>
      </c>
      <c r="X479" s="81">
        <v>1863</v>
      </c>
      <c r="Y479" s="81">
        <v>2080</v>
      </c>
      <c r="Z479" s="81">
        <v>3824</v>
      </c>
      <c r="AA479" s="81">
        <v>1488</v>
      </c>
      <c r="AB479" s="81">
        <v>4777</v>
      </c>
      <c r="AC479" s="81">
        <v>0</v>
      </c>
      <c r="AD479" s="81">
        <v>0.33172439626126871</v>
      </c>
      <c r="AE479" s="82"/>
      <c r="AF479" s="81">
        <v>14098738.098674551</v>
      </c>
      <c r="AG479" s="81">
        <v>556346.59131286107</v>
      </c>
      <c r="AH479" s="81">
        <v>303533.58759704093</v>
      </c>
      <c r="AI479" s="81">
        <v>11440601.803682171</v>
      </c>
      <c r="AJ479" s="81">
        <v>10371488.374740081</v>
      </c>
      <c r="AK479" s="81">
        <v>0</v>
      </c>
      <c r="AL479" s="81">
        <v>0</v>
      </c>
      <c r="AM479" s="81">
        <v>657559.35586954665</v>
      </c>
      <c r="AN479" s="81">
        <v>0</v>
      </c>
      <c r="AO479" s="81">
        <v>0</v>
      </c>
      <c r="AP479" s="82"/>
      <c r="AQ479" s="81">
        <v>142</v>
      </c>
      <c r="AR479" s="81">
        <v>64</v>
      </c>
      <c r="AS479" s="81">
        <v>0</v>
      </c>
      <c r="AT479" s="81">
        <v>0</v>
      </c>
      <c r="AU479" s="81">
        <v>0</v>
      </c>
      <c r="AV479" s="81">
        <v>0</v>
      </c>
      <c r="AW479" s="81" t="s">
        <v>564</v>
      </c>
      <c r="AX479" s="82"/>
      <c r="AY479" s="81">
        <v>675.1</v>
      </c>
      <c r="AZ479" s="81">
        <v>8390</v>
      </c>
      <c r="BA479" s="81">
        <v>0</v>
      </c>
      <c r="BB479" s="81">
        <v>0</v>
      </c>
      <c r="BC479" s="81">
        <v>0</v>
      </c>
      <c r="BD479" s="81">
        <v>0</v>
      </c>
      <c r="BE479" s="81" t="s">
        <v>564</v>
      </c>
      <c r="BF479" s="82"/>
      <c r="BG479" s="81">
        <v>0</v>
      </c>
      <c r="BH479" s="81">
        <v>0</v>
      </c>
      <c r="BI479" s="81">
        <v>24.524999999999999</v>
      </c>
      <c r="BJ479" s="81">
        <v>408</v>
      </c>
      <c r="BK479" s="81">
        <v>0</v>
      </c>
      <c r="BL479" s="81">
        <v>0</v>
      </c>
      <c r="BM479" s="82"/>
      <c r="BN479" s="81">
        <v>0</v>
      </c>
      <c r="BO479" s="81">
        <v>0</v>
      </c>
      <c r="BP479" s="81">
        <v>4</v>
      </c>
      <c r="BQ479" s="81">
        <v>1</v>
      </c>
      <c r="BR479" s="81">
        <v>0</v>
      </c>
      <c r="BS479" s="81">
        <v>0</v>
      </c>
      <c r="BT479"/>
      <c r="BU479" s="80">
        <v>418.52499999999998</v>
      </c>
      <c r="BV479" s="80">
        <v>0</v>
      </c>
      <c r="BW479" s="80">
        <v>0</v>
      </c>
      <c r="BX479" s="80">
        <v>0</v>
      </c>
      <c r="BY479" s="80">
        <v>14</v>
      </c>
      <c r="BZ479" s="80">
        <v>0</v>
      </c>
      <c r="CA479" s="80">
        <v>0</v>
      </c>
      <c r="CB479" s="80">
        <v>0</v>
      </c>
      <c r="CC479" s="80">
        <v>0</v>
      </c>
    </row>
    <row r="480" spans="1:81">
      <c r="A480" s="80" t="s">
        <v>2336</v>
      </c>
      <c r="B480" s="80">
        <v>84</v>
      </c>
      <c r="C480" s="80">
        <v>16</v>
      </c>
      <c r="D480" s="80">
        <v>5</v>
      </c>
      <c r="E480" s="80">
        <v>2019</v>
      </c>
      <c r="F480" s="80" t="s">
        <v>73</v>
      </c>
      <c r="G480" s="80" t="s">
        <v>2320</v>
      </c>
      <c r="H480" s="80" t="s">
        <v>2321</v>
      </c>
      <c r="I480" s="177"/>
      <c r="J480" s="81">
        <v>14.920939141927661</v>
      </c>
      <c r="K480" s="81">
        <v>0.76584573017606705</v>
      </c>
      <c r="L480" s="81">
        <v>1.5539327771953284</v>
      </c>
      <c r="M480" s="81">
        <v>8.4306114195052952</v>
      </c>
      <c r="N480" s="81">
        <v>8.2771467829892114</v>
      </c>
      <c r="O480" s="81">
        <v>6.1191385037147885</v>
      </c>
      <c r="P480" s="81">
        <v>7.7343831721462779</v>
      </c>
      <c r="Q480" s="81">
        <v>0.29583193888027515</v>
      </c>
      <c r="R480" s="81">
        <v>0</v>
      </c>
      <c r="S480" s="81">
        <v>0.43615877650639656</v>
      </c>
      <c r="T480" s="82"/>
      <c r="U480" s="81">
        <v>1832572</v>
      </c>
      <c r="V480" s="81">
        <v>353</v>
      </c>
      <c r="W480" s="81">
        <v>32</v>
      </c>
      <c r="X480" s="81">
        <v>1863</v>
      </c>
      <c r="Y480" s="81">
        <v>2164</v>
      </c>
      <c r="Z480" s="81">
        <v>3831</v>
      </c>
      <c r="AA480" s="81">
        <v>1606</v>
      </c>
      <c r="AB480" s="81">
        <v>4794</v>
      </c>
      <c r="AC480" s="81">
        <v>0</v>
      </c>
      <c r="AD480" s="81">
        <v>0.43615877650639662</v>
      </c>
      <c r="AE480" s="82"/>
      <c r="AF480" s="81">
        <v>18081183.853694919</v>
      </c>
      <c r="AG480" s="81">
        <v>538707.77634592704</v>
      </c>
      <c r="AH480" s="81">
        <v>318637.23445192992</v>
      </c>
      <c r="AI480" s="81">
        <v>12222439.186041011</v>
      </c>
      <c r="AJ480" s="81">
        <v>11017042.397425512</v>
      </c>
      <c r="AK480" s="81">
        <v>0</v>
      </c>
      <c r="AL480" s="81">
        <v>0</v>
      </c>
      <c r="AM480" s="81">
        <v>652906.71078732214</v>
      </c>
      <c r="AN480" s="81">
        <v>0</v>
      </c>
      <c r="AO480" s="81">
        <v>0</v>
      </c>
      <c r="AP480" s="82"/>
      <c r="AQ480" s="81">
        <v>150</v>
      </c>
      <c r="AR480" s="81">
        <v>68</v>
      </c>
      <c r="AS480" s="81">
        <v>0</v>
      </c>
      <c r="AT480" s="81">
        <v>0</v>
      </c>
      <c r="AU480" s="81">
        <v>0</v>
      </c>
      <c r="AV480" s="81">
        <v>0</v>
      </c>
      <c r="AW480" s="81" t="s">
        <v>564</v>
      </c>
      <c r="AX480" s="82"/>
      <c r="AY480" s="81">
        <v>710</v>
      </c>
      <c r="AZ480" s="81">
        <v>8587.9</v>
      </c>
      <c r="BA480" s="81">
        <v>0</v>
      </c>
      <c r="BB480" s="81">
        <v>0</v>
      </c>
      <c r="BC480" s="81">
        <v>0</v>
      </c>
      <c r="BD480" s="81">
        <v>0</v>
      </c>
      <c r="BE480" s="81" t="s">
        <v>564</v>
      </c>
      <c r="BF480" s="82"/>
      <c r="BG480" s="81">
        <v>0</v>
      </c>
      <c r="BH480" s="81">
        <v>0</v>
      </c>
      <c r="BI480" s="81">
        <v>24.812999999999999</v>
      </c>
      <c r="BJ480" s="81">
        <v>406.96699999999998</v>
      </c>
      <c r="BK480" s="81">
        <v>0</v>
      </c>
      <c r="BL480" s="81">
        <v>0</v>
      </c>
      <c r="BM480" s="82"/>
      <c r="BN480" s="81">
        <v>0</v>
      </c>
      <c r="BO480" s="81">
        <v>0</v>
      </c>
      <c r="BP480" s="81">
        <v>4</v>
      </c>
      <c r="BQ480" s="81">
        <v>1</v>
      </c>
      <c r="BR480" s="81">
        <v>0</v>
      </c>
      <c r="BS480" s="81">
        <v>0</v>
      </c>
      <c r="BT480"/>
      <c r="BU480" s="80">
        <v>417.58300000000003</v>
      </c>
      <c r="BV480" s="80">
        <v>0</v>
      </c>
      <c r="BW480" s="80">
        <v>0</v>
      </c>
      <c r="BX480" s="80">
        <v>0</v>
      </c>
      <c r="BY480" s="80">
        <v>14.196999999999999</v>
      </c>
      <c r="BZ480" s="80">
        <v>0</v>
      </c>
      <c r="CA480" s="80">
        <v>0</v>
      </c>
      <c r="CB480" s="80">
        <v>0</v>
      </c>
      <c r="CC480" s="80">
        <v>0</v>
      </c>
    </row>
    <row r="481" spans="1:81">
      <c r="A481" s="80" t="s">
        <v>2337</v>
      </c>
      <c r="B481" s="80">
        <v>85</v>
      </c>
      <c r="C481" s="80">
        <v>17</v>
      </c>
      <c r="D481" s="80">
        <v>5</v>
      </c>
      <c r="E481" s="80">
        <v>2020</v>
      </c>
      <c r="F481" s="80" t="s">
        <v>218</v>
      </c>
      <c r="G481" s="80" t="s">
        <v>2320</v>
      </c>
      <c r="H481" s="80" t="s">
        <v>2321</v>
      </c>
      <c r="I481" s="177"/>
      <c r="J481" s="81">
        <v>14.492952105701031</v>
      </c>
      <c r="K481" s="81">
        <v>1.2012918688749477</v>
      </c>
      <c r="L481" s="81">
        <v>0.99262107801304278</v>
      </c>
      <c r="M481" s="81">
        <v>8.9704585858716772</v>
      </c>
      <c r="N481" s="81">
        <v>7.3820875792198866</v>
      </c>
      <c r="O481" s="81">
        <v>5.3458374239375201</v>
      </c>
      <c r="P481" s="81">
        <v>7.46004228387448</v>
      </c>
      <c r="Q481" s="81">
        <v>0.27736275662953963</v>
      </c>
      <c r="R481" s="81">
        <v>0</v>
      </c>
      <c r="S481" s="81">
        <v>0.35556351677693399</v>
      </c>
      <c r="T481" s="82"/>
      <c r="U481" s="81">
        <v>1879146</v>
      </c>
      <c r="V481" s="81">
        <v>549</v>
      </c>
      <c r="W481" s="81">
        <v>25</v>
      </c>
      <c r="X481" s="81">
        <v>2373</v>
      </c>
      <c r="Y481" s="81">
        <v>2164</v>
      </c>
      <c r="Z481" s="81">
        <v>3820</v>
      </c>
      <c r="AA481" s="81">
        <v>1683</v>
      </c>
      <c r="AB481" s="81">
        <v>4704</v>
      </c>
      <c r="AC481" s="81">
        <v>0</v>
      </c>
      <c r="AD481" s="81">
        <v>0.35556351677693399</v>
      </c>
      <c r="AE481" s="82"/>
      <c r="AF481" s="81">
        <v>17606708.686270401</v>
      </c>
      <c r="AG481" s="81">
        <v>821998.67627032695</v>
      </c>
      <c r="AH481" s="81">
        <v>205092.28122778112</v>
      </c>
      <c r="AI481" s="81">
        <v>13320039.122000083</v>
      </c>
      <c r="AJ481" s="81">
        <v>10465599.633863904</v>
      </c>
      <c r="AK481" s="81"/>
      <c r="AL481" s="81"/>
      <c r="AM481" s="81">
        <v>613924.26253004197</v>
      </c>
      <c r="AN481" s="81"/>
      <c r="AO481" s="81"/>
      <c r="AP481" s="82"/>
      <c r="AQ481" s="81">
        <v>156</v>
      </c>
      <c r="AR481" s="81">
        <v>75</v>
      </c>
      <c r="AS481" s="81">
        <v>0</v>
      </c>
      <c r="AT481" s="81">
        <v>0</v>
      </c>
      <c r="AU481" s="81">
        <v>0</v>
      </c>
      <c r="AV481" s="81">
        <v>0</v>
      </c>
      <c r="AW481" s="81">
        <v>0</v>
      </c>
      <c r="AX481" s="82"/>
      <c r="AY481" s="81">
        <v>736.99999999999989</v>
      </c>
      <c r="AZ481" s="81">
        <v>10864.9</v>
      </c>
      <c r="BA481" s="81">
        <v>0</v>
      </c>
      <c r="BB481" s="81">
        <v>0</v>
      </c>
      <c r="BC481" s="81">
        <v>0</v>
      </c>
      <c r="BD481" s="81">
        <v>0</v>
      </c>
      <c r="BE481" s="81">
        <v>0</v>
      </c>
      <c r="BF481" s="82"/>
      <c r="BG481" s="81">
        <v>0</v>
      </c>
      <c r="BH481" s="81">
        <v>0</v>
      </c>
      <c r="BI481" s="81">
        <v>25.042000000000002</v>
      </c>
      <c r="BJ481" s="81">
        <v>1356.2840000000001</v>
      </c>
      <c r="BK481" s="81">
        <v>0</v>
      </c>
      <c r="BL481" s="81">
        <v>0</v>
      </c>
      <c r="BM481" s="82"/>
      <c r="BN481" s="81">
        <v>0</v>
      </c>
      <c r="BO481" s="81">
        <v>0</v>
      </c>
      <c r="BP481" s="81">
        <v>4</v>
      </c>
      <c r="BQ481" s="81">
        <v>2</v>
      </c>
      <c r="BR481" s="81">
        <v>0</v>
      </c>
      <c r="BS481" s="81">
        <v>0</v>
      </c>
      <c r="BT481"/>
      <c r="BU481" s="80">
        <v>1368.29</v>
      </c>
      <c r="BV481" s="80">
        <v>0</v>
      </c>
      <c r="BW481" s="80">
        <v>0</v>
      </c>
      <c r="BX481" s="80">
        <v>0</v>
      </c>
      <c r="BY481" s="80">
        <v>13.036</v>
      </c>
      <c r="BZ481" s="80">
        <v>0</v>
      </c>
      <c r="CA481" s="80">
        <v>0</v>
      </c>
      <c r="CB481" s="80">
        <v>0</v>
      </c>
      <c r="CC481" s="80">
        <v>0</v>
      </c>
    </row>
    <row r="482" spans="1:81">
      <c r="A482" s="80" t="s">
        <v>2338</v>
      </c>
      <c r="B482" s="80">
        <v>85</v>
      </c>
      <c r="C482" s="80">
        <v>18</v>
      </c>
      <c r="D482" s="80">
        <v>5</v>
      </c>
      <c r="E482" s="80">
        <v>2021</v>
      </c>
      <c r="F482" s="80" t="s">
        <v>75</v>
      </c>
      <c r="G482" s="174" t="s">
        <v>2320</v>
      </c>
      <c r="H482" s="80" t="s">
        <v>2321</v>
      </c>
      <c r="I482" s="177"/>
      <c r="J482" s="81">
        <v>15.192805396298576</v>
      </c>
      <c r="K482" s="81">
        <v>1.3156085270599847</v>
      </c>
      <c r="L482" s="81">
        <v>0.8174272211724698</v>
      </c>
      <c r="M482" s="81">
        <v>9.7871436203265638</v>
      </c>
      <c r="N482" s="81">
        <v>8.1292768255414298</v>
      </c>
      <c r="O482" s="81">
        <v>5.2352105286490387</v>
      </c>
      <c r="P482" s="81">
        <v>7.6815433309092409</v>
      </c>
      <c r="Q482" s="81">
        <v>0.28057199306808511</v>
      </c>
      <c r="R482" s="81">
        <v>0</v>
      </c>
      <c r="S482" s="81">
        <v>0.26528625981923648</v>
      </c>
      <c r="T482" s="82"/>
      <c r="U482" s="81">
        <v>2043158</v>
      </c>
      <c r="V482" s="81">
        <v>549</v>
      </c>
      <c r="W482" s="81">
        <v>25</v>
      </c>
      <c r="X482" s="81">
        <v>2373</v>
      </c>
      <c r="Y482" s="81">
        <v>2236</v>
      </c>
      <c r="Z482" s="81">
        <v>3852</v>
      </c>
      <c r="AA482" s="81">
        <v>1690</v>
      </c>
      <c r="AB482" s="81">
        <v>4702</v>
      </c>
      <c r="AC482" s="81">
        <v>0</v>
      </c>
      <c r="AD482" s="81">
        <v>0.26528625981923648</v>
      </c>
      <c r="AE482" s="82"/>
      <c r="AF482" s="81">
        <v>18685850.252256334</v>
      </c>
      <c r="AG482" s="81">
        <v>880201.56045568874</v>
      </c>
      <c r="AH482" s="81">
        <v>163767.70324799843</v>
      </c>
      <c r="AI482" s="81">
        <v>14673681.527421556</v>
      </c>
      <c r="AJ482" s="81">
        <v>10916137.644963879</v>
      </c>
      <c r="AK482" s="81">
        <v>0</v>
      </c>
      <c r="AL482" s="81">
        <v>0</v>
      </c>
      <c r="AM482" s="81">
        <v>617202.80047228932</v>
      </c>
      <c r="AN482" s="81">
        <v>0</v>
      </c>
      <c r="AO482" s="81">
        <v>0</v>
      </c>
      <c r="AP482" s="82"/>
      <c r="AQ482" s="81">
        <v>160</v>
      </c>
      <c r="AR482" s="81">
        <v>86</v>
      </c>
      <c r="AS482" s="81">
        <v>0</v>
      </c>
      <c r="AT482" s="81">
        <v>0</v>
      </c>
      <c r="AU482" s="81">
        <v>0</v>
      </c>
      <c r="AV482" s="81">
        <v>0</v>
      </c>
      <c r="AW482" s="81"/>
      <c r="AX482" s="82"/>
      <c r="AY482" s="81">
        <v>757.89999999999986</v>
      </c>
      <c r="AZ482" s="81">
        <v>25855.900000000009</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2339</v>
      </c>
      <c r="B483" s="80">
        <v>85</v>
      </c>
      <c r="C483" s="80">
        <v>19</v>
      </c>
      <c r="D483" s="80">
        <v>5</v>
      </c>
      <c r="E483" s="80">
        <v>2022</v>
      </c>
      <c r="F483" s="80" t="s">
        <v>568</v>
      </c>
      <c r="G483" s="174" t="s">
        <v>2320</v>
      </c>
      <c r="H483" s="80" t="s">
        <v>2321</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161</v>
      </c>
      <c r="AR483" s="81">
        <v>88</v>
      </c>
      <c r="AS483" s="81">
        <v>0</v>
      </c>
      <c r="AT483" s="81">
        <v>0</v>
      </c>
      <c r="AU483" s="81">
        <v>0</v>
      </c>
      <c r="AV483" s="81">
        <v>0</v>
      </c>
      <c r="AW483" s="81"/>
      <c r="AX483" s="82"/>
      <c r="AY483" s="81">
        <v>762.29999999999984</v>
      </c>
      <c r="AZ483" s="81">
        <v>25954.900000000005</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2340</v>
      </c>
      <c r="B484" s="80">
        <v>103</v>
      </c>
      <c r="C484" s="80">
        <v>1</v>
      </c>
      <c r="D484" s="80">
        <v>7</v>
      </c>
      <c r="E484" s="80">
        <v>1990</v>
      </c>
      <c r="F484" s="80" t="s">
        <v>562</v>
      </c>
      <c r="G484" s="80" t="s">
        <v>2341</v>
      </c>
      <c r="H484" s="80" t="s">
        <v>2342</v>
      </c>
      <c r="I484" s="177"/>
      <c r="J484" s="81">
        <v>205.6449622537526</v>
      </c>
      <c r="K484" s="81">
        <v>0.74821976074393259</v>
      </c>
      <c r="L484" s="81">
        <v>0.26054902204096764</v>
      </c>
      <c r="M484" s="81">
        <v>11.931602759078823</v>
      </c>
      <c r="N484" s="81">
        <v>3.4371048821544794</v>
      </c>
      <c r="O484" s="81">
        <v>5.9054970645304614</v>
      </c>
      <c r="P484" s="81">
        <v>14.130326385546862</v>
      </c>
      <c r="Q484" s="81">
        <v>0.28515816659199911</v>
      </c>
      <c r="R484" s="81">
        <v>36.331722902079512</v>
      </c>
      <c r="S484" s="81">
        <v>0.30964739774576366</v>
      </c>
      <c r="T484" s="82"/>
      <c r="U484" s="81">
        <v>17501793</v>
      </c>
      <c r="V484" s="81">
        <v>280</v>
      </c>
      <c r="W484" s="81">
        <v>3</v>
      </c>
      <c r="X484" s="81">
        <v>4537</v>
      </c>
      <c r="Y484" s="81">
        <v>1101</v>
      </c>
      <c r="Z484" s="81">
        <v>2429</v>
      </c>
      <c r="AA484" s="81">
        <v>3431</v>
      </c>
      <c r="AB484" s="81">
        <v>4630</v>
      </c>
      <c r="AC484" s="81">
        <v>6292719.7999999998</v>
      </c>
      <c r="AD484" s="81">
        <v>0.30964739774576366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2343</v>
      </c>
      <c r="B485" s="80">
        <v>104</v>
      </c>
      <c r="C485" s="80">
        <v>2</v>
      </c>
      <c r="D485" s="80">
        <v>7</v>
      </c>
      <c r="E485" s="80">
        <v>2005</v>
      </c>
      <c r="F485" s="80" t="s">
        <v>565</v>
      </c>
      <c r="G485" s="80" t="s">
        <v>2341</v>
      </c>
      <c r="H485" s="80" t="s">
        <v>2342</v>
      </c>
      <c r="I485" s="177"/>
      <c r="J485" s="81">
        <v>156.81331144935189</v>
      </c>
      <c r="K485" s="81">
        <v>0.70355328002520834</v>
      </c>
      <c r="L485" s="81">
        <v>1.4373331712215751</v>
      </c>
      <c r="M485" s="81">
        <v>28.531005328498171</v>
      </c>
      <c r="N485" s="81">
        <v>4.5256846672974467</v>
      </c>
      <c r="O485" s="81">
        <v>7.6707150964856909</v>
      </c>
      <c r="P485" s="81">
        <v>25.807101123231622</v>
      </c>
      <c r="Q485" s="81">
        <v>0.26140498043875005</v>
      </c>
      <c r="R485" s="81">
        <v>45.725677074548663</v>
      </c>
      <c r="S485" s="81">
        <v>1.2199273097851975</v>
      </c>
      <c r="T485" s="82"/>
      <c r="U485" s="81">
        <v>15939302</v>
      </c>
      <c r="V485" s="81">
        <v>307</v>
      </c>
      <c r="W485" s="81">
        <v>19</v>
      </c>
      <c r="X485" s="81">
        <v>5758</v>
      </c>
      <c r="Y485" s="81">
        <v>1231</v>
      </c>
      <c r="Z485" s="81">
        <v>3651</v>
      </c>
      <c r="AA485" s="81">
        <v>5132</v>
      </c>
      <c r="AB485" s="81">
        <v>4437</v>
      </c>
      <c r="AC485" s="81">
        <v>8085639.2000000002</v>
      </c>
      <c r="AD485" s="81">
        <v>1.2199273097851975</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2344</v>
      </c>
      <c r="B486" s="80">
        <v>105</v>
      </c>
      <c r="C486" s="80">
        <v>3</v>
      </c>
      <c r="D486" s="80">
        <v>7</v>
      </c>
      <c r="E486" s="80">
        <v>2006</v>
      </c>
      <c r="F486" s="80" t="s">
        <v>566</v>
      </c>
      <c r="G486" s="80" t="s">
        <v>2341</v>
      </c>
      <c r="H486" s="80" t="s">
        <v>2342</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2345</v>
      </c>
      <c r="B487" s="80">
        <v>106</v>
      </c>
      <c r="C487" s="80">
        <v>4</v>
      </c>
      <c r="D487" s="80">
        <v>7</v>
      </c>
      <c r="E487" s="80">
        <v>2007</v>
      </c>
      <c r="F487" s="80" t="s">
        <v>567</v>
      </c>
      <c r="G487" s="80" t="s">
        <v>2341</v>
      </c>
      <c r="H487" s="80" t="s">
        <v>2342</v>
      </c>
      <c r="I487" s="177"/>
      <c r="J487" s="81">
        <v>177.0926009101544</v>
      </c>
      <c r="K487" s="81">
        <v>0.74567507594785443</v>
      </c>
      <c r="L487" s="81">
        <v>2.0282700927334982</v>
      </c>
      <c r="M487" s="81">
        <v>29.83362057580247</v>
      </c>
      <c r="N487" s="81">
        <v>4.5459863370756839</v>
      </c>
      <c r="O487" s="81">
        <v>7.6153322681376707</v>
      </c>
      <c r="P487" s="81">
        <v>27.983627728925057</v>
      </c>
      <c r="Q487" s="81">
        <v>0.28041791597017024</v>
      </c>
      <c r="R487" s="81">
        <v>48.950927188719909</v>
      </c>
      <c r="S487" s="81">
        <v>1.0984931319962727</v>
      </c>
      <c r="T487" s="82"/>
      <c r="U487" s="81">
        <v>21481828</v>
      </c>
      <c r="V487" s="81">
        <v>326</v>
      </c>
      <c r="W487" s="81">
        <v>23</v>
      </c>
      <c r="X487" s="81">
        <v>6590</v>
      </c>
      <c r="Y487" s="81">
        <v>1286</v>
      </c>
      <c r="Z487" s="81">
        <v>3768</v>
      </c>
      <c r="AA487" s="81">
        <v>5480</v>
      </c>
      <c r="AB487" s="81">
        <v>4508</v>
      </c>
      <c r="AC487" s="81">
        <v>8904319.5999999996</v>
      </c>
      <c r="AD487" s="81">
        <v>1.0984931319962727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2346</v>
      </c>
      <c r="B488" s="80">
        <v>107</v>
      </c>
      <c r="C488" s="80">
        <v>5</v>
      </c>
      <c r="D488" s="80">
        <v>7</v>
      </c>
      <c r="E488" s="80">
        <v>2008</v>
      </c>
      <c r="F488" s="80" t="s">
        <v>84</v>
      </c>
      <c r="G488" s="80" t="s">
        <v>2341</v>
      </c>
      <c r="H488" s="80" t="s">
        <v>2342</v>
      </c>
      <c r="I488" s="177"/>
      <c r="J488" s="81">
        <v>171.5381879881536</v>
      </c>
      <c r="K488" s="81">
        <v>0.55685827394274234</v>
      </c>
      <c r="L488" s="81">
        <v>0.62866605826231681</v>
      </c>
      <c r="M488" s="81">
        <v>29.748029583226664</v>
      </c>
      <c r="N488" s="81">
        <v>4.5031880725364468</v>
      </c>
      <c r="O488" s="81">
        <v>7.4176388252052128</v>
      </c>
      <c r="P488" s="81">
        <v>27.895628743207762</v>
      </c>
      <c r="Q488" s="81">
        <v>0.27502775153644016</v>
      </c>
      <c r="R488" s="81">
        <v>46.804528248393012</v>
      </c>
      <c r="S488" s="81">
        <v>1.0625680879524173</v>
      </c>
      <c r="T488" s="82"/>
      <c r="U488" s="81">
        <v>22175229</v>
      </c>
      <c r="V488" s="81">
        <v>326</v>
      </c>
      <c r="W488" s="81">
        <v>8</v>
      </c>
      <c r="X488" s="81">
        <v>6590</v>
      </c>
      <c r="Y488" s="81">
        <v>1288</v>
      </c>
      <c r="Z488" s="81">
        <v>3799</v>
      </c>
      <c r="AA488" s="81">
        <v>5469</v>
      </c>
      <c r="AB488" s="81">
        <v>4494</v>
      </c>
      <c r="AC488" s="81">
        <v>8840731.4000000004</v>
      </c>
      <c r="AD488" s="81">
        <v>1.0625680879524173</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2347</v>
      </c>
      <c r="B489" s="80">
        <v>108</v>
      </c>
      <c r="C489" s="80">
        <v>6</v>
      </c>
      <c r="D489" s="80">
        <v>7</v>
      </c>
      <c r="E489" s="80">
        <v>2009</v>
      </c>
      <c r="F489" s="80" t="s">
        <v>85</v>
      </c>
      <c r="G489" s="80" t="s">
        <v>2341</v>
      </c>
      <c r="H489" s="80" t="s">
        <v>2342</v>
      </c>
      <c r="I489" s="177"/>
      <c r="J489" s="81">
        <v>167.63822888110209</v>
      </c>
      <c r="K489" s="81">
        <v>0.52837717797822159</v>
      </c>
      <c r="L489" s="81">
        <v>1.4338002594895232</v>
      </c>
      <c r="M489" s="81">
        <v>31.23851889915975</v>
      </c>
      <c r="N489" s="81">
        <v>4.4672727741639084</v>
      </c>
      <c r="O489" s="81">
        <v>7.653438321957565</v>
      </c>
      <c r="P489" s="81">
        <v>26.859477884516725</v>
      </c>
      <c r="Q489" s="81">
        <v>0.26210878658921849</v>
      </c>
      <c r="R489" s="81">
        <v>41.057156313622457</v>
      </c>
      <c r="S489" s="81">
        <v>1.0398119368970165</v>
      </c>
      <c r="T489" s="82"/>
      <c r="U489" s="81">
        <v>17036811</v>
      </c>
      <c r="V489" s="81">
        <v>325</v>
      </c>
      <c r="W489" s="81">
        <v>31</v>
      </c>
      <c r="X489" s="81">
        <v>7321</v>
      </c>
      <c r="Y489" s="81">
        <v>1320</v>
      </c>
      <c r="Z489" s="81">
        <v>3869</v>
      </c>
      <c r="AA489" s="81">
        <v>5406</v>
      </c>
      <c r="AB489" s="81">
        <v>4496</v>
      </c>
      <c r="AC489" s="81">
        <v>7565752.7999999998</v>
      </c>
      <c r="AD489" s="81">
        <v>1.0398119368970165</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163.33499999999998</v>
      </c>
      <c r="BJ489" s="81">
        <v>29.332000000000001</v>
      </c>
      <c r="BK489" s="81">
        <v>14.922999999999998</v>
      </c>
      <c r="BL489" s="81">
        <v>0</v>
      </c>
      <c r="BM489" s="82"/>
      <c r="BN489" s="81">
        <v>0</v>
      </c>
      <c r="BO489" s="81">
        <v>0</v>
      </c>
      <c r="BP489" s="81">
        <v>8</v>
      </c>
      <c r="BQ489" s="81">
        <v>1</v>
      </c>
      <c r="BR489" s="81">
        <v>2</v>
      </c>
      <c r="BS489" s="81">
        <v>0</v>
      </c>
      <c r="BT489"/>
      <c r="BU489" s="80"/>
      <c r="BV489" s="80"/>
      <c r="BW489" s="80"/>
      <c r="BX489" s="80"/>
      <c r="BY489" s="80"/>
      <c r="BZ489" s="80"/>
      <c r="CA489" s="80"/>
      <c r="CB489" s="80"/>
      <c r="CC489" s="80"/>
    </row>
    <row r="490" spans="1:81">
      <c r="A490" s="80" t="s">
        <v>2348</v>
      </c>
      <c r="B490" s="80">
        <v>109</v>
      </c>
      <c r="C490" s="80">
        <v>7</v>
      </c>
      <c r="D490" s="80">
        <v>7</v>
      </c>
      <c r="E490" s="80">
        <v>2010</v>
      </c>
      <c r="F490" s="80" t="s">
        <v>86</v>
      </c>
      <c r="G490" s="80" t="s">
        <v>2341</v>
      </c>
      <c r="H490" s="80" t="s">
        <v>2342</v>
      </c>
      <c r="I490" s="177"/>
      <c r="J490" s="81">
        <v>166.34427376860523</v>
      </c>
      <c r="K490" s="81">
        <v>0.56372209404447338</v>
      </c>
      <c r="L490" s="81">
        <v>1.3525484797469043</v>
      </c>
      <c r="M490" s="81">
        <v>32.070116831881208</v>
      </c>
      <c r="N490" s="81">
        <v>4.9303146971329257</v>
      </c>
      <c r="O490" s="81">
        <v>7.7735893698825196</v>
      </c>
      <c r="P490" s="81">
        <v>27.863373448051988</v>
      </c>
      <c r="Q490" s="81">
        <v>0.2753676042253565</v>
      </c>
      <c r="R490" s="81">
        <v>42.835082346222499</v>
      </c>
      <c r="S490" s="81">
        <v>1.2835503083955808</v>
      </c>
      <c r="T490" s="82"/>
      <c r="U490" s="81">
        <v>17127049</v>
      </c>
      <c r="V490" s="81">
        <v>325</v>
      </c>
      <c r="W490" s="81">
        <v>31</v>
      </c>
      <c r="X490" s="81">
        <v>7321</v>
      </c>
      <c r="Y490" s="81">
        <v>1327</v>
      </c>
      <c r="Z490" s="81">
        <v>3948</v>
      </c>
      <c r="AA490" s="81">
        <v>5468</v>
      </c>
      <c r="AB490" s="81">
        <v>4526</v>
      </c>
      <c r="AC490" s="81">
        <v>7480229</v>
      </c>
      <c r="AD490" s="81">
        <v>1.2835503083955808</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167.96700000000001</v>
      </c>
      <c r="BJ490" s="81">
        <v>29.994</v>
      </c>
      <c r="BK490" s="81">
        <v>15.638000000000002</v>
      </c>
      <c r="BL490" s="81">
        <v>0</v>
      </c>
      <c r="BM490" s="82"/>
      <c r="BN490" s="81">
        <v>0</v>
      </c>
      <c r="BO490" s="81">
        <v>0</v>
      </c>
      <c r="BP490" s="81">
        <v>8</v>
      </c>
      <c r="BQ490" s="81">
        <v>1</v>
      </c>
      <c r="BR490" s="81">
        <v>2</v>
      </c>
      <c r="BS490" s="81">
        <v>0</v>
      </c>
      <c r="BT490"/>
      <c r="BU490" s="80">
        <v>213.59899999999999</v>
      </c>
      <c r="BV490" s="80">
        <v>0</v>
      </c>
      <c r="BW490" s="80">
        <v>0</v>
      </c>
      <c r="BX490" s="80">
        <v>0</v>
      </c>
      <c r="BY490" s="80">
        <v>0</v>
      </c>
      <c r="BZ490" s="80">
        <v>0</v>
      </c>
      <c r="CA490" s="80">
        <v>0</v>
      </c>
      <c r="CB490" s="80">
        <v>0</v>
      </c>
      <c r="CC490" s="80">
        <v>0</v>
      </c>
    </row>
    <row r="491" spans="1:81">
      <c r="A491" s="80" t="s">
        <v>2349</v>
      </c>
      <c r="B491" s="80">
        <v>110</v>
      </c>
      <c r="C491" s="80">
        <v>8</v>
      </c>
      <c r="D491" s="80">
        <v>7</v>
      </c>
      <c r="E491" s="80">
        <v>2011</v>
      </c>
      <c r="F491" s="80" t="s">
        <v>87</v>
      </c>
      <c r="G491" s="80" t="s">
        <v>2341</v>
      </c>
      <c r="H491" s="80" t="s">
        <v>2342</v>
      </c>
      <c r="I491" s="177"/>
      <c r="J491" s="81">
        <v>172.18603810084508</v>
      </c>
      <c r="K491" s="81">
        <v>0.76551293450113622</v>
      </c>
      <c r="L491" s="81">
        <v>1.4044779233827829</v>
      </c>
      <c r="M491" s="81">
        <v>34.732673718905275</v>
      </c>
      <c r="N491" s="81">
        <v>5.0932489832832513</v>
      </c>
      <c r="O491" s="81">
        <v>7.7354894534395129</v>
      </c>
      <c r="P491" s="81">
        <v>27.854867174491872</v>
      </c>
      <c r="Q491" s="81">
        <v>0.31755687886419581</v>
      </c>
      <c r="R491" s="81">
        <v>42.376756408462612</v>
      </c>
      <c r="S491" s="81">
        <v>0.69022938814992207</v>
      </c>
      <c r="T491" s="82"/>
      <c r="U491" s="81">
        <v>17455507</v>
      </c>
      <c r="V491" s="81">
        <v>325</v>
      </c>
      <c r="W491" s="81">
        <v>31</v>
      </c>
      <c r="X491" s="81">
        <v>7321</v>
      </c>
      <c r="Y491" s="81">
        <v>1361</v>
      </c>
      <c r="Z491" s="81">
        <v>4014</v>
      </c>
      <c r="AA491" s="81">
        <v>5629</v>
      </c>
      <c r="AB491" s="81">
        <v>4525</v>
      </c>
      <c r="AC491" s="81">
        <v>7387953.2000000002</v>
      </c>
      <c r="AD491" s="81">
        <v>0.69022938814992207</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167.63499999999999</v>
      </c>
      <c r="BJ491" s="81">
        <v>51.917000000000002</v>
      </c>
      <c r="BK491" s="81">
        <v>24.938000000000002</v>
      </c>
      <c r="BL491" s="81">
        <v>0</v>
      </c>
      <c r="BM491" s="82"/>
      <c r="BN491" s="81">
        <v>0</v>
      </c>
      <c r="BO491" s="81">
        <v>0</v>
      </c>
      <c r="BP491" s="81">
        <v>8</v>
      </c>
      <c r="BQ491" s="81">
        <v>1</v>
      </c>
      <c r="BR491" s="81">
        <v>3</v>
      </c>
      <c r="BS491" s="81">
        <v>0</v>
      </c>
      <c r="BT491"/>
      <c r="BU491" s="80">
        <v>232.45099999999999</v>
      </c>
      <c r="BV491" s="80">
        <v>12.039</v>
      </c>
      <c r="BW491" s="80">
        <v>0</v>
      </c>
      <c r="BX491" s="80">
        <v>0</v>
      </c>
      <c r="BY491" s="80">
        <v>0</v>
      </c>
      <c r="BZ491" s="80">
        <v>0</v>
      </c>
      <c r="CA491" s="80">
        <v>0</v>
      </c>
      <c r="CB491" s="80">
        <v>0</v>
      </c>
      <c r="CC491" s="80">
        <v>0</v>
      </c>
    </row>
    <row r="492" spans="1:81">
      <c r="A492" s="80" t="s">
        <v>2350</v>
      </c>
      <c r="B492" s="80">
        <v>111</v>
      </c>
      <c r="C492" s="80">
        <v>9</v>
      </c>
      <c r="D492" s="80">
        <v>7</v>
      </c>
      <c r="E492" s="80">
        <v>2012</v>
      </c>
      <c r="F492" s="80" t="s">
        <v>88</v>
      </c>
      <c r="G492" s="80" t="s">
        <v>2341</v>
      </c>
      <c r="H492" s="80" t="s">
        <v>2342</v>
      </c>
      <c r="I492" s="177"/>
      <c r="J492" s="81">
        <v>172.09201696238244</v>
      </c>
      <c r="K492" s="81">
        <v>0.68459703287251672</v>
      </c>
      <c r="L492" s="81">
        <v>1.3681259112206645</v>
      </c>
      <c r="M492" s="81">
        <v>36.693706515226488</v>
      </c>
      <c r="N492" s="81">
        <v>5.7388319828641974</v>
      </c>
      <c r="O492" s="81">
        <v>7.710944687937376</v>
      </c>
      <c r="P492" s="81">
        <v>28.396550069607667</v>
      </c>
      <c r="Q492" s="81">
        <v>0.35576879451162102</v>
      </c>
      <c r="R492" s="81">
        <v>46.950450337183476</v>
      </c>
      <c r="S492" s="81">
        <v>0.70390750661605694</v>
      </c>
      <c r="T492" s="82"/>
      <c r="U492" s="81">
        <v>18785120</v>
      </c>
      <c r="V492" s="81">
        <v>325</v>
      </c>
      <c r="W492" s="81">
        <v>31</v>
      </c>
      <c r="X492" s="81">
        <v>7321</v>
      </c>
      <c r="Y492" s="81">
        <v>1517</v>
      </c>
      <c r="Z492" s="81">
        <v>4033</v>
      </c>
      <c r="AA492" s="81">
        <v>5706</v>
      </c>
      <c r="AB492" s="81">
        <v>4666</v>
      </c>
      <c r="AC492" s="81">
        <v>7973323.2000000002</v>
      </c>
      <c r="AD492" s="81">
        <v>0.70390750661605694</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181.733</v>
      </c>
      <c r="BJ492" s="81">
        <v>48.533000000000001</v>
      </c>
      <c r="BK492" s="81">
        <v>27.449000000000002</v>
      </c>
      <c r="BL492" s="81">
        <v>0</v>
      </c>
      <c r="BM492" s="82"/>
      <c r="BN492" s="81">
        <v>0</v>
      </c>
      <c r="BO492" s="81">
        <v>0</v>
      </c>
      <c r="BP492" s="81">
        <v>8</v>
      </c>
      <c r="BQ492" s="81">
        <v>1</v>
      </c>
      <c r="BR492" s="81">
        <v>3</v>
      </c>
      <c r="BS492" s="81">
        <v>0</v>
      </c>
      <c r="BT492"/>
      <c r="BU492" s="80">
        <v>245.64400000000001</v>
      </c>
      <c r="BV492" s="80">
        <v>12.071</v>
      </c>
      <c r="BW492" s="80">
        <v>0</v>
      </c>
      <c r="BX492" s="80">
        <v>0</v>
      </c>
      <c r="BY492" s="80">
        <v>0</v>
      </c>
      <c r="BZ492" s="80">
        <v>0</v>
      </c>
      <c r="CA492" s="80">
        <v>0</v>
      </c>
      <c r="CB492" s="80">
        <v>0</v>
      </c>
      <c r="CC492" s="80">
        <v>0</v>
      </c>
    </row>
    <row r="493" spans="1:81">
      <c r="A493" s="80" t="s">
        <v>2351</v>
      </c>
      <c r="B493" s="80">
        <v>112</v>
      </c>
      <c r="C493" s="80">
        <v>10</v>
      </c>
      <c r="D493" s="80">
        <v>7</v>
      </c>
      <c r="E493" s="80">
        <v>2013</v>
      </c>
      <c r="F493" s="80" t="s">
        <v>89</v>
      </c>
      <c r="G493" s="80" t="s">
        <v>2341</v>
      </c>
      <c r="H493" s="80" t="s">
        <v>2342</v>
      </c>
      <c r="I493" s="177"/>
      <c r="J493" s="81">
        <v>215.88976228507303</v>
      </c>
      <c r="K493" s="81">
        <v>0.58175754910102462</v>
      </c>
      <c r="L493" s="81">
        <v>1.2623948831886405</v>
      </c>
      <c r="M493" s="81">
        <v>36.530991419993583</v>
      </c>
      <c r="N493" s="81">
        <v>5.1037955651768643</v>
      </c>
      <c r="O493" s="81">
        <v>7.4454382496584319</v>
      </c>
      <c r="P493" s="81">
        <v>30.951273424185477</v>
      </c>
      <c r="Q493" s="81">
        <v>0.35653479784250536</v>
      </c>
      <c r="R493" s="81">
        <v>46.856144073987529</v>
      </c>
      <c r="S493" s="81">
        <v>0.50160654213197053</v>
      </c>
      <c r="T493" s="82"/>
      <c r="U493" s="81">
        <v>24308258</v>
      </c>
      <c r="V493" s="81">
        <v>325</v>
      </c>
      <c r="W493" s="81">
        <v>31</v>
      </c>
      <c r="X493" s="81">
        <v>7321</v>
      </c>
      <c r="Y493" s="81">
        <v>1493</v>
      </c>
      <c r="Z493" s="81">
        <v>4068</v>
      </c>
      <c r="AA493" s="81">
        <v>6196</v>
      </c>
      <c r="AB493" s="81">
        <v>4609</v>
      </c>
      <c r="AC493" s="81">
        <v>7767427.7999999998</v>
      </c>
      <c r="AD493" s="81">
        <v>0.50160654213197053</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189.797</v>
      </c>
      <c r="BJ493" s="81">
        <v>0</v>
      </c>
      <c r="BK493" s="81">
        <v>23.542999999999999</v>
      </c>
      <c r="BL493" s="81">
        <v>0</v>
      </c>
      <c r="BM493" s="82"/>
      <c r="BN493" s="81">
        <v>0</v>
      </c>
      <c r="BO493" s="81">
        <v>0</v>
      </c>
      <c r="BP493" s="81">
        <v>7</v>
      </c>
      <c r="BQ493" s="81">
        <v>0</v>
      </c>
      <c r="BR493" s="81">
        <v>2</v>
      </c>
      <c r="BS493" s="81">
        <v>0</v>
      </c>
      <c r="BT493"/>
      <c r="BU493" s="80">
        <v>202.56399999999999</v>
      </c>
      <c r="BV493" s="80">
        <v>10.776</v>
      </c>
      <c r="BW493" s="80">
        <v>0</v>
      </c>
      <c r="BX493" s="80">
        <v>0</v>
      </c>
      <c r="BY493" s="80">
        <v>0</v>
      </c>
      <c r="BZ493" s="80">
        <v>0</v>
      </c>
      <c r="CA493" s="80">
        <v>0</v>
      </c>
      <c r="CB493" s="80">
        <v>0</v>
      </c>
      <c r="CC493" s="80">
        <v>0</v>
      </c>
    </row>
    <row r="494" spans="1:81">
      <c r="A494" s="80" t="s">
        <v>2352</v>
      </c>
      <c r="B494" s="80">
        <v>113</v>
      </c>
      <c r="C494" s="80">
        <v>11</v>
      </c>
      <c r="D494" s="80">
        <v>7</v>
      </c>
      <c r="E494" s="80">
        <v>2014</v>
      </c>
      <c r="F494" s="80" t="s">
        <v>90</v>
      </c>
      <c r="G494" s="80" t="s">
        <v>2341</v>
      </c>
      <c r="H494" s="80" t="s">
        <v>2342</v>
      </c>
      <c r="I494" s="177"/>
      <c r="J494" s="81">
        <v>211.36201350640152</v>
      </c>
      <c r="K494" s="81">
        <v>0.66749030325000003</v>
      </c>
      <c r="L494" s="81">
        <v>1.9542277623791657</v>
      </c>
      <c r="M494" s="81">
        <v>34.063128473042148</v>
      </c>
      <c r="N494" s="81">
        <v>4.831767133277161</v>
      </c>
      <c r="O494" s="81">
        <v>7.1544246054829808</v>
      </c>
      <c r="P494" s="81">
        <v>30.539820293989955</v>
      </c>
      <c r="Q494" s="81">
        <v>0.34193059933590053</v>
      </c>
      <c r="R494" s="81">
        <v>47.397795638123959</v>
      </c>
      <c r="S494" s="81">
        <v>0.38824422077323256</v>
      </c>
      <c r="T494" s="82"/>
      <c r="U494" s="81">
        <v>25987115</v>
      </c>
      <c r="V494" s="81">
        <v>323</v>
      </c>
      <c r="W494" s="81">
        <v>41</v>
      </c>
      <c r="X494" s="81">
        <v>7313</v>
      </c>
      <c r="Y494" s="81">
        <v>1474</v>
      </c>
      <c r="Z494" s="81">
        <v>4117</v>
      </c>
      <c r="AA494" s="81">
        <v>6082</v>
      </c>
      <c r="AB494" s="81">
        <v>4607</v>
      </c>
      <c r="AC494" s="81">
        <v>7881924.4000000004</v>
      </c>
      <c r="AD494" s="81">
        <v>0.38824422077323256</v>
      </c>
      <c r="AE494" s="82"/>
      <c r="AF494" s="81">
        <v>152210056.04273289</v>
      </c>
      <c r="AG494" s="81">
        <v>607865.35457977967</v>
      </c>
      <c r="AH494" s="81">
        <v>472372.55291629431</v>
      </c>
      <c r="AI494" s="81">
        <v>45018209.632528462</v>
      </c>
      <c r="AJ494" s="81">
        <v>6845391.4975789776</v>
      </c>
      <c r="AK494" s="81">
        <v>0</v>
      </c>
      <c r="AL494" s="81">
        <v>0</v>
      </c>
      <c r="AM494" s="81">
        <v>632472.25660864462</v>
      </c>
      <c r="AN494" s="81">
        <v>0</v>
      </c>
      <c r="AO494" s="81">
        <v>0</v>
      </c>
      <c r="AP494" s="82"/>
      <c r="AQ494" s="81">
        <v>133</v>
      </c>
      <c r="AR494" s="81">
        <v>48</v>
      </c>
      <c r="AS494" s="81">
        <v>0</v>
      </c>
      <c r="AT494" s="81">
        <v>0</v>
      </c>
      <c r="AU494" s="81">
        <v>0</v>
      </c>
      <c r="AV494" s="81">
        <v>0</v>
      </c>
      <c r="AW494" s="81" t="s">
        <v>564</v>
      </c>
      <c r="AX494" s="82"/>
      <c r="AY494" s="81">
        <v>602</v>
      </c>
      <c r="AZ494" s="81">
        <v>5701.8</v>
      </c>
      <c r="BA494" s="81">
        <v>0</v>
      </c>
      <c r="BB494" s="81">
        <v>0</v>
      </c>
      <c r="BC494" s="81">
        <v>0</v>
      </c>
      <c r="BD494" s="81">
        <v>0</v>
      </c>
      <c r="BE494" s="81" t="s">
        <v>564</v>
      </c>
      <c r="BF494" s="82"/>
      <c r="BG494" s="81">
        <v>0</v>
      </c>
      <c r="BH494" s="81">
        <v>0</v>
      </c>
      <c r="BI494" s="81">
        <v>189.75399999999999</v>
      </c>
      <c r="BJ494" s="81">
        <v>0</v>
      </c>
      <c r="BK494" s="81">
        <v>24.722000000000001</v>
      </c>
      <c r="BL494" s="81">
        <v>0</v>
      </c>
      <c r="BM494" s="82"/>
      <c r="BN494" s="81">
        <v>0</v>
      </c>
      <c r="BO494" s="81">
        <v>0</v>
      </c>
      <c r="BP494" s="81">
        <v>8</v>
      </c>
      <c r="BQ494" s="81">
        <v>0</v>
      </c>
      <c r="BR494" s="81">
        <v>3</v>
      </c>
      <c r="BS494" s="81">
        <v>0</v>
      </c>
      <c r="BT494"/>
      <c r="BU494" s="80">
        <v>205.73099999999999</v>
      </c>
      <c r="BV494" s="80">
        <v>8.7449999999999992</v>
      </c>
      <c r="BW494" s="80">
        <v>0</v>
      </c>
      <c r="BX494" s="80">
        <v>0</v>
      </c>
      <c r="BY494" s="80">
        <v>0</v>
      </c>
      <c r="BZ494" s="80">
        <v>0</v>
      </c>
      <c r="CA494" s="80">
        <v>0</v>
      </c>
      <c r="CB494" s="80">
        <v>0</v>
      </c>
      <c r="CC494" s="80">
        <v>0</v>
      </c>
    </row>
    <row r="495" spans="1:81">
      <c r="A495" s="80" t="s">
        <v>2353</v>
      </c>
      <c r="B495" s="80">
        <v>114</v>
      </c>
      <c r="C495" s="80">
        <v>12</v>
      </c>
      <c r="D495" s="80">
        <v>7</v>
      </c>
      <c r="E495" s="80">
        <v>2015</v>
      </c>
      <c r="F495" s="80" t="s">
        <v>91</v>
      </c>
      <c r="G495" s="80" t="s">
        <v>2341</v>
      </c>
      <c r="H495" s="80" t="s">
        <v>2342</v>
      </c>
      <c r="I495" s="177"/>
      <c r="J495" s="81">
        <v>174.10905292457016</v>
      </c>
      <c r="K495" s="81">
        <v>0.64722611176706435</v>
      </c>
      <c r="L495" s="81">
        <v>2.2965802063741352</v>
      </c>
      <c r="M495" s="81">
        <v>32.47051772807049</v>
      </c>
      <c r="N495" s="81">
        <v>4.3892377894967858</v>
      </c>
      <c r="O495" s="81">
        <v>7.0035339739498452</v>
      </c>
      <c r="P495" s="81">
        <v>30.322635334913979</v>
      </c>
      <c r="Q495" s="81">
        <v>0.33269867225718003</v>
      </c>
      <c r="R495" s="81">
        <v>46.108677988837151</v>
      </c>
      <c r="S495" s="81">
        <v>0.74991073238905392</v>
      </c>
      <c r="T495" s="82"/>
      <c r="U495" s="81">
        <v>24537026</v>
      </c>
      <c r="V495" s="81">
        <v>323</v>
      </c>
      <c r="W495" s="81">
        <v>41</v>
      </c>
      <c r="X495" s="81">
        <v>7313</v>
      </c>
      <c r="Y495" s="81">
        <v>1489</v>
      </c>
      <c r="Z495" s="81">
        <v>4069</v>
      </c>
      <c r="AA495" s="81">
        <v>6034</v>
      </c>
      <c r="AB495" s="81">
        <v>4579</v>
      </c>
      <c r="AC495" s="81">
        <v>7898545.4000000004</v>
      </c>
      <c r="AD495" s="81">
        <v>0.74991073238905392</v>
      </c>
      <c r="AE495" s="82"/>
      <c r="AF495" s="81">
        <v>129474153.02268912</v>
      </c>
      <c r="AG495" s="81">
        <v>536998.95485882205</v>
      </c>
      <c r="AH495" s="81">
        <v>465288.92398563644</v>
      </c>
      <c r="AI495" s="81">
        <v>43953230.553042397</v>
      </c>
      <c r="AJ495" s="81">
        <v>6456646.279992654</v>
      </c>
      <c r="AK495" s="81">
        <v>0</v>
      </c>
      <c r="AL495" s="81">
        <v>0</v>
      </c>
      <c r="AM495" s="81">
        <v>627532.74181743362</v>
      </c>
      <c r="AN495" s="81">
        <v>0</v>
      </c>
      <c r="AO495" s="81">
        <v>0</v>
      </c>
      <c r="AP495" s="82"/>
      <c r="AQ495" s="81">
        <v>141</v>
      </c>
      <c r="AR495" s="81">
        <v>69</v>
      </c>
      <c r="AS495" s="81">
        <v>0</v>
      </c>
      <c r="AT495" s="81">
        <v>0</v>
      </c>
      <c r="AU495" s="81">
        <v>0</v>
      </c>
      <c r="AV495" s="81">
        <v>0</v>
      </c>
      <c r="AW495" s="81" t="s">
        <v>564</v>
      </c>
      <c r="AX495" s="82"/>
      <c r="AY495" s="81">
        <v>660</v>
      </c>
      <c r="AZ495" s="81">
        <v>9615.2999999999993</v>
      </c>
      <c r="BA495" s="81">
        <v>0</v>
      </c>
      <c r="BB495" s="81">
        <v>0</v>
      </c>
      <c r="BC495" s="81">
        <v>0</v>
      </c>
      <c r="BD495" s="81">
        <v>0</v>
      </c>
      <c r="BE495" s="81" t="s">
        <v>564</v>
      </c>
      <c r="BF495" s="82"/>
      <c r="BG495" s="81">
        <v>0</v>
      </c>
      <c r="BH495" s="81">
        <v>0</v>
      </c>
      <c r="BI495" s="81">
        <v>163.334</v>
      </c>
      <c r="BJ495" s="81">
        <v>0</v>
      </c>
      <c r="BK495" s="81">
        <v>25.667000000000002</v>
      </c>
      <c r="BL495" s="81">
        <v>0</v>
      </c>
      <c r="BM495" s="82"/>
      <c r="BN495" s="81">
        <v>0</v>
      </c>
      <c r="BO495" s="81">
        <v>0</v>
      </c>
      <c r="BP495" s="81">
        <v>8</v>
      </c>
      <c r="BQ495" s="81">
        <v>0</v>
      </c>
      <c r="BR495" s="81">
        <v>3</v>
      </c>
      <c r="BS495" s="81">
        <v>0</v>
      </c>
      <c r="BT495"/>
      <c r="BU495" s="80">
        <v>180.25899999999999</v>
      </c>
      <c r="BV495" s="80">
        <v>8.7420000000000009</v>
      </c>
      <c r="BW495" s="80">
        <v>0</v>
      </c>
      <c r="BX495" s="80">
        <v>0</v>
      </c>
      <c r="BY495" s="80">
        <v>0</v>
      </c>
      <c r="BZ495" s="80">
        <v>0</v>
      </c>
      <c r="CA495" s="80">
        <v>0</v>
      </c>
      <c r="CB495" s="80">
        <v>0</v>
      </c>
      <c r="CC495" s="80">
        <v>0</v>
      </c>
    </row>
    <row r="496" spans="1:81">
      <c r="A496" s="80" t="s">
        <v>2354</v>
      </c>
      <c r="B496" s="80">
        <v>115</v>
      </c>
      <c r="C496" s="80">
        <v>13</v>
      </c>
      <c r="D496" s="80">
        <v>7</v>
      </c>
      <c r="E496" s="80">
        <v>2016</v>
      </c>
      <c r="F496" s="80" t="s">
        <v>92</v>
      </c>
      <c r="G496" s="80" t="s">
        <v>2341</v>
      </c>
      <c r="H496" s="80" t="s">
        <v>2342</v>
      </c>
      <c r="I496" s="177"/>
      <c r="J496" s="81">
        <v>181.64967343548633</v>
      </c>
      <c r="K496" s="81">
        <v>0.65136113246843164</v>
      </c>
      <c r="L496" s="81">
        <v>2.4315988097305805</v>
      </c>
      <c r="M496" s="81">
        <v>28.169618804287818</v>
      </c>
      <c r="N496" s="81">
        <v>4.4924264773843374</v>
      </c>
      <c r="O496" s="81">
        <v>6.9932997666986925</v>
      </c>
      <c r="P496" s="81">
        <v>30.653676681989072</v>
      </c>
      <c r="Q496" s="81">
        <v>0.32596680853377757</v>
      </c>
      <c r="R496" s="81">
        <v>44.7302482295838</v>
      </c>
      <c r="S496" s="81">
        <v>0.55224449492257222</v>
      </c>
      <c r="T496" s="82"/>
      <c r="U496" s="81">
        <v>23731077</v>
      </c>
      <c r="V496" s="81">
        <v>323</v>
      </c>
      <c r="W496" s="81">
        <v>41</v>
      </c>
      <c r="X496" s="81">
        <v>7313</v>
      </c>
      <c r="Y496" s="81">
        <v>1547</v>
      </c>
      <c r="Z496" s="81">
        <v>4113</v>
      </c>
      <c r="AA496" s="81">
        <v>6309</v>
      </c>
      <c r="AB496" s="81">
        <v>4615</v>
      </c>
      <c r="AC496" s="81">
        <v>7639486.0963069489</v>
      </c>
      <c r="AD496" s="81">
        <v>0.55224449492257222</v>
      </c>
      <c r="AE496" s="82"/>
      <c r="AF496" s="81">
        <v>127897852.94407479</v>
      </c>
      <c r="AG496" s="81">
        <v>509956.08389412839</v>
      </c>
      <c r="AH496" s="81">
        <v>374216.53235598857</v>
      </c>
      <c r="AI496" s="81">
        <v>43577531.574602008</v>
      </c>
      <c r="AJ496" s="81">
        <v>6624206.680092413</v>
      </c>
      <c r="AK496" s="81">
        <v>0</v>
      </c>
      <c r="AL496" s="81">
        <v>0</v>
      </c>
      <c r="AM496" s="81">
        <v>632957.75513172138</v>
      </c>
      <c r="AN496" s="81">
        <v>0</v>
      </c>
      <c r="AO496" s="81">
        <v>0</v>
      </c>
      <c r="AP496" s="82"/>
      <c r="AQ496" s="81">
        <v>159</v>
      </c>
      <c r="AR496" s="81">
        <v>74</v>
      </c>
      <c r="AS496" s="81">
        <v>0</v>
      </c>
      <c r="AT496" s="81">
        <v>0</v>
      </c>
      <c r="AU496" s="81">
        <v>0</v>
      </c>
      <c r="AV496" s="81">
        <v>0</v>
      </c>
      <c r="AW496" s="81" t="s">
        <v>564</v>
      </c>
      <c r="AX496" s="82"/>
      <c r="AY496" s="81">
        <v>761.9</v>
      </c>
      <c r="AZ496" s="81">
        <v>9787.2000000000007</v>
      </c>
      <c r="BA496" s="81">
        <v>0</v>
      </c>
      <c r="BB496" s="81">
        <v>0</v>
      </c>
      <c r="BC496" s="81">
        <v>0</v>
      </c>
      <c r="BD496" s="81">
        <v>0</v>
      </c>
      <c r="BE496" s="81" t="s">
        <v>564</v>
      </c>
      <c r="BF496" s="82"/>
      <c r="BG496" s="81">
        <v>0</v>
      </c>
      <c r="BH496" s="81">
        <v>0</v>
      </c>
      <c r="BI496" s="81">
        <v>167.72499999999999</v>
      </c>
      <c r="BJ496" s="81">
        <v>4.72</v>
      </c>
      <c r="BK496" s="81">
        <v>24.957999999999998</v>
      </c>
      <c r="BL496" s="81">
        <v>0</v>
      </c>
      <c r="BM496" s="82"/>
      <c r="BN496" s="81">
        <v>0</v>
      </c>
      <c r="BO496" s="81">
        <v>0</v>
      </c>
      <c r="BP496" s="81">
        <v>9</v>
      </c>
      <c r="BQ496" s="81">
        <v>1</v>
      </c>
      <c r="BR496" s="81">
        <v>3</v>
      </c>
      <c r="BS496" s="81">
        <v>0</v>
      </c>
      <c r="BT496"/>
      <c r="BU496" s="80">
        <v>188.55500000000001</v>
      </c>
      <c r="BV496" s="80">
        <v>8.8480000000000008</v>
      </c>
      <c r="BW496" s="80">
        <v>0</v>
      </c>
      <c r="BX496" s="80">
        <v>0</v>
      </c>
      <c r="BY496" s="80">
        <v>0</v>
      </c>
      <c r="BZ496" s="80">
        <v>0</v>
      </c>
      <c r="CA496" s="80">
        <v>0</v>
      </c>
      <c r="CB496" s="80">
        <v>0</v>
      </c>
      <c r="CC496" s="80">
        <v>0</v>
      </c>
    </row>
    <row r="497" spans="1:81">
      <c r="A497" s="80" t="s">
        <v>2355</v>
      </c>
      <c r="B497" s="80">
        <v>116</v>
      </c>
      <c r="C497" s="80">
        <v>14</v>
      </c>
      <c r="D497" s="80">
        <v>7</v>
      </c>
      <c r="E497" s="80">
        <v>2017</v>
      </c>
      <c r="F497" s="80" t="s">
        <v>71</v>
      </c>
      <c r="G497" s="80" t="s">
        <v>2341</v>
      </c>
      <c r="H497" s="80" t="s">
        <v>2342</v>
      </c>
      <c r="I497" s="177"/>
      <c r="J497" s="81">
        <v>201.33480747185908</v>
      </c>
      <c r="K497" s="81">
        <v>0.66501193873434783</v>
      </c>
      <c r="L497" s="81">
        <v>2.262029064530136</v>
      </c>
      <c r="M497" s="81">
        <v>27.916904121562769</v>
      </c>
      <c r="N497" s="81">
        <v>4.8509809775764374</v>
      </c>
      <c r="O497" s="81">
        <v>6.9678307683195042</v>
      </c>
      <c r="P497" s="81">
        <v>31.473364756016068</v>
      </c>
      <c r="Q497" s="81">
        <v>0.32135459996194082</v>
      </c>
      <c r="R497" s="81">
        <v>44.34942728488916</v>
      </c>
      <c r="S497" s="81">
        <v>0.44807424885168473</v>
      </c>
      <c r="T497" s="82"/>
      <c r="U497" s="81">
        <v>28024677</v>
      </c>
      <c r="V497" s="81">
        <v>323</v>
      </c>
      <c r="W497" s="81">
        <v>41</v>
      </c>
      <c r="X497" s="81">
        <v>7313</v>
      </c>
      <c r="Y497" s="81">
        <v>1633</v>
      </c>
      <c r="Z497" s="81">
        <v>4166</v>
      </c>
      <c r="AA497" s="81">
        <v>6519</v>
      </c>
      <c r="AB497" s="81">
        <v>4705</v>
      </c>
      <c r="AC497" s="81">
        <v>7724738.3999999994</v>
      </c>
      <c r="AD497" s="81">
        <v>0.44807424885168468</v>
      </c>
      <c r="AE497" s="82"/>
      <c r="AF497" s="81">
        <v>151206358.21348229</v>
      </c>
      <c r="AG497" s="81">
        <v>527787.03962913784</v>
      </c>
      <c r="AH497" s="81">
        <v>476892.03626952221</v>
      </c>
      <c r="AI497" s="81">
        <v>44279623.718699321</v>
      </c>
      <c r="AJ497" s="81">
        <v>7147585.3434597552</v>
      </c>
      <c r="AK497" s="81">
        <v>0</v>
      </c>
      <c r="AL497" s="81">
        <v>0</v>
      </c>
      <c r="AM497" s="81">
        <v>646311.18063539395</v>
      </c>
      <c r="AN497" s="81">
        <v>0</v>
      </c>
      <c r="AO497" s="81">
        <v>0</v>
      </c>
      <c r="AP497" s="82"/>
      <c r="AQ497" s="81">
        <v>179</v>
      </c>
      <c r="AR497" s="81">
        <v>83</v>
      </c>
      <c r="AS497" s="81">
        <v>0</v>
      </c>
      <c r="AT497" s="81">
        <v>0</v>
      </c>
      <c r="AU497" s="81">
        <v>0</v>
      </c>
      <c r="AV497" s="81">
        <v>0</v>
      </c>
      <c r="AW497" s="81" t="s">
        <v>564</v>
      </c>
      <c r="AX497" s="82"/>
      <c r="AY497" s="81">
        <v>858.59999999999991</v>
      </c>
      <c r="AZ497" s="81">
        <v>10326.1</v>
      </c>
      <c r="BA497" s="81">
        <v>0</v>
      </c>
      <c r="BB497" s="81">
        <v>0</v>
      </c>
      <c r="BC497" s="81">
        <v>0</v>
      </c>
      <c r="BD497" s="81">
        <v>0</v>
      </c>
      <c r="BE497" s="81" t="s">
        <v>564</v>
      </c>
      <c r="BF497" s="82"/>
      <c r="BG497" s="81">
        <v>0</v>
      </c>
      <c r="BH497" s="81">
        <v>0</v>
      </c>
      <c r="BI497" s="81">
        <v>169.46299999999999</v>
      </c>
      <c r="BJ497" s="81">
        <v>51.619</v>
      </c>
      <c r="BK497" s="81">
        <v>25.738</v>
      </c>
      <c r="BL497" s="81">
        <v>0</v>
      </c>
      <c r="BM497" s="82"/>
      <c r="BN497" s="81">
        <v>0</v>
      </c>
      <c r="BO497" s="81">
        <v>0</v>
      </c>
      <c r="BP497" s="81">
        <v>9</v>
      </c>
      <c r="BQ497" s="81">
        <v>1</v>
      </c>
      <c r="BR497" s="81">
        <v>3</v>
      </c>
      <c r="BS497" s="81">
        <v>0</v>
      </c>
      <c r="BT497"/>
      <c r="BU497" s="80">
        <v>238.83699999999999</v>
      </c>
      <c r="BV497" s="80">
        <v>7.9829999999999997</v>
      </c>
      <c r="BW497" s="80">
        <v>0</v>
      </c>
      <c r="BX497" s="80">
        <v>0</v>
      </c>
      <c r="BY497" s="80">
        <v>0</v>
      </c>
      <c r="BZ497" s="80">
        <v>0</v>
      </c>
      <c r="CA497" s="80">
        <v>0</v>
      </c>
      <c r="CB497" s="80">
        <v>0</v>
      </c>
      <c r="CC497" s="80">
        <v>0</v>
      </c>
    </row>
    <row r="498" spans="1:81">
      <c r="A498" s="80" t="s">
        <v>2356</v>
      </c>
      <c r="B498" s="80">
        <v>117</v>
      </c>
      <c r="C498" s="80">
        <v>15</v>
      </c>
      <c r="D498" s="80">
        <v>7</v>
      </c>
      <c r="E498" s="80">
        <v>2018</v>
      </c>
      <c r="F498" s="80" t="s">
        <v>93</v>
      </c>
      <c r="G498" s="80" t="s">
        <v>2341</v>
      </c>
      <c r="H498" s="80" t="s">
        <v>2342</v>
      </c>
      <c r="I498" s="177"/>
      <c r="J498" s="81">
        <v>189.38282310247226</v>
      </c>
      <c r="K498" s="81">
        <v>0.62085520305369657</v>
      </c>
      <c r="L498" s="81">
        <v>2.1064837489082846</v>
      </c>
      <c r="M498" s="81">
        <v>28.351230606949208</v>
      </c>
      <c r="N498" s="81">
        <v>4.5755284672785601</v>
      </c>
      <c r="O498" s="81">
        <v>7.1356049091996407</v>
      </c>
      <c r="P498" s="81">
        <v>31.422965097076592</v>
      </c>
      <c r="Q498" s="81">
        <v>0.30194024563166966</v>
      </c>
      <c r="R498" s="81">
        <v>45.881623843512344</v>
      </c>
      <c r="S498" s="81">
        <v>0.62621754850115718</v>
      </c>
      <c r="T498" s="82"/>
      <c r="U498" s="81">
        <v>27509785</v>
      </c>
      <c r="V498" s="81">
        <v>323</v>
      </c>
      <c r="W498" s="81">
        <v>41</v>
      </c>
      <c r="X498" s="81">
        <v>7313</v>
      </c>
      <c r="Y498" s="81">
        <v>1698</v>
      </c>
      <c r="Z498" s="81">
        <v>4348</v>
      </c>
      <c r="AA498" s="81">
        <v>6574</v>
      </c>
      <c r="AB498" s="81">
        <v>4764</v>
      </c>
      <c r="AC498" s="81">
        <v>7960294.5999999996</v>
      </c>
      <c r="AD498" s="81">
        <v>0.62621754850115718</v>
      </c>
      <c r="AE498" s="82"/>
      <c r="AF498" s="81">
        <v>143098133.6042898</v>
      </c>
      <c r="AG498" s="81">
        <v>468887.66501988762</v>
      </c>
      <c r="AH498" s="81">
        <v>449738.92443630472</v>
      </c>
      <c r="AI498" s="81">
        <v>42724530.584553607</v>
      </c>
      <c r="AJ498" s="81">
        <v>7081873.0437859194</v>
      </c>
      <c r="AK498" s="81">
        <v>0</v>
      </c>
      <c r="AL498" s="81">
        <v>0</v>
      </c>
      <c r="AM498" s="81">
        <v>655769.89143029519</v>
      </c>
      <c r="AN498" s="81">
        <v>0</v>
      </c>
      <c r="AO498" s="81">
        <v>0</v>
      </c>
      <c r="AP498" s="82"/>
      <c r="AQ498" s="81">
        <v>208</v>
      </c>
      <c r="AR498" s="81">
        <v>88</v>
      </c>
      <c r="AS498" s="81">
        <v>0</v>
      </c>
      <c r="AT498" s="81">
        <v>0</v>
      </c>
      <c r="AU498" s="81">
        <v>0</v>
      </c>
      <c r="AV498" s="81">
        <v>0</v>
      </c>
      <c r="AW498" s="81" t="s">
        <v>564</v>
      </c>
      <c r="AX498" s="82"/>
      <c r="AY498" s="81">
        <v>1001.6</v>
      </c>
      <c r="AZ498" s="81">
        <v>10443</v>
      </c>
      <c r="BA498" s="81">
        <v>0</v>
      </c>
      <c r="BB498" s="81">
        <v>0</v>
      </c>
      <c r="BC498" s="81">
        <v>0</v>
      </c>
      <c r="BD498" s="81">
        <v>0</v>
      </c>
      <c r="BE498" s="81" t="s">
        <v>564</v>
      </c>
      <c r="BF498" s="82"/>
      <c r="BG498" s="81">
        <v>0</v>
      </c>
      <c r="BH498" s="81">
        <v>0</v>
      </c>
      <c r="BI498" s="81">
        <v>179.33500000000001</v>
      </c>
      <c r="BJ498" s="81">
        <v>83.183000000000007</v>
      </c>
      <c r="BK498" s="81">
        <v>21.5</v>
      </c>
      <c r="BL498" s="81">
        <v>0</v>
      </c>
      <c r="BM498" s="82"/>
      <c r="BN498" s="81">
        <v>0</v>
      </c>
      <c r="BO498" s="81">
        <v>0</v>
      </c>
      <c r="BP498" s="81">
        <v>9</v>
      </c>
      <c r="BQ498" s="81">
        <v>1</v>
      </c>
      <c r="BR498" s="81">
        <v>3</v>
      </c>
      <c r="BS498" s="81">
        <v>0</v>
      </c>
      <c r="BT498"/>
      <c r="BU498" s="80">
        <v>276.36599999999999</v>
      </c>
      <c r="BV498" s="80">
        <v>7.6520000000000001</v>
      </c>
      <c r="BW498" s="80">
        <v>0</v>
      </c>
      <c r="BX498" s="80">
        <v>0</v>
      </c>
      <c r="BY498" s="80">
        <v>0</v>
      </c>
      <c r="BZ498" s="80">
        <v>0</v>
      </c>
      <c r="CA498" s="80">
        <v>0</v>
      </c>
      <c r="CB498" s="80">
        <v>0</v>
      </c>
      <c r="CC498" s="80">
        <v>0</v>
      </c>
    </row>
    <row r="499" spans="1:81">
      <c r="A499" s="80" t="s">
        <v>2357</v>
      </c>
      <c r="B499" s="80">
        <v>118</v>
      </c>
      <c r="C499" s="80">
        <v>16</v>
      </c>
      <c r="D499" s="80">
        <v>7</v>
      </c>
      <c r="E499" s="80">
        <v>2019</v>
      </c>
      <c r="F499" s="80" t="s">
        <v>73</v>
      </c>
      <c r="G499" s="80" t="s">
        <v>2341</v>
      </c>
      <c r="H499" s="80" t="s">
        <v>2342</v>
      </c>
      <c r="I499" s="177"/>
      <c r="J499" s="81">
        <v>156.91383156322195</v>
      </c>
      <c r="K499" s="81">
        <v>0.55704791961918454</v>
      </c>
      <c r="L499" s="81">
        <v>2.1178060988899392</v>
      </c>
      <c r="M499" s="81">
        <v>27.02603070483692</v>
      </c>
      <c r="N499" s="81">
        <v>4.632089716767144</v>
      </c>
      <c r="O499" s="81">
        <v>6.9992338614665099</v>
      </c>
      <c r="P499" s="81">
        <v>30.364437048805907</v>
      </c>
      <c r="Q499" s="81">
        <v>0.29768320257789893</v>
      </c>
      <c r="R499" s="81">
        <v>46.938263091437854</v>
      </c>
      <c r="S499" s="81">
        <v>1.2537118239498655</v>
      </c>
      <c r="T499" s="82"/>
      <c r="U499" s="81">
        <v>23852600</v>
      </c>
      <c r="V499" s="81">
        <v>323</v>
      </c>
      <c r="W499" s="81">
        <v>41</v>
      </c>
      <c r="X499" s="81">
        <v>7313</v>
      </c>
      <c r="Y499" s="81">
        <v>1771</v>
      </c>
      <c r="Z499" s="81">
        <v>4382</v>
      </c>
      <c r="AA499" s="81">
        <v>6305</v>
      </c>
      <c r="AB499" s="81">
        <v>4824</v>
      </c>
      <c r="AC499" s="81">
        <v>8277000.3999999994</v>
      </c>
      <c r="AD499" s="81">
        <v>1.253711823949865</v>
      </c>
      <c r="AE499" s="82"/>
      <c r="AF499" s="81">
        <v>120569611.2418891</v>
      </c>
      <c r="AG499" s="81">
        <v>452065.83370101347</v>
      </c>
      <c r="AH499" s="81">
        <v>483056.12936009187</v>
      </c>
      <c r="AI499" s="81">
        <v>44107696.437989727</v>
      </c>
      <c r="AJ499" s="81">
        <v>7603619.9491459196</v>
      </c>
      <c r="AK499" s="81">
        <v>0</v>
      </c>
      <c r="AL499" s="81">
        <v>0</v>
      </c>
      <c r="AM499" s="81">
        <v>656992.48494744301</v>
      </c>
      <c r="AN499" s="81">
        <v>0</v>
      </c>
      <c r="AO499" s="81">
        <v>0</v>
      </c>
      <c r="AP499" s="82"/>
      <c r="AQ499" s="81">
        <v>232</v>
      </c>
      <c r="AR499" s="81">
        <v>100</v>
      </c>
      <c r="AS499" s="81">
        <v>0</v>
      </c>
      <c r="AT499" s="81">
        <v>0</v>
      </c>
      <c r="AU499" s="81">
        <v>0</v>
      </c>
      <c r="AV499" s="81">
        <v>0</v>
      </c>
      <c r="AW499" s="81" t="s">
        <v>564</v>
      </c>
      <c r="AX499" s="82"/>
      <c r="AY499" s="81">
        <v>1136.5999999999999</v>
      </c>
      <c r="AZ499" s="81">
        <v>12668</v>
      </c>
      <c r="BA499" s="81">
        <v>0</v>
      </c>
      <c r="BB499" s="81">
        <v>0</v>
      </c>
      <c r="BC499" s="81">
        <v>0</v>
      </c>
      <c r="BD499" s="81">
        <v>0</v>
      </c>
      <c r="BE499" s="81" t="s">
        <v>564</v>
      </c>
      <c r="BF499" s="82"/>
      <c r="BG499" s="81">
        <v>0</v>
      </c>
      <c r="BH499" s="81">
        <v>0</v>
      </c>
      <c r="BI499" s="81">
        <v>158.51300000000001</v>
      </c>
      <c r="BJ499" s="81">
        <v>87.421000000000006</v>
      </c>
      <c r="BK499" s="81">
        <v>12.211</v>
      </c>
      <c r="BL499" s="81">
        <v>0</v>
      </c>
      <c r="BM499" s="82"/>
      <c r="BN499" s="81">
        <v>0</v>
      </c>
      <c r="BO499" s="81">
        <v>0</v>
      </c>
      <c r="BP499" s="81">
        <v>9</v>
      </c>
      <c r="BQ499" s="81">
        <v>1</v>
      </c>
      <c r="BR499" s="81">
        <v>2</v>
      </c>
      <c r="BS499" s="81">
        <v>0</v>
      </c>
      <c r="BT499"/>
      <c r="BU499" s="80">
        <v>250.15</v>
      </c>
      <c r="BV499" s="80">
        <v>7.9950000000000001</v>
      </c>
      <c r="BW499" s="80">
        <v>0</v>
      </c>
      <c r="BX499" s="80">
        <v>0</v>
      </c>
      <c r="BY499" s="80">
        <v>0</v>
      </c>
      <c r="BZ499" s="80">
        <v>0</v>
      </c>
      <c r="CA499" s="80">
        <v>0</v>
      </c>
      <c r="CB499" s="80">
        <v>0</v>
      </c>
      <c r="CC499" s="80">
        <v>0</v>
      </c>
    </row>
    <row r="500" spans="1:81">
      <c r="A500" s="80" t="s">
        <v>2358</v>
      </c>
      <c r="B500" s="80">
        <v>119</v>
      </c>
      <c r="C500" s="80">
        <v>17</v>
      </c>
      <c r="D500" s="80">
        <v>7</v>
      </c>
      <c r="E500" s="80">
        <v>2020</v>
      </c>
      <c r="F500" s="80" t="s">
        <v>218</v>
      </c>
      <c r="G500" s="80" t="s">
        <v>2341</v>
      </c>
      <c r="H500" s="80" t="s">
        <v>2342</v>
      </c>
      <c r="I500" s="177"/>
      <c r="J500" s="81">
        <v>176.91568352110659</v>
      </c>
      <c r="K500" s="81">
        <v>0.54383387199622402</v>
      </c>
      <c r="L500" s="81">
        <v>3.0345555783962772</v>
      </c>
      <c r="M500" s="81">
        <v>26.158560317252388</v>
      </c>
      <c r="N500" s="81">
        <v>4.5873457569815725</v>
      </c>
      <c r="O500" s="81">
        <v>6.2022909588720125</v>
      </c>
      <c r="P500" s="81">
        <v>29.649567936325848</v>
      </c>
      <c r="Q500" s="81">
        <v>0.2824925525110808</v>
      </c>
      <c r="R500" s="81">
        <v>43.505358265770305</v>
      </c>
      <c r="S500" s="81">
        <v>0.74444192728664971</v>
      </c>
      <c r="T500" s="82"/>
      <c r="U500" s="81">
        <v>26362555</v>
      </c>
      <c r="V500" s="81">
        <v>294</v>
      </c>
      <c r="W500" s="81">
        <v>65</v>
      </c>
      <c r="X500" s="81">
        <v>7996</v>
      </c>
      <c r="Y500" s="81">
        <v>1771</v>
      </c>
      <c r="Z500" s="81">
        <v>4432</v>
      </c>
      <c r="AA500" s="81">
        <v>6689</v>
      </c>
      <c r="AB500" s="81">
        <v>4791</v>
      </c>
      <c r="AC500" s="81">
        <v>7711671.2000000002</v>
      </c>
      <c r="AD500" s="81">
        <v>0.74444192728664971</v>
      </c>
      <c r="AE500" s="82"/>
      <c r="AF500" s="81">
        <v>137909302.32433721</v>
      </c>
      <c r="AG500" s="81">
        <v>419437.50293336436</v>
      </c>
      <c r="AH500" s="81">
        <v>729254.32575340255</v>
      </c>
      <c r="AI500" s="81">
        <v>44533303.665892728</v>
      </c>
      <c r="AJ500" s="81">
        <v>7697905.8441444673</v>
      </c>
      <c r="AK500" s="81"/>
      <c r="AL500" s="81"/>
      <c r="AM500" s="81">
        <v>625278.72912020225</v>
      </c>
      <c r="AN500" s="81"/>
      <c r="AO500" s="81"/>
      <c r="AP500" s="82"/>
      <c r="AQ500" s="81">
        <v>246</v>
      </c>
      <c r="AR500" s="81">
        <v>102</v>
      </c>
      <c r="AS500" s="81">
        <v>0</v>
      </c>
      <c r="AT500" s="81">
        <v>0</v>
      </c>
      <c r="AU500" s="81">
        <v>0</v>
      </c>
      <c r="AV500" s="81">
        <v>0</v>
      </c>
      <c r="AW500" s="81">
        <v>0</v>
      </c>
      <c r="AX500" s="82"/>
      <c r="AY500" s="81">
        <v>1216.8</v>
      </c>
      <c r="AZ500" s="81">
        <v>12762</v>
      </c>
      <c r="BA500" s="81">
        <v>0</v>
      </c>
      <c r="BB500" s="81">
        <v>0</v>
      </c>
      <c r="BC500" s="81">
        <v>0</v>
      </c>
      <c r="BD500" s="81">
        <v>0</v>
      </c>
      <c r="BE500" s="81">
        <v>0</v>
      </c>
      <c r="BF500" s="82"/>
      <c r="BG500" s="81">
        <v>0</v>
      </c>
      <c r="BH500" s="81">
        <v>0</v>
      </c>
      <c r="BI500" s="81">
        <v>141.82499999999999</v>
      </c>
      <c r="BJ500" s="81">
        <v>94.471000000000004</v>
      </c>
      <c r="BK500" s="81">
        <v>10.347</v>
      </c>
      <c r="BL500" s="81">
        <v>0</v>
      </c>
      <c r="BM500" s="82"/>
      <c r="BN500" s="81">
        <v>0</v>
      </c>
      <c r="BO500" s="81">
        <v>0</v>
      </c>
      <c r="BP500" s="81">
        <v>9</v>
      </c>
      <c r="BQ500" s="81">
        <v>1</v>
      </c>
      <c r="BR500" s="81">
        <v>2</v>
      </c>
      <c r="BS500" s="81">
        <v>0</v>
      </c>
      <c r="BT500"/>
      <c r="BU500" s="80">
        <v>239.47</v>
      </c>
      <c r="BV500" s="80">
        <v>7.173</v>
      </c>
      <c r="BW500" s="80">
        <v>0</v>
      </c>
      <c r="BX500" s="80">
        <v>0</v>
      </c>
      <c r="BY500" s="80">
        <v>0</v>
      </c>
      <c r="BZ500" s="80">
        <v>0</v>
      </c>
      <c r="CA500" s="80">
        <v>0</v>
      </c>
      <c r="CB500" s="80">
        <v>0</v>
      </c>
      <c r="CC500" s="80">
        <v>0</v>
      </c>
    </row>
    <row r="501" spans="1:81">
      <c r="A501" s="80" t="s">
        <v>2359</v>
      </c>
      <c r="B501" s="80">
        <v>119</v>
      </c>
      <c r="C501" s="80">
        <v>18</v>
      </c>
      <c r="D501" s="80">
        <v>7</v>
      </c>
      <c r="E501" s="80">
        <v>2021</v>
      </c>
      <c r="F501" s="80" t="s">
        <v>75</v>
      </c>
      <c r="G501" s="174" t="s">
        <v>2341</v>
      </c>
      <c r="H501" s="80" t="s">
        <v>2342</v>
      </c>
      <c r="I501" s="177"/>
      <c r="J501" s="81">
        <v>176.02234769390645</v>
      </c>
      <c r="K501" s="81">
        <v>0.61621991900552375</v>
      </c>
      <c r="L501" s="81">
        <v>2.8932396144461765</v>
      </c>
      <c r="M501" s="81">
        <v>30.681829788363661</v>
      </c>
      <c r="N501" s="81">
        <v>4.2840447575788119</v>
      </c>
      <c r="O501" s="81">
        <v>5.8141824095432471</v>
      </c>
      <c r="P501" s="81">
        <v>30.712537447901621</v>
      </c>
      <c r="Q501" s="81">
        <v>0.28081067617575678</v>
      </c>
      <c r="R501" s="81">
        <v>46.084180885339002</v>
      </c>
      <c r="S501" s="81">
        <v>0.95797637253172008</v>
      </c>
      <c r="T501" s="82"/>
      <c r="U501" s="81">
        <v>27623404</v>
      </c>
      <c r="V501" s="81">
        <v>294</v>
      </c>
      <c r="W501" s="81">
        <v>65</v>
      </c>
      <c r="X501" s="81">
        <v>7996</v>
      </c>
      <c r="Y501" s="81">
        <v>1723</v>
      </c>
      <c r="Z501" s="81">
        <v>4278</v>
      </c>
      <c r="AA501" s="81">
        <v>6757</v>
      </c>
      <c r="AB501" s="81">
        <v>4706</v>
      </c>
      <c r="AC501" s="81">
        <v>7917710.3999999985</v>
      </c>
      <c r="AD501" s="81">
        <v>0.95797637253172008</v>
      </c>
      <c r="AE501" s="82"/>
      <c r="AF501" s="81">
        <v>135522772.96018115</v>
      </c>
      <c r="AG501" s="81">
        <v>467072.07565045211</v>
      </c>
      <c r="AH501" s="81">
        <v>670948.31073489902</v>
      </c>
      <c r="AI501" s="81">
        <v>49370948.989942342</v>
      </c>
      <c r="AJ501" s="81">
        <v>6668162.9462981997</v>
      </c>
      <c r="AK501" s="81">
        <v>0</v>
      </c>
      <c r="AL501" s="81">
        <v>0</v>
      </c>
      <c r="AM501" s="81">
        <v>617727.85602352058</v>
      </c>
      <c r="AN501" s="81">
        <v>0</v>
      </c>
      <c r="AO501" s="81">
        <v>0</v>
      </c>
      <c r="AP501" s="82"/>
      <c r="AQ501" s="81">
        <v>255</v>
      </c>
      <c r="AR501" s="81">
        <v>103</v>
      </c>
      <c r="AS501" s="81">
        <v>0</v>
      </c>
      <c r="AT501" s="81">
        <v>0</v>
      </c>
      <c r="AU501" s="81">
        <v>0</v>
      </c>
      <c r="AV501" s="81">
        <v>0</v>
      </c>
      <c r="AW501" s="81"/>
      <c r="AX501" s="82"/>
      <c r="AY501" s="81">
        <v>1280.0999999999999</v>
      </c>
      <c r="AZ501" s="81">
        <v>12782</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2360</v>
      </c>
      <c r="B502" s="80">
        <v>119</v>
      </c>
      <c r="C502" s="80">
        <v>19</v>
      </c>
      <c r="D502" s="80">
        <v>7</v>
      </c>
      <c r="E502" s="80">
        <v>2022</v>
      </c>
      <c r="F502" s="80" t="s">
        <v>568</v>
      </c>
      <c r="G502" s="174" t="s">
        <v>2341</v>
      </c>
      <c r="H502" s="80" t="s">
        <v>2342</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268</v>
      </c>
      <c r="AR502" s="81">
        <v>103</v>
      </c>
      <c r="AS502" s="81">
        <v>0</v>
      </c>
      <c r="AT502" s="81">
        <v>0</v>
      </c>
      <c r="AU502" s="81">
        <v>0</v>
      </c>
      <c r="AV502" s="81">
        <v>0</v>
      </c>
      <c r="AW502" s="81"/>
      <c r="AX502" s="82"/>
      <c r="AY502" s="81">
        <v>1361.6999999999998</v>
      </c>
      <c r="AZ502" s="81">
        <v>12782.000000000002</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2361</v>
      </c>
      <c r="B503" s="80">
        <v>426</v>
      </c>
      <c r="C503" s="80">
        <v>1</v>
      </c>
      <c r="D503" s="80">
        <v>26</v>
      </c>
      <c r="E503" s="80">
        <v>1990</v>
      </c>
      <c r="F503" s="80" t="s">
        <v>562</v>
      </c>
      <c r="G503" s="80" t="s">
        <v>1835</v>
      </c>
      <c r="H503" s="80" t="s">
        <v>1836</v>
      </c>
      <c r="I503" s="177"/>
      <c r="J503" s="81">
        <v>38.945804437270397</v>
      </c>
      <c r="K503" s="81">
        <v>2.0167229481613846</v>
      </c>
      <c r="L503" s="81">
        <v>6.5831565591653733</v>
      </c>
      <c r="M503" s="81">
        <v>3.891737776854888</v>
      </c>
      <c r="N503" s="81">
        <v>9.2602008460608864</v>
      </c>
      <c r="O503" s="81">
        <v>6.1461904401535632</v>
      </c>
      <c r="P503" s="81">
        <v>11.08680811130637</v>
      </c>
      <c r="Q503" s="81">
        <v>0.44319614833607462</v>
      </c>
      <c r="R503" s="81">
        <v>0</v>
      </c>
      <c r="S503" s="81">
        <v>0.36090003426507716</v>
      </c>
      <c r="T503" s="82"/>
      <c r="U503" s="81">
        <v>1093460</v>
      </c>
      <c r="V503" s="81">
        <v>369</v>
      </c>
      <c r="W503" s="81">
        <v>77</v>
      </c>
      <c r="X503" s="81">
        <v>1305</v>
      </c>
      <c r="Y503" s="81">
        <v>1981</v>
      </c>
      <c r="Z503" s="81">
        <v>2528</v>
      </c>
      <c r="AA503" s="81">
        <v>2692</v>
      </c>
      <c r="AB503" s="81">
        <v>7196</v>
      </c>
      <c r="AC503" s="81">
        <v>0</v>
      </c>
      <c r="AD503" s="81">
        <v>0.36090003426507716</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2362</v>
      </c>
      <c r="B504" s="80">
        <v>427</v>
      </c>
      <c r="C504" s="80">
        <v>2</v>
      </c>
      <c r="D504" s="80">
        <v>26</v>
      </c>
      <c r="E504" s="80">
        <v>2005</v>
      </c>
      <c r="F504" s="80" t="s">
        <v>565</v>
      </c>
      <c r="G504" s="80" t="s">
        <v>1835</v>
      </c>
      <c r="H504" s="80" t="s">
        <v>1836</v>
      </c>
      <c r="I504" s="177"/>
      <c r="J504" s="81">
        <v>22.612611204454602</v>
      </c>
      <c r="K504" s="81">
        <v>0.90480877467024901</v>
      </c>
      <c r="L504" s="81">
        <v>2.0270531599614339</v>
      </c>
      <c r="M504" s="81">
        <v>5.628178728741962</v>
      </c>
      <c r="N504" s="81">
        <v>10.496454770489795</v>
      </c>
      <c r="O504" s="81">
        <v>7.3240517190767234</v>
      </c>
      <c r="P504" s="81">
        <v>8.78004648502775</v>
      </c>
      <c r="Q504" s="81">
        <v>0.36067642331440786</v>
      </c>
      <c r="R504" s="81">
        <v>0</v>
      </c>
      <c r="S504" s="81">
        <v>0</v>
      </c>
      <c r="T504" s="82"/>
      <c r="U504" s="81">
        <v>698399</v>
      </c>
      <c r="V504" s="81">
        <v>276</v>
      </c>
      <c r="W504" s="81">
        <v>18</v>
      </c>
      <c r="X504" s="81">
        <v>914</v>
      </c>
      <c r="Y504" s="81">
        <v>2140</v>
      </c>
      <c r="Z504" s="81">
        <v>3486</v>
      </c>
      <c r="AA504" s="81">
        <v>1746</v>
      </c>
      <c r="AB504" s="81">
        <v>6122</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2363</v>
      </c>
      <c r="B505" s="80">
        <v>428</v>
      </c>
      <c r="C505" s="80">
        <v>3</v>
      </c>
      <c r="D505" s="80">
        <v>26</v>
      </c>
      <c r="E505" s="80">
        <v>2006</v>
      </c>
      <c r="F505" s="80" t="s">
        <v>566</v>
      </c>
      <c r="G505" s="80" t="s">
        <v>1835</v>
      </c>
      <c r="H505" s="80" t="s">
        <v>1836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2364</v>
      </c>
      <c r="B506" s="80">
        <v>429</v>
      </c>
      <c r="C506" s="80">
        <v>4</v>
      </c>
      <c r="D506" s="80">
        <v>26</v>
      </c>
      <c r="E506" s="80">
        <v>2007</v>
      </c>
      <c r="F506" s="80" t="s">
        <v>567</v>
      </c>
      <c r="G506" s="80" t="s">
        <v>1835</v>
      </c>
      <c r="H506" s="80" t="s">
        <v>1836</v>
      </c>
      <c r="I506" s="177"/>
      <c r="J506" s="81">
        <v>24.100055851846626</v>
      </c>
      <c r="K506" s="81">
        <v>0.62816350434934931</v>
      </c>
      <c r="L506" s="81">
        <v>0.82068816575081893</v>
      </c>
      <c r="M506" s="81">
        <v>6.2730278450450676</v>
      </c>
      <c r="N506" s="81">
        <v>10.341713228695333</v>
      </c>
      <c r="O506" s="81">
        <v>6.97061597473642</v>
      </c>
      <c r="P506" s="81">
        <v>8.8495669442020297</v>
      </c>
      <c r="Q506" s="81">
        <v>0.36265227375911546</v>
      </c>
      <c r="R506" s="81">
        <v>0</v>
      </c>
      <c r="S506" s="81">
        <v>0</v>
      </c>
      <c r="T506" s="82"/>
      <c r="U506" s="81">
        <v>791451</v>
      </c>
      <c r="V506" s="81">
        <v>209</v>
      </c>
      <c r="W506" s="81">
        <v>10</v>
      </c>
      <c r="X506" s="81">
        <v>1276</v>
      </c>
      <c r="Y506" s="81">
        <v>2114</v>
      </c>
      <c r="Z506" s="81">
        <v>3449</v>
      </c>
      <c r="AA506" s="81">
        <v>1733</v>
      </c>
      <c r="AB506" s="81">
        <v>5830</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2365</v>
      </c>
      <c r="B507" s="80">
        <v>430</v>
      </c>
      <c r="C507" s="80">
        <v>5</v>
      </c>
      <c r="D507" s="80">
        <v>26</v>
      </c>
      <c r="E507" s="80">
        <v>2008</v>
      </c>
      <c r="F507" s="80" t="s">
        <v>84</v>
      </c>
      <c r="G507" s="80" t="s">
        <v>1835</v>
      </c>
      <c r="H507" s="80" t="s">
        <v>1836</v>
      </c>
      <c r="I507" s="177"/>
      <c r="J507" s="81">
        <v>24.36090452200466</v>
      </c>
      <c r="K507" s="81">
        <v>0.55131239475622917</v>
      </c>
      <c r="L507" s="81">
        <v>0.70863325677088829</v>
      </c>
      <c r="M507" s="81">
        <v>7.3400500303348588</v>
      </c>
      <c r="N507" s="81">
        <v>10.500743635268197</v>
      </c>
      <c r="O507" s="81">
        <v>6.7244927912626355</v>
      </c>
      <c r="P507" s="81">
        <v>8.6252529173092576</v>
      </c>
      <c r="Q507" s="81">
        <v>0.35152634731315358</v>
      </c>
      <c r="R507" s="81">
        <v>0</v>
      </c>
      <c r="S507" s="81">
        <v>0</v>
      </c>
      <c r="T507" s="82"/>
      <c r="U507" s="81">
        <v>840570</v>
      </c>
      <c r="V507" s="81">
        <v>209</v>
      </c>
      <c r="W507" s="81">
        <v>10</v>
      </c>
      <c r="X507" s="81">
        <v>1276</v>
      </c>
      <c r="Y507" s="81">
        <v>2118</v>
      </c>
      <c r="Z507" s="81">
        <v>3444</v>
      </c>
      <c r="AA507" s="81">
        <v>1691</v>
      </c>
      <c r="AB507" s="81">
        <v>5744</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2366</v>
      </c>
      <c r="B508" s="80">
        <v>431</v>
      </c>
      <c r="C508" s="80">
        <v>6</v>
      </c>
      <c r="D508" s="80">
        <v>26</v>
      </c>
      <c r="E508" s="80">
        <v>2009</v>
      </c>
      <c r="F508" s="80" t="s">
        <v>85</v>
      </c>
      <c r="G508" s="80" t="s">
        <v>1835</v>
      </c>
      <c r="H508" s="80" t="s">
        <v>1836</v>
      </c>
      <c r="I508" s="177"/>
      <c r="J508" s="81">
        <v>22.801868958040657</v>
      </c>
      <c r="K508" s="81">
        <v>0.33383483942357117</v>
      </c>
      <c r="L508" s="81">
        <v>2.0407033667066736</v>
      </c>
      <c r="M508" s="81">
        <v>5.7664846428274092</v>
      </c>
      <c r="N508" s="81">
        <v>9.027912406243626</v>
      </c>
      <c r="O508" s="81">
        <v>6.7593173290589297</v>
      </c>
      <c r="P508" s="81">
        <v>8.3619129263118115</v>
      </c>
      <c r="Q508" s="81">
        <v>0.32973471907220187</v>
      </c>
      <c r="R508" s="81">
        <v>0</v>
      </c>
      <c r="S508" s="81">
        <v>0</v>
      </c>
      <c r="T508" s="82"/>
      <c r="U508" s="81">
        <v>794533</v>
      </c>
      <c r="V508" s="81">
        <v>155</v>
      </c>
      <c r="W508" s="81">
        <v>33</v>
      </c>
      <c r="X508" s="81">
        <v>1266</v>
      </c>
      <c r="Y508" s="81">
        <v>2120</v>
      </c>
      <c r="Z508" s="81">
        <v>3417</v>
      </c>
      <c r="AA508" s="81">
        <v>1683</v>
      </c>
      <c r="AB508" s="81">
        <v>5656</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14.625</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2367</v>
      </c>
      <c r="B509" s="80">
        <v>432</v>
      </c>
      <c r="C509" s="80">
        <v>7</v>
      </c>
      <c r="D509" s="80">
        <v>26</v>
      </c>
      <c r="E509" s="80">
        <v>2010</v>
      </c>
      <c r="F509" s="80" t="s">
        <v>86</v>
      </c>
      <c r="G509" s="80" t="s">
        <v>1835</v>
      </c>
      <c r="H509" s="80" t="s">
        <v>1836</v>
      </c>
      <c r="I509" s="177"/>
      <c r="J509" s="81">
        <v>19.999040128605891</v>
      </c>
      <c r="K509" s="81">
        <v>0.3481584320279516</v>
      </c>
      <c r="L509" s="81">
        <v>1.857860942987368</v>
      </c>
      <c r="M509" s="81">
        <v>5.1618079944962831</v>
      </c>
      <c r="N509" s="81">
        <v>8.7762356388105918</v>
      </c>
      <c r="O509" s="81">
        <v>6.6827665454359861</v>
      </c>
      <c r="P509" s="81">
        <v>8.5455152290386209</v>
      </c>
      <c r="Q509" s="81">
        <v>0.33900757639056261</v>
      </c>
      <c r="R509" s="81">
        <v>0</v>
      </c>
      <c r="S509" s="81">
        <v>0</v>
      </c>
      <c r="T509" s="82"/>
      <c r="U509" s="81">
        <v>780086</v>
      </c>
      <c r="V509" s="81">
        <v>155</v>
      </c>
      <c r="W509" s="81">
        <v>33</v>
      </c>
      <c r="X509" s="81">
        <v>1266</v>
      </c>
      <c r="Y509" s="81">
        <v>2096</v>
      </c>
      <c r="Z509" s="81">
        <v>3394</v>
      </c>
      <c r="AA509" s="81">
        <v>1677</v>
      </c>
      <c r="AB509" s="81">
        <v>5572</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15.032999999999999</v>
      </c>
      <c r="BJ509" s="81">
        <v>0</v>
      </c>
      <c r="BK509" s="81">
        <v>0</v>
      </c>
      <c r="BL509" s="81">
        <v>0</v>
      </c>
      <c r="BM509" s="82"/>
      <c r="BN509" s="81">
        <v>0</v>
      </c>
      <c r="BO509" s="81">
        <v>0</v>
      </c>
      <c r="BP509" s="81">
        <v>1</v>
      </c>
      <c r="BQ509" s="81">
        <v>0</v>
      </c>
      <c r="BR509" s="81">
        <v>0</v>
      </c>
      <c r="BS509" s="81">
        <v>0</v>
      </c>
      <c r="BT509"/>
      <c r="BU509" s="80">
        <v>6.53</v>
      </c>
      <c r="BV509" s="80">
        <v>8.5030000000000001</v>
      </c>
      <c r="BW509" s="80">
        <v>0</v>
      </c>
      <c r="BX509" s="80">
        <v>0</v>
      </c>
      <c r="BY509" s="80">
        <v>0</v>
      </c>
      <c r="BZ509" s="80">
        <v>0</v>
      </c>
      <c r="CA509" s="80">
        <v>0</v>
      </c>
      <c r="CB509" s="80">
        <v>0</v>
      </c>
      <c r="CC509" s="80">
        <v>0</v>
      </c>
    </row>
    <row r="510" spans="1:81">
      <c r="A510" s="80" t="s">
        <v>2368</v>
      </c>
      <c r="B510" s="80">
        <v>433</v>
      </c>
      <c r="C510" s="80">
        <v>8</v>
      </c>
      <c r="D510" s="80">
        <v>26</v>
      </c>
      <c r="E510" s="80">
        <v>2011</v>
      </c>
      <c r="F510" s="80" t="s">
        <v>87</v>
      </c>
      <c r="G510" s="80" t="s">
        <v>1835</v>
      </c>
      <c r="H510" s="80" t="s">
        <v>1836</v>
      </c>
      <c r="I510" s="177"/>
      <c r="J510" s="81">
        <v>15.276268122603415</v>
      </c>
      <c r="K510" s="81">
        <v>0.48783472302756997</v>
      </c>
      <c r="L510" s="81">
        <v>1.7335196325496265</v>
      </c>
      <c r="M510" s="81">
        <v>6.5208147107951531</v>
      </c>
      <c r="N510" s="81">
        <v>10.528488774659348</v>
      </c>
      <c r="O510" s="81">
        <v>6.4982736514693666</v>
      </c>
      <c r="P510" s="81">
        <v>8.1798002201874329</v>
      </c>
      <c r="Q510" s="81">
        <v>0.38703341147757792</v>
      </c>
      <c r="R510" s="81">
        <v>0</v>
      </c>
      <c r="S510" s="81">
        <v>0</v>
      </c>
      <c r="T510" s="82"/>
      <c r="U510" s="81">
        <v>561187</v>
      </c>
      <c r="V510" s="81">
        <v>155</v>
      </c>
      <c r="W510" s="81">
        <v>33</v>
      </c>
      <c r="X510" s="81">
        <v>1266</v>
      </c>
      <c r="Y510" s="81">
        <v>2089</v>
      </c>
      <c r="Z510" s="81">
        <v>3372</v>
      </c>
      <c r="AA510" s="81">
        <v>1653</v>
      </c>
      <c r="AB510" s="81">
        <v>5515</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13.852</v>
      </c>
      <c r="BJ510" s="81">
        <v>0</v>
      </c>
      <c r="BK510" s="81">
        <v>0</v>
      </c>
      <c r="BL510" s="81">
        <v>0</v>
      </c>
      <c r="BM510" s="82"/>
      <c r="BN510" s="81">
        <v>0</v>
      </c>
      <c r="BO510" s="81">
        <v>0</v>
      </c>
      <c r="BP510" s="81">
        <v>1</v>
      </c>
      <c r="BQ510" s="81">
        <v>0</v>
      </c>
      <c r="BR510" s="81">
        <v>0</v>
      </c>
      <c r="BS510" s="81">
        <v>0</v>
      </c>
      <c r="BT510"/>
      <c r="BU510" s="80">
        <v>6.3639999999999999</v>
      </c>
      <c r="BV510" s="80">
        <v>7.4880000000000004</v>
      </c>
      <c r="BW510" s="80">
        <v>0</v>
      </c>
      <c r="BX510" s="80">
        <v>0</v>
      </c>
      <c r="BY510" s="80">
        <v>0</v>
      </c>
      <c r="BZ510" s="80">
        <v>0</v>
      </c>
      <c r="CA510" s="80">
        <v>0</v>
      </c>
      <c r="CB510" s="80">
        <v>0</v>
      </c>
      <c r="CC510" s="80">
        <v>0</v>
      </c>
    </row>
    <row r="511" spans="1:81">
      <c r="A511" s="80" t="s">
        <v>2369</v>
      </c>
      <c r="B511" s="80">
        <v>434</v>
      </c>
      <c r="C511" s="80">
        <v>9</v>
      </c>
      <c r="D511" s="80">
        <v>26</v>
      </c>
      <c r="E511" s="80">
        <v>2012</v>
      </c>
      <c r="F511" s="80" t="s">
        <v>88</v>
      </c>
      <c r="G511" s="80" t="s">
        <v>1835</v>
      </c>
      <c r="H511" s="80" t="s">
        <v>1836</v>
      </c>
      <c r="I511" s="177"/>
      <c r="J511" s="81">
        <v>11.736838409851268</v>
      </c>
      <c r="K511" s="81">
        <v>0.54956468299853467</v>
      </c>
      <c r="L511" s="81">
        <v>1.749069761660158</v>
      </c>
      <c r="M511" s="81">
        <v>8.0988311519822052</v>
      </c>
      <c r="N511" s="81">
        <v>11.615475457250454</v>
      </c>
      <c r="O511" s="81">
        <v>6.4050743130647678</v>
      </c>
      <c r="P511" s="81">
        <v>8.2711297258478691</v>
      </c>
      <c r="Q511" s="81">
        <v>0.41714767997708507</v>
      </c>
      <c r="R511" s="81">
        <v>0</v>
      </c>
      <c r="S511" s="81">
        <v>0</v>
      </c>
      <c r="T511" s="82"/>
      <c r="U511" s="81">
        <v>413113</v>
      </c>
      <c r="V511" s="81">
        <v>155</v>
      </c>
      <c r="W511" s="81">
        <v>33</v>
      </c>
      <c r="X511" s="81">
        <v>1266</v>
      </c>
      <c r="Y511" s="81">
        <v>2098</v>
      </c>
      <c r="Z511" s="81">
        <v>3350</v>
      </c>
      <c r="AA511" s="81">
        <v>1662</v>
      </c>
      <c r="AB511" s="81">
        <v>5471</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14.994999999999999</v>
      </c>
      <c r="BJ511" s="81">
        <v>0</v>
      </c>
      <c r="BK511" s="81">
        <v>0</v>
      </c>
      <c r="BL511" s="81">
        <v>0</v>
      </c>
      <c r="BM511" s="82"/>
      <c r="BN511" s="81">
        <v>0</v>
      </c>
      <c r="BO511" s="81">
        <v>0</v>
      </c>
      <c r="BP511" s="81">
        <v>1</v>
      </c>
      <c r="BQ511" s="81">
        <v>0</v>
      </c>
      <c r="BR511" s="81">
        <v>0</v>
      </c>
      <c r="BS511" s="81">
        <v>0</v>
      </c>
      <c r="BT511"/>
      <c r="BU511" s="80">
        <v>7.46</v>
      </c>
      <c r="BV511" s="80">
        <v>7.5350000000000001</v>
      </c>
      <c r="BW511" s="80">
        <v>0</v>
      </c>
      <c r="BX511" s="80">
        <v>0</v>
      </c>
      <c r="BY511" s="80">
        <v>0</v>
      </c>
      <c r="BZ511" s="80">
        <v>0</v>
      </c>
      <c r="CA511" s="80">
        <v>0</v>
      </c>
      <c r="CB511" s="80">
        <v>0</v>
      </c>
      <c r="CC511" s="80">
        <v>0</v>
      </c>
    </row>
    <row r="512" spans="1:81">
      <c r="A512" s="80" t="s">
        <v>2370</v>
      </c>
      <c r="B512" s="80">
        <v>435</v>
      </c>
      <c r="C512" s="80">
        <v>10</v>
      </c>
      <c r="D512" s="80">
        <v>26</v>
      </c>
      <c r="E512" s="80">
        <v>2013</v>
      </c>
      <c r="F512" s="80" t="s">
        <v>89</v>
      </c>
      <c r="G512" s="80" t="s">
        <v>1835</v>
      </c>
      <c r="H512" s="80" t="s">
        <v>1836</v>
      </c>
      <c r="I512" s="177"/>
      <c r="J512" s="81">
        <v>13.079074435568689</v>
      </c>
      <c r="K512" s="81">
        <v>0.45421708504506331</v>
      </c>
      <c r="L512" s="81">
        <v>1.5445665165332878</v>
      </c>
      <c r="M512" s="81">
        <v>7.5321065998277188</v>
      </c>
      <c r="N512" s="81">
        <v>11.21938178327864</v>
      </c>
      <c r="O512" s="81">
        <v>6.1679269668999295</v>
      </c>
      <c r="P512" s="81">
        <v>8.3672341810055944</v>
      </c>
      <c r="Q512" s="81">
        <v>0.41849712656280191</v>
      </c>
      <c r="R512" s="81">
        <v>0</v>
      </c>
      <c r="S512" s="81">
        <v>0</v>
      </c>
      <c r="T512" s="82"/>
      <c r="U512" s="81">
        <v>468738</v>
      </c>
      <c r="V512" s="81">
        <v>155</v>
      </c>
      <c r="W512" s="81">
        <v>33</v>
      </c>
      <c r="X512" s="81">
        <v>1266</v>
      </c>
      <c r="Y512" s="81">
        <v>2091</v>
      </c>
      <c r="Z512" s="81">
        <v>3370</v>
      </c>
      <c r="AA512" s="81">
        <v>1675</v>
      </c>
      <c r="AB512" s="81">
        <v>5410</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16.751999999999999</v>
      </c>
      <c r="BJ512" s="81">
        <v>0</v>
      </c>
      <c r="BK512" s="81">
        <v>0</v>
      </c>
      <c r="BL512" s="81">
        <v>0</v>
      </c>
      <c r="BM512" s="82"/>
      <c r="BN512" s="81">
        <v>0</v>
      </c>
      <c r="BO512" s="81">
        <v>0</v>
      </c>
      <c r="BP512" s="81">
        <v>1</v>
      </c>
      <c r="BQ512" s="81">
        <v>0</v>
      </c>
      <c r="BR512" s="81">
        <v>0</v>
      </c>
      <c r="BS512" s="81">
        <v>0</v>
      </c>
      <c r="BT512"/>
      <c r="BU512" s="80">
        <v>8.7119999999999997</v>
      </c>
      <c r="BV512" s="80">
        <v>8.0399999999999991</v>
      </c>
      <c r="BW512" s="80">
        <v>0</v>
      </c>
      <c r="BX512" s="80">
        <v>0</v>
      </c>
      <c r="BY512" s="80">
        <v>0</v>
      </c>
      <c r="BZ512" s="80">
        <v>0</v>
      </c>
      <c r="CA512" s="80">
        <v>0</v>
      </c>
      <c r="CB512" s="80">
        <v>0</v>
      </c>
      <c r="CC512" s="80">
        <v>0</v>
      </c>
    </row>
    <row r="513" spans="1:81">
      <c r="A513" s="80" t="s">
        <v>2371</v>
      </c>
      <c r="B513" s="80">
        <v>436</v>
      </c>
      <c r="C513" s="80">
        <v>11</v>
      </c>
      <c r="D513" s="80">
        <v>26</v>
      </c>
      <c r="E513" s="80">
        <v>2014</v>
      </c>
      <c r="F513" s="80" t="s">
        <v>90</v>
      </c>
      <c r="G513" s="80" t="s">
        <v>1835</v>
      </c>
      <c r="H513" s="80" t="s">
        <v>1836</v>
      </c>
      <c r="I513" s="177"/>
      <c r="J513" s="81">
        <v>13.372769695705328</v>
      </c>
      <c r="K513" s="81">
        <v>0.46880137003243139</v>
      </c>
      <c r="L513" s="81">
        <v>1.9716816631019485</v>
      </c>
      <c r="M513" s="81">
        <v>7.6535884578642666</v>
      </c>
      <c r="N513" s="81">
        <v>11.874195611369684</v>
      </c>
      <c r="O513" s="81">
        <v>5.8024347237570248</v>
      </c>
      <c r="P513" s="81">
        <v>8.4258169111008137</v>
      </c>
      <c r="Q513" s="81">
        <v>0.39507197314195752</v>
      </c>
      <c r="R513" s="81">
        <v>0</v>
      </c>
      <c r="S513" s="81">
        <v>0</v>
      </c>
      <c r="T513" s="82"/>
      <c r="U513" s="81">
        <v>532278</v>
      </c>
      <c r="V513" s="81">
        <v>139</v>
      </c>
      <c r="W513" s="81">
        <v>43</v>
      </c>
      <c r="X513" s="81">
        <v>1223</v>
      </c>
      <c r="Y513" s="81">
        <v>2090</v>
      </c>
      <c r="Z513" s="81">
        <v>3339</v>
      </c>
      <c r="AA513" s="81">
        <v>1678</v>
      </c>
      <c r="AB513" s="81">
        <v>5323</v>
      </c>
      <c r="AC513" s="81">
        <v>0</v>
      </c>
      <c r="AD513" s="81">
        <v>0</v>
      </c>
      <c r="AE513" s="82"/>
      <c r="AF513" s="81">
        <v>4334953.6835960373</v>
      </c>
      <c r="AG513" s="81">
        <v>328955.40887403901</v>
      </c>
      <c r="AH513" s="81">
        <v>320694.22612041543</v>
      </c>
      <c r="AI513" s="81">
        <v>8053961.0246664146</v>
      </c>
      <c r="AJ513" s="81">
        <v>8989039.5778268315</v>
      </c>
      <c r="AK513" s="81">
        <v>0</v>
      </c>
      <c r="AL513" s="81">
        <v>0</v>
      </c>
      <c r="AM513" s="81">
        <v>730768.35726672783</v>
      </c>
      <c r="AN513" s="81">
        <v>0</v>
      </c>
      <c r="AO513" s="81">
        <v>0</v>
      </c>
      <c r="AP513" s="82"/>
      <c r="AQ513" s="81">
        <v>60</v>
      </c>
      <c r="AR513" s="81">
        <v>33</v>
      </c>
      <c r="AS513" s="81">
        <v>0</v>
      </c>
      <c r="AT513" s="81">
        <v>0</v>
      </c>
      <c r="AU513" s="81">
        <v>0</v>
      </c>
      <c r="AV513" s="81">
        <v>1</v>
      </c>
      <c r="AW513" s="81" t="s">
        <v>564</v>
      </c>
      <c r="AX513" s="82"/>
      <c r="AY513" s="81">
        <v>537.61</v>
      </c>
      <c r="AZ513" s="81">
        <v>1236.0999999999999</v>
      </c>
      <c r="BA513" s="81">
        <v>0</v>
      </c>
      <c r="BB513" s="81">
        <v>0</v>
      </c>
      <c r="BC513" s="81">
        <v>0</v>
      </c>
      <c r="BD513" s="81">
        <v>70.400000000000006</v>
      </c>
      <c r="BE513" s="81" t="s">
        <v>564</v>
      </c>
      <c r="BF513" s="82"/>
      <c r="BG513" s="81">
        <v>0</v>
      </c>
      <c r="BH513" s="81">
        <v>0</v>
      </c>
      <c r="BI513" s="81">
        <v>15.929</v>
      </c>
      <c r="BJ513" s="81">
        <v>0</v>
      </c>
      <c r="BK513" s="81">
        <v>0</v>
      </c>
      <c r="BL513" s="81">
        <v>0</v>
      </c>
      <c r="BM513" s="82"/>
      <c r="BN513" s="81">
        <v>0</v>
      </c>
      <c r="BO513" s="81">
        <v>0</v>
      </c>
      <c r="BP513" s="81">
        <v>1</v>
      </c>
      <c r="BQ513" s="81">
        <v>0</v>
      </c>
      <c r="BR513" s="81">
        <v>0</v>
      </c>
      <c r="BS513" s="81">
        <v>0</v>
      </c>
      <c r="BT513"/>
      <c r="BU513" s="80">
        <v>8.673</v>
      </c>
      <c r="BV513" s="80">
        <v>7.2560000000000002</v>
      </c>
      <c r="BW513" s="80">
        <v>0</v>
      </c>
      <c r="BX513" s="80">
        <v>0</v>
      </c>
      <c r="BY513" s="80">
        <v>0</v>
      </c>
      <c r="BZ513" s="80">
        <v>0</v>
      </c>
      <c r="CA513" s="80">
        <v>0</v>
      </c>
      <c r="CB513" s="80">
        <v>0</v>
      </c>
      <c r="CC513" s="80">
        <v>0</v>
      </c>
    </row>
    <row r="514" spans="1:81">
      <c r="A514" s="80" t="s">
        <v>2372</v>
      </c>
      <c r="B514" s="80">
        <v>437</v>
      </c>
      <c r="C514" s="80">
        <v>12</v>
      </c>
      <c r="D514" s="80">
        <v>26</v>
      </c>
      <c r="E514" s="80">
        <v>2015</v>
      </c>
      <c r="F514" s="80" t="s">
        <v>91</v>
      </c>
      <c r="G514" s="80" t="s">
        <v>1835</v>
      </c>
      <c r="H514" s="80" t="s">
        <v>1836</v>
      </c>
      <c r="I514" s="177"/>
      <c r="J514" s="81">
        <v>14.084735809598293</v>
      </c>
      <c r="K514" s="81">
        <v>0.44953178065167465</v>
      </c>
      <c r="L514" s="81">
        <v>2.0754006436063377</v>
      </c>
      <c r="M514" s="81">
        <v>7.4054043325316385</v>
      </c>
      <c r="N514" s="81">
        <v>10.923771772766891</v>
      </c>
      <c r="O514" s="81">
        <v>5.7040333226025535</v>
      </c>
      <c r="P514" s="81">
        <v>8.427421189368701</v>
      </c>
      <c r="Q514" s="81">
        <v>0.38254171422451472</v>
      </c>
      <c r="R514" s="81">
        <v>0</v>
      </c>
      <c r="S514" s="81">
        <v>0</v>
      </c>
      <c r="T514" s="82"/>
      <c r="U514" s="81">
        <v>562080</v>
      </c>
      <c r="V514" s="81">
        <v>139</v>
      </c>
      <c r="W514" s="81">
        <v>43</v>
      </c>
      <c r="X514" s="81">
        <v>1223</v>
      </c>
      <c r="Y514" s="81">
        <v>2089</v>
      </c>
      <c r="Z514" s="81">
        <v>3314</v>
      </c>
      <c r="AA514" s="81">
        <v>1677</v>
      </c>
      <c r="AB514" s="81">
        <v>5265</v>
      </c>
      <c r="AC514" s="81">
        <v>0</v>
      </c>
      <c r="AD514" s="81">
        <v>0</v>
      </c>
      <c r="AE514" s="82"/>
      <c r="AF514" s="81">
        <v>4337740.3033715477</v>
      </c>
      <c r="AG514" s="81">
        <v>299487.00347527728</v>
      </c>
      <c r="AH514" s="81">
        <v>268353.17256501579</v>
      </c>
      <c r="AI514" s="81">
        <v>7778379.2638427606</v>
      </c>
      <c r="AJ514" s="81">
        <v>8622461.7933405079</v>
      </c>
      <c r="AK514" s="81">
        <v>0</v>
      </c>
      <c r="AL514" s="81">
        <v>0</v>
      </c>
      <c r="AM514" s="81">
        <v>721546.1641556645</v>
      </c>
      <c r="AN514" s="81">
        <v>0</v>
      </c>
      <c r="AO514" s="81">
        <v>0</v>
      </c>
      <c r="AP514" s="82"/>
      <c r="AQ514" s="81">
        <v>90</v>
      </c>
      <c r="AR514" s="81">
        <v>36</v>
      </c>
      <c r="AS514" s="81">
        <v>0</v>
      </c>
      <c r="AT514" s="81">
        <v>0</v>
      </c>
      <c r="AU514" s="81">
        <v>0</v>
      </c>
      <c r="AV514" s="81">
        <v>1</v>
      </c>
      <c r="AW514" s="81" t="s">
        <v>564</v>
      </c>
      <c r="AX514" s="82"/>
      <c r="AY514" s="81">
        <v>801.31</v>
      </c>
      <c r="AZ514" s="81">
        <v>3245.2</v>
      </c>
      <c r="BA514" s="81">
        <v>0</v>
      </c>
      <c r="BB514" s="81">
        <v>0</v>
      </c>
      <c r="BC514" s="81">
        <v>0</v>
      </c>
      <c r="BD514" s="81">
        <v>70.400000000000006</v>
      </c>
      <c r="BE514" s="81" t="s">
        <v>564</v>
      </c>
      <c r="BF514" s="82"/>
      <c r="BG514" s="81">
        <v>0</v>
      </c>
      <c r="BH514" s="81">
        <v>0</v>
      </c>
      <c r="BI514" s="81">
        <v>18.443999999999999</v>
      </c>
      <c r="BJ514" s="81">
        <v>0</v>
      </c>
      <c r="BK514" s="81">
        <v>0</v>
      </c>
      <c r="BL514" s="81">
        <v>0</v>
      </c>
      <c r="BM514" s="82"/>
      <c r="BN514" s="81">
        <v>0</v>
      </c>
      <c r="BO514" s="81">
        <v>0</v>
      </c>
      <c r="BP514" s="81">
        <v>1</v>
      </c>
      <c r="BQ514" s="81">
        <v>0</v>
      </c>
      <c r="BR514" s="81">
        <v>0</v>
      </c>
      <c r="BS514" s="81">
        <v>0</v>
      </c>
      <c r="BT514"/>
      <c r="BU514" s="80">
        <v>8.7490000000000006</v>
      </c>
      <c r="BV514" s="80">
        <v>9.6950000000000003</v>
      </c>
      <c r="BW514" s="80">
        <v>0</v>
      </c>
      <c r="BX514" s="80">
        <v>0</v>
      </c>
      <c r="BY514" s="80">
        <v>0</v>
      </c>
      <c r="BZ514" s="80">
        <v>0</v>
      </c>
      <c r="CA514" s="80">
        <v>0</v>
      </c>
      <c r="CB514" s="80">
        <v>0</v>
      </c>
      <c r="CC514" s="80">
        <v>0</v>
      </c>
    </row>
    <row r="515" spans="1:81">
      <c r="A515" s="80" t="s">
        <v>2373</v>
      </c>
      <c r="B515" s="80">
        <v>438</v>
      </c>
      <c r="C515" s="80">
        <v>13</v>
      </c>
      <c r="D515" s="80">
        <v>26</v>
      </c>
      <c r="E515" s="80">
        <v>2016</v>
      </c>
      <c r="F515" s="80" t="s">
        <v>92</v>
      </c>
      <c r="G515" s="80" t="s">
        <v>1835</v>
      </c>
      <c r="H515" s="80" t="s">
        <v>1836</v>
      </c>
      <c r="I515" s="177"/>
      <c r="J515" s="81">
        <v>13.771430598681027</v>
      </c>
      <c r="K515" s="81">
        <v>0.42403346509957779</v>
      </c>
      <c r="L515" s="81">
        <v>2.2317782922917506</v>
      </c>
      <c r="M515" s="81">
        <v>6.3492753829665807</v>
      </c>
      <c r="N515" s="81">
        <v>11.098118703334192</v>
      </c>
      <c r="O515" s="81">
        <v>5.5871585298740332</v>
      </c>
      <c r="P515" s="81">
        <v>8.9692006902760877</v>
      </c>
      <c r="Q515" s="81">
        <v>0.36735717685464292</v>
      </c>
      <c r="R515" s="81">
        <v>0</v>
      </c>
      <c r="S515" s="81">
        <v>0</v>
      </c>
      <c r="T515" s="82"/>
      <c r="U515" s="81">
        <v>523122.99999999988</v>
      </c>
      <c r="V515" s="81">
        <v>139</v>
      </c>
      <c r="W515" s="81">
        <v>43</v>
      </c>
      <c r="X515" s="81">
        <v>1223</v>
      </c>
      <c r="Y515" s="81">
        <v>2087</v>
      </c>
      <c r="Z515" s="81">
        <v>3286</v>
      </c>
      <c r="AA515" s="81">
        <v>1846</v>
      </c>
      <c r="AB515" s="81">
        <v>5201</v>
      </c>
      <c r="AC515" s="81">
        <v>0</v>
      </c>
      <c r="AD515" s="81">
        <v>0</v>
      </c>
      <c r="AE515" s="82"/>
      <c r="AF515" s="81">
        <v>4315501.0409792652</v>
      </c>
      <c r="AG515" s="81">
        <v>285472.36262196483</v>
      </c>
      <c r="AH515" s="81">
        <v>227442.53701322441</v>
      </c>
      <c r="AI515" s="81">
        <v>7764373.3394285804</v>
      </c>
      <c r="AJ515" s="81">
        <v>8966159.3851112369</v>
      </c>
      <c r="AK515" s="81">
        <v>0</v>
      </c>
      <c r="AL515" s="81">
        <v>0</v>
      </c>
      <c r="AM515" s="81">
        <v>713328.98904443835</v>
      </c>
      <c r="AN515" s="81">
        <v>0</v>
      </c>
      <c r="AO515" s="81">
        <v>0</v>
      </c>
      <c r="AP515" s="82"/>
      <c r="AQ515" s="81">
        <v>112</v>
      </c>
      <c r="AR515" s="81">
        <v>39</v>
      </c>
      <c r="AS515" s="81">
        <v>0</v>
      </c>
      <c r="AT515" s="81">
        <v>0</v>
      </c>
      <c r="AU515" s="81">
        <v>0</v>
      </c>
      <c r="AV515" s="81">
        <v>1</v>
      </c>
      <c r="AW515" s="81" t="s">
        <v>564</v>
      </c>
      <c r="AX515" s="82"/>
      <c r="AY515" s="81">
        <v>995.81</v>
      </c>
      <c r="AZ515" s="81">
        <v>3356.4</v>
      </c>
      <c r="BA515" s="81">
        <v>0</v>
      </c>
      <c r="BB515" s="81">
        <v>0</v>
      </c>
      <c r="BC515" s="81">
        <v>0</v>
      </c>
      <c r="BD515" s="81">
        <v>70.400000000000006</v>
      </c>
      <c r="BE515" s="81" t="s">
        <v>564</v>
      </c>
      <c r="BF515" s="82"/>
      <c r="BG515" s="81">
        <v>0</v>
      </c>
      <c r="BH515" s="81">
        <v>0</v>
      </c>
      <c r="BI515" s="81">
        <v>20.334</v>
      </c>
      <c r="BJ515" s="81">
        <v>0</v>
      </c>
      <c r="BK515" s="81">
        <v>0</v>
      </c>
      <c r="BL515" s="81">
        <v>0</v>
      </c>
      <c r="BM515" s="82"/>
      <c r="BN515" s="81">
        <v>0</v>
      </c>
      <c r="BO515" s="81">
        <v>0</v>
      </c>
      <c r="BP515" s="81">
        <v>1</v>
      </c>
      <c r="BQ515" s="81">
        <v>0</v>
      </c>
      <c r="BR515" s="81">
        <v>0</v>
      </c>
      <c r="BS515" s="81">
        <v>0</v>
      </c>
      <c r="BT515"/>
      <c r="BU515" s="80">
        <v>9.8979999999999997</v>
      </c>
      <c r="BV515" s="80">
        <v>10.436</v>
      </c>
      <c r="BW515" s="80">
        <v>0</v>
      </c>
      <c r="BX515" s="80">
        <v>0</v>
      </c>
      <c r="BY515" s="80">
        <v>0</v>
      </c>
      <c r="BZ515" s="80">
        <v>0</v>
      </c>
      <c r="CA515" s="80">
        <v>0</v>
      </c>
      <c r="CB515" s="80">
        <v>0</v>
      </c>
      <c r="CC515" s="80">
        <v>0</v>
      </c>
    </row>
    <row r="516" spans="1:81">
      <c r="A516" s="80" t="s">
        <v>2374</v>
      </c>
      <c r="B516" s="80">
        <v>439</v>
      </c>
      <c r="C516" s="80">
        <v>14</v>
      </c>
      <c r="D516" s="80">
        <v>26</v>
      </c>
      <c r="E516" s="80">
        <v>2017</v>
      </c>
      <c r="F516" s="80" t="s">
        <v>71</v>
      </c>
      <c r="G516" s="80" t="s">
        <v>1835</v>
      </c>
      <c r="H516" s="80" t="s">
        <v>1836</v>
      </c>
      <c r="I516" s="177"/>
      <c r="J516" s="81">
        <v>14.062667785597535</v>
      </c>
      <c r="K516" s="81">
        <v>0.43329871164233136</v>
      </c>
      <c r="L516" s="81">
        <v>2.0146487051045794</v>
      </c>
      <c r="M516" s="81">
        <v>6.3663547463552153</v>
      </c>
      <c r="N516" s="81">
        <v>10.912186948753769</v>
      </c>
      <c r="O516" s="81">
        <v>5.4625384755956556</v>
      </c>
      <c r="P516" s="81">
        <v>8.9365237250169862</v>
      </c>
      <c r="Q516" s="81">
        <v>0.34901636680244796</v>
      </c>
      <c r="R516" s="81">
        <v>0</v>
      </c>
      <c r="S516" s="81">
        <v>0</v>
      </c>
      <c r="T516" s="82"/>
      <c r="U516" s="81">
        <v>525629</v>
      </c>
      <c r="V516" s="81">
        <v>139</v>
      </c>
      <c r="W516" s="81">
        <v>43</v>
      </c>
      <c r="X516" s="81">
        <v>1223</v>
      </c>
      <c r="Y516" s="81">
        <v>2097</v>
      </c>
      <c r="Z516" s="81">
        <v>3266</v>
      </c>
      <c r="AA516" s="81">
        <v>1851</v>
      </c>
      <c r="AB516" s="81">
        <v>5110</v>
      </c>
      <c r="AC516" s="81">
        <v>0</v>
      </c>
      <c r="AD516" s="81">
        <v>0</v>
      </c>
      <c r="AE516" s="82"/>
      <c r="AF516" s="81">
        <v>4260892.3744052025</v>
      </c>
      <c r="AG516" s="81">
        <v>286301.81632176711</v>
      </c>
      <c r="AH516" s="81">
        <v>277845.12310400931</v>
      </c>
      <c r="AI516" s="81">
        <v>7572277.8556193449</v>
      </c>
      <c r="AJ516" s="81">
        <v>7895039.7969090752</v>
      </c>
      <c r="AK516" s="81">
        <v>0</v>
      </c>
      <c r="AL516" s="81">
        <v>0</v>
      </c>
      <c r="AM516" s="81">
        <v>701944.76791644259</v>
      </c>
      <c r="AN516" s="81">
        <v>0</v>
      </c>
      <c r="AO516" s="81">
        <v>0</v>
      </c>
      <c r="AP516" s="82"/>
      <c r="AQ516" s="81">
        <v>118</v>
      </c>
      <c r="AR516" s="81">
        <v>40</v>
      </c>
      <c r="AS516" s="81">
        <v>0</v>
      </c>
      <c r="AT516" s="81">
        <v>0</v>
      </c>
      <c r="AU516" s="81">
        <v>0</v>
      </c>
      <c r="AV516" s="81">
        <v>1</v>
      </c>
      <c r="AW516" s="81" t="s">
        <v>564</v>
      </c>
      <c r="AX516" s="82"/>
      <c r="AY516" s="81">
        <v>1036.01</v>
      </c>
      <c r="AZ516" s="81">
        <v>3400.4</v>
      </c>
      <c r="BA516" s="81">
        <v>0</v>
      </c>
      <c r="BB516" s="81">
        <v>0</v>
      </c>
      <c r="BC516" s="81">
        <v>0</v>
      </c>
      <c r="BD516" s="81">
        <v>70.400000000000006</v>
      </c>
      <c r="BE516" s="81" t="s">
        <v>564</v>
      </c>
      <c r="BF516" s="82"/>
      <c r="BG516" s="81">
        <v>0</v>
      </c>
      <c r="BH516" s="81">
        <v>0</v>
      </c>
      <c r="BI516" s="81">
        <v>18.213999999999999</v>
      </c>
      <c r="BJ516" s="81">
        <v>0</v>
      </c>
      <c r="BK516" s="81">
        <v>0</v>
      </c>
      <c r="BL516" s="81">
        <v>0</v>
      </c>
      <c r="BM516" s="82"/>
      <c r="BN516" s="81">
        <v>0</v>
      </c>
      <c r="BO516" s="81">
        <v>0</v>
      </c>
      <c r="BP516" s="81">
        <v>1</v>
      </c>
      <c r="BQ516" s="81">
        <v>0</v>
      </c>
      <c r="BR516" s="81">
        <v>0</v>
      </c>
      <c r="BS516" s="81">
        <v>0</v>
      </c>
      <c r="BT516"/>
      <c r="BU516" s="80">
        <v>9.02</v>
      </c>
      <c r="BV516" s="80">
        <v>9.1940000000000008</v>
      </c>
      <c r="BW516" s="80">
        <v>0</v>
      </c>
      <c r="BX516" s="80">
        <v>0</v>
      </c>
      <c r="BY516" s="80">
        <v>0</v>
      </c>
      <c r="BZ516" s="80">
        <v>0</v>
      </c>
      <c r="CA516" s="80">
        <v>0</v>
      </c>
      <c r="CB516" s="80">
        <v>0</v>
      </c>
      <c r="CC516" s="80">
        <v>0</v>
      </c>
    </row>
    <row r="517" spans="1:81">
      <c r="A517" s="80" t="s">
        <v>2375</v>
      </c>
      <c r="B517" s="80">
        <v>440</v>
      </c>
      <c r="C517" s="80">
        <v>15</v>
      </c>
      <c r="D517" s="80">
        <v>26</v>
      </c>
      <c r="E517" s="80">
        <v>2018</v>
      </c>
      <c r="F517" s="80" t="s">
        <v>93</v>
      </c>
      <c r="G517" s="80" t="s">
        <v>1835</v>
      </c>
      <c r="H517" s="80" t="s">
        <v>1836</v>
      </c>
      <c r="I517" s="177"/>
      <c r="J517" s="81">
        <v>13.36278232263202</v>
      </c>
      <c r="K517" s="81">
        <v>0.40328373980001864</v>
      </c>
      <c r="L517" s="81">
        <v>1.8481806930817919</v>
      </c>
      <c r="M517" s="81">
        <v>6.3977540942270696</v>
      </c>
      <c r="N517" s="81">
        <v>10.037084258312404</v>
      </c>
      <c r="O517" s="81">
        <v>5.3681149167414954</v>
      </c>
      <c r="P517" s="81">
        <v>8.8905864132282417</v>
      </c>
      <c r="Q517" s="81">
        <v>0.31689782287118984</v>
      </c>
      <c r="R517" s="81">
        <v>0</v>
      </c>
      <c r="S517" s="81">
        <v>0</v>
      </c>
      <c r="T517" s="82"/>
      <c r="U517" s="81">
        <v>521885.99999999988</v>
      </c>
      <c r="V517" s="81">
        <v>139</v>
      </c>
      <c r="W517" s="81">
        <v>43</v>
      </c>
      <c r="X517" s="81">
        <v>1223</v>
      </c>
      <c r="Y517" s="81">
        <v>2095</v>
      </c>
      <c r="Z517" s="81">
        <v>3271</v>
      </c>
      <c r="AA517" s="81">
        <v>1860</v>
      </c>
      <c r="AB517" s="81">
        <v>5000</v>
      </c>
      <c r="AC517" s="81">
        <v>0</v>
      </c>
      <c r="AD517" s="81">
        <v>0</v>
      </c>
      <c r="AE517" s="82"/>
      <c r="AF517" s="81">
        <v>4246729.199845531</v>
      </c>
      <c r="AG517" s="81">
        <v>259034.6541156231</v>
      </c>
      <c r="AH517" s="81">
        <v>261869.06271285171</v>
      </c>
      <c r="AI517" s="81">
        <v>7740414.7161505893</v>
      </c>
      <c r="AJ517" s="81">
        <v>7644398.0084774205</v>
      </c>
      <c r="AK517" s="81">
        <v>0</v>
      </c>
      <c r="AL517" s="81">
        <v>0</v>
      </c>
      <c r="AM517" s="81">
        <v>688255.55355824425</v>
      </c>
      <c r="AN517" s="81">
        <v>0</v>
      </c>
      <c r="AO517" s="81">
        <v>0</v>
      </c>
      <c r="AP517" s="82"/>
      <c r="AQ517" s="81">
        <v>119</v>
      </c>
      <c r="AR517" s="81">
        <v>45</v>
      </c>
      <c r="AS517" s="81">
        <v>0</v>
      </c>
      <c r="AT517" s="81">
        <v>0</v>
      </c>
      <c r="AU517" s="81">
        <v>0</v>
      </c>
      <c r="AV517" s="81">
        <v>1</v>
      </c>
      <c r="AW517" s="81" t="s">
        <v>564</v>
      </c>
      <c r="AX517" s="82"/>
      <c r="AY517" s="81">
        <v>1045.9100000000001</v>
      </c>
      <c r="AZ517" s="81">
        <v>3898</v>
      </c>
      <c r="BA517" s="81">
        <v>0</v>
      </c>
      <c r="BB517" s="81">
        <v>0</v>
      </c>
      <c r="BC517" s="81">
        <v>0</v>
      </c>
      <c r="BD517" s="81">
        <v>70.400000000000006</v>
      </c>
      <c r="BE517" s="81" t="s">
        <v>564</v>
      </c>
      <c r="BF517" s="82"/>
      <c r="BG517" s="81">
        <v>0</v>
      </c>
      <c r="BH517" s="81">
        <v>0</v>
      </c>
      <c r="BI517" s="81">
        <v>17.356000000000002</v>
      </c>
      <c r="BJ517" s="81">
        <v>0</v>
      </c>
      <c r="BK517" s="81">
        <v>0</v>
      </c>
      <c r="BL517" s="81">
        <v>0</v>
      </c>
      <c r="BM517" s="82"/>
      <c r="BN517" s="81">
        <v>0</v>
      </c>
      <c r="BO517" s="81">
        <v>0</v>
      </c>
      <c r="BP517" s="81">
        <v>1</v>
      </c>
      <c r="BQ517" s="81">
        <v>0</v>
      </c>
      <c r="BR517" s="81">
        <v>0</v>
      </c>
      <c r="BS517" s="81">
        <v>0</v>
      </c>
      <c r="BT517"/>
      <c r="BU517" s="80">
        <v>8.8059999999999992</v>
      </c>
      <c r="BV517" s="80">
        <v>8.5500000000000007</v>
      </c>
      <c r="BW517" s="80">
        <v>0</v>
      </c>
      <c r="BX517" s="80">
        <v>0</v>
      </c>
      <c r="BY517" s="80">
        <v>0</v>
      </c>
      <c r="BZ517" s="80">
        <v>0</v>
      </c>
      <c r="CA517" s="80">
        <v>0</v>
      </c>
      <c r="CB517" s="80">
        <v>0</v>
      </c>
      <c r="CC517" s="80">
        <v>0</v>
      </c>
    </row>
    <row r="518" spans="1:81">
      <c r="A518" s="80" t="s">
        <v>2376</v>
      </c>
      <c r="B518" s="80">
        <v>441</v>
      </c>
      <c r="C518" s="80">
        <v>16</v>
      </c>
      <c r="D518" s="80">
        <v>26</v>
      </c>
      <c r="E518" s="80">
        <v>2019</v>
      </c>
      <c r="F518" s="80" t="s">
        <v>73</v>
      </c>
      <c r="G518" s="80" t="s">
        <v>1835</v>
      </c>
      <c r="H518" s="80" t="s">
        <v>1836</v>
      </c>
      <c r="I518" s="177"/>
      <c r="J518" s="81">
        <v>13.201798782627078</v>
      </c>
      <c r="K518" s="81">
        <v>0.37421761464921427</v>
      </c>
      <c r="L518" s="81">
        <v>1.8564611732064811</v>
      </c>
      <c r="M518" s="81">
        <v>5.7393663574623233</v>
      </c>
      <c r="N518" s="81">
        <v>10.170743586996144</v>
      </c>
      <c r="O518" s="81">
        <v>5.1815414528976182</v>
      </c>
      <c r="P518" s="81">
        <v>8.0714982543693417</v>
      </c>
      <c r="Q518" s="81">
        <v>0.30169427392275033</v>
      </c>
      <c r="R518" s="81">
        <v>0</v>
      </c>
      <c r="S518" s="81">
        <v>0</v>
      </c>
      <c r="T518" s="82"/>
      <c r="U518" s="81">
        <v>542384</v>
      </c>
      <c r="V518" s="81">
        <v>139</v>
      </c>
      <c r="W518" s="81">
        <v>43</v>
      </c>
      <c r="X518" s="81">
        <v>1223</v>
      </c>
      <c r="Y518" s="81">
        <v>2097</v>
      </c>
      <c r="Z518" s="81">
        <v>3244</v>
      </c>
      <c r="AA518" s="81">
        <v>1676</v>
      </c>
      <c r="AB518" s="81">
        <v>4889</v>
      </c>
      <c r="AC518" s="81">
        <v>0</v>
      </c>
      <c r="AD518" s="81">
        <v>0</v>
      </c>
      <c r="AE518" s="82"/>
      <c r="AF518" s="81">
        <v>4330844.0924088852</v>
      </c>
      <c r="AG518" s="81">
        <v>258957.94668479031</v>
      </c>
      <c r="AH518" s="81">
        <v>282740.36687754339</v>
      </c>
      <c r="AI518" s="81">
        <v>7584963.8495162409</v>
      </c>
      <c r="AJ518" s="81">
        <v>7782098.4497318156</v>
      </c>
      <c r="AK518" s="81">
        <v>0</v>
      </c>
      <c r="AL518" s="81">
        <v>0</v>
      </c>
      <c r="AM518" s="81">
        <v>665844.99562770489</v>
      </c>
      <c r="AN518" s="81">
        <v>0</v>
      </c>
      <c r="AO518" s="81">
        <v>0</v>
      </c>
      <c r="AP518" s="82"/>
      <c r="AQ518" s="81">
        <v>122</v>
      </c>
      <c r="AR518" s="81">
        <v>51</v>
      </c>
      <c r="AS518" s="81">
        <v>0</v>
      </c>
      <c r="AT518" s="81">
        <v>0</v>
      </c>
      <c r="AU518" s="81">
        <v>0</v>
      </c>
      <c r="AV518" s="81">
        <v>1</v>
      </c>
      <c r="AW518" s="81" t="s">
        <v>564</v>
      </c>
      <c r="AX518" s="82"/>
      <c r="AY518" s="81">
        <v>1059.6199999999999</v>
      </c>
      <c r="AZ518" s="81">
        <v>4609.2999999999993</v>
      </c>
      <c r="BA518" s="81">
        <v>0</v>
      </c>
      <c r="BB518" s="81">
        <v>0</v>
      </c>
      <c r="BC518" s="81">
        <v>0</v>
      </c>
      <c r="BD518" s="81">
        <v>70.400000000000006</v>
      </c>
      <c r="BE518" s="81" t="s">
        <v>564</v>
      </c>
      <c r="BF518" s="82"/>
      <c r="BG518" s="81">
        <v>0</v>
      </c>
      <c r="BH518" s="81">
        <v>0</v>
      </c>
      <c r="BI518" s="81">
        <v>16.457000000000001</v>
      </c>
      <c r="BJ518" s="81">
        <v>0</v>
      </c>
      <c r="BK518" s="81">
        <v>0</v>
      </c>
      <c r="BL518" s="81">
        <v>0</v>
      </c>
      <c r="BM518" s="82"/>
      <c r="BN518" s="81">
        <v>0</v>
      </c>
      <c r="BO518" s="81">
        <v>0</v>
      </c>
      <c r="BP518" s="81">
        <v>1</v>
      </c>
      <c r="BQ518" s="81">
        <v>0</v>
      </c>
      <c r="BR518" s="81">
        <v>0</v>
      </c>
      <c r="BS518" s="81">
        <v>0</v>
      </c>
      <c r="BT518"/>
      <c r="BU518" s="80">
        <v>8.2279999999999998</v>
      </c>
      <c r="BV518" s="80">
        <v>8.2289999999999992</v>
      </c>
      <c r="BW518" s="80">
        <v>0</v>
      </c>
      <c r="BX518" s="80">
        <v>0</v>
      </c>
      <c r="BY518" s="80">
        <v>0</v>
      </c>
      <c r="BZ518" s="80">
        <v>0</v>
      </c>
      <c r="CA518" s="80">
        <v>0</v>
      </c>
      <c r="CB518" s="80">
        <v>0</v>
      </c>
      <c r="CC518" s="80">
        <v>0</v>
      </c>
    </row>
    <row r="519" spans="1:81">
      <c r="A519" s="80" t="s">
        <v>2377</v>
      </c>
      <c r="B519" s="80">
        <v>442</v>
      </c>
      <c r="C519" s="80">
        <v>17</v>
      </c>
      <c r="D519" s="80">
        <v>26</v>
      </c>
      <c r="E519" s="80">
        <v>2020</v>
      </c>
      <c r="F519" s="80" t="s">
        <v>218</v>
      </c>
      <c r="G519" s="80" t="s">
        <v>1835</v>
      </c>
      <c r="H519" s="80" t="s">
        <v>1836</v>
      </c>
      <c r="I519" s="177"/>
      <c r="J519" s="81">
        <v>12.86513909656364</v>
      </c>
      <c r="K519" s="81">
        <v>0.282261109793638</v>
      </c>
      <c r="L519" s="81">
        <v>4.3243152081217024</v>
      </c>
      <c r="M519" s="81">
        <v>5.4891386541866369</v>
      </c>
      <c r="N519" s="81">
        <v>9.3087244280280697</v>
      </c>
      <c r="O519" s="81">
        <v>4.5313669054213843</v>
      </c>
      <c r="P519" s="81">
        <v>8.4086156937075991</v>
      </c>
      <c r="Q519" s="81">
        <v>0.28361285276107262</v>
      </c>
      <c r="R519" s="81">
        <v>0</v>
      </c>
      <c r="S519" s="81">
        <v>0</v>
      </c>
      <c r="T519" s="82"/>
      <c r="U519" s="81">
        <v>599161</v>
      </c>
      <c r="V519" s="81">
        <v>97</v>
      </c>
      <c r="W519" s="81">
        <v>89</v>
      </c>
      <c r="X519" s="81">
        <v>1230</v>
      </c>
      <c r="Y519" s="81">
        <v>2094</v>
      </c>
      <c r="Z519" s="81">
        <v>3238</v>
      </c>
      <c r="AA519" s="81">
        <v>1897</v>
      </c>
      <c r="AB519" s="81">
        <v>4810</v>
      </c>
      <c r="AC519" s="81">
        <v>0</v>
      </c>
      <c r="AD519" s="81">
        <v>0</v>
      </c>
      <c r="AE519" s="82"/>
      <c r="AF519" s="81">
        <v>4678193.6261811946</v>
      </c>
      <c r="AG519" s="81">
        <v>180844.86125508652</v>
      </c>
      <c r="AH519" s="81">
        <v>634153.42239051836</v>
      </c>
      <c r="AI519" s="81">
        <v>7062268.4394191252</v>
      </c>
      <c r="AJ519" s="81">
        <v>7933368.6546338676</v>
      </c>
      <c r="AK519" s="81"/>
      <c r="AL519" s="81"/>
      <c r="AM519" s="81">
        <v>627758.44021460507</v>
      </c>
      <c r="AN519" s="81"/>
      <c r="AO519" s="81"/>
      <c r="AP519" s="82"/>
      <c r="AQ519" s="81">
        <v>124</v>
      </c>
      <c r="AR519" s="81">
        <v>54</v>
      </c>
      <c r="AS519" s="81">
        <v>0</v>
      </c>
      <c r="AT519" s="81">
        <v>0</v>
      </c>
      <c r="AU519" s="81">
        <v>0</v>
      </c>
      <c r="AV519" s="81">
        <v>1</v>
      </c>
      <c r="AW519" s="81">
        <v>0</v>
      </c>
      <c r="AX519" s="82"/>
      <c r="AY519" s="81">
        <v>1072.1199999999999</v>
      </c>
      <c r="AZ519" s="81">
        <v>4787.9000000000005</v>
      </c>
      <c r="BA519" s="81">
        <v>0</v>
      </c>
      <c r="BB519" s="81">
        <v>0</v>
      </c>
      <c r="BC519" s="81">
        <v>0</v>
      </c>
      <c r="BD519" s="81">
        <v>70.400000000000006</v>
      </c>
      <c r="BE519" s="81">
        <v>0</v>
      </c>
      <c r="BF519" s="82"/>
      <c r="BG519" s="81">
        <v>0</v>
      </c>
      <c r="BH519" s="81">
        <v>0</v>
      </c>
      <c r="BI519" s="81">
        <v>15.426</v>
      </c>
      <c r="BJ519" s="81">
        <v>0</v>
      </c>
      <c r="BK519" s="81">
        <v>0</v>
      </c>
      <c r="BL519" s="81">
        <v>0</v>
      </c>
      <c r="BM519" s="82"/>
      <c r="BN519" s="81">
        <v>0</v>
      </c>
      <c r="BO519" s="81">
        <v>0</v>
      </c>
      <c r="BP519" s="81">
        <v>1</v>
      </c>
      <c r="BQ519" s="81">
        <v>0</v>
      </c>
      <c r="BR519" s="81">
        <v>0</v>
      </c>
      <c r="BS519" s="81">
        <v>0</v>
      </c>
      <c r="BT519"/>
      <c r="BU519" s="80">
        <v>7.5259999999999998</v>
      </c>
      <c r="BV519" s="80">
        <v>7.9</v>
      </c>
      <c r="BW519" s="80">
        <v>0</v>
      </c>
      <c r="BX519" s="80">
        <v>0</v>
      </c>
      <c r="BY519" s="80">
        <v>0</v>
      </c>
      <c r="BZ519" s="80">
        <v>0</v>
      </c>
      <c r="CA519" s="80">
        <v>0</v>
      </c>
      <c r="CB519" s="80">
        <v>0</v>
      </c>
      <c r="CC519" s="80">
        <v>0</v>
      </c>
    </row>
    <row r="520" spans="1:81">
      <c r="A520" s="80" t="s">
        <v>1841</v>
      </c>
      <c r="B520" s="80">
        <v>442</v>
      </c>
      <c r="C520" s="80">
        <v>18</v>
      </c>
      <c r="D520" s="80">
        <v>26</v>
      </c>
      <c r="E520" s="80">
        <v>2021</v>
      </c>
      <c r="F520" s="80" t="s">
        <v>75</v>
      </c>
      <c r="G520" s="174" t="s">
        <v>1835</v>
      </c>
      <c r="H520" s="80" t="s">
        <v>1836</v>
      </c>
      <c r="I520" s="177"/>
      <c r="J520" s="81">
        <v>12.971539016120456</v>
      </c>
      <c r="K520" s="81">
        <v>0.27189579959811816</v>
      </c>
      <c r="L520" s="81">
        <v>3.946322248238137</v>
      </c>
      <c r="M520" s="81">
        <v>5.5442045665085518</v>
      </c>
      <c r="N520" s="81">
        <v>8.8170932480918207</v>
      </c>
      <c r="O520" s="81">
        <v>4.3490845513179961</v>
      </c>
      <c r="P520" s="81">
        <v>8.6496905081185105</v>
      </c>
      <c r="Q520" s="81">
        <v>0.28272014103713039</v>
      </c>
      <c r="R520" s="81">
        <v>0</v>
      </c>
      <c r="S520" s="81">
        <v>0</v>
      </c>
      <c r="T520" s="82"/>
      <c r="U520" s="81">
        <v>620386</v>
      </c>
      <c r="V520" s="81">
        <v>97</v>
      </c>
      <c r="W520" s="81">
        <v>89</v>
      </c>
      <c r="X520" s="81">
        <v>1230</v>
      </c>
      <c r="Y520" s="81">
        <v>2088</v>
      </c>
      <c r="Z520" s="81">
        <v>3200</v>
      </c>
      <c r="AA520" s="81">
        <v>1903</v>
      </c>
      <c r="AB520" s="81">
        <v>4738</v>
      </c>
      <c r="AC520" s="81">
        <v>0</v>
      </c>
      <c r="AD520" s="81">
        <v>0</v>
      </c>
      <c r="AE520" s="82"/>
      <c r="AF520" s="81">
        <v>4751889.7238043007</v>
      </c>
      <c r="AG520" s="81">
        <v>183967.76814321187</v>
      </c>
      <c r="AH520" s="81">
        <v>568555.44860722031</v>
      </c>
      <c r="AI520" s="81">
        <v>7705978.2091158703</v>
      </c>
      <c r="AJ520" s="81">
        <v>7709102.0872659273</v>
      </c>
      <c r="AK520" s="81">
        <v>0</v>
      </c>
      <c r="AL520" s="81">
        <v>0</v>
      </c>
      <c r="AM520" s="81">
        <v>621928.30043337017</v>
      </c>
      <c r="AN520" s="81">
        <v>0</v>
      </c>
      <c r="AO520" s="81">
        <v>0</v>
      </c>
      <c r="AP520" s="82"/>
      <c r="AQ520" s="81">
        <v>127</v>
      </c>
      <c r="AR520" s="81">
        <v>56</v>
      </c>
      <c r="AS520" s="81">
        <v>0</v>
      </c>
      <c r="AT520" s="81">
        <v>0</v>
      </c>
      <c r="AU520" s="81">
        <v>0</v>
      </c>
      <c r="AV520" s="81">
        <v>1</v>
      </c>
      <c r="AW520" s="81"/>
      <c r="AX520" s="82"/>
      <c r="AY520" s="81">
        <v>1101.82</v>
      </c>
      <c r="AZ520" s="81">
        <v>4887.3</v>
      </c>
      <c r="BA520" s="81">
        <v>0</v>
      </c>
      <c r="BB520" s="81">
        <v>0</v>
      </c>
      <c r="BC520" s="81">
        <v>0</v>
      </c>
      <c r="BD520" s="81">
        <v>70.400000000000006</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1834</v>
      </c>
      <c r="B521" s="80">
        <v>442</v>
      </c>
      <c r="C521" s="80">
        <v>19</v>
      </c>
      <c r="D521" s="80">
        <v>26</v>
      </c>
      <c r="E521" s="80">
        <v>2022</v>
      </c>
      <c r="F521" s="80" t="s">
        <v>568</v>
      </c>
      <c r="G521" s="174" t="s">
        <v>1835</v>
      </c>
      <c r="H521" s="80" t="s">
        <v>1836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136</v>
      </c>
      <c r="AR521" s="81">
        <v>56</v>
      </c>
      <c r="AS521" s="81">
        <v>0</v>
      </c>
      <c r="AT521" s="81">
        <v>0</v>
      </c>
      <c r="AU521" s="81">
        <v>0</v>
      </c>
      <c r="AV521" s="81">
        <v>1</v>
      </c>
      <c r="AW521" s="81"/>
      <c r="AX521" s="82"/>
      <c r="AY521" s="81">
        <v>1148.7200000000003</v>
      </c>
      <c r="AZ521" s="81">
        <v>4887.3</v>
      </c>
      <c r="BA521" s="81">
        <v>0</v>
      </c>
      <c r="BB521" s="81">
        <v>0</v>
      </c>
      <c r="BC521" s="81">
        <v>0</v>
      </c>
      <c r="BD521" s="81">
        <v>70.400000000000006</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2378</v>
      </c>
      <c r="B522" s="80">
        <v>392</v>
      </c>
      <c r="C522" s="80">
        <v>1</v>
      </c>
      <c r="D522" s="80">
        <v>24</v>
      </c>
      <c r="E522" s="80">
        <v>1990</v>
      </c>
      <c r="F522" s="80" t="s">
        <v>562</v>
      </c>
      <c r="G522" s="80" t="s">
        <v>1769</v>
      </c>
      <c r="H522" s="80" t="s">
        <v>1770</v>
      </c>
      <c r="I522" s="177"/>
      <c r="J522" s="81">
        <v>8.3339590736451488</v>
      </c>
      <c r="K522" s="81">
        <v>3.5524929981162603</v>
      </c>
      <c r="L522" s="81">
        <v>17.44109010480177</v>
      </c>
      <c r="M522" s="81">
        <v>5.1651263061399737</v>
      </c>
      <c r="N522" s="81">
        <v>12.135023420683524</v>
      </c>
      <c r="O522" s="81">
        <v>5.9395345115882732</v>
      </c>
      <c r="P522" s="81">
        <v>10.456688630983237</v>
      </c>
      <c r="Q522" s="81">
        <v>0.45280406928388278</v>
      </c>
      <c r="R522" s="81">
        <v>0</v>
      </c>
      <c r="S522" s="81">
        <v>0.368723881589334</v>
      </c>
      <c r="T522" s="82"/>
      <c r="U522" s="81">
        <v>233988</v>
      </c>
      <c r="V522" s="81">
        <v>650</v>
      </c>
      <c r="W522" s="81">
        <v>204</v>
      </c>
      <c r="X522" s="81">
        <v>1732</v>
      </c>
      <c r="Y522" s="81">
        <v>2596</v>
      </c>
      <c r="Z522" s="81">
        <v>2443</v>
      </c>
      <c r="AA522" s="81">
        <v>2539</v>
      </c>
      <c r="AB522" s="81">
        <v>7352</v>
      </c>
      <c r="AC522" s="81">
        <v>0</v>
      </c>
      <c r="AD522" s="81">
        <v>0.368723881589334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2379</v>
      </c>
      <c r="B523" s="80">
        <v>393</v>
      </c>
      <c r="C523" s="80">
        <v>2</v>
      </c>
      <c r="D523" s="80">
        <v>24</v>
      </c>
      <c r="E523" s="80">
        <v>2005</v>
      </c>
      <c r="F523" s="80" t="s">
        <v>565</v>
      </c>
      <c r="G523" s="80" t="s">
        <v>1769</v>
      </c>
      <c r="H523" s="80" t="s">
        <v>1770</v>
      </c>
      <c r="I523" s="177"/>
      <c r="J523" s="81">
        <v>2.8683477877296979</v>
      </c>
      <c r="K523" s="81">
        <v>1.8751834025774727</v>
      </c>
      <c r="L523" s="81">
        <v>44.032099196940038</v>
      </c>
      <c r="M523" s="81">
        <v>6.4102123157772235</v>
      </c>
      <c r="N523" s="81">
        <v>13.061709838230991</v>
      </c>
      <c r="O523" s="81">
        <v>7.3870814240601721</v>
      </c>
      <c r="P523" s="81">
        <v>10.489792077759384</v>
      </c>
      <c r="Q523" s="81">
        <v>0.36191363417517275</v>
      </c>
      <c r="R523" s="81">
        <v>0</v>
      </c>
      <c r="S523" s="81">
        <v>0.51762726364264622</v>
      </c>
      <c r="T523" s="82"/>
      <c r="U523" s="81">
        <v>88590</v>
      </c>
      <c r="V523" s="81">
        <v>572</v>
      </c>
      <c r="W523" s="81">
        <v>391</v>
      </c>
      <c r="X523" s="81">
        <v>1041</v>
      </c>
      <c r="Y523" s="81">
        <v>2663</v>
      </c>
      <c r="Z523" s="81">
        <v>3516</v>
      </c>
      <c r="AA523" s="81">
        <v>2086</v>
      </c>
      <c r="AB523" s="81">
        <v>6143</v>
      </c>
      <c r="AC523" s="81">
        <v>0</v>
      </c>
      <c r="AD523" s="81">
        <v>0.51762726364264622</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2380</v>
      </c>
      <c r="B524" s="80">
        <v>394</v>
      </c>
      <c r="C524" s="80">
        <v>3</v>
      </c>
      <c r="D524" s="80">
        <v>24</v>
      </c>
      <c r="E524" s="80">
        <v>2006</v>
      </c>
      <c r="F524" s="80" t="s">
        <v>566</v>
      </c>
      <c r="G524" s="80" t="s">
        <v>1769</v>
      </c>
      <c r="H524" s="80" t="s">
        <v>1770</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2381</v>
      </c>
      <c r="B525" s="80">
        <v>395</v>
      </c>
      <c r="C525" s="80">
        <v>4</v>
      </c>
      <c r="D525" s="80">
        <v>24</v>
      </c>
      <c r="E525" s="80">
        <v>2007</v>
      </c>
      <c r="F525" s="80" t="s">
        <v>567</v>
      </c>
      <c r="G525" s="80" t="s">
        <v>1769</v>
      </c>
      <c r="H525" s="80" t="s">
        <v>1770</v>
      </c>
      <c r="I525" s="177"/>
      <c r="J525" s="81">
        <v>2.7819245949134643</v>
      </c>
      <c r="K525" s="81">
        <v>1.4877556681958273</v>
      </c>
      <c r="L525" s="81">
        <v>31.92476964770686</v>
      </c>
      <c r="M525" s="81">
        <v>8.3083205784687806</v>
      </c>
      <c r="N525" s="81">
        <v>12.885559434429284</v>
      </c>
      <c r="O525" s="81">
        <v>6.9928475710606</v>
      </c>
      <c r="P525" s="81">
        <v>10.248748330648285</v>
      </c>
      <c r="Q525" s="81">
        <v>0.36756642978432474</v>
      </c>
      <c r="R525" s="81">
        <v>0</v>
      </c>
      <c r="S525" s="81">
        <v>0.58189297526271355</v>
      </c>
      <c r="T525" s="82"/>
      <c r="U525" s="81">
        <v>91359</v>
      </c>
      <c r="V525" s="81">
        <v>495</v>
      </c>
      <c r="W525" s="81">
        <v>389</v>
      </c>
      <c r="X525" s="81">
        <v>1690</v>
      </c>
      <c r="Y525" s="81">
        <v>2634</v>
      </c>
      <c r="Z525" s="81">
        <v>3460</v>
      </c>
      <c r="AA525" s="81">
        <v>2007</v>
      </c>
      <c r="AB525" s="81">
        <v>5909</v>
      </c>
      <c r="AC525" s="81">
        <v>0</v>
      </c>
      <c r="AD525" s="81">
        <v>0.58189297526271355</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2382</v>
      </c>
      <c r="B526" s="80">
        <v>396</v>
      </c>
      <c r="C526" s="80">
        <v>5</v>
      </c>
      <c r="D526" s="80">
        <v>24</v>
      </c>
      <c r="E526" s="80">
        <v>2008</v>
      </c>
      <c r="F526" s="80" t="s">
        <v>84</v>
      </c>
      <c r="G526" s="80" t="s">
        <v>1769</v>
      </c>
      <c r="H526" s="80" t="s">
        <v>1770</v>
      </c>
      <c r="I526" s="177"/>
      <c r="J526" s="81">
        <v>3.6622070012236891</v>
      </c>
      <c r="K526" s="81">
        <v>1.3057398823173849</v>
      </c>
      <c r="L526" s="81">
        <v>27.565833688387556</v>
      </c>
      <c r="M526" s="81">
        <v>9.7215396169795536</v>
      </c>
      <c r="N526" s="81">
        <v>13.004462018559243</v>
      </c>
      <c r="O526" s="81">
        <v>6.7381604595375597</v>
      </c>
      <c r="P526" s="81">
        <v>9.6657920037262226</v>
      </c>
      <c r="Q526" s="81">
        <v>0.35232193270923134</v>
      </c>
      <c r="R526" s="81">
        <v>0</v>
      </c>
      <c r="S526" s="81">
        <v>0.59443692738408727</v>
      </c>
      <c r="T526" s="82"/>
      <c r="U526" s="81">
        <v>126364</v>
      </c>
      <c r="V526" s="81">
        <v>495</v>
      </c>
      <c r="W526" s="81">
        <v>389</v>
      </c>
      <c r="X526" s="81">
        <v>1690</v>
      </c>
      <c r="Y526" s="81">
        <v>2623</v>
      </c>
      <c r="Z526" s="81">
        <v>3451</v>
      </c>
      <c r="AA526" s="81">
        <v>1895</v>
      </c>
      <c r="AB526" s="81">
        <v>5757</v>
      </c>
      <c r="AC526" s="81">
        <v>0</v>
      </c>
      <c r="AD526" s="81">
        <v>0.59443692738408727</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2383</v>
      </c>
      <c r="B527" s="80">
        <v>397</v>
      </c>
      <c r="C527" s="80">
        <v>6</v>
      </c>
      <c r="D527" s="80">
        <v>24</v>
      </c>
      <c r="E527" s="80">
        <v>2009</v>
      </c>
      <c r="F527" s="80" t="s">
        <v>85</v>
      </c>
      <c r="G527" s="80" t="s">
        <v>1769</v>
      </c>
      <c r="H527" s="80" t="s">
        <v>1770</v>
      </c>
      <c r="I527" s="177"/>
      <c r="J527" s="81">
        <v>1.7037985309230905</v>
      </c>
      <c r="K527" s="81">
        <v>0.84643285092557086</v>
      </c>
      <c r="L527" s="81">
        <v>11.563985744671148</v>
      </c>
      <c r="M527" s="81">
        <v>6.9279803647239255</v>
      </c>
      <c r="N527" s="81">
        <v>11.033642002159073</v>
      </c>
      <c r="O527" s="81">
        <v>6.8443775120116763</v>
      </c>
      <c r="P527" s="81">
        <v>9.2612036212984066</v>
      </c>
      <c r="Q527" s="81">
        <v>0.33119217451364547</v>
      </c>
      <c r="R527" s="81">
        <v>0</v>
      </c>
      <c r="S527" s="81">
        <v>1.6293771145663394</v>
      </c>
      <c r="T527" s="82"/>
      <c r="U527" s="81">
        <v>59369</v>
      </c>
      <c r="V527" s="81">
        <v>393</v>
      </c>
      <c r="W527" s="81">
        <v>187</v>
      </c>
      <c r="X527" s="81">
        <v>1521</v>
      </c>
      <c r="Y527" s="81">
        <v>2591</v>
      </c>
      <c r="Z527" s="81">
        <v>3460</v>
      </c>
      <c r="AA527" s="81">
        <v>1864</v>
      </c>
      <c r="AB527" s="81">
        <v>5681</v>
      </c>
      <c r="AC527" s="81">
        <v>0</v>
      </c>
      <c r="AD527" s="81">
        <v>1.6293771145663394</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2384</v>
      </c>
      <c r="B528" s="80">
        <v>398</v>
      </c>
      <c r="C528" s="80">
        <v>7</v>
      </c>
      <c r="D528" s="80">
        <v>24</v>
      </c>
      <c r="E528" s="80">
        <v>2010</v>
      </c>
      <c r="F528" s="80" t="s">
        <v>86</v>
      </c>
      <c r="G528" s="80" t="s">
        <v>1769</v>
      </c>
      <c r="H528" s="80" t="s">
        <v>1770</v>
      </c>
      <c r="I528" s="177"/>
      <c r="J528" s="81">
        <v>1.6385868350667048</v>
      </c>
      <c r="K528" s="81">
        <v>0.88275008894829032</v>
      </c>
      <c r="L528" s="81">
        <v>10.527878676928418</v>
      </c>
      <c r="M528" s="81">
        <v>6.2015086568948234</v>
      </c>
      <c r="N528" s="81">
        <v>10.794434864911121</v>
      </c>
      <c r="O528" s="81">
        <v>6.739867379206653</v>
      </c>
      <c r="P528" s="81">
        <v>9.3710211724520125</v>
      </c>
      <c r="Q528" s="81">
        <v>0.34022440186217268</v>
      </c>
      <c r="R528" s="81">
        <v>0</v>
      </c>
      <c r="S528" s="81">
        <v>0.61535444476036072</v>
      </c>
      <c r="T528" s="82"/>
      <c r="U528" s="81">
        <v>63915</v>
      </c>
      <c r="V528" s="81">
        <v>393</v>
      </c>
      <c r="W528" s="81">
        <v>187</v>
      </c>
      <c r="X528" s="81">
        <v>1521</v>
      </c>
      <c r="Y528" s="81">
        <v>2578</v>
      </c>
      <c r="Z528" s="81">
        <v>3423</v>
      </c>
      <c r="AA528" s="81">
        <v>1839</v>
      </c>
      <c r="AB528" s="81">
        <v>5592</v>
      </c>
      <c r="AC528" s="81">
        <v>0</v>
      </c>
      <c r="AD528" s="81">
        <v>0.61535444476036072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2385</v>
      </c>
      <c r="B529" s="80">
        <v>399</v>
      </c>
      <c r="C529" s="80">
        <v>8</v>
      </c>
      <c r="D529" s="80">
        <v>24</v>
      </c>
      <c r="E529" s="80">
        <v>2011</v>
      </c>
      <c r="F529" s="80" t="s">
        <v>87</v>
      </c>
      <c r="G529" s="80" t="s">
        <v>1769</v>
      </c>
      <c r="H529" s="80" t="s">
        <v>1770</v>
      </c>
      <c r="I529" s="177"/>
      <c r="J529" s="81">
        <v>1.258170828309868</v>
      </c>
      <c r="K529" s="81">
        <v>1.2368970719344197</v>
      </c>
      <c r="L529" s="81">
        <v>9.8232779177812173</v>
      </c>
      <c r="M529" s="81">
        <v>7.8342489534908584</v>
      </c>
      <c r="N529" s="81">
        <v>13.078711522374824</v>
      </c>
      <c r="O529" s="81">
        <v>6.6582252271134816</v>
      </c>
      <c r="P529" s="81">
        <v>9.1101102270811047</v>
      </c>
      <c r="Q529" s="81">
        <v>0.39215642852886773</v>
      </c>
      <c r="R529" s="81">
        <v>0</v>
      </c>
      <c r="S529" s="81">
        <v>0.59818402719789832</v>
      </c>
      <c r="T529" s="82"/>
      <c r="U529" s="81">
        <v>46220</v>
      </c>
      <c r="V529" s="81">
        <v>393</v>
      </c>
      <c r="W529" s="81">
        <v>187</v>
      </c>
      <c r="X529" s="81">
        <v>1521</v>
      </c>
      <c r="Y529" s="81">
        <v>2595</v>
      </c>
      <c r="Z529" s="81">
        <v>3455</v>
      </c>
      <c r="AA529" s="81">
        <v>1841</v>
      </c>
      <c r="AB529" s="81">
        <v>5588</v>
      </c>
      <c r="AC529" s="81">
        <v>0</v>
      </c>
      <c r="AD529" s="81">
        <v>0.59818402719789832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2386</v>
      </c>
      <c r="B530" s="80">
        <v>400</v>
      </c>
      <c r="C530" s="80">
        <v>9</v>
      </c>
      <c r="D530" s="80">
        <v>24</v>
      </c>
      <c r="E530" s="80">
        <v>2012</v>
      </c>
      <c r="F530" s="80" t="s">
        <v>88</v>
      </c>
      <c r="G530" s="80" t="s">
        <v>1769</v>
      </c>
      <c r="H530" s="80" t="s">
        <v>1770</v>
      </c>
      <c r="I530" s="177"/>
      <c r="J530" s="81">
        <v>1.2875739004448163</v>
      </c>
      <c r="K530" s="81">
        <v>1.3934123897962845</v>
      </c>
      <c r="L530" s="81">
        <v>9.911395316074227</v>
      </c>
      <c r="M530" s="81">
        <v>9.7301123081871506</v>
      </c>
      <c r="N530" s="81">
        <v>15.025929642982712</v>
      </c>
      <c r="O530" s="81">
        <v>6.6631892480688704</v>
      </c>
      <c r="P530" s="81">
        <v>9.3908675046178871</v>
      </c>
      <c r="Q530" s="81">
        <v>0.4317871160135684</v>
      </c>
      <c r="R530" s="81">
        <v>0</v>
      </c>
      <c r="S530" s="81">
        <v>0.47671726770908263</v>
      </c>
      <c r="T530" s="82"/>
      <c r="U530" s="81">
        <v>45320</v>
      </c>
      <c r="V530" s="81">
        <v>393</v>
      </c>
      <c r="W530" s="81">
        <v>187</v>
      </c>
      <c r="X530" s="81">
        <v>1521</v>
      </c>
      <c r="Y530" s="81">
        <v>2714</v>
      </c>
      <c r="Z530" s="81">
        <v>3485</v>
      </c>
      <c r="AA530" s="81">
        <v>1887</v>
      </c>
      <c r="AB530" s="81">
        <v>5663</v>
      </c>
      <c r="AC530" s="81">
        <v>0</v>
      </c>
      <c r="AD530" s="81">
        <v>0.47671726770908263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2387</v>
      </c>
      <c r="B531" s="80">
        <v>401</v>
      </c>
      <c r="C531" s="80">
        <v>10</v>
      </c>
      <c r="D531" s="80">
        <v>24</v>
      </c>
      <c r="E531" s="80">
        <v>2013</v>
      </c>
      <c r="F531" s="80" t="s">
        <v>89</v>
      </c>
      <c r="G531" s="80" t="s">
        <v>1769</v>
      </c>
      <c r="H531" s="80" t="s">
        <v>1770</v>
      </c>
      <c r="I531" s="177"/>
      <c r="J531" s="81">
        <v>1.2249860815004046</v>
      </c>
      <c r="K531" s="81">
        <v>1.1516600930497412</v>
      </c>
      <c r="L531" s="81">
        <v>8.75254359368863</v>
      </c>
      <c r="M531" s="81">
        <v>9.0492370760963343</v>
      </c>
      <c r="N531" s="81">
        <v>14.014837502593885</v>
      </c>
      <c r="O531" s="81">
        <v>6.466256965595683</v>
      </c>
      <c r="P531" s="81">
        <v>9.4562234654588622</v>
      </c>
      <c r="Q531" s="81">
        <v>0.42700631028219344</v>
      </c>
      <c r="R531" s="81">
        <v>0</v>
      </c>
      <c r="S531" s="81">
        <v>0.4520316802004069</v>
      </c>
      <c r="T531" s="82"/>
      <c r="U531" s="81">
        <v>43902</v>
      </c>
      <c r="V531" s="81">
        <v>393</v>
      </c>
      <c r="W531" s="81">
        <v>187</v>
      </c>
      <c r="X531" s="81">
        <v>1521</v>
      </c>
      <c r="Y531" s="81">
        <v>2612</v>
      </c>
      <c r="Z531" s="81">
        <v>3533</v>
      </c>
      <c r="AA531" s="81">
        <v>1893</v>
      </c>
      <c r="AB531" s="81">
        <v>5520</v>
      </c>
      <c r="AC531" s="81">
        <v>0</v>
      </c>
      <c r="AD531" s="81">
        <v>0.4520316802004069</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2388</v>
      </c>
      <c r="B532" s="80">
        <v>402</v>
      </c>
      <c r="C532" s="80">
        <v>11</v>
      </c>
      <c r="D532" s="80">
        <v>24</v>
      </c>
      <c r="E532" s="80">
        <v>2014</v>
      </c>
      <c r="F532" s="80" t="s">
        <v>90</v>
      </c>
      <c r="G532" s="80" t="s">
        <v>1769</v>
      </c>
      <c r="H532" s="80" t="s">
        <v>1770</v>
      </c>
      <c r="I532" s="177"/>
      <c r="J532" s="81">
        <v>1.090165707836968</v>
      </c>
      <c r="K532" s="81">
        <v>1.3524413624676619</v>
      </c>
      <c r="L532" s="81">
        <v>7.015518475688328</v>
      </c>
      <c r="M532" s="81">
        <v>9.2243576344169487</v>
      </c>
      <c r="N532" s="81">
        <v>14.697867964886781</v>
      </c>
      <c r="O532" s="81">
        <v>6.1065455583354851</v>
      </c>
      <c r="P532" s="81">
        <v>9.4551926362352976</v>
      </c>
      <c r="Q532" s="81">
        <v>0.4019744141530795</v>
      </c>
      <c r="R532" s="81">
        <v>0</v>
      </c>
      <c r="S532" s="81">
        <v>0.49204566085384965</v>
      </c>
      <c r="T532" s="82"/>
      <c r="U532" s="81">
        <v>43392</v>
      </c>
      <c r="V532" s="81">
        <v>401</v>
      </c>
      <c r="W532" s="81">
        <v>153</v>
      </c>
      <c r="X532" s="81">
        <v>1474</v>
      </c>
      <c r="Y532" s="81">
        <v>2587</v>
      </c>
      <c r="Z532" s="81">
        <v>3514</v>
      </c>
      <c r="AA532" s="81">
        <v>1883</v>
      </c>
      <c r="AB532" s="81">
        <v>5416</v>
      </c>
      <c r="AC532" s="81">
        <v>0</v>
      </c>
      <c r="AD532" s="81">
        <v>0.49204566085384965</v>
      </c>
      <c r="AE532" s="82"/>
      <c r="AF532" s="81">
        <v>353391.10434509651</v>
      </c>
      <c r="AG532" s="81">
        <v>949000.85581647232</v>
      </c>
      <c r="AH532" s="81">
        <v>1141074.8045679899</v>
      </c>
      <c r="AI532" s="81">
        <v>9706899.8776437398</v>
      </c>
      <c r="AJ532" s="81">
        <v>11126624.587482303</v>
      </c>
      <c r="AK532" s="81">
        <v>0</v>
      </c>
      <c r="AL532" s="81">
        <v>0</v>
      </c>
      <c r="AM532" s="81">
        <v>743535.8675477358</v>
      </c>
      <c r="AN532" s="81">
        <v>0</v>
      </c>
      <c r="AO532" s="81">
        <v>0</v>
      </c>
      <c r="AP532" s="82"/>
      <c r="AQ532" s="81">
        <v>32</v>
      </c>
      <c r="AR532" s="81">
        <v>8</v>
      </c>
      <c r="AS532" s="81">
        <v>0</v>
      </c>
      <c r="AT532" s="81">
        <v>0</v>
      </c>
      <c r="AU532" s="81">
        <v>0</v>
      </c>
      <c r="AV532" s="81">
        <v>0</v>
      </c>
      <c r="AW532" s="81" t="s">
        <v>564</v>
      </c>
      <c r="AX532" s="82"/>
      <c r="AY532" s="81">
        <v>159.001</v>
      </c>
      <c r="AZ532" s="81">
        <v>157.1</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2389</v>
      </c>
      <c r="B533" s="80">
        <v>403</v>
      </c>
      <c r="C533" s="80">
        <v>12</v>
      </c>
      <c r="D533" s="80">
        <v>24</v>
      </c>
      <c r="E533" s="80">
        <v>2015</v>
      </c>
      <c r="F533" s="80" t="s">
        <v>91</v>
      </c>
      <c r="G533" s="80" t="s">
        <v>1769</v>
      </c>
      <c r="H533" s="80" t="s">
        <v>1770</v>
      </c>
      <c r="I533" s="177"/>
      <c r="J533" s="81">
        <v>0</v>
      </c>
      <c r="K533" s="81">
        <v>1.29685067655627</v>
      </c>
      <c r="L533" s="81">
        <v>7.3845650807388283</v>
      </c>
      <c r="M533" s="81">
        <v>8.9252379281697749</v>
      </c>
      <c r="N533" s="81">
        <v>13.402406440211367</v>
      </c>
      <c r="O533" s="81">
        <v>6.136052744441189</v>
      </c>
      <c r="P533" s="81">
        <v>9.3168985599818548</v>
      </c>
      <c r="Q533" s="81">
        <v>0.38573864402999974</v>
      </c>
      <c r="R533" s="81">
        <v>0</v>
      </c>
      <c r="S533" s="81">
        <v>0.45840069758333829</v>
      </c>
      <c r="T533" s="82"/>
      <c r="U533" s="81">
        <v>0</v>
      </c>
      <c r="V533" s="81">
        <v>401</v>
      </c>
      <c r="W533" s="81">
        <v>153</v>
      </c>
      <c r="X533" s="81">
        <v>1474</v>
      </c>
      <c r="Y533" s="81">
        <v>2563</v>
      </c>
      <c r="Z533" s="81">
        <v>3565</v>
      </c>
      <c r="AA533" s="81">
        <v>1854</v>
      </c>
      <c r="AB533" s="81">
        <v>5309</v>
      </c>
      <c r="AC533" s="81">
        <v>0</v>
      </c>
      <c r="AD533" s="81">
        <v>0.45840069758333829</v>
      </c>
      <c r="AE533" s="82"/>
      <c r="AF533" s="81">
        <v>0</v>
      </c>
      <c r="AG533" s="81">
        <v>863987.68628479273</v>
      </c>
      <c r="AH533" s="81">
        <v>954838.03261505603</v>
      </c>
      <c r="AI533" s="81">
        <v>9374759.6360623296</v>
      </c>
      <c r="AJ533" s="81">
        <v>10578922.726822272</v>
      </c>
      <c r="AK533" s="81">
        <v>0</v>
      </c>
      <c r="AL533" s="81">
        <v>0</v>
      </c>
      <c r="AM533" s="81">
        <v>727576.17958260654</v>
      </c>
      <c r="AN533" s="81">
        <v>0</v>
      </c>
      <c r="AO533" s="81">
        <v>0</v>
      </c>
      <c r="AP533" s="82"/>
      <c r="AQ533" s="81">
        <v>33</v>
      </c>
      <c r="AR533" s="81">
        <v>9</v>
      </c>
      <c r="AS533" s="81">
        <v>0</v>
      </c>
      <c r="AT533" s="81">
        <v>0</v>
      </c>
      <c r="AU533" s="81">
        <v>0</v>
      </c>
      <c r="AV533" s="81">
        <v>0</v>
      </c>
      <c r="AW533" s="81" t="s">
        <v>564</v>
      </c>
      <c r="AX533" s="82"/>
      <c r="AY533" s="81">
        <v>168.80099999999999</v>
      </c>
      <c r="AZ533" s="81">
        <v>457.1</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2390</v>
      </c>
      <c r="B534" s="80">
        <v>404</v>
      </c>
      <c r="C534" s="80">
        <v>13</v>
      </c>
      <c r="D534" s="80">
        <v>24</v>
      </c>
      <c r="E534" s="80">
        <v>2016</v>
      </c>
      <c r="F534" s="80" t="s">
        <v>92</v>
      </c>
      <c r="G534" s="80" t="s">
        <v>1769</v>
      </c>
      <c r="H534" s="80" t="s">
        <v>1770</v>
      </c>
      <c r="I534" s="177"/>
      <c r="J534" s="81">
        <v>1.1487358529524516</v>
      </c>
      <c r="K534" s="81">
        <v>1.223290787805257</v>
      </c>
      <c r="L534" s="81">
        <v>7.940978574898554</v>
      </c>
      <c r="M534" s="81">
        <v>7.6523564304928371</v>
      </c>
      <c r="N534" s="81">
        <v>13.725081156351484</v>
      </c>
      <c r="O534" s="81">
        <v>6.0683410812904519</v>
      </c>
      <c r="P534" s="81">
        <v>9.595975819769917</v>
      </c>
      <c r="Q534" s="81">
        <v>0.37201889069282912</v>
      </c>
      <c r="R534" s="81">
        <v>0</v>
      </c>
      <c r="S534" s="81">
        <v>0.53709298071909894</v>
      </c>
      <c r="T534" s="82"/>
      <c r="U534" s="81">
        <v>43636</v>
      </c>
      <c r="V534" s="81">
        <v>401</v>
      </c>
      <c r="W534" s="81">
        <v>153</v>
      </c>
      <c r="X534" s="81">
        <v>1474</v>
      </c>
      <c r="Y534" s="81">
        <v>2581</v>
      </c>
      <c r="Z534" s="81">
        <v>3569</v>
      </c>
      <c r="AA534" s="81">
        <v>1975</v>
      </c>
      <c r="AB534" s="81">
        <v>5267</v>
      </c>
      <c r="AC534" s="81">
        <v>0</v>
      </c>
      <c r="AD534" s="81">
        <v>0.53709298071909894</v>
      </c>
      <c r="AE534" s="82"/>
      <c r="AF534" s="81">
        <v>359975.00286581018</v>
      </c>
      <c r="AG534" s="81">
        <v>823556.95979430131</v>
      </c>
      <c r="AH534" s="81">
        <v>809272.28286100773</v>
      </c>
      <c r="AI534" s="81">
        <v>9357879.2332933173</v>
      </c>
      <c r="AJ534" s="81">
        <v>11088479.814552991</v>
      </c>
      <c r="AK534" s="81">
        <v>0</v>
      </c>
      <c r="AL534" s="81">
        <v>0</v>
      </c>
      <c r="AM534" s="81">
        <v>722381.03928034159</v>
      </c>
      <c r="AN534" s="81">
        <v>0</v>
      </c>
      <c r="AO534" s="81">
        <v>0</v>
      </c>
      <c r="AP534" s="82"/>
      <c r="AQ534" s="81">
        <v>36</v>
      </c>
      <c r="AR534" s="81">
        <v>11</v>
      </c>
      <c r="AS534" s="81">
        <v>0</v>
      </c>
      <c r="AT534" s="81">
        <v>0</v>
      </c>
      <c r="AU534" s="81">
        <v>0</v>
      </c>
      <c r="AV534" s="81">
        <v>0</v>
      </c>
      <c r="AW534" s="81" t="s">
        <v>564</v>
      </c>
      <c r="AX534" s="82"/>
      <c r="AY534" s="81">
        <v>184.501</v>
      </c>
      <c r="AZ534" s="81">
        <v>555.29999999999995</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2391</v>
      </c>
      <c r="B535" s="80">
        <v>405</v>
      </c>
      <c r="C535" s="80">
        <v>14</v>
      </c>
      <c r="D535" s="80">
        <v>24</v>
      </c>
      <c r="E535" s="80">
        <v>2017</v>
      </c>
      <c r="F535" s="80" t="s">
        <v>71</v>
      </c>
      <c r="G535" s="80" t="s">
        <v>1769</v>
      </c>
      <c r="H535" s="80" t="s">
        <v>1770</v>
      </c>
      <c r="I535" s="177"/>
      <c r="J535" s="81">
        <v>1.2094671766274459</v>
      </c>
      <c r="K535" s="81">
        <v>1.2500200242343515</v>
      </c>
      <c r="L535" s="81">
        <v>7.1684012065348988</v>
      </c>
      <c r="M535" s="81">
        <v>7.6729410434403817</v>
      </c>
      <c r="N535" s="81">
        <v>13.253857967799643</v>
      </c>
      <c r="O535" s="81">
        <v>5.9910633250409182</v>
      </c>
      <c r="P535" s="81">
        <v>9.3613827675893759</v>
      </c>
      <c r="Q535" s="81">
        <v>0.35113368722727689</v>
      </c>
      <c r="R535" s="81">
        <v>0</v>
      </c>
      <c r="S535" s="81">
        <v>0.44654115901169766</v>
      </c>
      <c r="T535" s="82"/>
      <c r="U535" s="81">
        <v>45207</v>
      </c>
      <c r="V535" s="81">
        <v>401</v>
      </c>
      <c r="W535" s="81">
        <v>153</v>
      </c>
      <c r="X535" s="81">
        <v>1474</v>
      </c>
      <c r="Y535" s="81">
        <v>2547</v>
      </c>
      <c r="Z535" s="81">
        <v>3582</v>
      </c>
      <c r="AA535" s="81">
        <v>1939</v>
      </c>
      <c r="AB535" s="81">
        <v>5141</v>
      </c>
      <c r="AC535" s="81">
        <v>0</v>
      </c>
      <c r="AD535" s="81">
        <v>0.44654115901169772</v>
      </c>
      <c r="AE535" s="82"/>
      <c r="AF535" s="81">
        <v>366460.30102931138</v>
      </c>
      <c r="AG535" s="81">
        <v>825949.84420883888</v>
      </c>
      <c r="AH535" s="81">
        <v>988611.71709100995</v>
      </c>
      <c r="AI535" s="81">
        <v>9126359.4106156286</v>
      </c>
      <c r="AJ535" s="81">
        <v>9589254.3456020094</v>
      </c>
      <c r="AK535" s="81">
        <v>0</v>
      </c>
      <c r="AL535" s="81">
        <v>0</v>
      </c>
      <c r="AM535" s="81">
        <v>706203.14126388088</v>
      </c>
      <c r="AN535" s="81">
        <v>0</v>
      </c>
      <c r="AO535" s="81">
        <v>0</v>
      </c>
      <c r="AP535" s="82"/>
      <c r="AQ535" s="81">
        <v>38</v>
      </c>
      <c r="AR535" s="81">
        <v>22</v>
      </c>
      <c r="AS535" s="81">
        <v>0</v>
      </c>
      <c r="AT535" s="81">
        <v>0</v>
      </c>
      <c r="AU535" s="81">
        <v>0</v>
      </c>
      <c r="AV535" s="81">
        <v>0</v>
      </c>
      <c r="AW535" s="81" t="s">
        <v>564</v>
      </c>
      <c r="AX535" s="82"/>
      <c r="AY535" s="81">
        <v>194.501</v>
      </c>
      <c r="AZ535" s="81">
        <v>1094.8</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2392</v>
      </c>
      <c r="B536" s="80">
        <v>406</v>
      </c>
      <c r="C536" s="80">
        <v>15</v>
      </c>
      <c r="D536" s="80">
        <v>24</v>
      </c>
      <c r="E536" s="80">
        <v>2018</v>
      </c>
      <c r="F536" s="80" t="s">
        <v>93</v>
      </c>
      <c r="G536" s="80" t="s">
        <v>1769</v>
      </c>
      <c r="H536" s="80" t="s">
        <v>1770</v>
      </c>
      <c r="I536" s="177"/>
      <c r="J536" s="81">
        <v>1.2283898819440859</v>
      </c>
      <c r="K536" s="81">
        <v>1.1634300694950177</v>
      </c>
      <c r="L536" s="81">
        <v>6.5760847916631198</v>
      </c>
      <c r="M536" s="81">
        <v>7.7107845747266559</v>
      </c>
      <c r="N536" s="81">
        <v>12.058874022993951</v>
      </c>
      <c r="O536" s="81">
        <v>5.8341939862476355</v>
      </c>
      <c r="P536" s="81">
        <v>9.1582599826587714</v>
      </c>
      <c r="Q536" s="81">
        <v>0.31917948719586242</v>
      </c>
      <c r="R536" s="81">
        <v>0</v>
      </c>
      <c r="S536" s="81">
        <v>0.48318445554116868</v>
      </c>
      <c r="T536" s="82"/>
      <c r="U536" s="81">
        <v>47975</v>
      </c>
      <c r="V536" s="81">
        <v>401</v>
      </c>
      <c r="W536" s="81">
        <v>153</v>
      </c>
      <c r="X536" s="81">
        <v>1474</v>
      </c>
      <c r="Y536" s="81">
        <v>2517</v>
      </c>
      <c r="Z536" s="81">
        <v>3555</v>
      </c>
      <c r="AA536" s="81">
        <v>1916</v>
      </c>
      <c r="AB536" s="81">
        <v>5036</v>
      </c>
      <c r="AC536" s="81">
        <v>0</v>
      </c>
      <c r="AD536" s="81">
        <v>0.48318445554116868</v>
      </c>
      <c r="AE536" s="82"/>
      <c r="AF536" s="81">
        <v>390385.70370270399</v>
      </c>
      <c r="AG536" s="81">
        <v>747287.02374363213</v>
      </c>
      <c r="AH536" s="81">
        <v>931766.66500154219</v>
      </c>
      <c r="AI536" s="81">
        <v>9329003.5090809222</v>
      </c>
      <c r="AJ536" s="81">
        <v>9184224.2421659492</v>
      </c>
      <c r="AK536" s="81">
        <v>0</v>
      </c>
      <c r="AL536" s="81">
        <v>0</v>
      </c>
      <c r="AM536" s="81">
        <v>693210.99354386365</v>
      </c>
      <c r="AN536" s="81">
        <v>0</v>
      </c>
      <c r="AO536" s="81">
        <v>0</v>
      </c>
      <c r="AP536" s="82"/>
      <c r="AQ536" s="81">
        <v>40</v>
      </c>
      <c r="AR536" s="81">
        <v>24</v>
      </c>
      <c r="AS536" s="81">
        <v>0</v>
      </c>
      <c r="AT536" s="81">
        <v>0</v>
      </c>
      <c r="AU536" s="81">
        <v>0</v>
      </c>
      <c r="AV536" s="81">
        <v>0</v>
      </c>
      <c r="AW536" s="81" t="s">
        <v>564</v>
      </c>
      <c r="AX536" s="82"/>
      <c r="AY536" s="81">
        <v>209.30099999999999</v>
      </c>
      <c r="AZ536" s="81">
        <v>1169</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2393</v>
      </c>
      <c r="B537" s="80">
        <v>407</v>
      </c>
      <c r="C537" s="80">
        <v>16</v>
      </c>
      <c r="D537" s="80">
        <v>24</v>
      </c>
      <c r="E537" s="80">
        <v>2019</v>
      </c>
      <c r="F537" s="80" t="s">
        <v>73</v>
      </c>
      <c r="G537" s="80" t="s">
        <v>1769</v>
      </c>
      <c r="H537" s="80" t="s">
        <v>1770</v>
      </c>
      <c r="I537" s="177"/>
      <c r="J537" s="81">
        <v>0.98875237866138599</v>
      </c>
      <c r="K537" s="81">
        <v>1.0795774350671576</v>
      </c>
      <c r="L537" s="81">
        <v>6.6055478953625961</v>
      </c>
      <c r="M537" s="81">
        <v>6.9172739255106004</v>
      </c>
      <c r="N537" s="81">
        <v>12.115649728333985</v>
      </c>
      <c r="O537" s="81">
        <v>5.6447495359248396</v>
      </c>
      <c r="P537" s="81">
        <v>8.9431815384032625</v>
      </c>
      <c r="Q537" s="81">
        <v>0.30379237278005727</v>
      </c>
      <c r="R537" s="81">
        <v>0</v>
      </c>
      <c r="S537" s="81">
        <v>0.56751144061976633</v>
      </c>
      <c r="T537" s="82"/>
      <c r="U537" s="81">
        <v>40622</v>
      </c>
      <c r="V537" s="81">
        <v>401</v>
      </c>
      <c r="W537" s="81">
        <v>153</v>
      </c>
      <c r="X537" s="81">
        <v>1474</v>
      </c>
      <c r="Y537" s="81">
        <v>2498</v>
      </c>
      <c r="Z537" s="81">
        <v>3534</v>
      </c>
      <c r="AA537" s="81">
        <v>1857</v>
      </c>
      <c r="AB537" s="81">
        <v>4923</v>
      </c>
      <c r="AC537" s="81">
        <v>0</v>
      </c>
      <c r="AD537" s="81">
        <v>0.56751144061976633</v>
      </c>
      <c r="AE537" s="82"/>
      <c r="AF537" s="81">
        <v>324359.76858062501</v>
      </c>
      <c r="AG537" s="81">
        <v>747065.7310834598</v>
      </c>
      <c r="AH537" s="81">
        <v>1006029.677494515</v>
      </c>
      <c r="AI537" s="81">
        <v>9141648.9895232525</v>
      </c>
      <c r="AJ537" s="81">
        <v>9270234.5862804353</v>
      </c>
      <c r="AK537" s="81">
        <v>0</v>
      </c>
      <c r="AL537" s="81">
        <v>0</v>
      </c>
      <c r="AM537" s="81">
        <v>670475.53967584192</v>
      </c>
      <c r="AN537" s="81">
        <v>0</v>
      </c>
      <c r="AO537" s="81">
        <v>0</v>
      </c>
      <c r="AP537" s="82"/>
      <c r="AQ537" s="81">
        <v>43</v>
      </c>
      <c r="AR537" s="81">
        <v>24</v>
      </c>
      <c r="AS537" s="81">
        <v>0</v>
      </c>
      <c r="AT537" s="81">
        <v>0</v>
      </c>
      <c r="AU537" s="81">
        <v>0</v>
      </c>
      <c r="AV537" s="81">
        <v>0</v>
      </c>
      <c r="AW537" s="81" t="s">
        <v>564</v>
      </c>
      <c r="AX537" s="82"/>
      <c r="AY537" s="81">
        <v>231.70099999999999</v>
      </c>
      <c r="AZ537" s="81">
        <v>1169</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2394</v>
      </c>
      <c r="B538" s="80">
        <v>408</v>
      </c>
      <c r="C538" s="80">
        <v>17</v>
      </c>
      <c r="D538" s="80">
        <v>24</v>
      </c>
      <c r="E538" s="80">
        <v>2020</v>
      </c>
      <c r="F538" s="80" t="s">
        <v>218</v>
      </c>
      <c r="G538" s="80" t="s">
        <v>1769</v>
      </c>
      <c r="H538" s="80" t="s">
        <v>1770</v>
      </c>
      <c r="I538" s="177"/>
      <c r="J538" s="81">
        <v>0</v>
      </c>
      <c r="K538" s="81">
        <v>0.79149507076154146</v>
      </c>
      <c r="L538" s="81">
        <v>9.1830963408427149</v>
      </c>
      <c r="M538" s="81">
        <v>6.5646528132589772</v>
      </c>
      <c r="N538" s="81">
        <v>10.935750760720657</v>
      </c>
      <c r="O538" s="81">
        <v>4.9176106564702735</v>
      </c>
      <c r="P538" s="81">
        <v>8.5593236186343553</v>
      </c>
      <c r="Q538" s="81">
        <v>0.28213877348476768</v>
      </c>
      <c r="R538" s="81">
        <v>0</v>
      </c>
      <c r="S538" s="81">
        <v>0.53487234667219941</v>
      </c>
      <c r="T538" s="82"/>
      <c r="U538" s="81">
        <v>0</v>
      </c>
      <c r="V538" s="81">
        <v>272</v>
      </c>
      <c r="W538" s="81">
        <v>189</v>
      </c>
      <c r="X538" s="81">
        <v>1471</v>
      </c>
      <c r="Y538" s="81">
        <v>2460</v>
      </c>
      <c r="Z538" s="81">
        <v>3514</v>
      </c>
      <c r="AA538" s="81">
        <v>1931</v>
      </c>
      <c r="AB538" s="81">
        <v>4785</v>
      </c>
      <c r="AC538" s="81">
        <v>0</v>
      </c>
      <c r="AD538" s="81">
        <v>0.53487234667219941</v>
      </c>
      <c r="AE538" s="82"/>
      <c r="AF538" s="81">
        <v>0</v>
      </c>
      <c r="AG538" s="81">
        <v>507111.36351941788</v>
      </c>
      <c r="AH538" s="81">
        <v>1346685.3576607637</v>
      </c>
      <c r="AI538" s="81">
        <v>8446013.7190126292</v>
      </c>
      <c r="AJ538" s="81">
        <v>9320003.2905440852</v>
      </c>
      <c r="AK538" s="81"/>
      <c r="AL538" s="81"/>
      <c r="AM538" s="81">
        <v>624495.66245881189</v>
      </c>
      <c r="AN538" s="81"/>
      <c r="AO538" s="81"/>
      <c r="AP538" s="82"/>
      <c r="AQ538" s="81">
        <v>47</v>
      </c>
      <c r="AR538" s="81">
        <v>26</v>
      </c>
      <c r="AS538" s="81">
        <v>0</v>
      </c>
      <c r="AT538" s="81">
        <v>0</v>
      </c>
      <c r="AU538" s="81">
        <v>0</v>
      </c>
      <c r="AV538" s="81">
        <v>0</v>
      </c>
      <c r="AW538" s="81">
        <v>0</v>
      </c>
      <c r="AX538" s="82"/>
      <c r="AY538" s="81">
        <v>262.40100000000001</v>
      </c>
      <c r="AZ538" s="81">
        <v>1268</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1819</v>
      </c>
      <c r="B539" s="80">
        <v>408</v>
      </c>
      <c r="C539" s="80">
        <v>18</v>
      </c>
      <c r="D539" s="80">
        <v>24</v>
      </c>
      <c r="E539" s="80">
        <v>2021</v>
      </c>
      <c r="F539" s="80" t="s">
        <v>75</v>
      </c>
      <c r="G539" s="174" t="s">
        <v>1769</v>
      </c>
      <c r="H539" s="80" t="s">
        <v>1770</v>
      </c>
      <c r="I539" s="177"/>
      <c r="J539" s="81">
        <v>1.9327276574489274</v>
      </c>
      <c r="K539" s="81">
        <v>0.76242945866688805</v>
      </c>
      <c r="L539" s="81">
        <v>8.3803921900787408</v>
      </c>
      <c r="M539" s="81">
        <v>6.6305080628732345</v>
      </c>
      <c r="N539" s="81">
        <v>10.19370838165405</v>
      </c>
      <c r="O539" s="81">
        <v>4.722834004946888</v>
      </c>
      <c r="P539" s="81">
        <v>8.8224116007661753</v>
      </c>
      <c r="Q539" s="81">
        <v>0.27800614966061427</v>
      </c>
      <c r="R539" s="81">
        <v>0</v>
      </c>
      <c r="S539" s="81">
        <v>0.60773262033824738</v>
      </c>
      <c r="T539" s="82"/>
      <c r="U539" s="81">
        <v>92436</v>
      </c>
      <c r="V539" s="81">
        <v>272</v>
      </c>
      <c r="W539" s="81">
        <v>189</v>
      </c>
      <c r="X539" s="81">
        <v>1471</v>
      </c>
      <c r="Y539" s="81">
        <v>2414</v>
      </c>
      <c r="Z539" s="81">
        <v>3475</v>
      </c>
      <c r="AA539" s="81">
        <v>1941</v>
      </c>
      <c r="AB539" s="81">
        <v>4659</v>
      </c>
      <c r="AC539" s="81">
        <v>0</v>
      </c>
      <c r="AD539" s="81">
        <v>0.60773262033824738</v>
      </c>
      <c r="AE539" s="82"/>
      <c r="AF539" s="81">
        <v>708019.9722585202</v>
      </c>
      <c r="AG539" s="81">
        <v>515868.38077271782</v>
      </c>
      <c r="AH539" s="81">
        <v>1207381.7953569063</v>
      </c>
      <c r="AI539" s="81">
        <v>9215848.7362678405</v>
      </c>
      <c r="AJ539" s="81">
        <v>8912726.2637260314</v>
      </c>
      <c r="AK539" s="81">
        <v>0</v>
      </c>
      <c r="AL539" s="81">
        <v>0</v>
      </c>
      <c r="AM539" s="81">
        <v>611558.45329655381</v>
      </c>
      <c r="AN539" s="81">
        <v>0</v>
      </c>
      <c r="AO539" s="81">
        <v>0</v>
      </c>
      <c r="AP539" s="82"/>
      <c r="AQ539" s="81">
        <v>53</v>
      </c>
      <c r="AR539" s="81">
        <v>27</v>
      </c>
      <c r="AS539" s="81">
        <v>0</v>
      </c>
      <c r="AT539" s="81">
        <v>0</v>
      </c>
      <c r="AU539" s="81">
        <v>0</v>
      </c>
      <c r="AV539" s="81">
        <v>0</v>
      </c>
      <c r="AW539" s="81"/>
      <c r="AX539" s="82"/>
      <c r="AY539" s="81">
        <v>298.50099999999998</v>
      </c>
      <c r="AZ539" s="81">
        <v>1317.5</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1768</v>
      </c>
      <c r="B540" s="80">
        <v>408</v>
      </c>
      <c r="C540" s="80">
        <v>19</v>
      </c>
      <c r="D540" s="80">
        <v>24</v>
      </c>
      <c r="E540" s="80">
        <v>2022</v>
      </c>
      <c r="F540" s="80" t="s">
        <v>568</v>
      </c>
      <c r="G540" s="174" t="s">
        <v>1769</v>
      </c>
      <c r="H540" s="80" t="s">
        <v>1770</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65</v>
      </c>
      <c r="AR540" s="81">
        <v>30</v>
      </c>
      <c r="AS540" s="81">
        <v>0</v>
      </c>
      <c r="AT540" s="81">
        <v>0</v>
      </c>
      <c r="AU540" s="81">
        <v>0</v>
      </c>
      <c r="AV540" s="81">
        <v>0</v>
      </c>
      <c r="AW540" s="81"/>
      <c r="AX540" s="82"/>
      <c r="AY540" s="81">
        <v>384.80099999999993</v>
      </c>
      <c r="AZ540" s="81">
        <v>1466</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2395</v>
      </c>
      <c r="B541" s="80">
        <v>358</v>
      </c>
      <c r="C541" s="80">
        <v>1</v>
      </c>
      <c r="D541" s="80">
        <v>22</v>
      </c>
      <c r="E541" s="80">
        <v>1990</v>
      </c>
      <c r="F541" s="80" t="s">
        <v>562</v>
      </c>
      <c r="G541" s="80" t="s">
        <v>2396</v>
      </c>
      <c r="H541" s="80" t="s">
        <v>2397</v>
      </c>
      <c r="I541" s="177"/>
      <c r="J541" s="81">
        <v>15.273338648108911</v>
      </c>
      <c r="K541" s="81">
        <v>1.0928568897998889</v>
      </c>
      <c r="L541" s="81">
        <v>6.4600925746760964</v>
      </c>
      <c r="M541" s="81">
        <v>3.4316452247957638</v>
      </c>
      <c r="N541" s="81">
        <v>6.4408560898090261</v>
      </c>
      <c r="O541" s="81">
        <v>4.5148242275969803</v>
      </c>
      <c r="P541" s="81">
        <v>8.9493439917788784</v>
      </c>
      <c r="Q541" s="81">
        <v>0.48908012978554316</v>
      </c>
      <c r="R541" s="81">
        <v>0</v>
      </c>
      <c r="S541" s="81">
        <v>0.49933953257683922</v>
      </c>
      <c r="T541" s="82"/>
      <c r="U541" s="81">
        <v>224742</v>
      </c>
      <c r="V541" s="81">
        <v>286</v>
      </c>
      <c r="W541" s="81">
        <v>86</v>
      </c>
      <c r="X541" s="81">
        <v>1380</v>
      </c>
      <c r="Y541" s="81">
        <v>2865</v>
      </c>
      <c r="Z541" s="81">
        <v>1857</v>
      </c>
      <c r="AA541" s="81">
        <v>2173</v>
      </c>
      <c r="AB541" s="81">
        <v>7941</v>
      </c>
      <c r="AC541" s="81">
        <v>0</v>
      </c>
      <c r="AD541" s="81">
        <v>0.49933953257683922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2398</v>
      </c>
      <c r="B542" s="80">
        <v>359</v>
      </c>
      <c r="C542" s="80">
        <v>2</v>
      </c>
      <c r="D542" s="80">
        <v>22</v>
      </c>
      <c r="E542" s="80">
        <v>2005</v>
      </c>
      <c r="F542" s="80" t="s">
        <v>565</v>
      </c>
      <c r="G542" s="80" t="s">
        <v>2396</v>
      </c>
      <c r="H542" s="80" t="s">
        <v>2397</v>
      </c>
      <c r="I542" s="177"/>
      <c r="J542" s="81">
        <v>0</v>
      </c>
      <c r="K542" s="81">
        <v>0.87586465560229654</v>
      </c>
      <c r="L542" s="81">
        <v>21.650836404521797</v>
      </c>
      <c r="M542" s="81">
        <v>4.0257181277995411</v>
      </c>
      <c r="N542" s="81">
        <v>7.2978901678938604</v>
      </c>
      <c r="O542" s="81">
        <v>6.3428893115010405</v>
      </c>
      <c r="P542" s="81">
        <v>9.5695466557891216</v>
      </c>
      <c r="Q542" s="81">
        <v>0.40315399620066861</v>
      </c>
      <c r="R542" s="81">
        <v>7.6411095048826896</v>
      </c>
      <c r="S542" s="81">
        <v>0.6382806750869604</v>
      </c>
      <c r="T542" s="82"/>
      <c r="U542" s="81">
        <v>0</v>
      </c>
      <c r="V542" s="81">
        <v>276</v>
      </c>
      <c r="W542" s="81">
        <v>189</v>
      </c>
      <c r="X542" s="81">
        <v>861</v>
      </c>
      <c r="Y542" s="81">
        <v>2935</v>
      </c>
      <c r="Z542" s="81">
        <v>3019</v>
      </c>
      <c r="AA542" s="81">
        <v>1903</v>
      </c>
      <c r="AB542" s="81">
        <v>6843</v>
      </c>
      <c r="AC542" s="81">
        <v>1351172</v>
      </c>
      <c r="AD542" s="81">
        <v>0.6382806750869604</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2399</v>
      </c>
      <c r="B543" s="80">
        <v>360</v>
      </c>
      <c r="C543" s="80">
        <v>3</v>
      </c>
      <c r="D543" s="80">
        <v>22</v>
      </c>
      <c r="E543" s="80">
        <v>2006</v>
      </c>
      <c r="F543" s="80" t="s">
        <v>566</v>
      </c>
      <c r="G543" s="80" t="s">
        <v>2396</v>
      </c>
      <c r="H543" s="80" t="s">
        <v>2397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2400</v>
      </c>
      <c r="B544" s="80">
        <v>361</v>
      </c>
      <c r="C544" s="80">
        <v>4</v>
      </c>
      <c r="D544" s="80">
        <v>22</v>
      </c>
      <c r="E544" s="80">
        <v>2007</v>
      </c>
      <c r="F544" s="80" t="s">
        <v>567</v>
      </c>
      <c r="G544" s="80" t="s">
        <v>2396</v>
      </c>
      <c r="H544" s="80" t="s">
        <v>2397</v>
      </c>
      <c r="I544" s="177"/>
      <c r="J544" s="81">
        <v>0</v>
      </c>
      <c r="K544" s="81">
        <v>0.69600530762321711</v>
      </c>
      <c r="L544" s="81">
        <v>21.955889520705266</v>
      </c>
      <c r="M544" s="81">
        <v>4.827416157389754</v>
      </c>
      <c r="N544" s="81">
        <v>8.2817092306743127</v>
      </c>
      <c r="O544" s="81">
        <v>5.9924257364724509</v>
      </c>
      <c r="P544" s="81">
        <v>9.1661700316460735</v>
      </c>
      <c r="Q544" s="81">
        <v>0.40532456531979355</v>
      </c>
      <c r="R544" s="81">
        <v>9.4507686810178893</v>
      </c>
      <c r="S544" s="81">
        <v>1.0597708915098401</v>
      </c>
      <c r="T544" s="82"/>
      <c r="U544" s="81">
        <v>0</v>
      </c>
      <c r="V544" s="81">
        <v>223</v>
      </c>
      <c r="W544" s="81">
        <v>200</v>
      </c>
      <c r="X544" s="81">
        <v>1225</v>
      </c>
      <c r="Y544" s="81">
        <v>2892</v>
      </c>
      <c r="Z544" s="81">
        <v>2965</v>
      </c>
      <c r="AA544" s="81">
        <v>1795</v>
      </c>
      <c r="AB544" s="81">
        <v>6516</v>
      </c>
      <c r="AC544" s="81">
        <v>1719123</v>
      </c>
      <c r="AD544" s="81">
        <v>1.0597708915098401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2401</v>
      </c>
      <c r="B545" s="80">
        <v>362</v>
      </c>
      <c r="C545" s="80">
        <v>5</v>
      </c>
      <c r="D545" s="80">
        <v>22</v>
      </c>
      <c r="E545" s="80">
        <v>2008</v>
      </c>
      <c r="F545" s="80" t="s">
        <v>84</v>
      </c>
      <c r="G545" s="80" t="s">
        <v>2396</v>
      </c>
      <c r="H545" s="80" t="s">
        <v>2397</v>
      </c>
      <c r="I545" s="177"/>
      <c r="J545" s="81">
        <v>0</v>
      </c>
      <c r="K545" s="81">
        <v>0.49563352217289913</v>
      </c>
      <c r="L545" s="81">
        <v>17.530111967774388</v>
      </c>
      <c r="M545" s="81">
        <v>5.1001240772011238</v>
      </c>
      <c r="N545" s="81">
        <v>7.2961716702100547</v>
      </c>
      <c r="O545" s="81">
        <v>5.7697085360572267</v>
      </c>
      <c r="P545" s="81">
        <v>8.92109246148663</v>
      </c>
      <c r="Q545" s="81">
        <v>0.39099962273393774</v>
      </c>
      <c r="R545" s="81">
        <v>5.5178926468686305</v>
      </c>
      <c r="S545" s="81">
        <v>0.8354719330202679</v>
      </c>
      <c r="T545" s="82"/>
      <c r="U545" s="81">
        <v>0</v>
      </c>
      <c r="V545" s="81">
        <v>223</v>
      </c>
      <c r="W545" s="81">
        <v>200</v>
      </c>
      <c r="X545" s="81">
        <v>1225</v>
      </c>
      <c r="Y545" s="81">
        <v>2863</v>
      </c>
      <c r="Z545" s="81">
        <v>2955</v>
      </c>
      <c r="AA545" s="81">
        <v>1749</v>
      </c>
      <c r="AB545" s="81">
        <v>6389</v>
      </c>
      <c r="AC545" s="81">
        <v>1042254</v>
      </c>
      <c r="AD545" s="81">
        <v>0.8354719330202679</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2402</v>
      </c>
      <c r="B546" s="80">
        <v>363</v>
      </c>
      <c r="C546" s="80">
        <v>6</v>
      </c>
      <c r="D546" s="80">
        <v>22</v>
      </c>
      <c r="E546" s="80">
        <v>2009</v>
      </c>
      <c r="F546" s="80" t="s">
        <v>85</v>
      </c>
      <c r="G546" s="80" t="s">
        <v>2396</v>
      </c>
      <c r="H546" s="80" t="s">
        <v>2397</v>
      </c>
      <c r="I546" s="177"/>
      <c r="J546" s="81">
        <v>0</v>
      </c>
      <c r="K546" s="81">
        <v>0.50017326543554785</v>
      </c>
      <c r="L546" s="81">
        <v>12.868691206390041</v>
      </c>
      <c r="M546" s="81">
        <v>5.1245966767013069</v>
      </c>
      <c r="N546" s="81">
        <v>7.1840467692268017</v>
      </c>
      <c r="O546" s="81">
        <v>5.7959613035243391</v>
      </c>
      <c r="P546" s="81">
        <v>8.4910928051496644</v>
      </c>
      <c r="Q546" s="81">
        <v>0.36751196411442022</v>
      </c>
      <c r="R546" s="81">
        <v>6.5479539846900261</v>
      </c>
      <c r="S546" s="81">
        <v>0.87315961083670224</v>
      </c>
      <c r="T546" s="82"/>
      <c r="U546" s="81">
        <v>0</v>
      </c>
      <c r="V546" s="81">
        <v>161</v>
      </c>
      <c r="W546" s="81">
        <v>226</v>
      </c>
      <c r="X546" s="81">
        <v>1184</v>
      </c>
      <c r="Y546" s="81">
        <v>2889</v>
      </c>
      <c r="Z546" s="81">
        <v>2930</v>
      </c>
      <c r="AA546" s="81">
        <v>1709</v>
      </c>
      <c r="AB546" s="81">
        <v>6304</v>
      </c>
      <c r="AC546" s="81">
        <v>1206615.5</v>
      </c>
      <c r="AD546" s="81">
        <v>0.87315961083670224</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2403</v>
      </c>
      <c r="B547" s="80">
        <v>364</v>
      </c>
      <c r="C547" s="80">
        <v>7</v>
      </c>
      <c r="D547" s="80">
        <v>22</v>
      </c>
      <c r="E547" s="80">
        <v>2010</v>
      </c>
      <c r="F547" s="80" t="s">
        <v>86</v>
      </c>
      <c r="G547" s="80" t="s">
        <v>2396</v>
      </c>
      <c r="H547" s="80" t="s">
        <v>2397</v>
      </c>
      <c r="I547" s="177"/>
      <c r="J547" s="81">
        <v>0</v>
      </c>
      <c r="K547" s="81">
        <v>0.40975078644713792</v>
      </c>
      <c r="L547" s="81">
        <v>11.445076550370191</v>
      </c>
      <c r="M547" s="81">
        <v>4.7688187988370041</v>
      </c>
      <c r="N547" s="81">
        <v>6.8879728154709099</v>
      </c>
      <c r="O547" s="81">
        <v>5.7868741535169015</v>
      </c>
      <c r="P547" s="81">
        <v>8.6474295430402748</v>
      </c>
      <c r="Q547" s="81">
        <v>0.37435635634083481</v>
      </c>
      <c r="R547" s="81">
        <v>5.9816903074388517</v>
      </c>
      <c r="S547" s="81">
        <v>0.87848511226377846</v>
      </c>
      <c r="T547" s="82"/>
      <c r="U547" s="81">
        <v>0</v>
      </c>
      <c r="V547" s="81">
        <v>161</v>
      </c>
      <c r="W547" s="81">
        <v>226</v>
      </c>
      <c r="X547" s="81">
        <v>1184</v>
      </c>
      <c r="Y547" s="81">
        <v>2875</v>
      </c>
      <c r="Z547" s="81">
        <v>2939</v>
      </c>
      <c r="AA547" s="81">
        <v>1697</v>
      </c>
      <c r="AB547" s="81">
        <v>6153</v>
      </c>
      <c r="AC547" s="81">
        <v>1044574</v>
      </c>
      <c r="AD547" s="81">
        <v>0.87848511226377846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2404</v>
      </c>
      <c r="B548" s="80">
        <v>365</v>
      </c>
      <c r="C548" s="80">
        <v>8</v>
      </c>
      <c r="D548" s="80">
        <v>22</v>
      </c>
      <c r="E548" s="80">
        <v>2011</v>
      </c>
      <c r="F548" s="80" t="s">
        <v>87</v>
      </c>
      <c r="G548" s="80" t="s">
        <v>2396</v>
      </c>
      <c r="H548" s="80" t="s">
        <v>2397</v>
      </c>
      <c r="I548" s="177"/>
      <c r="J548" s="81">
        <v>1.015881751211041</v>
      </c>
      <c r="K548" s="81">
        <v>0.59671764974440222</v>
      </c>
      <c r="L548" s="81">
        <v>11.020122704261931</v>
      </c>
      <c r="M548" s="81">
        <v>6.6874120445740131</v>
      </c>
      <c r="N548" s="81">
        <v>9.2670803722935222</v>
      </c>
      <c r="O548" s="81">
        <v>5.6619003523182085</v>
      </c>
      <c r="P548" s="81">
        <v>8.3035116572743579</v>
      </c>
      <c r="Q548" s="81">
        <v>0.42114007294232914</v>
      </c>
      <c r="R548" s="81">
        <v>5.5522248326298262</v>
      </c>
      <c r="S548" s="81">
        <v>0.71731144223913901</v>
      </c>
      <c r="T548" s="82"/>
      <c r="U548" s="81">
        <v>25633</v>
      </c>
      <c r="V548" s="81">
        <v>161</v>
      </c>
      <c r="W548" s="81">
        <v>226</v>
      </c>
      <c r="X548" s="81">
        <v>1184</v>
      </c>
      <c r="Y548" s="81">
        <v>2847</v>
      </c>
      <c r="Z548" s="81">
        <v>2938</v>
      </c>
      <c r="AA548" s="81">
        <v>1678</v>
      </c>
      <c r="AB548" s="81">
        <v>6001</v>
      </c>
      <c r="AC548" s="81">
        <v>967973.5</v>
      </c>
      <c r="AD548" s="81">
        <v>0.71731144223913901</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2405</v>
      </c>
      <c r="B549" s="80">
        <v>366</v>
      </c>
      <c r="C549" s="80">
        <v>9</v>
      </c>
      <c r="D549" s="80">
        <v>22</v>
      </c>
      <c r="E549" s="80">
        <v>2012</v>
      </c>
      <c r="F549" s="80" t="s">
        <v>88</v>
      </c>
      <c r="G549" s="80" t="s">
        <v>2396</v>
      </c>
      <c r="H549" s="80" t="s">
        <v>2397</v>
      </c>
      <c r="I549" s="177"/>
      <c r="J549" s="81">
        <v>0.47166163333388211</v>
      </c>
      <c r="K549" s="81">
        <v>0.720554417455051</v>
      </c>
      <c r="L549" s="81">
        <v>10.77463011640568</v>
      </c>
      <c r="M549" s="81">
        <v>6.8290528009404552</v>
      </c>
      <c r="N549" s="81">
        <v>11.426389055328567</v>
      </c>
      <c r="O549" s="81">
        <v>5.6574969827936261</v>
      </c>
      <c r="P549" s="81">
        <v>7.7883983278892384</v>
      </c>
      <c r="Q549" s="81">
        <v>0.45069638756069269</v>
      </c>
      <c r="R549" s="81">
        <v>3.5555383727605503</v>
      </c>
      <c r="S549" s="81">
        <v>0.85609511732678023</v>
      </c>
      <c r="T549" s="82"/>
      <c r="U549" s="81">
        <v>11536</v>
      </c>
      <c r="V549" s="81">
        <v>161</v>
      </c>
      <c r="W549" s="81">
        <v>226</v>
      </c>
      <c r="X549" s="81">
        <v>1184</v>
      </c>
      <c r="Y549" s="81">
        <v>2841</v>
      </c>
      <c r="Z549" s="81">
        <v>2959</v>
      </c>
      <c r="AA549" s="81">
        <v>1565</v>
      </c>
      <c r="AB549" s="81">
        <v>5911</v>
      </c>
      <c r="AC549" s="81">
        <v>603816.5</v>
      </c>
      <c r="AD549" s="81">
        <v>0.85609511732678023</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2406</v>
      </c>
      <c r="B550" s="80">
        <v>367</v>
      </c>
      <c r="C550" s="80">
        <v>10</v>
      </c>
      <c r="D550" s="80">
        <v>22</v>
      </c>
      <c r="E550" s="80">
        <v>2013</v>
      </c>
      <c r="F550" s="80" t="s">
        <v>89</v>
      </c>
      <c r="G550" s="80" t="s">
        <v>2396</v>
      </c>
      <c r="H550" s="80" t="s">
        <v>2397</v>
      </c>
      <c r="I550" s="177"/>
      <c r="J550" s="81">
        <v>0</v>
      </c>
      <c r="K550" s="81">
        <v>0.72581515492204363</v>
      </c>
      <c r="L550" s="81">
        <v>11.098882048751822</v>
      </c>
      <c r="M550" s="81">
        <v>7.078143025600661</v>
      </c>
      <c r="N550" s="81">
        <v>11.531727571546796</v>
      </c>
      <c r="O550" s="81">
        <v>5.5017176446591058</v>
      </c>
      <c r="P550" s="81">
        <v>8.1674196333994917</v>
      </c>
      <c r="Q550" s="81">
        <v>0.44719628256184069</v>
      </c>
      <c r="R550" s="81">
        <v>3.95112112895709</v>
      </c>
      <c r="S550" s="81">
        <v>0.93195673046196648</v>
      </c>
      <c r="T550" s="82"/>
      <c r="U550" s="81">
        <v>0</v>
      </c>
      <c r="V550" s="81">
        <v>161</v>
      </c>
      <c r="W550" s="81">
        <v>226</v>
      </c>
      <c r="X550" s="81">
        <v>1184</v>
      </c>
      <c r="Y550" s="81">
        <v>2805</v>
      </c>
      <c r="Z550" s="81">
        <v>3006</v>
      </c>
      <c r="AA550" s="81">
        <v>1635</v>
      </c>
      <c r="AB550" s="81">
        <v>5781</v>
      </c>
      <c r="AC550" s="81">
        <v>654984.5</v>
      </c>
      <c r="AD550" s="81">
        <v>0.93195673046196648</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2407</v>
      </c>
      <c r="B551" s="80">
        <v>368</v>
      </c>
      <c r="C551" s="80">
        <v>11</v>
      </c>
      <c r="D551" s="80">
        <v>22</v>
      </c>
      <c r="E551" s="80">
        <v>2014</v>
      </c>
      <c r="F551" s="80" t="s">
        <v>90</v>
      </c>
      <c r="G551" s="80" t="s">
        <v>2396</v>
      </c>
      <c r="H551" s="80" t="s">
        <v>2397</v>
      </c>
      <c r="I551" s="177"/>
      <c r="J551" s="81">
        <v>0</v>
      </c>
      <c r="K551" s="81">
        <v>0.64264301024627368</v>
      </c>
      <c r="L551" s="81">
        <v>12.6029095729512</v>
      </c>
      <c r="M551" s="81">
        <v>6.5399957774858901</v>
      </c>
      <c r="N551" s="81">
        <v>11.386854418452593</v>
      </c>
      <c r="O551" s="81">
        <v>5.2689374310965267</v>
      </c>
      <c r="P551" s="81">
        <v>8.0241093110483295</v>
      </c>
      <c r="Q551" s="81">
        <v>0.42223641841153414</v>
      </c>
      <c r="R551" s="81">
        <v>3.816268736359687</v>
      </c>
      <c r="S551" s="81">
        <v>1.0160273328719573</v>
      </c>
      <c r="T551" s="82"/>
      <c r="U551" s="81">
        <v>0</v>
      </c>
      <c r="V551" s="81">
        <v>162</v>
      </c>
      <c r="W551" s="81">
        <v>235</v>
      </c>
      <c r="X551" s="81">
        <v>1117</v>
      </c>
      <c r="Y551" s="81">
        <v>2777</v>
      </c>
      <c r="Z551" s="81">
        <v>3032</v>
      </c>
      <c r="AA551" s="81">
        <v>1598</v>
      </c>
      <c r="AB551" s="81">
        <v>5689</v>
      </c>
      <c r="AC551" s="81">
        <v>634619</v>
      </c>
      <c r="AD551" s="81">
        <v>1.0160273328719573</v>
      </c>
      <c r="AE551" s="82"/>
      <c r="AF551" s="81">
        <v>0</v>
      </c>
      <c r="AG551" s="81">
        <v>422233.60861842002</v>
      </c>
      <c r="AH551" s="81">
        <v>1855066.7882984262</v>
      </c>
      <c r="AI551" s="81">
        <v>6472326.6019157516</v>
      </c>
      <c r="AJ551" s="81">
        <v>14103658.145994989</v>
      </c>
      <c r="AK551" s="81">
        <v>0</v>
      </c>
      <c r="AL551" s="81">
        <v>0</v>
      </c>
      <c r="AM551" s="81">
        <v>781014.68805004971</v>
      </c>
      <c r="AN551" s="81">
        <v>0</v>
      </c>
      <c r="AO551" s="81">
        <v>0</v>
      </c>
      <c r="AP551" s="82"/>
      <c r="AQ551" s="81">
        <v>61</v>
      </c>
      <c r="AR551" s="81">
        <v>7</v>
      </c>
      <c r="AS551" s="81">
        <v>1</v>
      </c>
      <c r="AT551" s="81">
        <v>0</v>
      </c>
      <c r="AU551" s="81">
        <v>0</v>
      </c>
      <c r="AV551" s="81">
        <v>0</v>
      </c>
      <c r="AW551" s="81" t="s">
        <v>564</v>
      </c>
      <c r="AX551" s="82"/>
      <c r="AY551" s="81">
        <v>286.94299999999998</v>
      </c>
      <c r="AZ551" s="81">
        <v>117.4</v>
      </c>
      <c r="BA551" s="81">
        <v>12000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2408</v>
      </c>
      <c r="B552" s="80">
        <v>369</v>
      </c>
      <c r="C552" s="80">
        <v>12</v>
      </c>
      <c r="D552" s="80">
        <v>22</v>
      </c>
      <c r="E552" s="80">
        <v>2015</v>
      </c>
      <c r="F552" s="80" t="s">
        <v>91</v>
      </c>
      <c r="G552" s="80" t="s">
        <v>2396</v>
      </c>
      <c r="H552" s="80" t="s">
        <v>2397</v>
      </c>
      <c r="I552" s="177"/>
      <c r="J552" s="81">
        <v>0.84924445622819555</v>
      </c>
      <c r="K552" s="81">
        <v>0.71342063756256735</v>
      </c>
      <c r="L552" s="81">
        <v>15.018103607057613</v>
      </c>
      <c r="M552" s="81">
        <v>6.2535039836059561</v>
      </c>
      <c r="N552" s="81">
        <v>9.524849990378133</v>
      </c>
      <c r="O552" s="81">
        <v>5.2117721487147044</v>
      </c>
      <c r="P552" s="81">
        <v>7.924891601451665</v>
      </c>
      <c r="Q552" s="81">
        <v>0.40157797806626644</v>
      </c>
      <c r="R552" s="81">
        <v>3.4855794442880308</v>
      </c>
      <c r="S552" s="81">
        <v>0.84998339967376957</v>
      </c>
      <c r="T552" s="82"/>
      <c r="U552" s="81">
        <v>24526</v>
      </c>
      <c r="V552" s="81">
        <v>162</v>
      </c>
      <c r="W552" s="81">
        <v>235</v>
      </c>
      <c r="X552" s="81">
        <v>1117</v>
      </c>
      <c r="Y552" s="81">
        <v>2748</v>
      </c>
      <c r="Z552" s="81">
        <v>3028</v>
      </c>
      <c r="AA552" s="81">
        <v>1577</v>
      </c>
      <c r="AB552" s="81">
        <v>5527</v>
      </c>
      <c r="AC552" s="81">
        <v>597089.5</v>
      </c>
      <c r="AD552" s="81">
        <v>0.84998339967376957</v>
      </c>
      <c r="AE552" s="82"/>
      <c r="AF552" s="81">
        <v>278502.54572329618</v>
      </c>
      <c r="AG552" s="81">
        <v>566389.0372167232</v>
      </c>
      <c r="AH552" s="81">
        <v>1840767.7910765766</v>
      </c>
      <c r="AI552" s="81">
        <v>6937317.5181518793</v>
      </c>
      <c r="AJ552" s="81">
        <v>12238358.244622942</v>
      </c>
      <c r="AK552" s="81">
        <v>0</v>
      </c>
      <c r="AL552" s="81">
        <v>0</v>
      </c>
      <c r="AM552" s="81">
        <v>757452.16510700062</v>
      </c>
      <c r="AN552" s="81">
        <v>0</v>
      </c>
      <c r="AO552" s="81">
        <v>0</v>
      </c>
      <c r="AP552" s="82"/>
      <c r="AQ552" s="81">
        <v>65</v>
      </c>
      <c r="AR552" s="81">
        <v>30</v>
      </c>
      <c r="AS552" s="81">
        <v>1</v>
      </c>
      <c r="AT552" s="81">
        <v>0</v>
      </c>
      <c r="AU552" s="81">
        <v>0</v>
      </c>
      <c r="AV552" s="81">
        <v>0</v>
      </c>
      <c r="AW552" s="81" t="s">
        <v>564</v>
      </c>
      <c r="AX552" s="82"/>
      <c r="AY552" s="81">
        <v>305.94299999999998</v>
      </c>
      <c r="AZ552" s="81">
        <v>952.8</v>
      </c>
      <c r="BA552" s="81">
        <v>12000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2409</v>
      </c>
      <c r="B553" s="80">
        <v>370</v>
      </c>
      <c r="C553" s="80">
        <v>13</v>
      </c>
      <c r="D553" s="80">
        <v>22</v>
      </c>
      <c r="E553" s="80">
        <v>2016</v>
      </c>
      <c r="F553" s="80" t="s">
        <v>92</v>
      </c>
      <c r="G553" s="80" t="s">
        <v>2396</v>
      </c>
      <c r="H553" s="80" t="s">
        <v>2397</v>
      </c>
      <c r="I553" s="177"/>
      <c r="J553" s="81">
        <v>1.0188309689560304</v>
      </c>
      <c r="K553" s="81">
        <v>0.61343569990133506</v>
      </c>
      <c r="L553" s="81">
        <v>14.412460654722073</v>
      </c>
      <c r="M553" s="81">
        <v>4.5509745348982271</v>
      </c>
      <c r="N553" s="81">
        <v>6.9868530848832728</v>
      </c>
      <c r="O553" s="81">
        <v>5.1263794788710326</v>
      </c>
      <c r="P553" s="81">
        <v>7.5601713293984778</v>
      </c>
      <c r="Q553" s="81">
        <v>0.37978841375647276</v>
      </c>
      <c r="R553" s="81">
        <v>3.3807589981311912</v>
      </c>
      <c r="S553" s="81">
        <v>1.0184141306244869</v>
      </c>
      <c r="T553" s="82"/>
      <c r="U553" s="81">
        <v>31126</v>
      </c>
      <c r="V553" s="81">
        <v>162</v>
      </c>
      <c r="W553" s="81">
        <v>235</v>
      </c>
      <c r="X553" s="81">
        <v>1117</v>
      </c>
      <c r="Y553" s="81">
        <v>2728</v>
      </c>
      <c r="Z553" s="81">
        <v>3015</v>
      </c>
      <c r="AA553" s="81">
        <v>1556</v>
      </c>
      <c r="AB553" s="81">
        <v>5377</v>
      </c>
      <c r="AC553" s="81">
        <v>577400.35844706418</v>
      </c>
      <c r="AD553" s="81">
        <v>1.0184141306244869</v>
      </c>
      <c r="AE553" s="82"/>
      <c r="AF553" s="81">
        <v>370986.39617072092</v>
      </c>
      <c r="AG553" s="81">
        <v>557165.35177882062</v>
      </c>
      <c r="AH553" s="81">
        <v>1587458.982963291</v>
      </c>
      <c r="AI553" s="81">
        <v>6546130.8278820058</v>
      </c>
      <c r="AJ553" s="81">
        <v>11178517.33703188</v>
      </c>
      <c r="AK553" s="81">
        <v>0</v>
      </c>
      <c r="AL553" s="81">
        <v>0</v>
      </c>
      <c r="AM553" s="81">
        <v>737467.78967351373</v>
      </c>
      <c r="AN553" s="81">
        <v>0</v>
      </c>
      <c r="AO553" s="81">
        <v>0</v>
      </c>
      <c r="AP553" s="82"/>
      <c r="AQ553" s="81">
        <v>71</v>
      </c>
      <c r="AR553" s="81">
        <v>53</v>
      </c>
      <c r="AS553" s="81">
        <v>1</v>
      </c>
      <c r="AT553" s="81">
        <v>0</v>
      </c>
      <c r="AU553" s="81">
        <v>0</v>
      </c>
      <c r="AV553" s="81">
        <v>0</v>
      </c>
      <c r="AW553" s="81" t="s">
        <v>564</v>
      </c>
      <c r="AX553" s="82"/>
      <c r="AY553" s="81">
        <v>332.54300000000001</v>
      </c>
      <c r="AZ553" s="81">
        <v>1936.7</v>
      </c>
      <c r="BA553" s="81">
        <v>12000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2410</v>
      </c>
      <c r="B554" s="80">
        <v>371</v>
      </c>
      <c r="C554" s="80">
        <v>14</v>
      </c>
      <c r="D554" s="80">
        <v>22</v>
      </c>
      <c r="E554" s="80">
        <v>2017</v>
      </c>
      <c r="F554" s="80" t="s">
        <v>71</v>
      </c>
      <c r="G554" s="80" t="s">
        <v>2396</v>
      </c>
      <c r="H554" s="80" t="s">
        <v>2397</v>
      </c>
      <c r="I554" s="177"/>
      <c r="J554" s="81">
        <v>1.0610426590528035</v>
      </c>
      <c r="K554" s="81">
        <v>0.64038499764643209</v>
      </c>
      <c r="L554" s="81">
        <v>13.680913412169494</v>
      </c>
      <c r="M554" s="81">
        <v>4.336432151833467</v>
      </c>
      <c r="N554" s="81">
        <v>8.4030752215262066</v>
      </c>
      <c r="O554" s="81">
        <v>5.0644722915197926</v>
      </c>
      <c r="P554" s="81">
        <v>7.4060655830232616</v>
      </c>
      <c r="Q554" s="81">
        <v>0.35632453730105107</v>
      </c>
      <c r="R554" s="81">
        <v>2.9774113597829706</v>
      </c>
      <c r="S554" s="81">
        <v>1.026861544316962</v>
      </c>
      <c r="T554" s="82"/>
      <c r="U554" s="81">
        <v>33393</v>
      </c>
      <c r="V554" s="81">
        <v>162</v>
      </c>
      <c r="W554" s="81">
        <v>235</v>
      </c>
      <c r="X554" s="81">
        <v>1117</v>
      </c>
      <c r="Y554" s="81">
        <v>2686</v>
      </c>
      <c r="Z554" s="81">
        <v>3028</v>
      </c>
      <c r="AA554" s="81">
        <v>1534</v>
      </c>
      <c r="AB554" s="81">
        <v>5217</v>
      </c>
      <c r="AC554" s="81">
        <v>518602.49999999988</v>
      </c>
      <c r="AD554" s="81">
        <v>1.026861544316962</v>
      </c>
      <c r="AE554" s="82"/>
      <c r="AF554" s="81">
        <v>397145.05845902133</v>
      </c>
      <c r="AG554" s="81">
        <v>568671.22297503427</v>
      </c>
      <c r="AH554" s="81">
        <v>1954594.6017474071</v>
      </c>
      <c r="AI554" s="81">
        <v>6402416.4211558411</v>
      </c>
      <c r="AJ554" s="81">
        <v>12493229.61580166</v>
      </c>
      <c r="AK554" s="81">
        <v>0</v>
      </c>
      <c r="AL554" s="81">
        <v>0</v>
      </c>
      <c r="AM554" s="81">
        <v>716643.02430921362</v>
      </c>
      <c r="AN554" s="81">
        <v>0</v>
      </c>
      <c r="AO554" s="81">
        <v>0</v>
      </c>
      <c r="AP554" s="82"/>
      <c r="AQ554" s="81">
        <v>73</v>
      </c>
      <c r="AR554" s="81">
        <v>70</v>
      </c>
      <c r="AS554" s="81">
        <v>6</v>
      </c>
      <c r="AT554" s="81">
        <v>0</v>
      </c>
      <c r="AU554" s="81">
        <v>0</v>
      </c>
      <c r="AV554" s="81">
        <v>0</v>
      </c>
      <c r="AW554" s="81" t="s">
        <v>564</v>
      </c>
      <c r="AX554" s="82"/>
      <c r="AY554" s="81">
        <v>339.14299999999997</v>
      </c>
      <c r="AZ554" s="81">
        <v>2767.2</v>
      </c>
      <c r="BA554" s="81">
        <v>45079.199999999997</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2411</v>
      </c>
      <c r="B555" s="80">
        <v>372</v>
      </c>
      <c r="C555" s="80">
        <v>15</v>
      </c>
      <c r="D555" s="80">
        <v>22</v>
      </c>
      <c r="E555" s="80">
        <v>2018</v>
      </c>
      <c r="F555" s="80" t="s">
        <v>93</v>
      </c>
      <c r="G555" s="80" t="s">
        <v>2396</v>
      </c>
      <c r="H555" s="80" t="s">
        <v>2397</v>
      </c>
      <c r="I555" s="177"/>
      <c r="J555" s="81">
        <v>0.90858080538132446</v>
      </c>
      <c r="K555" s="81">
        <v>0.6427106789395266</v>
      </c>
      <c r="L555" s="81">
        <v>12.205942467050448</v>
      </c>
      <c r="M555" s="81">
        <v>4.1746547333714137</v>
      </c>
      <c r="N555" s="81">
        <v>6.2982318785088243</v>
      </c>
      <c r="O555" s="81">
        <v>4.9742452805391233</v>
      </c>
      <c r="P555" s="81">
        <v>7.2702053411398699</v>
      </c>
      <c r="Q555" s="81">
        <v>0.3205738376164956</v>
      </c>
      <c r="R555" s="81">
        <v>3.8763465169649689</v>
      </c>
      <c r="S555" s="81">
        <v>0.89071013716123948</v>
      </c>
      <c r="T555" s="82"/>
      <c r="U555" s="81">
        <v>28995</v>
      </c>
      <c r="V555" s="81">
        <v>162</v>
      </c>
      <c r="W555" s="81">
        <v>235</v>
      </c>
      <c r="X555" s="81">
        <v>1117</v>
      </c>
      <c r="Y555" s="81">
        <v>2635</v>
      </c>
      <c r="Z555" s="81">
        <v>3031</v>
      </c>
      <c r="AA555" s="81">
        <v>1521</v>
      </c>
      <c r="AB555" s="81">
        <v>5058</v>
      </c>
      <c r="AC555" s="81">
        <v>672532</v>
      </c>
      <c r="AD555" s="81">
        <v>0.89071013716123948</v>
      </c>
      <c r="AE555" s="82"/>
      <c r="AF555" s="81">
        <v>342054.38763443037</v>
      </c>
      <c r="AG555" s="81">
        <v>575950.99915336922</v>
      </c>
      <c r="AH555" s="81">
        <v>1768788.742732445</v>
      </c>
      <c r="AI555" s="81">
        <v>6041306.3977737986</v>
      </c>
      <c r="AJ555" s="81">
        <v>9822212.3543969207</v>
      </c>
      <c r="AK555" s="81">
        <v>0</v>
      </c>
      <c r="AL555" s="81">
        <v>0</v>
      </c>
      <c r="AM555" s="81">
        <v>696239.31797951984</v>
      </c>
      <c r="AN555" s="81">
        <v>0</v>
      </c>
      <c r="AO555" s="81">
        <v>0</v>
      </c>
      <c r="AP555" s="82"/>
      <c r="AQ555" s="81">
        <v>75</v>
      </c>
      <c r="AR555" s="81">
        <v>90</v>
      </c>
      <c r="AS555" s="81">
        <v>20</v>
      </c>
      <c r="AT555" s="81">
        <v>0</v>
      </c>
      <c r="AU555" s="81">
        <v>0</v>
      </c>
      <c r="AV555" s="81">
        <v>0</v>
      </c>
      <c r="AW555" s="81" t="s">
        <v>564</v>
      </c>
      <c r="AX555" s="82"/>
      <c r="AY555" s="81">
        <v>347.64299999999997</v>
      </c>
      <c r="AZ555" s="81">
        <v>3691</v>
      </c>
      <c r="BA555" s="81">
        <v>45356</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2412</v>
      </c>
      <c r="B556" s="80">
        <v>373</v>
      </c>
      <c r="C556" s="80">
        <v>16</v>
      </c>
      <c r="D556" s="80">
        <v>22</v>
      </c>
      <c r="E556" s="80">
        <v>2019</v>
      </c>
      <c r="F556" s="80" t="s">
        <v>73</v>
      </c>
      <c r="G556" s="80" t="s">
        <v>2396</v>
      </c>
      <c r="H556" s="80" t="s">
        <v>2397</v>
      </c>
      <c r="I556" s="177"/>
      <c r="J556" s="81">
        <v>0.90817797037900538</v>
      </c>
      <c r="K556" s="81">
        <v>0.48828555188469797</v>
      </c>
      <c r="L556" s="81">
        <v>12.117358623323595</v>
      </c>
      <c r="M556" s="81">
        <v>3.4775643447070625</v>
      </c>
      <c r="N556" s="81">
        <v>4.484288669349251</v>
      </c>
      <c r="O556" s="81">
        <v>4.8157667942312932</v>
      </c>
      <c r="P556" s="81">
        <v>7.2094468298275078</v>
      </c>
      <c r="Q556" s="81">
        <v>0.30477971341878995</v>
      </c>
      <c r="R556" s="81">
        <v>0.47979159430542562</v>
      </c>
      <c r="S556" s="81">
        <v>1.0397084612433178</v>
      </c>
      <c r="T556" s="82"/>
      <c r="U556" s="81">
        <v>30997</v>
      </c>
      <c r="V556" s="81">
        <v>162</v>
      </c>
      <c r="W556" s="81">
        <v>235</v>
      </c>
      <c r="X556" s="81">
        <v>1117</v>
      </c>
      <c r="Y556" s="81">
        <v>2618</v>
      </c>
      <c r="Z556" s="81">
        <v>3015</v>
      </c>
      <c r="AA556" s="81">
        <v>1497</v>
      </c>
      <c r="AB556" s="81">
        <v>4939</v>
      </c>
      <c r="AC556" s="81">
        <v>84605.5</v>
      </c>
      <c r="AD556" s="81">
        <v>1.0397084612433181</v>
      </c>
      <c r="AE556" s="82"/>
      <c r="AF556" s="81">
        <v>338288.36256851483</v>
      </c>
      <c r="AG556" s="81">
        <v>396646.18641052413</v>
      </c>
      <c r="AH556" s="81">
        <v>1961475.412613556</v>
      </c>
      <c r="AI556" s="81">
        <v>6282834.5377110569</v>
      </c>
      <c r="AJ556" s="81">
        <v>8465192.1452162098</v>
      </c>
      <c r="AK556" s="81">
        <v>0</v>
      </c>
      <c r="AL556" s="81">
        <v>0</v>
      </c>
      <c r="AM556" s="81">
        <v>672654.61922790646</v>
      </c>
      <c r="AN556" s="81">
        <v>0</v>
      </c>
      <c r="AO556" s="81">
        <v>0</v>
      </c>
      <c r="AP556" s="82"/>
      <c r="AQ556" s="81">
        <v>76</v>
      </c>
      <c r="AR556" s="81">
        <v>123</v>
      </c>
      <c r="AS556" s="81">
        <v>20</v>
      </c>
      <c r="AT556" s="81">
        <v>0</v>
      </c>
      <c r="AU556" s="81">
        <v>0</v>
      </c>
      <c r="AV556" s="81">
        <v>0</v>
      </c>
      <c r="AW556" s="81" t="s">
        <v>564</v>
      </c>
      <c r="AX556" s="82"/>
      <c r="AY556" s="81">
        <v>358.34300000000002</v>
      </c>
      <c r="AZ556" s="81">
        <v>5267.0999999999995</v>
      </c>
      <c r="BA556" s="81">
        <v>45356.4</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2413</v>
      </c>
      <c r="B557" s="80">
        <v>374</v>
      </c>
      <c r="C557" s="80">
        <v>17</v>
      </c>
      <c r="D557" s="80">
        <v>22</v>
      </c>
      <c r="E557" s="80">
        <v>2020</v>
      </c>
      <c r="F557" s="80" t="s">
        <v>218</v>
      </c>
      <c r="G557" s="80" t="s">
        <v>2396</v>
      </c>
      <c r="H557" s="80" t="s">
        <v>2397</v>
      </c>
      <c r="I557" s="177"/>
      <c r="J557" s="81">
        <v>0.98364229997749397</v>
      </c>
      <c r="K557" s="81">
        <v>0.60042070218603527</v>
      </c>
      <c r="L557" s="81">
        <v>14.226873420110865</v>
      </c>
      <c r="M557" s="81">
        <v>4.0900947418402858</v>
      </c>
      <c r="N557" s="81">
        <v>7.9024487200031306</v>
      </c>
      <c r="O557" s="81">
        <v>4.1829078691490178</v>
      </c>
      <c r="P557" s="81">
        <v>6.6799071430771493</v>
      </c>
      <c r="Q557" s="81">
        <v>0.28331803690581159</v>
      </c>
      <c r="R557" s="81">
        <v>0.23140850334796847</v>
      </c>
      <c r="S557" s="81">
        <v>0.42863317370793341</v>
      </c>
      <c r="T557" s="82"/>
      <c r="U557" s="81">
        <v>31542</v>
      </c>
      <c r="V557" s="81">
        <v>147</v>
      </c>
      <c r="W557" s="81">
        <v>241</v>
      </c>
      <c r="X557" s="81">
        <v>962</v>
      </c>
      <c r="Y557" s="81">
        <v>2581</v>
      </c>
      <c r="Z557" s="81">
        <v>2989</v>
      </c>
      <c r="AA557" s="81">
        <v>1507</v>
      </c>
      <c r="AB557" s="81">
        <v>4805</v>
      </c>
      <c r="AC557" s="81">
        <v>41019</v>
      </c>
      <c r="AD557" s="81">
        <v>0.42863317370793341</v>
      </c>
      <c r="AE557" s="82"/>
      <c r="AF557" s="81">
        <v>329678.99801469821</v>
      </c>
      <c r="AG557" s="81">
        <v>504678.8564021737</v>
      </c>
      <c r="AH557" s="81">
        <v>2444824.466982041</v>
      </c>
      <c r="AI557" s="81">
        <v>5732229.1762456968</v>
      </c>
      <c r="AJ557" s="81">
        <v>11598757.487382578</v>
      </c>
      <c r="AK557" s="81"/>
      <c r="AL557" s="81"/>
      <c r="AM557" s="81">
        <v>627105.88466344646</v>
      </c>
      <c r="AN557" s="81"/>
      <c r="AO557" s="81"/>
      <c r="AP557" s="82"/>
      <c r="AQ557" s="81">
        <v>85</v>
      </c>
      <c r="AR557" s="81">
        <v>136</v>
      </c>
      <c r="AS557" s="81">
        <v>20</v>
      </c>
      <c r="AT557" s="81">
        <v>0</v>
      </c>
      <c r="AU557" s="81">
        <v>0</v>
      </c>
      <c r="AV557" s="81">
        <v>0</v>
      </c>
      <c r="AW557" s="81">
        <v>20</v>
      </c>
      <c r="AX557" s="82"/>
      <c r="AY557" s="81">
        <v>412.61800000000011</v>
      </c>
      <c r="AZ557" s="81">
        <v>5899.6</v>
      </c>
      <c r="BA557" s="81">
        <v>45356.4</v>
      </c>
      <c r="BB557" s="81">
        <v>0</v>
      </c>
      <c r="BC557" s="81">
        <v>0</v>
      </c>
      <c r="BD557" s="81">
        <v>0</v>
      </c>
      <c r="BE557" s="81">
        <v>45356.4</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2414</v>
      </c>
      <c r="B558" s="80">
        <v>374</v>
      </c>
      <c r="C558" s="80">
        <v>18</v>
      </c>
      <c r="D558" s="80">
        <v>22</v>
      </c>
      <c r="E558" s="80">
        <v>2021</v>
      </c>
      <c r="F558" s="80" t="s">
        <v>75</v>
      </c>
      <c r="G558" s="174" t="s">
        <v>2396</v>
      </c>
      <c r="H558" s="80" t="s">
        <v>2397</v>
      </c>
      <c r="I558" s="177"/>
      <c r="J558" s="81">
        <v>0.91719523887638599</v>
      </c>
      <c r="K558" s="81">
        <v>0.61323692351432635</v>
      </c>
      <c r="L558" s="81">
        <v>13.842515556883425</v>
      </c>
      <c r="M558" s="81">
        <v>3.9269544380076478</v>
      </c>
      <c r="N558" s="81">
        <v>5.9830260308976051</v>
      </c>
      <c r="O558" s="81">
        <v>4.0215441210468601</v>
      </c>
      <c r="P558" s="81">
        <v>6.7133961536999687</v>
      </c>
      <c r="Q558" s="81">
        <v>0.28116870083726431</v>
      </c>
      <c r="R558" s="81">
        <v>0.21116674393781082</v>
      </c>
      <c r="S558" s="81">
        <v>0.53879708941992122</v>
      </c>
      <c r="T558" s="82"/>
      <c r="U558" s="81">
        <v>32583</v>
      </c>
      <c r="V558" s="81">
        <v>147</v>
      </c>
      <c r="W558" s="81">
        <v>241</v>
      </c>
      <c r="X558" s="81">
        <v>962</v>
      </c>
      <c r="Y558" s="81">
        <v>2575</v>
      </c>
      <c r="Z558" s="81">
        <v>2959</v>
      </c>
      <c r="AA558" s="81">
        <v>1477</v>
      </c>
      <c r="AB558" s="81">
        <v>4712</v>
      </c>
      <c r="AC558" s="81">
        <v>36280.499999999993</v>
      </c>
      <c r="AD558" s="81">
        <v>0.53879708941992122</v>
      </c>
      <c r="AE558" s="82"/>
      <c r="AF558" s="81">
        <v>301217.85401363566</v>
      </c>
      <c r="AG558" s="81">
        <v>539363.81539939216</v>
      </c>
      <c r="AH558" s="81">
        <v>2353498.9750553519</v>
      </c>
      <c r="AI558" s="81">
        <v>6077490.1661561504</v>
      </c>
      <c r="AJ558" s="81">
        <v>9351826.4037389513</v>
      </c>
      <c r="AK558" s="81">
        <v>0</v>
      </c>
      <c r="AL558" s="81">
        <v>0</v>
      </c>
      <c r="AM558" s="81">
        <v>618515.43935036729</v>
      </c>
      <c r="AN558" s="81">
        <v>0</v>
      </c>
      <c r="AO558" s="81">
        <v>0</v>
      </c>
      <c r="AP558" s="82"/>
      <c r="AQ558" s="81">
        <v>98</v>
      </c>
      <c r="AR558" s="81">
        <v>145</v>
      </c>
      <c r="AS558" s="81">
        <v>23</v>
      </c>
      <c r="AT558" s="81">
        <v>0</v>
      </c>
      <c r="AU558" s="81">
        <v>0</v>
      </c>
      <c r="AV558" s="81">
        <v>0</v>
      </c>
      <c r="AW558" s="81"/>
      <c r="AX558" s="82"/>
      <c r="AY558" s="81">
        <v>527.61800000000005</v>
      </c>
      <c r="AZ558" s="81">
        <v>6345.0999999999995</v>
      </c>
      <c r="BA558" s="81">
        <v>45415.8</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2415</v>
      </c>
      <c r="B559" s="80">
        <v>374</v>
      </c>
      <c r="C559" s="80">
        <v>19</v>
      </c>
      <c r="D559" s="80">
        <v>22</v>
      </c>
      <c r="E559" s="80">
        <v>2022</v>
      </c>
      <c r="F559" s="80" t="s">
        <v>568</v>
      </c>
      <c r="G559" s="174" t="s">
        <v>2396</v>
      </c>
      <c r="H559" s="80" t="s">
        <v>2397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101</v>
      </c>
      <c r="AR559" s="81">
        <v>170</v>
      </c>
      <c r="AS559" s="81">
        <v>26</v>
      </c>
      <c r="AT559" s="81">
        <v>0</v>
      </c>
      <c r="AU559" s="81">
        <v>0</v>
      </c>
      <c r="AV559" s="81">
        <v>0</v>
      </c>
      <c r="AW559" s="81"/>
      <c r="AX559" s="82"/>
      <c r="AY559" s="81">
        <v>543.85800000000006</v>
      </c>
      <c r="AZ559" s="81">
        <v>7531.4</v>
      </c>
      <c r="BA559" s="81">
        <v>45475.199999999997</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1662</v>
      </c>
      <c r="B560" s="80">
        <v>511</v>
      </c>
      <c r="C560" s="80">
        <v>1</v>
      </c>
      <c r="D560" s="80">
        <v>31</v>
      </c>
      <c r="E560" s="80">
        <v>1990</v>
      </c>
      <c r="F560" s="80" t="s">
        <v>562</v>
      </c>
      <c r="G560" s="80" t="s">
        <v>1663</v>
      </c>
      <c r="H560" s="80" t="s">
        <v>1664</v>
      </c>
      <c r="I560" s="177"/>
      <c r="J560" s="81">
        <v>21056.914199969211</v>
      </c>
      <c r="K560" s="81">
        <v>1775.9950918613404</v>
      </c>
      <c r="L560" s="81">
        <v>3880.386061699206</v>
      </c>
      <c r="M560" s="81">
        <v>5769.648871827183</v>
      </c>
      <c r="N560" s="81">
        <v>9496.7870576817058</v>
      </c>
      <c r="O560" s="81">
        <v>4397.9906905710386</v>
      </c>
      <c r="P560" s="81">
        <v>4196.4392386889831</v>
      </c>
      <c r="Q560" s="81">
        <v>347.58791175214606</v>
      </c>
      <c r="R560" s="81">
        <v>810.80260761432851</v>
      </c>
      <c r="S560" s="81">
        <v>283.04507999999987</v>
      </c>
      <c r="T560" s="82"/>
      <c r="U560" s="81">
        <v>591203436</v>
      </c>
      <c r="V560" s="81">
        <v>324954</v>
      </c>
      <c r="W560" s="81">
        <v>45387</v>
      </c>
      <c r="X560" s="81">
        <v>1934712</v>
      </c>
      <c r="Y560" s="81">
        <v>2031612</v>
      </c>
      <c r="Z560" s="81">
        <v>1808945</v>
      </c>
      <c r="AA560" s="81">
        <v>1018942</v>
      </c>
      <c r="AB560" s="81">
        <v>5643647</v>
      </c>
      <c r="AC560" s="81">
        <v>140432471</v>
      </c>
      <c r="AD560" s="81">
        <v>283.04507999999987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1665</v>
      </c>
      <c r="B561" s="80">
        <v>512</v>
      </c>
      <c r="C561" s="80">
        <v>2</v>
      </c>
      <c r="D561" s="80">
        <v>31</v>
      </c>
      <c r="E561" s="80">
        <v>2005</v>
      </c>
      <c r="F561" s="80" t="s">
        <v>565</v>
      </c>
      <c r="G561" s="80" t="s">
        <v>1663</v>
      </c>
      <c r="H561" s="80" t="s">
        <v>1664</v>
      </c>
      <c r="I561" s="177"/>
      <c r="J561" s="81">
        <v>17627.648033993857</v>
      </c>
      <c r="K561" s="81">
        <v>799.05105339900922</v>
      </c>
      <c r="L561" s="81">
        <v>3314.682372794714</v>
      </c>
      <c r="M561" s="81">
        <v>9983.0466764262492</v>
      </c>
      <c r="N561" s="81">
        <v>12657.43446834872</v>
      </c>
      <c r="O561" s="81">
        <v>5848.3582462009072</v>
      </c>
      <c r="P561" s="81">
        <v>4121.990448872144</v>
      </c>
      <c r="Q561" s="81">
        <v>331.68857284668684</v>
      </c>
      <c r="R561" s="81">
        <v>1012.1116464114457</v>
      </c>
      <c r="S561" s="81">
        <v>491.37654990587021</v>
      </c>
      <c r="T561" s="82"/>
      <c r="U561" s="81">
        <v>544436538</v>
      </c>
      <c r="V561" s="81">
        <v>243740</v>
      </c>
      <c r="W561" s="81">
        <v>29434</v>
      </c>
      <c r="X561" s="81">
        <v>1621218</v>
      </c>
      <c r="Y561" s="81">
        <v>2580577</v>
      </c>
      <c r="Z561" s="81">
        <v>2783620</v>
      </c>
      <c r="AA561" s="81">
        <v>819699</v>
      </c>
      <c r="AB561" s="81">
        <v>5629970</v>
      </c>
      <c r="AC561" s="81">
        <v>178970988</v>
      </c>
      <c r="AD561" s="81">
        <v>491.37654990587026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1666</v>
      </c>
      <c r="B562" s="80">
        <v>513</v>
      </c>
      <c r="C562" s="80">
        <v>3</v>
      </c>
      <c r="D562" s="80">
        <v>31</v>
      </c>
      <c r="E562" s="80">
        <v>2006</v>
      </c>
      <c r="F562" s="80" t="s">
        <v>566</v>
      </c>
      <c r="G562" s="80" t="s">
        <v>1663</v>
      </c>
      <c r="H562" s="80" t="s">
        <v>1664</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1667</v>
      </c>
      <c r="B563" s="80">
        <v>514</v>
      </c>
      <c r="C563" s="80">
        <v>4</v>
      </c>
      <c r="D563" s="80">
        <v>31</v>
      </c>
      <c r="E563" s="80">
        <v>2007</v>
      </c>
      <c r="F563" s="80" t="s">
        <v>567</v>
      </c>
      <c r="G563" s="80" t="s">
        <v>1663</v>
      </c>
      <c r="H563" s="80" t="s">
        <v>1664</v>
      </c>
      <c r="I563" s="177"/>
      <c r="J563" s="81">
        <v>17460.3986412671</v>
      </c>
      <c r="K563" s="81">
        <v>683.25554757769225</v>
      </c>
      <c r="L563" s="81">
        <v>2998.6304200203413</v>
      </c>
      <c r="M563" s="81">
        <v>9539.3629637306894</v>
      </c>
      <c r="N563" s="81">
        <v>12807.311703543306</v>
      </c>
      <c r="O563" s="81">
        <v>5581.7556049553341</v>
      </c>
      <c r="P563" s="81">
        <v>4056.7834479614185</v>
      </c>
      <c r="Q563" s="81">
        <v>346.58920400734581</v>
      </c>
      <c r="R563" s="81">
        <v>946.18843866757391</v>
      </c>
      <c r="S563" s="81">
        <v>412.15889493322459</v>
      </c>
      <c r="T563" s="82"/>
      <c r="U563" s="81">
        <v>573403234</v>
      </c>
      <c r="V563" s="81">
        <v>227330</v>
      </c>
      <c r="W563" s="81">
        <v>36538</v>
      </c>
      <c r="X563" s="81">
        <v>1940407</v>
      </c>
      <c r="Y563" s="81">
        <v>2618005</v>
      </c>
      <c r="Z563" s="81">
        <v>2761804</v>
      </c>
      <c r="AA563" s="81">
        <v>794435</v>
      </c>
      <c r="AB563" s="81">
        <v>5571770</v>
      </c>
      <c r="AC563" s="81">
        <v>172114498</v>
      </c>
      <c r="AD563" s="81">
        <v>412.15889493322447</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1668</v>
      </c>
      <c r="B564" s="80">
        <v>515</v>
      </c>
      <c r="C564" s="80">
        <v>5</v>
      </c>
      <c r="D564" s="80">
        <v>31</v>
      </c>
      <c r="E564" s="80">
        <v>2008</v>
      </c>
      <c r="F564" s="80" t="s">
        <v>84</v>
      </c>
      <c r="G564" s="80" t="s">
        <v>1663</v>
      </c>
      <c r="H564" s="80" t="s">
        <v>1664</v>
      </c>
      <c r="I564" s="177"/>
      <c r="J564" s="81">
        <v>17082.161397517833</v>
      </c>
      <c r="K564" s="81">
        <v>599.66433827719482</v>
      </c>
      <c r="L564" s="81">
        <v>2589.2041935894717</v>
      </c>
      <c r="M564" s="81">
        <v>11161.978416310334</v>
      </c>
      <c r="N564" s="81">
        <v>13074.5909225823</v>
      </c>
      <c r="O564" s="81">
        <v>5373.5785064450993</v>
      </c>
      <c r="P564" s="81">
        <v>3932.5848593862206</v>
      </c>
      <c r="Q564" s="81">
        <v>339.25939968765971</v>
      </c>
      <c r="R564" s="81">
        <v>908.70786110256813</v>
      </c>
      <c r="S564" s="81">
        <v>384.72268363000711</v>
      </c>
      <c r="T564" s="82"/>
      <c r="U564" s="81">
        <v>589417868</v>
      </c>
      <c r="V564" s="81">
        <v>227330</v>
      </c>
      <c r="W564" s="81">
        <v>36538</v>
      </c>
      <c r="X564" s="81">
        <v>1940407</v>
      </c>
      <c r="Y564" s="81">
        <v>2637145</v>
      </c>
      <c r="Z564" s="81">
        <v>2752119</v>
      </c>
      <c r="AA564" s="81">
        <v>770992</v>
      </c>
      <c r="AB564" s="81">
        <v>5543556</v>
      </c>
      <c r="AC564" s="81">
        <v>171642412</v>
      </c>
      <c r="AD564" s="81">
        <v>384.72268363000711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1669</v>
      </c>
      <c r="B565" s="80">
        <v>516</v>
      </c>
      <c r="C565" s="80">
        <v>6</v>
      </c>
      <c r="D565" s="80">
        <v>31</v>
      </c>
      <c r="E565" s="80">
        <v>2009</v>
      </c>
      <c r="F565" s="80" t="s">
        <v>85</v>
      </c>
      <c r="G565" s="80" t="s">
        <v>1663</v>
      </c>
      <c r="H565" s="80" t="s">
        <v>1664</v>
      </c>
      <c r="I565" s="177"/>
      <c r="J565" s="81">
        <v>14913.944091492598</v>
      </c>
      <c r="K565" s="81">
        <v>476.99614120734361</v>
      </c>
      <c r="L565" s="81">
        <v>2956.1134254145195</v>
      </c>
      <c r="M565" s="81">
        <v>9392.0366026625816</v>
      </c>
      <c r="N565" s="81">
        <v>11303.244424064391</v>
      </c>
      <c r="O565" s="81">
        <v>5449.7267960308745</v>
      </c>
      <c r="P565" s="81">
        <v>3785.6958446533445</v>
      </c>
      <c r="Q565" s="81">
        <v>321.85828007733477</v>
      </c>
      <c r="R565" s="81">
        <v>831.85811892021889</v>
      </c>
      <c r="S565" s="81">
        <v>354.77146202964161</v>
      </c>
      <c r="T565" s="82"/>
      <c r="U565" s="81">
        <v>519677609</v>
      </c>
      <c r="V565" s="81">
        <v>221470</v>
      </c>
      <c r="W565" s="81">
        <v>47803</v>
      </c>
      <c r="X565" s="81">
        <v>2061970</v>
      </c>
      <c r="Y565" s="81">
        <v>2654310</v>
      </c>
      <c r="Z565" s="81">
        <v>2754970</v>
      </c>
      <c r="AA565" s="81">
        <v>761946</v>
      </c>
      <c r="AB565" s="81">
        <v>5520894</v>
      </c>
      <c r="AC565" s="81">
        <v>153289547</v>
      </c>
      <c r="AD565" s="81">
        <v>354.77146202964173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62.795999999999999</v>
      </c>
      <c r="BH565" s="81">
        <v>172.18500000000003</v>
      </c>
      <c r="BI565" s="81">
        <v>15895.124999999995</v>
      </c>
      <c r="BJ565" s="81">
        <v>1864.0920000000001</v>
      </c>
      <c r="BK565" s="81">
        <v>1965.1257380000006</v>
      </c>
      <c r="BL565" s="81">
        <v>9.3000000000000007</v>
      </c>
      <c r="BM565" s="82"/>
      <c r="BN565" s="81">
        <v>9</v>
      </c>
      <c r="BO565" s="81">
        <v>6</v>
      </c>
      <c r="BP565" s="81">
        <v>223</v>
      </c>
      <c r="BQ565" s="81">
        <v>30</v>
      </c>
      <c r="BR565" s="81">
        <v>246</v>
      </c>
      <c r="BS565" s="81">
        <v>1</v>
      </c>
      <c r="BT565"/>
      <c r="BU565" s="80"/>
      <c r="BV565" s="80"/>
      <c r="BW565" s="80"/>
      <c r="BX565" s="80"/>
      <c r="BY565" s="80"/>
      <c r="BZ565" s="80"/>
      <c r="CA565" s="80"/>
      <c r="CB565" s="80"/>
      <c r="CC565" s="80"/>
    </row>
    <row r="566" spans="1:81">
      <c r="A566" s="80" t="s">
        <v>1670</v>
      </c>
      <c r="B566" s="80">
        <v>517</v>
      </c>
      <c r="C566" s="80">
        <v>7</v>
      </c>
      <c r="D566" s="80">
        <v>31</v>
      </c>
      <c r="E566" s="80">
        <v>2010</v>
      </c>
      <c r="F566" s="80" t="s">
        <v>86</v>
      </c>
      <c r="G566" s="80" t="s">
        <v>1663</v>
      </c>
      <c r="H566" s="80" t="s">
        <v>1664</v>
      </c>
      <c r="I566" s="177"/>
      <c r="J566" s="81">
        <v>15205.167769580719</v>
      </c>
      <c r="K566" s="81">
        <v>497.46224478213179</v>
      </c>
      <c r="L566" s="81">
        <v>2691.2523229583376</v>
      </c>
      <c r="M566" s="81">
        <v>8407.1826464545811</v>
      </c>
      <c r="N566" s="81">
        <v>11182.046356111487</v>
      </c>
      <c r="O566" s="81">
        <v>5431.4273702772989</v>
      </c>
      <c r="P566" s="81">
        <v>3833.0024453178794</v>
      </c>
      <c r="Q566" s="81">
        <v>334.56105275220506</v>
      </c>
      <c r="R566" s="81">
        <v>876.65249507004137</v>
      </c>
      <c r="S566" s="81">
        <v>336.7357135597735</v>
      </c>
      <c r="T566" s="82"/>
      <c r="U566" s="81">
        <v>593095390</v>
      </c>
      <c r="V566" s="81">
        <v>221470</v>
      </c>
      <c r="W566" s="81">
        <v>47803</v>
      </c>
      <c r="X566" s="81">
        <v>2061970</v>
      </c>
      <c r="Y566" s="81">
        <v>2670572</v>
      </c>
      <c r="Z566" s="81">
        <v>2758478</v>
      </c>
      <c r="AA566" s="81">
        <v>752201</v>
      </c>
      <c r="AB566" s="81">
        <v>5498916</v>
      </c>
      <c r="AC566" s="81">
        <v>153088568</v>
      </c>
      <c r="AD566" s="81">
        <v>336.73571355977339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59.917000000000002</v>
      </c>
      <c r="BH566" s="81">
        <v>154.56200000000001</v>
      </c>
      <c r="BI566" s="81">
        <v>15625.664000000001</v>
      </c>
      <c r="BJ566" s="81">
        <v>2750.701</v>
      </c>
      <c r="BK566" s="81">
        <v>1879.5830000000003</v>
      </c>
      <c r="BL566" s="81">
        <v>8.02</v>
      </c>
      <c r="BM566" s="82"/>
      <c r="BN566" s="81">
        <v>7</v>
      </c>
      <c r="BO566" s="81">
        <v>6</v>
      </c>
      <c r="BP566" s="81">
        <v>219</v>
      </c>
      <c r="BQ566" s="81">
        <v>31</v>
      </c>
      <c r="BR566" s="81">
        <v>251</v>
      </c>
      <c r="BS566" s="81">
        <v>1</v>
      </c>
      <c r="BT566"/>
      <c r="BU566" s="80">
        <v>17169.789000000001</v>
      </c>
      <c r="BV566" s="80">
        <v>2330.335</v>
      </c>
      <c r="BW566" s="80">
        <v>349.64600000000002</v>
      </c>
      <c r="BX566" s="80">
        <v>110.264</v>
      </c>
      <c r="BY566" s="80">
        <v>508.154</v>
      </c>
      <c r="BZ566" s="80">
        <v>0</v>
      </c>
      <c r="CA566" s="80">
        <v>5.0010000000000003</v>
      </c>
      <c r="CB566" s="80">
        <v>5.258</v>
      </c>
      <c r="CC566" s="80">
        <v>0</v>
      </c>
    </row>
    <row r="567" spans="1:81">
      <c r="A567" s="80" t="s">
        <v>1671</v>
      </c>
      <c r="B567" s="80">
        <v>518</v>
      </c>
      <c r="C567" s="80">
        <v>8</v>
      </c>
      <c r="D567" s="80">
        <v>31</v>
      </c>
      <c r="E567" s="80">
        <v>2011</v>
      </c>
      <c r="F567" s="80" t="s">
        <v>87</v>
      </c>
      <c r="G567" s="80" t="s">
        <v>1663</v>
      </c>
      <c r="H567" s="80" t="s">
        <v>1664</v>
      </c>
      <c r="I567" s="177"/>
      <c r="J567" s="81">
        <v>16414.9533092577</v>
      </c>
      <c r="K567" s="81">
        <v>697.03713618655365</v>
      </c>
      <c r="L567" s="81">
        <v>2511.1345149930225</v>
      </c>
      <c r="M567" s="81">
        <v>10620.635315338286</v>
      </c>
      <c r="N567" s="81">
        <v>13536.143867840046</v>
      </c>
      <c r="O567" s="81">
        <v>5347.2582588794812</v>
      </c>
      <c r="P567" s="81">
        <v>3671.2160708742149</v>
      </c>
      <c r="Q567" s="81">
        <v>384.17125904716988</v>
      </c>
      <c r="R567" s="81">
        <v>896.91961968373732</v>
      </c>
      <c r="S567" s="81">
        <v>363.01219709667606</v>
      </c>
      <c r="T567" s="82"/>
      <c r="U567" s="81">
        <v>603017591</v>
      </c>
      <c r="V567" s="81">
        <v>221470</v>
      </c>
      <c r="W567" s="81">
        <v>47803</v>
      </c>
      <c r="X567" s="81">
        <v>2061970</v>
      </c>
      <c r="Y567" s="81">
        <v>2685761</v>
      </c>
      <c r="Z567" s="81">
        <v>2774730</v>
      </c>
      <c r="AA567" s="81">
        <v>741891</v>
      </c>
      <c r="AB567" s="81">
        <v>5474216</v>
      </c>
      <c r="AC567" s="81">
        <v>156368744</v>
      </c>
      <c r="AD567" s="81">
        <v>363.01219709667606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18.484999999999999</v>
      </c>
      <c r="BH567" s="81">
        <v>102.20399999999999</v>
      </c>
      <c r="BI567" s="81">
        <v>16054.81</v>
      </c>
      <c r="BJ567" s="81">
        <v>3323.3670000000002</v>
      </c>
      <c r="BK567" s="81">
        <v>2044.6410249999999</v>
      </c>
      <c r="BL567" s="81">
        <v>8.14</v>
      </c>
      <c r="BM567" s="82"/>
      <c r="BN567" s="81">
        <v>2</v>
      </c>
      <c r="BO567" s="81">
        <v>5</v>
      </c>
      <c r="BP567" s="81">
        <v>216</v>
      </c>
      <c r="BQ567" s="81">
        <v>32</v>
      </c>
      <c r="BR567" s="81">
        <v>257</v>
      </c>
      <c r="BS567" s="81">
        <v>1</v>
      </c>
      <c r="BT567"/>
      <c r="BU567" s="80">
        <v>17714.317025</v>
      </c>
      <c r="BV567" s="80">
        <v>2858.4050000000002</v>
      </c>
      <c r="BW567" s="80">
        <v>406.553</v>
      </c>
      <c r="BX567" s="80">
        <v>60.698999999999998</v>
      </c>
      <c r="BY567" s="80">
        <v>498.54</v>
      </c>
      <c r="BZ567" s="80">
        <v>0</v>
      </c>
      <c r="CA567" s="80">
        <v>7.218</v>
      </c>
      <c r="CB567" s="80">
        <v>5.915</v>
      </c>
      <c r="CC567" s="80">
        <v>0</v>
      </c>
    </row>
    <row r="568" spans="1:81">
      <c r="A568" s="80" t="s">
        <v>1672</v>
      </c>
      <c r="B568" s="80">
        <v>519</v>
      </c>
      <c r="C568" s="80">
        <v>9</v>
      </c>
      <c r="D568" s="80">
        <v>31</v>
      </c>
      <c r="E568" s="80">
        <v>2012</v>
      </c>
      <c r="F568" s="80" t="s">
        <v>88</v>
      </c>
      <c r="G568" s="80" t="s">
        <v>1663</v>
      </c>
      <c r="H568" s="80" t="s">
        <v>1664</v>
      </c>
      <c r="I568" s="177"/>
      <c r="J568" s="81">
        <v>17385.330702274969</v>
      </c>
      <c r="K568" s="81">
        <v>785.23929253990707</v>
      </c>
      <c r="L568" s="81">
        <v>2533.6600550497137</v>
      </c>
      <c r="M568" s="81">
        <v>13190.795316313388</v>
      </c>
      <c r="N568" s="81">
        <v>15001.624620457773</v>
      </c>
      <c r="O568" s="81">
        <v>5345.8853375568178</v>
      </c>
      <c r="P568" s="81">
        <v>3664.0308427530035</v>
      </c>
      <c r="Q568" s="81">
        <v>416.72458502621816</v>
      </c>
      <c r="R568" s="81">
        <v>941.26483350125932</v>
      </c>
      <c r="S568" s="81">
        <v>401.58745175038001</v>
      </c>
      <c r="T568" s="82"/>
      <c r="U568" s="81">
        <v>611928517</v>
      </c>
      <c r="V568" s="81">
        <v>221470</v>
      </c>
      <c r="W568" s="81">
        <v>47803</v>
      </c>
      <c r="X568" s="81">
        <v>2061970</v>
      </c>
      <c r="Y568" s="81">
        <v>2709610</v>
      </c>
      <c r="Z568" s="81">
        <v>2796020</v>
      </c>
      <c r="AA568" s="81">
        <v>736250</v>
      </c>
      <c r="AB568" s="81">
        <v>5465451</v>
      </c>
      <c r="AC568" s="81">
        <v>159849558</v>
      </c>
      <c r="AD568" s="81">
        <v>401.58745175038007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23.626000000000001</v>
      </c>
      <c r="BH568" s="81">
        <v>111.22499999999999</v>
      </c>
      <c r="BI568" s="81">
        <v>15214.433000000001</v>
      </c>
      <c r="BJ568" s="81">
        <v>3460.67</v>
      </c>
      <c r="BK568" s="81">
        <v>1877.8700000000001</v>
      </c>
      <c r="BL568" s="81">
        <v>8.59</v>
      </c>
      <c r="BM568" s="82"/>
      <c r="BN568" s="81">
        <v>3</v>
      </c>
      <c r="BO568" s="81">
        <v>5</v>
      </c>
      <c r="BP568" s="81">
        <v>223</v>
      </c>
      <c r="BQ568" s="81">
        <v>32</v>
      </c>
      <c r="BR568" s="81">
        <v>259</v>
      </c>
      <c r="BS568" s="81">
        <v>1</v>
      </c>
      <c r="BT568"/>
      <c r="BU568" s="80">
        <v>17277.739000000001</v>
      </c>
      <c r="BV568" s="80">
        <v>2680.83</v>
      </c>
      <c r="BW568" s="80">
        <v>264.67700000000002</v>
      </c>
      <c r="BX568" s="80">
        <v>39.994</v>
      </c>
      <c r="BY568" s="80">
        <v>420.61399999999998</v>
      </c>
      <c r="BZ568" s="80">
        <v>0</v>
      </c>
      <c r="CA568" s="80">
        <v>9.0109999999999992</v>
      </c>
      <c r="CB568" s="80">
        <v>3.5489999999999999</v>
      </c>
      <c r="CC568" s="80">
        <v>0</v>
      </c>
    </row>
    <row r="569" spans="1:81">
      <c r="A569" s="80" t="s">
        <v>1673</v>
      </c>
      <c r="B569" s="80">
        <v>520</v>
      </c>
      <c r="C569" s="80">
        <v>10</v>
      </c>
      <c r="D569" s="80">
        <v>31</v>
      </c>
      <c r="E569" s="80">
        <v>2013</v>
      </c>
      <c r="F569" s="80" t="s">
        <v>89</v>
      </c>
      <c r="G569" s="80" t="s">
        <v>1663</v>
      </c>
      <c r="H569" s="80" t="s">
        <v>1664</v>
      </c>
      <c r="I569" s="177"/>
      <c r="J569" s="81">
        <v>17759.18024590546</v>
      </c>
      <c r="K569" s="81">
        <v>649.00295370922743</v>
      </c>
      <c r="L569" s="81">
        <v>2237.4216118133554</v>
      </c>
      <c r="M569" s="81">
        <v>12267.75501235921</v>
      </c>
      <c r="N569" s="81">
        <v>14633.931681599162</v>
      </c>
      <c r="O569" s="81">
        <v>5174.2958954770429</v>
      </c>
      <c r="P569" s="81">
        <v>3693.2422184952775</v>
      </c>
      <c r="Q569" s="81">
        <v>422.60048702093962</v>
      </c>
      <c r="R569" s="81">
        <v>959.8449233407307</v>
      </c>
      <c r="S569" s="81">
        <v>383.78928037763217</v>
      </c>
      <c r="T569" s="82"/>
      <c r="U569" s="81">
        <v>636467257</v>
      </c>
      <c r="V569" s="81">
        <v>221470</v>
      </c>
      <c r="W569" s="81">
        <v>47803</v>
      </c>
      <c r="X569" s="81">
        <v>2061970</v>
      </c>
      <c r="Y569" s="81">
        <v>2727383</v>
      </c>
      <c r="Z569" s="81">
        <v>2827105</v>
      </c>
      <c r="AA569" s="81">
        <v>739334</v>
      </c>
      <c r="AB569" s="81">
        <v>5463045</v>
      </c>
      <c r="AC569" s="81">
        <v>159115230</v>
      </c>
      <c r="AD569" s="81">
        <v>383.78928037763222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39.807000000000002</v>
      </c>
      <c r="BH569" s="81">
        <v>132.83700000000002</v>
      </c>
      <c r="BI569" s="81">
        <v>17619.312999999998</v>
      </c>
      <c r="BJ569" s="81">
        <v>3544.5230000000001</v>
      </c>
      <c r="BK569" s="81">
        <v>2176.0389999999998</v>
      </c>
      <c r="BL569" s="81">
        <v>9.33</v>
      </c>
      <c r="BM569" s="82"/>
      <c r="BN569" s="81">
        <v>5</v>
      </c>
      <c r="BO569" s="81">
        <v>7</v>
      </c>
      <c r="BP569" s="81">
        <v>232</v>
      </c>
      <c r="BQ569" s="81">
        <v>34</v>
      </c>
      <c r="BR569" s="81">
        <v>258</v>
      </c>
      <c r="BS569" s="81">
        <v>1</v>
      </c>
      <c r="BT569"/>
      <c r="BU569" s="80">
        <v>19622.749</v>
      </c>
      <c r="BV569" s="80">
        <v>2831.3809999999999</v>
      </c>
      <c r="BW569" s="80">
        <v>475.74599999999998</v>
      </c>
      <c r="BX569" s="80">
        <v>58.761000000000003</v>
      </c>
      <c r="BY569" s="80">
        <v>520.82899999999995</v>
      </c>
      <c r="BZ569" s="80">
        <v>0</v>
      </c>
      <c r="CA569" s="80">
        <v>8.8339999999999996</v>
      </c>
      <c r="CB569" s="80">
        <v>3.5489999999999999</v>
      </c>
      <c r="CC569" s="80">
        <v>0</v>
      </c>
    </row>
    <row r="570" spans="1:81">
      <c r="A570" s="80" t="s">
        <v>1674</v>
      </c>
      <c r="B570" s="80">
        <v>521</v>
      </c>
      <c r="C570" s="80">
        <v>11</v>
      </c>
      <c r="D570" s="80">
        <v>31</v>
      </c>
      <c r="E570" s="80">
        <v>2014</v>
      </c>
      <c r="F570" s="80" t="s">
        <v>90</v>
      </c>
      <c r="G570" s="80" t="s">
        <v>1663</v>
      </c>
      <c r="H570" s="80" t="s">
        <v>1664</v>
      </c>
      <c r="I570" s="177"/>
      <c r="J570" s="81">
        <v>16717.59653911275</v>
      </c>
      <c r="K570" s="81">
        <v>643.19885235622257</v>
      </c>
      <c r="L570" s="81">
        <v>2025.8341292443536</v>
      </c>
      <c r="M570" s="81">
        <v>12576.17879975548</v>
      </c>
      <c r="N570" s="81">
        <v>15556.74160075375</v>
      </c>
      <c r="O570" s="81">
        <v>4935.4633921073664</v>
      </c>
      <c r="P570" s="81">
        <v>3701.87613214364</v>
      </c>
      <c r="Q570" s="81">
        <v>403.13654771600574</v>
      </c>
      <c r="R570" s="81">
        <v>973.51065954417561</v>
      </c>
      <c r="S570" s="81">
        <v>377.62782276180224</v>
      </c>
      <c r="T570" s="82"/>
      <c r="U570" s="81">
        <v>665412555</v>
      </c>
      <c r="V570" s="81">
        <v>190709</v>
      </c>
      <c r="W570" s="81">
        <v>44181</v>
      </c>
      <c r="X570" s="81">
        <v>2009602</v>
      </c>
      <c r="Y570" s="81">
        <v>2738172</v>
      </c>
      <c r="Z570" s="81">
        <v>2840103</v>
      </c>
      <c r="AA570" s="81">
        <v>737228</v>
      </c>
      <c r="AB570" s="81">
        <v>5431658</v>
      </c>
      <c r="AC570" s="81">
        <v>161888065</v>
      </c>
      <c r="AD570" s="81">
        <v>377.62782276180224</v>
      </c>
      <c r="AE570" s="82"/>
      <c r="AF570" s="81">
        <v>5419221922.3945055</v>
      </c>
      <c r="AG570" s="81">
        <v>451329187.56085694</v>
      </c>
      <c r="AH570" s="81">
        <v>329502130.33083886</v>
      </c>
      <c r="AI570" s="81">
        <v>13234060656.657141</v>
      </c>
      <c r="AJ570" s="81">
        <v>11776811712.391027</v>
      </c>
      <c r="AK570" s="81">
        <v>0</v>
      </c>
      <c r="AL570" s="81">
        <v>0</v>
      </c>
      <c r="AM570" s="81">
        <v>745685476.96687579</v>
      </c>
      <c r="AN570" s="81">
        <v>0</v>
      </c>
      <c r="AO570" s="81">
        <v>0</v>
      </c>
      <c r="AP570" s="82"/>
      <c r="AQ570" s="81">
        <v>25204</v>
      </c>
      <c r="AR570" s="81">
        <v>3543</v>
      </c>
      <c r="AS570" s="81">
        <v>55</v>
      </c>
      <c r="AT570" s="81">
        <v>4</v>
      </c>
      <c r="AU570" s="81">
        <v>0</v>
      </c>
      <c r="AV570" s="81">
        <v>48</v>
      </c>
      <c r="AW570" s="81" t="s">
        <v>564</v>
      </c>
      <c r="AX570" s="82"/>
      <c r="AY570" s="81">
        <v>115467.11499999999</v>
      </c>
      <c r="AZ570" s="81">
        <v>482683.30499999988</v>
      </c>
      <c r="BA570" s="81">
        <v>319907.09999999998</v>
      </c>
      <c r="BB570" s="81">
        <v>17550</v>
      </c>
      <c r="BC570" s="81">
        <v>0</v>
      </c>
      <c r="BD570" s="81">
        <v>41730.300000000003</v>
      </c>
      <c r="BE570" s="81" t="s">
        <v>564</v>
      </c>
      <c r="BF570" s="82"/>
      <c r="BG570" s="81">
        <v>36.408000000000001</v>
      </c>
      <c r="BH570" s="81">
        <v>135.88299999999998</v>
      </c>
      <c r="BI570" s="81">
        <v>17170.344000000001</v>
      </c>
      <c r="BJ570" s="81">
        <v>2919.42</v>
      </c>
      <c r="BK570" s="81">
        <v>2209.6759999999999</v>
      </c>
      <c r="BL570" s="81">
        <v>8.5470000000000006</v>
      </c>
      <c r="BM570" s="82"/>
      <c r="BN570" s="81">
        <v>6</v>
      </c>
      <c r="BO570" s="81">
        <v>7</v>
      </c>
      <c r="BP570" s="81">
        <v>231</v>
      </c>
      <c r="BQ570" s="81">
        <v>33</v>
      </c>
      <c r="BR570" s="81">
        <v>252</v>
      </c>
      <c r="BS570" s="81">
        <v>1</v>
      </c>
      <c r="BT570"/>
      <c r="BU570" s="80">
        <v>18686.440999999999</v>
      </c>
      <c r="BV570" s="80">
        <v>2740.5810000000001</v>
      </c>
      <c r="BW570" s="80">
        <v>460.31900000000002</v>
      </c>
      <c r="BX570" s="80">
        <v>71.153999999999996</v>
      </c>
      <c r="BY570" s="80">
        <v>511.714</v>
      </c>
      <c r="BZ570" s="80">
        <v>0</v>
      </c>
      <c r="CA570" s="80">
        <v>10.069000000000001</v>
      </c>
      <c r="CB570" s="80">
        <v>0</v>
      </c>
      <c r="CC570" s="80">
        <v>0</v>
      </c>
    </row>
    <row r="571" spans="1:81">
      <c r="A571" s="80" t="s">
        <v>1675</v>
      </c>
      <c r="B571" s="80">
        <v>522</v>
      </c>
      <c r="C571" s="80">
        <v>12</v>
      </c>
      <c r="D571" s="80">
        <v>31</v>
      </c>
      <c r="E571" s="80">
        <v>2015</v>
      </c>
      <c r="F571" s="80" t="s">
        <v>91</v>
      </c>
      <c r="G571" s="80" t="s">
        <v>1663</v>
      </c>
      <c r="H571" s="80" t="s">
        <v>1664</v>
      </c>
      <c r="I571" s="177"/>
      <c r="J571" s="81">
        <v>16330.084033562327</v>
      </c>
      <c r="K571" s="81">
        <v>616.76083709568513</v>
      </c>
      <c r="L571" s="81">
        <v>2132.4017636086414</v>
      </c>
      <c r="M571" s="81">
        <v>12168.369057615908</v>
      </c>
      <c r="N571" s="81">
        <v>14386.96823864129</v>
      </c>
      <c r="O571" s="81">
        <v>4906.1399226753128</v>
      </c>
      <c r="P571" s="81">
        <v>3692.6577661566939</v>
      </c>
      <c r="Q571" s="81">
        <v>392.43839169735816</v>
      </c>
      <c r="R571" s="81">
        <v>953.08293874442097</v>
      </c>
      <c r="S571" s="81">
        <v>395.64548251559847</v>
      </c>
      <c r="T571" s="82"/>
      <c r="U571" s="81">
        <v>651685183</v>
      </c>
      <c r="V571" s="81">
        <v>190709</v>
      </c>
      <c r="W571" s="81">
        <v>44181</v>
      </c>
      <c r="X571" s="81">
        <v>2009602</v>
      </c>
      <c r="Y571" s="81">
        <v>2751282</v>
      </c>
      <c r="Z571" s="81">
        <v>2850430</v>
      </c>
      <c r="AA571" s="81">
        <v>734814</v>
      </c>
      <c r="AB571" s="81">
        <v>5401210</v>
      </c>
      <c r="AC571" s="81">
        <v>163265771</v>
      </c>
      <c r="AD571" s="81">
        <v>395.64548251559847</v>
      </c>
      <c r="AE571" s="82"/>
      <c r="AF571" s="81">
        <v>5029250433.0507441</v>
      </c>
      <c r="AG571" s="81">
        <v>410898323.35083938</v>
      </c>
      <c r="AH571" s="81">
        <v>275723523.6533711</v>
      </c>
      <c r="AI571" s="81">
        <v>12781231827.781645</v>
      </c>
      <c r="AJ571" s="81">
        <v>11356066983.104582</v>
      </c>
      <c r="AK571" s="81">
        <v>0</v>
      </c>
      <c r="AL571" s="81">
        <v>0</v>
      </c>
      <c r="AM571" s="81">
        <v>740213173.27620399</v>
      </c>
      <c r="AN571" s="81">
        <v>0</v>
      </c>
      <c r="AO571" s="81">
        <v>0</v>
      </c>
      <c r="AP571" s="82"/>
      <c r="AQ571" s="81">
        <v>28229</v>
      </c>
      <c r="AR571" s="81">
        <v>4258</v>
      </c>
      <c r="AS571" s="81">
        <v>69</v>
      </c>
      <c r="AT571" s="81">
        <v>9</v>
      </c>
      <c r="AU571" s="81">
        <v>0</v>
      </c>
      <c r="AV571" s="81">
        <v>56</v>
      </c>
      <c r="AW571" s="81" t="s">
        <v>564</v>
      </c>
      <c r="AX571" s="82"/>
      <c r="AY571" s="81">
        <v>133050.04399999999</v>
      </c>
      <c r="AZ571" s="81">
        <v>854616.20499999984</v>
      </c>
      <c r="BA571" s="81">
        <v>319676.7</v>
      </c>
      <c r="BB571" s="81">
        <v>47717.8</v>
      </c>
      <c r="BC571" s="81">
        <v>0</v>
      </c>
      <c r="BD571" s="81">
        <v>66355.3</v>
      </c>
      <c r="BE571" s="81" t="s">
        <v>564</v>
      </c>
      <c r="BF571" s="82"/>
      <c r="BG571" s="81">
        <v>37.822000000000003</v>
      </c>
      <c r="BH571" s="81">
        <v>110.17099999999999</v>
      </c>
      <c r="BI571" s="81">
        <v>16866.82</v>
      </c>
      <c r="BJ571" s="81">
        <v>3069.83</v>
      </c>
      <c r="BK571" s="81">
        <v>2126.3849999999998</v>
      </c>
      <c r="BL571" s="81">
        <v>9.6029999999999998</v>
      </c>
      <c r="BM571" s="82"/>
      <c r="BN571" s="81">
        <v>6</v>
      </c>
      <c r="BO571" s="81">
        <v>6</v>
      </c>
      <c r="BP571" s="81">
        <v>235</v>
      </c>
      <c r="BQ571" s="81">
        <v>34</v>
      </c>
      <c r="BR571" s="81">
        <v>257</v>
      </c>
      <c r="BS571" s="81">
        <v>1</v>
      </c>
      <c r="BT571"/>
      <c r="BU571" s="80">
        <v>18429.544999999998</v>
      </c>
      <c r="BV571" s="80">
        <v>2751.625</v>
      </c>
      <c r="BW571" s="80">
        <v>466.60599999999999</v>
      </c>
      <c r="BX571" s="80">
        <v>72.887</v>
      </c>
      <c r="BY571" s="80">
        <v>478.91899999999998</v>
      </c>
      <c r="BZ571" s="80">
        <v>1.542</v>
      </c>
      <c r="CA571" s="80">
        <v>15.3</v>
      </c>
      <c r="CB571" s="80">
        <v>4.2069999999999999</v>
      </c>
      <c r="CC571" s="80">
        <v>0</v>
      </c>
    </row>
    <row r="572" spans="1:81">
      <c r="A572" s="80" t="s">
        <v>1676</v>
      </c>
      <c r="B572" s="80">
        <v>523</v>
      </c>
      <c r="C572" s="80">
        <v>13</v>
      </c>
      <c r="D572" s="80">
        <v>31</v>
      </c>
      <c r="E572" s="80">
        <v>2016</v>
      </c>
      <c r="F572" s="80" t="s">
        <v>92</v>
      </c>
      <c r="G572" s="80" t="s">
        <v>1663</v>
      </c>
      <c r="H572" s="80" t="s">
        <v>1664</v>
      </c>
      <c r="I572" s="177"/>
      <c r="J572" s="81">
        <v>15946.869153851316</v>
      </c>
      <c r="K572" s="81">
        <v>581.77696471708907</v>
      </c>
      <c r="L572" s="81">
        <v>2293.074342598647</v>
      </c>
      <c r="M572" s="81">
        <v>10432.965256059206</v>
      </c>
      <c r="N572" s="81">
        <v>14686.666404386515</v>
      </c>
      <c r="O572" s="81">
        <v>4873.592010790705</v>
      </c>
      <c r="P572" s="81">
        <v>3867.9605095986622</v>
      </c>
      <c r="Q572" s="81">
        <v>379.3509896079899</v>
      </c>
      <c r="R572" s="81">
        <v>969.95781758072837</v>
      </c>
      <c r="S572" s="81">
        <v>444.06559823623951</v>
      </c>
      <c r="T572" s="82"/>
      <c r="U572" s="81">
        <v>603660080</v>
      </c>
      <c r="V572" s="81">
        <v>190709</v>
      </c>
      <c r="W572" s="81">
        <v>44181</v>
      </c>
      <c r="X572" s="81">
        <v>2009602</v>
      </c>
      <c r="Y572" s="81">
        <v>2761826</v>
      </c>
      <c r="Z572" s="81">
        <v>2866327</v>
      </c>
      <c r="AA572" s="81">
        <v>796086</v>
      </c>
      <c r="AB572" s="81">
        <v>5370807</v>
      </c>
      <c r="AC572" s="81">
        <v>165659247.48236421</v>
      </c>
      <c r="AD572" s="81">
        <v>444.06559823623951</v>
      </c>
      <c r="AE572" s="82"/>
      <c r="AF572" s="81">
        <v>4979891351.819026</v>
      </c>
      <c r="AG572" s="81">
        <v>391670135.27534032</v>
      </c>
      <c r="AH572" s="81">
        <v>233689272.73909941</v>
      </c>
      <c r="AI572" s="81">
        <v>12758217654.67079</v>
      </c>
      <c r="AJ572" s="81">
        <v>11865343608.023109</v>
      </c>
      <c r="AK572" s="81"/>
      <c r="AL572" s="81"/>
      <c r="AM572" s="81">
        <v>736618405.6263777</v>
      </c>
      <c r="AN572" s="81"/>
      <c r="AO572" s="81"/>
      <c r="AP572" s="82"/>
      <c r="AQ572" s="81">
        <v>30520</v>
      </c>
      <c r="AR572" s="81">
        <v>4950</v>
      </c>
      <c r="AS572" s="81">
        <v>84</v>
      </c>
      <c r="AT572" s="81">
        <v>13</v>
      </c>
      <c r="AU572" s="81">
        <v>1</v>
      </c>
      <c r="AV572" s="81">
        <v>66</v>
      </c>
      <c r="AW572" s="81" t="s">
        <v>564</v>
      </c>
      <c r="AX572" s="82"/>
      <c r="AY572" s="81">
        <v>146745.451</v>
      </c>
      <c r="AZ572" s="81">
        <v>975032.00499999989</v>
      </c>
      <c r="BA572" s="81">
        <v>353921.7</v>
      </c>
      <c r="BB572" s="81">
        <v>50500</v>
      </c>
      <c r="BC572" s="81">
        <v>100</v>
      </c>
      <c r="BD572" s="81">
        <v>105916.3</v>
      </c>
      <c r="BE572" s="81" t="s">
        <v>564</v>
      </c>
      <c r="BF572" s="82"/>
      <c r="BG572" s="81">
        <v>37.734999999999999</v>
      </c>
      <c r="BH572" s="81">
        <v>111.348</v>
      </c>
      <c r="BI572" s="81">
        <v>16908.844000000001</v>
      </c>
      <c r="BJ572" s="81">
        <v>2928.9609999999998</v>
      </c>
      <c r="BK572" s="81">
        <v>2261.703</v>
      </c>
      <c r="BL572" s="81">
        <v>8.5</v>
      </c>
      <c r="BM572" s="82"/>
      <c r="BN572" s="81">
        <v>5</v>
      </c>
      <c r="BO572" s="81">
        <v>6</v>
      </c>
      <c r="BP572" s="81">
        <v>238</v>
      </c>
      <c r="BQ572" s="81">
        <v>35</v>
      </c>
      <c r="BR572" s="81">
        <v>268</v>
      </c>
      <c r="BS572" s="81">
        <v>1</v>
      </c>
      <c r="BT572"/>
      <c r="BU572" s="80">
        <v>18223.511999999999</v>
      </c>
      <c r="BV572" s="80">
        <v>2803.7629999999999</v>
      </c>
      <c r="BW572" s="80">
        <v>527.99400000000003</v>
      </c>
      <c r="BX572" s="80">
        <v>80.168999999999997</v>
      </c>
      <c r="BY572" s="80">
        <v>621.65300000000002</v>
      </c>
      <c r="BZ572" s="80">
        <v>0</v>
      </c>
      <c r="CA572" s="80">
        <v>0</v>
      </c>
      <c r="CB572" s="80">
        <v>0</v>
      </c>
      <c r="CC572" s="80">
        <v>0</v>
      </c>
    </row>
    <row r="573" spans="1:81">
      <c r="A573" s="80" t="s">
        <v>1677</v>
      </c>
      <c r="B573" s="80">
        <v>524</v>
      </c>
      <c r="C573" s="80">
        <v>14</v>
      </c>
      <c r="D573" s="80">
        <v>31</v>
      </c>
      <c r="E573" s="80">
        <v>2017</v>
      </c>
      <c r="F573" s="80" t="s">
        <v>71</v>
      </c>
      <c r="G573" s="80" t="s">
        <v>1663</v>
      </c>
      <c r="H573" s="80" t="s">
        <v>1664</v>
      </c>
      <c r="I573" s="177"/>
      <c r="J573" s="81">
        <v>16402.043855098364</v>
      </c>
      <c r="K573" s="81">
        <v>594.48894963019688</v>
      </c>
      <c r="L573" s="81">
        <v>2069.9812660517541</v>
      </c>
      <c r="M573" s="81">
        <v>10461.029624681056</v>
      </c>
      <c r="N573" s="81">
        <v>14429.090615125009</v>
      </c>
      <c r="O573" s="81">
        <v>4815.215958408623</v>
      </c>
      <c r="P573" s="81">
        <v>3858.328427459172</v>
      </c>
      <c r="Q573" s="81">
        <v>364.69403173776442</v>
      </c>
      <c r="R573" s="81">
        <v>988.41205904984997</v>
      </c>
      <c r="S573" s="81">
        <v>430.7267910234001</v>
      </c>
      <c r="T573" s="82"/>
      <c r="U573" s="81">
        <v>610549238</v>
      </c>
      <c r="V573" s="81">
        <v>190709</v>
      </c>
      <c r="W573" s="81">
        <v>44181</v>
      </c>
      <c r="X573" s="81">
        <v>2009602</v>
      </c>
      <c r="Y573" s="81">
        <v>2772845</v>
      </c>
      <c r="Z573" s="81">
        <v>2878972</v>
      </c>
      <c r="AA573" s="81">
        <v>799166</v>
      </c>
      <c r="AB573" s="81">
        <v>5339539</v>
      </c>
      <c r="AC573" s="81">
        <v>172160613</v>
      </c>
      <c r="AD573" s="81">
        <v>430.7267910234001</v>
      </c>
      <c r="AE573" s="82"/>
      <c r="AF573" s="81">
        <v>4949279039.765892</v>
      </c>
      <c r="AG573" s="81">
        <v>392808151.71876138</v>
      </c>
      <c r="AH573" s="81">
        <v>285476171.71763331</v>
      </c>
      <c r="AI573" s="81">
        <v>12442571319.05834</v>
      </c>
      <c r="AJ573" s="81">
        <v>10439542978.378799</v>
      </c>
      <c r="AK573" s="81"/>
      <c r="AL573" s="81"/>
      <c r="AM573" s="81">
        <v>733475824.68410873</v>
      </c>
      <c r="AN573" s="81"/>
      <c r="AO573" s="81"/>
      <c r="AP573" s="82"/>
      <c r="AQ573" s="81">
        <v>32147</v>
      </c>
      <c r="AR573" s="81">
        <v>5693</v>
      </c>
      <c r="AS573" s="81">
        <v>107</v>
      </c>
      <c r="AT573" s="81">
        <v>16</v>
      </c>
      <c r="AU573" s="81">
        <v>1</v>
      </c>
      <c r="AV573" s="81">
        <v>80</v>
      </c>
      <c r="AW573" s="81" t="s">
        <v>564</v>
      </c>
      <c r="AX573" s="82"/>
      <c r="AY573" s="81">
        <v>156160.88</v>
      </c>
      <c r="AZ573" s="81">
        <v>1146485.8049999999</v>
      </c>
      <c r="BA573" s="81">
        <v>360144.79999999987</v>
      </c>
      <c r="BB573" s="81">
        <v>57360</v>
      </c>
      <c r="BC573" s="81">
        <v>100</v>
      </c>
      <c r="BD573" s="81">
        <v>109470.6</v>
      </c>
      <c r="BE573" s="81" t="s">
        <v>564</v>
      </c>
      <c r="BF573" s="82"/>
      <c r="BG573" s="81">
        <v>148.82300000000001</v>
      </c>
      <c r="BH573" s="81">
        <v>103.1</v>
      </c>
      <c r="BI573" s="81">
        <v>16886.244999999999</v>
      </c>
      <c r="BJ573" s="81">
        <v>3282.8710000000001</v>
      </c>
      <c r="BK573" s="81">
        <v>2163.3650000000002</v>
      </c>
      <c r="BL573" s="81">
        <v>9.8699999999999992</v>
      </c>
      <c r="BM573" s="82"/>
      <c r="BN573" s="81">
        <v>8</v>
      </c>
      <c r="BO573" s="81">
        <v>6</v>
      </c>
      <c r="BP573" s="81">
        <v>236</v>
      </c>
      <c r="BQ573" s="81">
        <v>34</v>
      </c>
      <c r="BR573" s="81">
        <v>261</v>
      </c>
      <c r="BS573" s="81">
        <v>1</v>
      </c>
      <c r="BT573"/>
      <c r="BU573" s="80">
        <v>18505.297999999999</v>
      </c>
      <c r="BV573" s="80">
        <v>2741.0329999999999</v>
      </c>
      <c r="BW573" s="80">
        <v>501.76100000000002</v>
      </c>
      <c r="BX573" s="80">
        <v>87.358000000000004</v>
      </c>
      <c r="BY573" s="80">
        <v>758.82399999999996</v>
      </c>
      <c r="BZ573" s="80">
        <v>0</v>
      </c>
      <c r="CA573" s="80">
        <v>0</v>
      </c>
      <c r="CB573" s="80">
        <v>0</v>
      </c>
      <c r="CC573" s="80">
        <v>0</v>
      </c>
    </row>
    <row r="574" spans="1:81">
      <c r="A574" s="80" t="s">
        <v>1678</v>
      </c>
      <c r="B574" s="80">
        <v>525</v>
      </c>
      <c r="C574" s="80">
        <v>15</v>
      </c>
      <c r="D574" s="80">
        <v>31</v>
      </c>
      <c r="E574" s="80">
        <v>2018</v>
      </c>
      <c r="F574" s="80" t="s">
        <v>93</v>
      </c>
      <c r="G574" s="80" t="s">
        <v>1663</v>
      </c>
      <c r="H574" s="80" t="s">
        <v>1664</v>
      </c>
      <c r="I574" s="177"/>
      <c r="J574" s="81">
        <v>16201.75802699879</v>
      </c>
      <c r="K574" s="81">
        <v>553.30819232749457</v>
      </c>
      <c r="L574" s="81">
        <v>1898.9411907220149</v>
      </c>
      <c r="M574" s="81">
        <v>10512.624221804503</v>
      </c>
      <c r="N574" s="81">
        <v>13325.300134929639</v>
      </c>
      <c r="O574" s="81">
        <v>4732.3781425646739</v>
      </c>
      <c r="P574" s="81">
        <v>3838.6732000070215</v>
      </c>
      <c r="Q574" s="81">
        <v>336.19138626192711</v>
      </c>
      <c r="R574" s="81">
        <v>1011.2446959428828</v>
      </c>
      <c r="S574" s="81">
        <v>489.40962602617537</v>
      </c>
      <c r="T574" s="82"/>
      <c r="U574" s="81">
        <v>630434565</v>
      </c>
      <c r="V574" s="81">
        <v>190709</v>
      </c>
      <c r="W574" s="81">
        <v>44181</v>
      </c>
      <c r="X574" s="81">
        <v>2009602</v>
      </c>
      <c r="Y574" s="81">
        <v>2781336</v>
      </c>
      <c r="Z574" s="81">
        <v>2883621</v>
      </c>
      <c r="AA574" s="81">
        <v>803089</v>
      </c>
      <c r="AB574" s="81">
        <v>5304413</v>
      </c>
      <c r="AC574" s="81">
        <v>175447271</v>
      </c>
      <c r="AD574" s="81">
        <v>489.40962602617537</v>
      </c>
      <c r="AE574" s="82"/>
      <c r="AF574" s="81">
        <v>5130018578.3435736</v>
      </c>
      <c r="AG574" s="81">
        <v>355397409.00529748</v>
      </c>
      <c r="AH574" s="81">
        <v>269061326.97015113</v>
      </c>
      <c r="AI574" s="81">
        <v>12718849463.945749</v>
      </c>
      <c r="AJ574" s="81">
        <v>10148753880.33725</v>
      </c>
      <c r="AK574" s="81"/>
      <c r="AL574" s="81"/>
      <c r="AM574" s="81">
        <v>730158341.12330925</v>
      </c>
      <c r="AN574" s="81"/>
      <c r="AO574" s="81"/>
      <c r="AP574" s="82"/>
      <c r="AQ574" s="81">
        <v>34007</v>
      </c>
      <c r="AR574" s="81">
        <v>6604</v>
      </c>
      <c r="AS574" s="81">
        <v>257</v>
      </c>
      <c r="AT574" s="81">
        <v>21</v>
      </c>
      <c r="AU574" s="81">
        <v>2</v>
      </c>
      <c r="AV574" s="81">
        <v>91</v>
      </c>
      <c r="AW574" s="81" t="s">
        <v>564</v>
      </c>
      <c r="AX574" s="82"/>
      <c r="AY574" s="81">
        <v>167006.223</v>
      </c>
      <c r="AZ574" s="81">
        <v>1309156.105</v>
      </c>
      <c r="BA574" s="81">
        <v>412953.1</v>
      </c>
      <c r="BB574" s="81">
        <v>72019</v>
      </c>
      <c r="BC574" s="81">
        <v>350</v>
      </c>
      <c r="BD574" s="81">
        <v>140089.48300000001</v>
      </c>
      <c r="BE574" s="81" t="s">
        <v>564</v>
      </c>
      <c r="BF574" s="82"/>
      <c r="BG574" s="81">
        <v>158.95599999999999</v>
      </c>
      <c r="BH574" s="81">
        <v>108.512</v>
      </c>
      <c r="BI574" s="81">
        <v>16817.845000000001</v>
      </c>
      <c r="BJ574" s="81">
        <v>3163.732</v>
      </c>
      <c r="BK574" s="81">
        <v>2221.254586</v>
      </c>
      <c r="BL574" s="81">
        <v>8.843</v>
      </c>
      <c r="BM574" s="82"/>
      <c r="BN574" s="81">
        <v>8</v>
      </c>
      <c r="BO574" s="81">
        <v>6</v>
      </c>
      <c r="BP574" s="81">
        <v>239</v>
      </c>
      <c r="BQ574" s="81">
        <v>34</v>
      </c>
      <c r="BR574" s="81">
        <v>259</v>
      </c>
      <c r="BS574" s="81">
        <v>1</v>
      </c>
      <c r="BT574"/>
      <c r="BU574" s="80">
        <v>18270.909</v>
      </c>
      <c r="BV574" s="80">
        <v>2830.942</v>
      </c>
      <c r="BW574" s="80">
        <v>500.88499999999999</v>
      </c>
      <c r="BX574" s="80">
        <v>119.421586</v>
      </c>
      <c r="BY574" s="80">
        <v>756.98500000000001</v>
      </c>
      <c r="BZ574" s="80">
        <v>0</v>
      </c>
      <c r="CA574" s="80">
        <v>0</v>
      </c>
      <c r="CB574" s="80">
        <v>0</v>
      </c>
      <c r="CC574" s="80">
        <v>0</v>
      </c>
    </row>
    <row r="575" spans="1:81">
      <c r="A575" s="80" t="s">
        <v>1679</v>
      </c>
      <c r="B575" s="80">
        <v>526</v>
      </c>
      <c r="C575" s="80">
        <v>16</v>
      </c>
      <c r="D575" s="80">
        <v>31</v>
      </c>
      <c r="E575" s="80">
        <v>2019</v>
      </c>
      <c r="F575" s="80" t="s">
        <v>73</v>
      </c>
      <c r="G575" s="80" t="s">
        <v>1663</v>
      </c>
      <c r="H575" s="80" t="s">
        <v>1664</v>
      </c>
      <c r="I575" s="177"/>
      <c r="J575" s="81">
        <v>14723.198848885817</v>
      </c>
      <c r="K575" s="81">
        <v>513.4292595117771</v>
      </c>
      <c r="L575" s="81">
        <v>1907.4490951961754</v>
      </c>
      <c r="M575" s="81">
        <v>9430.7785042428459</v>
      </c>
      <c r="N575" s="81">
        <v>13533.27774934913</v>
      </c>
      <c r="O575" s="81">
        <v>4598.7266537557607</v>
      </c>
      <c r="P575" s="81">
        <v>3578.1346667858443</v>
      </c>
      <c r="Q575" s="81">
        <v>325.06721861072919</v>
      </c>
      <c r="R575" s="81">
        <v>977.05080558300506</v>
      </c>
      <c r="S575" s="81">
        <v>449.55850097540167</v>
      </c>
      <c r="T575" s="82"/>
      <c r="U575" s="81">
        <v>602362255</v>
      </c>
      <c r="V575" s="81">
        <v>190709</v>
      </c>
      <c r="W575" s="81">
        <v>44181</v>
      </c>
      <c r="X575" s="81">
        <v>2009602</v>
      </c>
      <c r="Y575" s="81">
        <v>2790286</v>
      </c>
      <c r="Z575" s="81">
        <v>2879118</v>
      </c>
      <c r="AA575" s="81">
        <v>742979</v>
      </c>
      <c r="AB575" s="81">
        <v>5267762</v>
      </c>
      <c r="AC575" s="81">
        <v>172291205</v>
      </c>
      <c r="AD575" s="81">
        <v>449.55850097540173</v>
      </c>
      <c r="AE575" s="82"/>
      <c r="AF575" s="81">
        <v>4829938692.8975611</v>
      </c>
      <c r="AG575" s="81">
        <v>355292165.85834301</v>
      </c>
      <c r="AH575" s="81">
        <v>290505863.9306224</v>
      </c>
      <c r="AI575" s="81">
        <v>12463416616.447771</v>
      </c>
      <c r="AJ575" s="81">
        <v>10354926254.128941</v>
      </c>
      <c r="AK575" s="81">
        <v>0</v>
      </c>
      <c r="AL575" s="81">
        <v>0</v>
      </c>
      <c r="AM575" s="81">
        <v>717429528.70889544</v>
      </c>
      <c r="AN575" s="81">
        <v>0</v>
      </c>
      <c r="AO575" s="81">
        <v>0</v>
      </c>
      <c r="AP575" s="82"/>
      <c r="AQ575" s="81">
        <v>36192</v>
      </c>
      <c r="AR575" s="81">
        <v>7852</v>
      </c>
      <c r="AS575" s="81">
        <v>385</v>
      </c>
      <c r="AT575" s="81">
        <v>23</v>
      </c>
      <c r="AU575" s="81">
        <v>2</v>
      </c>
      <c r="AV575" s="81">
        <v>105</v>
      </c>
      <c r="AW575" s="81" t="s">
        <v>564</v>
      </c>
      <c r="AX575" s="82"/>
      <c r="AY575" s="81">
        <v>179682.6400000001</v>
      </c>
      <c r="AZ575" s="81">
        <v>1663172.2050000001</v>
      </c>
      <c r="BA575" s="81">
        <v>541441.30000000005</v>
      </c>
      <c r="BB575" s="81">
        <v>72214.100000000006</v>
      </c>
      <c r="BC575" s="81">
        <v>350</v>
      </c>
      <c r="BD575" s="81">
        <v>145012.25899999999</v>
      </c>
      <c r="BE575" s="81" t="s">
        <v>564</v>
      </c>
      <c r="BF575" s="82"/>
      <c r="BG575" s="81">
        <v>144.017</v>
      </c>
      <c r="BH575" s="81">
        <v>131.90600000000001</v>
      </c>
      <c r="BI575" s="81">
        <v>16003.785</v>
      </c>
      <c r="BJ575" s="81">
        <v>2310.4639999999999</v>
      </c>
      <c r="BK575" s="81">
        <v>2474.8919999999998</v>
      </c>
      <c r="BL575" s="81">
        <v>8.9459999999999997</v>
      </c>
      <c r="BM575" s="82"/>
      <c r="BN575" s="81">
        <v>4</v>
      </c>
      <c r="BO575" s="81">
        <v>6</v>
      </c>
      <c r="BP575" s="81">
        <v>229</v>
      </c>
      <c r="BQ575" s="81">
        <v>31</v>
      </c>
      <c r="BR575" s="81">
        <v>270</v>
      </c>
      <c r="BS575" s="81">
        <v>1</v>
      </c>
      <c r="BT575"/>
      <c r="BU575" s="80">
        <v>17079.268</v>
      </c>
      <c r="BV575" s="80">
        <v>2850.201</v>
      </c>
      <c r="BW575" s="80">
        <v>476.42099999999999</v>
      </c>
      <c r="BX575" s="80">
        <v>77.430000000000007</v>
      </c>
      <c r="BY575" s="80">
        <v>590.69000000000005</v>
      </c>
      <c r="BZ575" s="80">
        <v>0</v>
      </c>
      <c r="CA575" s="80">
        <v>0</v>
      </c>
      <c r="CB575" s="80">
        <v>0</v>
      </c>
      <c r="CC575" s="80">
        <v>0</v>
      </c>
    </row>
    <row r="576" spans="1:81">
      <c r="A576" s="80" t="s">
        <v>1680</v>
      </c>
      <c r="B576" s="80">
        <v>527</v>
      </c>
      <c r="C576" s="80">
        <v>17</v>
      </c>
      <c r="D576" s="80">
        <v>31</v>
      </c>
      <c r="E576" s="80">
        <v>2020</v>
      </c>
      <c r="F576" s="80" t="s">
        <v>218</v>
      </c>
      <c r="G576" s="80" t="s">
        <v>1663</v>
      </c>
      <c r="H576" s="80" t="s">
        <v>1664</v>
      </c>
      <c r="I576" s="177"/>
      <c r="J576" s="81">
        <v>11996.850887685881</v>
      </c>
      <c r="K576" s="81">
        <v>538.06533288373214</v>
      </c>
      <c r="L576" s="81">
        <v>2354.6139247279307</v>
      </c>
      <c r="M576" s="81">
        <v>8870.8095450281962</v>
      </c>
      <c r="N576" s="81">
        <v>12427.507191015693</v>
      </c>
      <c r="O576" s="81">
        <v>4026.9129744772063</v>
      </c>
      <c r="P576" s="81">
        <v>3608.0230767090316</v>
      </c>
      <c r="Q576" s="81">
        <v>308.30261930210133</v>
      </c>
      <c r="R576" s="81">
        <v>921.28505786101243</v>
      </c>
      <c r="S576" s="81">
        <v>449.62454700200823</v>
      </c>
      <c r="T576" s="82"/>
      <c r="U576" s="81">
        <v>558722694</v>
      </c>
      <c r="V576" s="81">
        <v>184908</v>
      </c>
      <c r="W576" s="81">
        <v>48461</v>
      </c>
      <c r="X576" s="81">
        <v>1987761</v>
      </c>
      <c r="Y576" s="81">
        <v>2795571</v>
      </c>
      <c r="Z576" s="81">
        <v>2877530</v>
      </c>
      <c r="AA576" s="81">
        <v>813977</v>
      </c>
      <c r="AB576" s="81">
        <v>5228732</v>
      </c>
      <c r="AC576" s="81">
        <v>163305113</v>
      </c>
      <c r="AD576" s="81">
        <v>449.62454700200823</v>
      </c>
      <c r="AE576" s="82"/>
      <c r="AF576" s="81">
        <v>4362455076.1374426</v>
      </c>
      <c r="AG576" s="81">
        <v>344738779.4325313</v>
      </c>
      <c r="AH576" s="81">
        <v>345300101.15131354</v>
      </c>
      <c r="AI576" s="81">
        <v>11413090874.315611</v>
      </c>
      <c r="AJ576" s="81">
        <v>10591354032.09334</v>
      </c>
      <c r="AK576" s="81">
        <v>0</v>
      </c>
      <c r="AL576" s="81">
        <v>0</v>
      </c>
      <c r="AM576" s="81">
        <v>682407618.42415571</v>
      </c>
      <c r="AN576" s="81">
        <v>0</v>
      </c>
      <c r="AO576" s="81">
        <v>0</v>
      </c>
      <c r="AP576" s="82"/>
      <c r="AQ576" s="81">
        <v>38320</v>
      </c>
      <c r="AR576" s="81">
        <v>8985</v>
      </c>
      <c r="AS576" s="81">
        <v>507</v>
      </c>
      <c r="AT576" s="81">
        <v>31</v>
      </c>
      <c r="AU576" s="81">
        <v>2</v>
      </c>
      <c r="AV576" s="81">
        <v>111</v>
      </c>
      <c r="AW576" s="81">
        <v>507</v>
      </c>
      <c r="AX576" s="82"/>
      <c r="AY576" s="81">
        <v>192962.5740000002</v>
      </c>
      <c r="AZ576" s="81">
        <v>1924409.5729999989</v>
      </c>
      <c r="BA576" s="81">
        <v>543263.70000000007</v>
      </c>
      <c r="BB576" s="81">
        <v>91799.1</v>
      </c>
      <c r="BC576" s="81">
        <v>350</v>
      </c>
      <c r="BD576" s="81">
        <v>257856.06</v>
      </c>
      <c r="BE576" s="81">
        <v>543263.70000000007</v>
      </c>
      <c r="BF576" s="82"/>
      <c r="BG576" s="81">
        <v>48.762999999999998</v>
      </c>
      <c r="BH576" s="81">
        <v>76.344999999999999</v>
      </c>
      <c r="BI576" s="81">
        <v>13504.99</v>
      </c>
      <c r="BJ576" s="81">
        <v>1761.41</v>
      </c>
      <c r="BK576" s="81">
        <v>1944.578</v>
      </c>
      <c r="BL576" s="81">
        <v>8.625</v>
      </c>
      <c r="BM576" s="82"/>
      <c r="BN576" s="81">
        <v>6</v>
      </c>
      <c r="BO576" s="81">
        <v>5</v>
      </c>
      <c r="BP576" s="81">
        <v>233</v>
      </c>
      <c r="BQ576" s="81">
        <v>35</v>
      </c>
      <c r="BR576" s="81">
        <v>246</v>
      </c>
      <c r="BS576" s="81">
        <v>1</v>
      </c>
      <c r="BT576"/>
      <c r="BU576" s="80">
        <v>13840.763999999999</v>
      </c>
      <c r="BV576" s="80">
        <v>2552.91</v>
      </c>
      <c r="BW576" s="80">
        <v>519.76</v>
      </c>
      <c r="BX576" s="80">
        <v>59.889000000000003</v>
      </c>
      <c r="BY576" s="80">
        <v>371.38799999999998</v>
      </c>
      <c r="BZ576" s="80">
        <v>0</v>
      </c>
      <c r="CA576" s="80">
        <v>0</v>
      </c>
      <c r="CB576" s="80">
        <v>0</v>
      </c>
      <c r="CC576" s="80">
        <v>0</v>
      </c>
    </row>
    <row r="577" spans="1:81">
      <c r="A577" s="80" t="s">
        <v>1681</v>
      </c>
      <c r="B577" s="80">
        <v>527</v>
      </c>
      <c r="C577" s="80">
        <v>18</v>
      </c>
      <c r="D577" s="80">
        <v>31</v>
      </c>
      <c r="E577" s="80">
        <v>2021</v>
      </c>
      <c r="F577" s="80" t="s">
        <v>75</v>
      </c>
      <c r="G577" s="174" t="s">
        <v>1663</v>
      </c>
      <c r="H577" s="80" t="s">
        <v>1664</v>
      </c>
      <c r="I577" s="177"/>
      <c r="J577" s="81">
        <v>12815.551882190202</v>
      </c>
      <c r="K577" s="81">
        <v>518.30627332050346</v>
      </c>
      <c r="L577" s="81">
        <v>2148.7946345153746</v>
      </c>
      <c r="M577" s="81">
        <v>8959.7996856321988</v>
      </c>
      <c r="N577" s="81">
        <v>11809.060672244113</v>
      </c>
      <c r="O577" s="81">
        <v>3905.283577367672</v>
      </c>
      <c r="P577" s="81">
        <v>3730.7119671027667</v>
      </c>
      <c r="Q577" s="81">
        <v>309.31463058934969</v>
      </c>
      <c r="R577" s="81">
        <v>958.00839522028434</v>
      </c>
      <c r="S577" s="81">
        <v>479.14245092041199</v>
      </c>
      <c r="T577" s="82"/>
      <c r="U577" s="81">
        <v>612925649</v>
      </c>
      <c r="V577" s="81">
        <v>184908</v>
      </c>
      <c r="W577" s="81">
        <v>48461</v>
      </c>
      <c r="X577" s="81">
        <v>1987761</v>
      </c>
      <c r="Y577" s="81">
        <v>2796536</v>
      </c>
      <c r="Z577" s="81">
        <v>2873457</v>
      </c>
      <c r="AA577" s="81">
        <v>820786</v>
      </c>
      <c r="AB577" s="81">
        <v>5183687</v>
      </c>
      <c r="AC577" s="81">
        <v>164595157.99999997</v>
      </c>
      <c r="AD577" s="81">
        <v>479.14245092041199</v>
      </c>
      <c r="AE577" s="82"/>
      <c r="AF577" s="81">
        <v>4694746646.3446655</v>
      </c>
      <c r="AG577" s="81">
        <v>350691877.0291239</v>
      </c>
      <c r="AH577" s="81">
        <v>309581635.8983652</v>
      </c>
      <c r="AI577" s="81">
        <v>12453368252.788919</v>
      </c>
      <c r="AJ577" s="81">
        <v>10325086932.33444</v>
      </c>
      <c r="AK577" s="81">
        <v>0</v>
      </c>
      <c r="AL577" s="81">
        <v>0</v>
      </c>
      <c r="AM577" s="81">
        <v>680430908.79876673</v>
      </c>
      <c r="AN577" s="81">
        <v>0</v>
      </c>
      <c r="AO577" s="81">
        <v>0</v>
      </c>
      <c r="AP577" s="82"/>
      <c r="AQ577" s="81">
        <v>41675</v>
      </c>
      <c r="AR577" s="81">
        <v>9816</v>
      </c>
      <c r="AS577" s="81">
        <v>639</v>
      </c>
      <c r="AT577" s="81">
        <v>33</v>
      </c>
      <c r="AU577" s="81">
        <v>2</v>
      </c>
      <c r="AV577" s="81">
        <v>115</v>
      </c>
      <c r="AW577" s="81"/>
      <c r="AX577" s="82"/>
      <c r="AY577" s="81">
        <v>213255.94999998939</v>
      </c>
      <c r="AZ577" s="81">
        <v>1984164.07099998</v>
      </c>
      <c r="BA577" s="81">
        <v>603477.6</v>
      </c>
      <c r="BB577" s="81">
        <v>99939.099999999991</v>
      </c>
      <c r="BC577" s="81">
        <v>350</v>
      </c>
      <c r="BD577" s="81">
        <v>259594.06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1682</v>
      </c>
      <c r="B578" s="80">
        <v>527</v>
      </c>
      <c r="C578" s="80">
        <v>19</v>
      </c>
      <c r="D578" s="80">
        <v>31</v>
      </c>
      <c r="E578" s="80">
        <v>2022</v>
      </c>
      <c r="F578" s="80" t="s">
        <v>568</v>
      </c>
      <c r="G578" s="174" t="s">
        <v>1663</v>
      </c>
      <c r="H578" s="80" t="s">
        <v>1664</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45199</v>
      </c>
      <c r="AR578" s="81">
        <v>10282</v>
      </c>
      <c r="AS578" s="81">
        <v>776</v>
      </c>
      <c r="AT578" s="81">
        <v>42</v>
      </c>
      <c r="AU578" s="81">
        <v>2</v>
      </c>
      <c r="AV578" s="81">
        <v>121</v>
      </c>
      <c r="AW578" s="81"/>
      <c r="AX578" s="82"/>
      <c r="AY578" s="81">
        <v>235288.94199998491</v>
      </c>
      <c r="AZ578" s="81">
        <v>2015500.8709999735</v>
      </c>
      <c r="BA578" s="81">
        <v>639467.20000000007</v>
      </c>
      <c r="BB578" s="81">
        <v>171857.8</v>
      </c>
      <c r="BC578" s="81">
        <v>350</v>
      </c>
      <c r="BD578" s="81">
        <v>406613.45999999996</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1945</v>
      </c>
      <c r="B9" s="80">
        <v>1</v>
      </c>
      <c r="C9" s="80">
        <v>1</v>
      </c>
      <c r="D9" s="80">
        <v>1</v>
      </c>
      <c r="E9" s="80">
        <v>1990</v>
      </c>
      <c r="F9" s="80" t="s">
        <v>562</v>
      </c>
      <c r="G9" s="182" t="s">
        <v>1712</v>
      </c>
      <c r="H9" s="80" t="s">
        <v>1713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1946</v>
      </c>
      <c r="B10" s="80">
        <v>2</v>
      </c>
      <c r="C10" s="80">
        <v>2</v>
      </c>
      <c r="D10" s="80">
        <v>1</v>
      </c>
      <c r="E10" s="80">
        <v>2005</v>
      </c>
      <c r="F10" s="80" t="s">
        <v>565</v>
      </c>
      <c r="G10" s="182" t="s">
        <v>1712</v>
      </c>
      <c r="H10" s="80" t="s">
        <v>1713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1947</v>
      </c>
      <c r="B11" s="80">
        <v>3</v>
      </c>
      <c r="C11" s="80">
        <v>3</v>
      </c>
      <c r="D11" s="80">
        <v>1</v>
      </c>
      <c r="E11" s="80">
        <v>2006</v>
      </c>
      <c r="F11" s="80" t="s">
        <v>566</v>
      </c>
      <c r="G11" s="182" t="s">
        <v>1712</v>
      </c>
      <c r="H11" s="80" t="s">
        <v>1713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1948</v>
      </c>
      <c r="B12" s="80">
        <v>4</v>
      </c>
      <c r="C12" s="80">
        <v>4</v>
      </c>
      <c r="D12" s="80">
        <v>1</v>
      </c>
      <c r="E12" s="80">
        <v>2007</v>
      </c>
      <c r="F12" s="80" t="s">
        <v>567</v>
      </c>
      <c r="G12" s="182" t="s">
        <v>1712</v>
      </c>
      <c r="H12" s="80" t="s">
        <v>1713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1949</v>
      </c>
      <c r="B13" s="80">
        <v>5</v>
      </c>
      <c r="C13" s="80">
        <v>5</v>
      </c>
      <c r="D13" s="80">
        <v>1</v>
      </c>
      <c r="E13" s="80">
        <v>2008</v>
      </c>
      <c r="F13" s="80" t="s">
        <v>84</v>
      </c>
      <c r="G13" s="182" t="s">
        <v>1712</v>
      </c>
      <c r="H13" s="80" t="s">
        <v>1713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1950</v>
      </c>
      <c r="B14" s="80">
        <v>6</v>
      </c>
      <c r="C14" s="80">
        <v>6</v>
      </c>
      <c r="D14" s="80">
        <v>1</v>
      </c>
      <c r="E14" s="80">
        <v>2009</v>
      </c>
      <c r="F14" s="80" t="s">
        <v>85</v>
      </c>
      <c r="G14" s="182" t="s">
        <v>1712</v>
      </c>
      <c r="H14" s="80" t="s">
        <v>1713</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1951</v>
      </c>
      <c r="B15" s="80">
        <v>7</v>
      </c>
      <c r="C15" s="80">
        <v>7</v>
      </c>
      <c r="D15" s="80">
        <v>1</v>
      </c>
      <c r="E15" s="80">
        <v>2010</v>
      </c>
      <c r="F15" s="80" t="s">
        <v>86</v>
      </c>
      <c r="G15" s="182" t="s">
        <v>1712</v>
      </c>
      <c r="H15" s="80" t="s">
        <v>1713</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1952</v>
      </c>
      <c r="B16" s="80">
        <v>8</v>
      </c>
      <c r="C16" s="80">
        <v>8</v>
      </c>
      <c r="D16" s="80">
        <v>1</v>
      </c>
      <c r="E16" s="80">
        <v>2011</v>
      </c>
      <c r="F16" s="80" t="s">
        <v>87</v>
      </c>
      <c r="G16" s="182" t="s">
        <v>1712</v>
      </c>
      <c r="H16" s="80" t="s">
        <v>1713</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1953</v>
      </c>
      <c r="B17" s="80">
        <v>9</v>
      </c>
      <c r="C17" s="80">
        <v>9</v>
      </c>
      <c r="D17" s="80">
        <v>1</v>
      </c>
      <c r="E17" s="80">
        <v>2012</v>
      </c>
      <c r="F17" s="80" t="s">
        <v>88</v>
      </c>
      <c r="G17" s="182" t="s">
        <v>1712</v>
      </c>
      <c r="H17" s="80" t="s">
        <v>1713</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1954</v>
      </c>
      <c r="B18" s="80">
        <v>10</v>
      </c>
      <c r="C18" s="80">
        <v>10</v>
      </c>
      <c r="D18" s="80">
        <v>1</v>
      </c>
      <c r="E18" s="80">
        <v>2013</v>
      </c>
      <c r="F18" s="80" t="s">
        <v>89</v>
      </c>
      <c r="G18" s="182" t="s">
        <v>1712</v>
      </c>
      <c r="H18" s="80" t="s">
        <v>1713</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1955</v>
      </c>
      <c r="B19" s="80">
        <v>11</v>
      </c>
      <c r="C19" s="80">
        <v>11</v>
      </c>
      <c r="D19" s="80">
        <v>1</v>
      </c>
      <c r="E19" s="80">
        <v>2014</v>
      </c>
      <c r="F19" s="80" t="s">
        <v>90</v>
      </c>
      <c r="G19" s="182" t="s">
        <v>1712</v>
      </c>
      <c r="H19" s="80" t="s">
        <v>1713</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1956</v>
      </c>
      <c r="B20" s="80">
        <v>12</v>
      </c>
      <c r="C20" s="80">
        <v>12</v>
      </c>
      <c r="D20" s="80">
        <v>1</v>
      </c>
      <c r="E20" s="80">
        <v>2015</v>
      </c>
      <c r="F20" s="80" t="s">
        <v>91</v>
      </c>
      <c r="G20" s="182" t="s">
        <v>1712</v>
      </c>
      <c r="H20" s="80" t="s">
        <v>1713</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1957</v>
      </c>
      <c r="B21" s="80">
        <v>13</v>
      </c>
      <c r="C21" s="80">
        <v>13</v>
      </c>
      <c r="D21" s="80">
        <v>1</v>
      </c>
      <c r="E21" s="80">
        <v>2016</v>
      </c>
      <c r="F21" s="80" t="s">
        <v>92</v>
      </c>
      <c r="G21" s="182" t="s">
        <v>1712</v>
      </c>
      <c r="H21" s="80" t="s">
        <v>1713</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1958</v>
      </c>
      <c r="B22" s="80">
        <v>14</v>
      </c>
      <c r="C22" s="80">
        <v>14</v>
      </c>
      <c r="D22" s="80">
        <v>1</v>
      </c>
      <c r="E22" s="80">
        <v>2017</v>
      </c>
      <c r="F22" s="80" t="s">
        <v>71</v>
      </c>
      <c r="G22" s="182" t="s">
        <v>1712</v>
      </c>
      <c r="H22" s="80" t="s">
        <v>1713</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1959</v>
      </c>
      <c r="B23" s="80">
        <v>15</v>
      </c>
      <c r="C23" s="80">
        <v>15</v>
      </c>
      <c r="D23" s="80">
        <v>1</v>
      </c>
      <c r="E23" s="80">
        <v>2018</v>
      </c>
      <c r="F23" s="80" t="s">
        <v>93</v>
      </c>
      <c r="G23" s="182" t="s">
        <v>1712</v>
      </c>
      <c r="H23" s="80" t="s">
        <v>1713</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1960</v>
      </c>
      <c r="B24" s="80">
        <v>16</v>
      </c>
      <c r="C24" s="80">
        <v>16</v>
      </c>
      <c r="D24" s="80">
        <v>1</v>
      </c>
      <c r="E24" s="80">
        <v>2019</v>
      </c>
      <c r="F24" s="80" t="s">
        <v>73</v>
      </c>
      <c r="G24" s="182" t="s">
        <v>1712</v>
      </c>
      <c r="H24" s="80" t="s">
        <v>1713</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1961</v>
      </c>
      <c r="B25" s="80">
        <v>17</v>
      </c>
      <c r="C25" s="80">
        <v>17</v>
      </c>
      <c r="D25" s="80">
        <v>1</v>
      </c>
      <c r="E25" s="80">
        <v>2020</v>
      </c>
      <c r="F25" s="80" t="s">
        <v>218</v>
      </c>
      <c r="G25" s="182" t="s">
        <v>1712</v>
      </c>
      <c r="H25" s="80" t="s">
        <v>1713</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1687</v>
      </c>
      <c r="B10" s="80">
        <v>2</v>
      </c>
      <c r="C10" s="80">
        <v>18</v>
      </c>
      <c r="D10" s="80">
        <v>2</v>
      </c>
      <c r="E10" s="80">
        <v>2022</v>
      </c>
      <c r="F10" s="80" t="s">
        <v>568</v>
      </c>
      <c r="G10" s="182" t="s">
        <v>1688</v>
      </c>
      <c r="H10" s="80" t="s">
        <v>1689</v>
      </c>
      <c r="I10" s="173"/>
      <c r="J10" s="83">
        <v>40390</v>
      </c>
      <c r="K10" s="81">
        <v>44066415</v>
      </c>
      <c r="L10" s="81">
        <v>1315441</v>
      </c>
      <c r="M10" s="81">
        <v>1434012066</v>
      </c>
      <c r="N10" s="81">
        <v>1113700</v>
      </c>
      <c r="O10" s="81">
        <v>2787901006</v>
      </c>
      <c r="P10" s="81">
        <v>10726</v>
      </c>
      <c r="Q10" s="81">
        <v>63620568</v>
      </c>
      <c r="R10" s="81">
        <v>0</v>
      </c>
      <c r="S10" s="81">
        <v>0</v>
      </c>
      <c r="T10" s="81">
        <v>0</v>
      </c>
      <c r="U10" s="81">
        <v>0</v>
      </c>
      <c r="V10" s="81">
        <v>6</v>
      </c>
      <c r="W10" s="81">
        <v>0</v>
      </c>
      <c r="X10" s="81">
        <v>0</v>
      </c>
      <c r="Y10" s="81">
        <v>35075</v>
      </c>
      <c r="Z10" s="81">
        <v>4329635130.000001</v>
      </c>
      <c r="AA10" s="81">
        <v>15501385</v>
      </c>
      <c r="AB10" s="81">
        <v>215130410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1690</v>
      </c>
      <c r="B11" s="80">
        <v>3</v>
      </c>
      <c r="C11" s="80">
        <v>18</v>
      </c>
      <c r="D11" s="80">
        <v>3</v>
      </c>
      <c r="E11" s="80">
        <v>2022</v>
      </c>
      <c r="F11" s="80" t="s">
        <v>568</v>
      </c>
      <c r="G11" s="182" t="s">
        <v>1691</v>
      </c>
      <c r="H11" s="80" t="s">
        <v>1692</v>
      </c>
      <c r="I11" s="173"/>
      <c r="J11" s="83">
        <v>62781</v>
      </c>
      <c r="K11" s="81">
        <v>77112201</v>
      </c>
      <c r="L11" s="81">
        <v>987446</v>
      </c>
      <c r="M11" s="81">
        <v>1205548635</v>
      </c>
      <c r="N11" s="81">
        <v>1331300</v>
      </c>
      <c r="O11" s="81">
        <v>2960047016</v>
      </c>
      <c r="P11" s="81">
        <v>383</v>
      </c>
      <c r="Q11" s="81">
        <v>1894317</v>
      </c>
      <c r="R11" s="81">
        <v>0</v>
      </c>
      <c r="S11" s="81">
        <v>0</v>
      </c>
      <c r="T11" s="81">
        <v>0</v>
      </c>
      <c r="U11" s="81">
        <v>0</v>
      </c>
      <c r="V11" s="81">
        <v>12421</v>
      </c>
      <c r="W11" s="81">
        <v>0</v>
      </c>
      <c r="X11" s="81">
        <v>0</v>
      </c>
      <c r="Y11" s="81">
        <v>76166798</v>
      </c>
      <c r="Z11" s="81">
        <v>4320768967</v>
      </c>
      <c r="AA11" s="81">
        <v>19162300</v>
      </c>
      <c r="AB11" s="81">
        <v>233689739.99999997</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1693</v>
      </c>
      <c r="B12" s="80">
        <v>4</v>
      </c>
      <c r="C12" s="80">
        <v>18</v>
      </c>
      <c r="D12" s="80">
        <v>4</v>
      </c>
      <c r="E12" s="80">
        <v>2022</v>
      </c>
      <c r="F12" s="80" t="s">
        <v>568</v>
      </c>
      <c r="G12" s="182" t="s">
        <v>1694</v>
      </c>
      <c r="H12" s="80" t="s">
        <v>1695</v>
      </c>
      <c r="I12" s="173"/>
      <c r="J12" s="83">
        <v>83657</v>
      </c>
      <c r="K12" s="81">
        <v>102549221</v>
      </c>
      <c r="L12" s="81">
        <v>2214880</v>
      </c>
      <c r="M12" s="81">
        <v>2699820909</v>
      </c>
      <c r="N12" s="81">
        <v>704500</v>
      </c>
      <c r="O12" s="81">
        <v>1671111935.0000002</v>
      </c>
      <c r="P12" s="81">
        <v>0</v>
      </c>
      <c r="Q12" s="81">
        <v>0</v>
      </c>
      <c r="R12" s="81">
        <v>0</v>
      </c>
      <c r="S12" s="81">
        <v>0</v>
      </c>
      <c r="T12" s="81">
        <v>0</v>
      </c>
      <c r="U12" s="81">
        <v>298</v>
      </c>
      <c r="V12" s="81">
        <v>13708</v>
      </c>
      <c r="W12" s="81">
        <v>0</v>
      </c>
      <c r="X12" s="81">
        <v>1827581</v>
      </c>
      <c r="Y12" s="81">
        <v>84059909</v>
      </c>
      <c r="Z12" s="81">
        <v>4559369555</v>
      </c>
      <c r="AA12" s="81">
        <v>42052915</v>
      </c>
      <c r="AB12" s="81">
        <v>434429056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1696</v>
      </c>
      <c r="B13" s="80">
        <v>5</v>
      </c>
      <c r="C13" s="80">
        <v>18</v>
      </c>
      <c r="D13" s="80">
        <v>5</v>
      </c>
      <c r="E13" s="80">
        <v>2022</v>
      </c>
      <c r="F13" s="80" t="s">
        <v>568</v>
      </c>
      <c r="G13" s="182" t="s">
        <v>1697</v>
      </c>
      <c r="H13" s="80" t="s">
        <v>1698</v>
      </c>
      <c r="I13" s="173"/>
      <c r="J13" s="83">
        <v>53024</v>
      </c>
      <c r="K13" s="81">
        <v>57270640</v>
      </c>
      <c r="L13" s="81">
        <v>1502824</v>
      </c>
      <c r="M13" s="81">
        <v>1621703242</v>
      </c>
      <c r="N13" s="81">
        <v>2157100</v>
      </c>
      <c r="O13" s="81">
        <v>5740218311</v>
      </c>
      <c r="P13" s="81">
        <v>17597</v>
      </c>
      <c r="Q13" s="81">
        <v>113963607.00000001</v>
      </c>
      <c r="R13" s="81">
        <v>0</v>
      </c>
      <c r="S13" s="81">
        <v>0</v>
      </c>
      <c r="T13" s="81">
        <v>0</v>
      </c>
      <c r="U13" s="81">
        <v>0</v>
      </c>
      <c r="V13" s="81">
        <v>0</v>
      </c>
      <c r="W13" s="81">
        <v>0</v>
      </c>
      <c r="X13" s="81">
        <v>0</v>
      </c>
      <c r="Y13" s="81">
        <v>0</v>
      </c>
      <c r="Z13" s="81">
        <v>7533155800</v>
      </c>
      <c r="AA13" s="81">
        <v>19375751</v>
      </c>
      <c r="AB13" s="81">
        <v>295252647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1699</v>
      </c>
      <c r="B14" s="80">
        <v>6</v>
      </c>
      <c r="C14" s="80">
        <v>18</v>
      </c>
      <c r="D14" s="80">
        <v>6</v>
      </c>
      <c r="E14" s="80">
        <v>2022</v>
      </c>
      <c r="F14" s="80" t="s">
        <v>568</v>
      </c>
      <c r="G14" s="182" t="s">
        <v>1700</v>
      </c>
      <c r="H14" s="80" t="s">
        <v>1701</v>
      </c>
      <c r="I14" s="173"/>
      <c r="J14" s="83">
        <v>104619</v>
      </c>
      <c r="K14" s="81">
        <v>131170646</v>
      </c>
      <c r="L14" s="81">
        <v>1832690</v>
      </c>
      <c r="M14" s="81">
        <v>2281071643.9999995</v>
      </c>
      <c r="N14" s="81">
        <v>468100</v>
      </c>
      <c r="O14" s="81">
        <v>1085143350</v>
      </c>
      <c r="P14" s="81">
        <v>5716</v>
      </c>
      <c r="Q14" s="81">
        <v>31250269</v>
      </c>
      <c r="R14" s="81">
        <v>0</v>
      </c>
      <c r="S14" s="81">
        <v>0</v>
      </c>
      <c r="T14" s="81">
        <v>0</v>
      </c>
      <c r="U14" s="81">
        <v>0</v>
      </c>
      <c r="V14" s="81">
        <v>55</v>
      </c>
      <c r="W14" s="81">
        <v>0</v>
      </c>
      <c r="X14" s="81">
        <v>0</v>
      </c>
      <c r="Y14" s="81">
        <v>339958.00000000006</v>
      </c>
      <c r="Z14" s="81">
        <v>3528975866.9999995</v>
      </c>
      <c r="AA14" s="81">
        <v>54476656.999999993</v>
      </c>
      <c r="AB14" s="81">
        <v>687752552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1702</v>
      </c>
      <c r="B15" s="80">
        <v>7</v>
      </c>
      <c r="C15" s="80">
        <v>18</v>
      </c>
      <c r="D15" s="80">
        <v>7</v>
      </c>
      <c r="E15" s="80">
        <v>2022</v>
      </c>
      <c r="F15" s="80" t="s">
        <v>568</v>
      </c>
      <c r="G15" s="182" t="s">
        <v>1703</v>
      </c>
      <c r="H15" s="80" t="s">
        <v>1704</v>
      </c>
      <c r="I15" s="173"/>
      <c r="J15" s="83">
        <v>49835</v>
      </c>
      <c r="K15" s="81">
        <v>53780839</v>
      </c>
      <c r="L15" s="81">
        <v>339147</v>
      </c>
      <c r="M15" s="81">
        <v>365840949</v>
      </c>
      <c r="N15" s="81">
        <v>356200</v>
      </c>
      <c r="O15" s="81">
        <v>817789320</v>
      </c>
      <c r="P15" s="81">
        <v>363</v>
      </c>
      <c r="Q15" s="81">
        <v>2239943.0000000005</v>
      </c>
      <c r="R15" s="81">
        <v>0</v>
      </c>
      <c r="S15" s="81">
        <v>0</v>
      </c>
      <c r="T15" s="81">
        <v>0</v>
      </c>
      <c r="U15" s="81">
        <v>0</v>
      </c>
      <c r="V15" s="81">
        <v>50</v>
      </c>
      <c r="W15" s="81">
        <v>0</v>
      </c>
      <c r="X15" s="81">
        <v>0</v>
      </c>
      <c r="Y15" s="81">
        <v>308562</v>
      </c>
      <c r="Z15" s="81">
        <v>1239959613</v>
      </c>
      <c r="AA15" s="81">
        <v>68897446</v>
      </c>
      <c r="AB15" s="81">
        <v>426153737</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1705</v>
      </c>
      <c r="B16" s="80">
        <v>8</v>
      </c>
      <c r="C16" s="80">
        <v>18</v>
      </c>
      <c r="D16" s="80">
        <v>8</v>
      </c>
      <c r="E16" s="80">
        <v>2022</v>
      </c>
      <c r="F16" s="80" t="s">
        <v>568</v>
      </c>
      <c r="G16" s="182" t="s">
        <v>1706</v>
      </c>
      <c r="H16" s="80" t="s">
        <v>1707</v>
      </c>
      <c r="I16" s="173"/>
      <c r="J16" s="83">
        <v>42280</v>
      </c>
      <c r="K16" s="81">
        <v>54524612.999999993</v>
      </c>
      <c r="L16" s="81">
        <v>667727</v>
      </c>
      <c r="M16" s="81">
        <v>852933545.00000012</v>
      </c>
      <c r="N16" s="81">
        <v>754600</v>
      </c>
      <c r="O16" s="81">
        <v>2443951717.0000005</v>
      </c>
      <c r="P16" s="81">
        <v>6505</v>
      </c>
      <c r="Q16" s="81">
        <v>35630402</v>
      </c>
      <c r="R16" s="81">
        <v>0</v>
      </c>
      <c r="S16" s="81">
        <v>0</v>
      </c>
      <c r="T16" s="81">
        <v>0</v>
      </c>
      <c r="U16" s="81">
        <v>0</v>
      </c>
      <c r="V16" s="81">
        <v>230</v>
      </c>
      <c r="W16" s="81">
        <v>0</v>
      </c>
      <c r="X16" s="81">
        <v>0</v>
      </c>
      <c r="Y16" s="81">
        <v>1413058</v>
      </c>
      <c r="Z16" s="81">
        <v>3388453335</v>
      </c>
      <c r="AA16" s="81">
        <v>17985727</v>
      </c>
      <c r="AB16" s="81">
        <v>253428627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1708</v>
      </c>
      <c r="B17" s="80">
        <v>9</v>
      </c>
      <c r="C17" s="80">
        <v>18</v>
      </c>
      <c r="D17" s="80">
        <v>9</v>
      </c>
      <c r="E17" s="80">
        <v>2022</v>
      </c>
      <c r="F17" s="80" t="s">
        <v>568</v>
      </c>
      <c r="G17" s="182" t="s">
        <v>1709</v>
      </c>
      <c r="H17" s="80" t="s">
        <v>1710</v>
      </c>
      <c r="I17" s="173"/>
      <c r="J17" s="83">
        <v>22651</v>
      </c>
      <c r="K17" s="81">
        <v>26059051</v>
      </c>
      <c r="L17" s="81">
        <v>182872</v>
      </c>
      <c r="M17" s="81">
        <v>210218486.99999997</v>
      </c>
      <c r="N17" s="81">
        <v>794300</v>
      </c>
      <c r="O17" s="81">
        <v>2667447549</v>
      </c>
      <c r="P17" s="81">
        <v>1932</v>
      </c>
      <c r="Q17" s="81">
        <v>12511292</v>
      </c>
      <c r="R17" s="81">
        <v>0</v>
      </c>
      <c r="S17" s="81">
        <v>0</v>
      </c>
      <c r="T17" s="81">
        <v>0</v>
      </c>
      <c r="U17" s="81">
        <v>0</v>
      </c>
      <c r="V17" s="81">
        <v>179</v>
      </c>
      <c r="W17" s="81">
        <v>0</v>
      </c>
      <c r="X17" s="81">
        <v>0</v>
      </c>
      <c r="Y17" s="81">
        <v>1098854</v>
      </c>
      <c r="Z17" s="81">
        <v>2917335233</v>
      </c>
      <c r="AA17" s="81">
        <v>10980961</v>
      </c>
      <c r="AB17" s="81">
        <v>145211627</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1711</v>
      </c>
      <c r="B18" s="80">
        <v>10</v>
      </c>
      <c r="C18" s="80">
        <v>18</v>
      </c>
      <c r="D18" s="80">
        <v>10</v>
      </c>
      <c r="E18" s="80">
        <v>2022</v>
      </c>
      <c r="F18" s="80" t="s">
        <v>568</v>
      </c>
      <c r="G18" s="182" t="s">
        <v>1712</v>
      </c>
      <c r="H18" s="80" t="s">
        <v>1713</v>
      </c>
      <c r="I18" s="173"/>
      <c r="J18" s="83">
        <v>54741</v>
      </c>
      <c r="K18" s="81">
        <v>62031672</v>
      </c>
      <c r="L18" s="81">
        <v>871881</v>
      </c>
      <c r="M18" s="81">
        <v>982964777</v>
      </c>
      <c r="N18" s="81">
        <v>1105900</v>
      </c>
      <c r="O18" s="81">
        <v>2854906679</v>
      </c>
      <c r="P18" s="81">
        <v>852</v>
      </c>
      <c r="Q18" s="81">
        <v>5520020.0000000009</v>
      </c>
      <c r="R18" s="81">
        <v>0</v>
      </c>
      <c r="S18" s="81">
        <v>0</v>
      </c>
      <c r="T18" s="81">
        <v>0</v>
      </c>
      <c r="U18" s="81">
        <v>0</v>
      </c>
      <c r="V18" s="81">
        <v>489</v>
      </c>
      <c r="W18" s="81">
        <v>0</v>
      </c>
      <c r="X18" s="81">
        <v>0</v>
      </c>
      <c r="Y18" s="81">
        <v>2999039</v>
      </c>
      <c r="Z18" s="81">
        <v>3908422186.9999995</v>
      </c>
      <c r="AA18" s="81">
        <v>22526168</v>
      </c>
      <c r="AB18" s="81">
        <v>305531474</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1714</v>
      </c>
      <c r="B19" s="80">
        <v>11</v>
      </c>
      <c r="C19" s="80">
        <v>18</v>
      </c>
      <c r="D19" s="80">
        <v>11</v>
      </c>
      <c r="E19" s="80">
        <v>2022</v>
      </c>
      <c r="F19" s="80" t="s">
        <v>568</v>
      </c>
      <c r="G19" s="182" t="s">
        <v>1715</v>
      </c>
      <c r="H19" s="80" t="s">
        <v>1716</v>
      </c>
      <c r="I19" s="173"/>
      <c r="J19" s="83">
        <v>23472</v>
      </c>
      <c r="K19" s="81">
        <v>25579759.999999996</v>
      </c>
      <c r="L19" s="81">
        <v>285388</v>
      </c>
      <c r="M19" s="81">
        <v>310564508</v>
      </c>
      <c r="N19" s="81">
        <v>231500</v>
      </c>
      <c r="O19" s="81">
        <v>543010092</v>
      </c>
      <c r="P19" s="81">
        <v>4419</v>
      </c>
      <c r="Q19" s="81">
        <v>27928908</v>
      </c>
      <c r="R19" s="81">
        <v>0</v>
      </c>
      <c r="S19" s="81">
        <v>0</v>
      </c>
      <c r="T19" s="81">
        <v>0</v>
      </c>
      <c r="U19" s="81">
        <v>0</v>
      </c>
      <c r="V19" s="81">
        <v>35</v>
      </c>
      <c r="W19" s="81">
        <v>0</v>
      </c>
      <c r="X19" s="81">
        <v>0</v>
      </c>
      <c r="Y19" s="81">
        <v>216582</v>
      </c>
      <c r="Z19" s="81">
        <v>907299850</v>
      </c>
      <c r="AA19" s="81">
        <v>14583670.000000002</v>
      </c>
      <c r="AB19" s="81">
        <v>212390473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1717</v>
      </c>
      <c r="B20" s="80">
        <v>12</v>
      </c>
      <c r="C20" s="80">
        <v>18</v>
      </c>
      <c r="D20" s="80">
        <v>12</v>
      </c>
      <c r="E20" s="80">
        <v>2022</v>
      </c>
      <c r="F20" s="80" t="s">
        <v>568</v>
      </c>
      <c r="G20" s="182" t="s">
        <v>1718</v>
      </c>
      <c r="H20" s="80" t="s">
        <v>1719</v>
      </c>
      <c r="I20" s="173"/>
      <c r="J20" s="83">
        <v>37271</v>
      </c>
      <c r="K20" s="81">
        <v>41182369</v>
      </c>
      <c r="L20" s="81">
        <v>281307</v>
      </c>
      <c r="M20" s="81">
        <v>310666487</v>
      </c>
      <c r="N20" s="81">
        <v>2274900</v>
      </c>
      <c r="O20" s="81">
        <v>7024251927</v>
      </c>
      <c r="P20" s="81">
        <v>21216</v>
      </c>
      <c r="Q20" s="81">
        <v>130912957</v>
      </c>
      <c r="R20" s="81">
        <v>0</v>
      </c>
      <c r="S20" s="81">
        <v>0</v>
      </c>
      <c r="T20" s="81">
        <v>0</v>
      </c>
      <c r="U20" s="81">
        <v>0</v>
      </c>
      <c r="V20" s="81">
        <v>0</v>
      </c>
      <c r="W20" s="81">
        <v>0</v>
      </c>
      <c r="X20" s="81">
        <v>0</v>
      </c>
      <c r="Y20" s="81">
        <v>0</v>
      </c>
      <c r="Z20" s="81">
        <v>7507013740</v>
      </c>
      <c r="AA20" s="81">
        <v>18589505</v>
      </c>
      <c r="AB20" s="81">
        <v>260157332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1720</v>
      </c>
      <c r="B21" s="80">
        <v>13</v>
      </c>
      <c r="C21" s="80">
        <v>18</v>
      </c>
      <c r="D21" s="80">
        <v>13</v>
      </c>
      <c r="E21" s="80">
        <v>2022</v>
      </c>
      <c r="F21" s="80" t="s">
        <v>568</v>
      </c>
      <c r="G21" s="182" t="s">
        <v>1721</v>
      </c>
      <c r="H21" s="80" t="s">
        <v>1722</v>
      </c>
      <c r="I21" s="173"/>
      <c r="J21" s="83">
        <v>35077</v>
      </c>
      <c r="K21" s="81">
        <v>40894052</v>
      </c>
      <c r="L21" s="81">
        <v>295581</v>
      </c>
      <c r="M21" s="81">
        <v>343289592.99999994</v>
      </c>
      <c r="N21" s="81">
        <v>859900</v>
      </c>
      <c r="O21" s="81">
        <v>2156479253</v>
      </c>
      <c r="P21" s="81">
        <v>2840</v>
      </c>
      <c r="Q21" s="81">
        <v>17526179</v>
      </c>
      <c r="R21" s="81">
        <v>0</v>
      </c>
      <c r="S21" s="81">
        <v>0</v>
      </c>
      <c r="T21" s="81">
        <v>0</v>
      </c>
      <c r="U21" s="81">
        <v>0</v>
      </c>
      <c r="V21" s="81">
        <v>0</v>
      </c>
      <c r="W21" s="81">
        <v>0</v>
      </c>
      <c r="X21" s="81">
        <v>0</v>
      </c>
      <c r="Y21" s="81">
        <v>0</v>
      </c>
      <c r="Z21" s="81">
        <v>2558189077</v>
      </c>
      <c r="AA21" s="81">
        <v>18025911</v>
      </c>
      <c r="AB21" s="81">
        <v>255094389</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1723</v>
      </c>
      <c r="B22" s="80">
        <v>14</v>
      </c>
      <c r="C22" s="80">
        <v>18</v>
      </c>
      <c r="D22" s="80">
        <v>14</v>
      </c>
      <c r="E22" s="80">
        <v>2022</v>
      </c>
      <c r="F22" s="80" t="s">
        <v>568</v>
      </c>
      <c r="G22" s="182" t="s">
        <v>1724</v>
      </c>
      <c r="H22" s="80" t="s">
        <v>1725</v>
      </c>
      <c r="I22" s="173"/>
      <c r="J22" s="83">
        <v>36581</v>
      </c>
      <c r="K22" s="81">
        <v>45784785.000000007</v>
      </c>
      <c r="L22" s="81">
        <v>354938</v>
      </c>
      <c r="M22" s="81">
        <v>440465189</v>
      </c>
      <c r="N22" s="81">
        <v>380700</v>
      </c>
      <c r="O22" s="81">
        <v>1014798444</v>
      </c>
      <c r="P22" s="81">
        <v>2426</v>
      </c>
      <c r="Q22" s="81">
        <v>13263278</v>
      </c>
      <c r="R22" s="81">
        <v>0</v>
      </c>
      <c r="S22" s="81">
        <v>0</v>
      </c>
      <c r="T22" s="81">
        <v>0</v>
      </c>
      <c r="U22" s="81">
        <v>0</v>
      </c>
      <c r="V22" s="81">
        <v>30</v>
      </c>
      <c r="W22" s="81">
        <v>0</v>
      </c>
      <c r="X22" s="81">
        <v>0</v>
      </c>
      <c r="Y22" s="81">
        <v>181507</v>
      </c>
      <c r="Z22" s="81">
        <v>1514493203</v>
      </c>
      <c r="AA22" s="81">
        <v>18741035</v>
      </c>
      <c r="AB22" s="81">
        <v>251749514</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1726</v>
      </c>
      <c r="B23" s="80">
        <v>15</v>
      </c>
      <c r="C23" s="80">
        <v>18</v>
      </c>
      <c r="D23" s="80">
        <v>15</v>
      </c>
      <c r="E23" s="80">
        <v>2022</v>
      </c>
      <c r="F23" s="80" t="s">
        <v>568</v>
      </c>
      <c r="G23" s="182" t="s">
        <v>1727</v>
      </c>
      <c r="H23" s="80" t="s">
        <v>1728</v>
      </c>
      <c r="I23" s="173"/>
      <c r="J23" s="83">
        <v>33305</v>
      </c>
      <c r="K23" s="81">
        <v>39816794</v>
      </c>
      <c r="L23" s="81">
        <v>72013</v>
      </c>
      <c r="M23" s="81">
        <v>85647421.000000015</v>
      </c>
      <c r="N23" s="81">
        <v>575000</v>
      </c>
      <c r="O23" s="81">
        <v>1829952668.0000002</v>
      </c>
      <c r="P23" s="81">
        <v>8712</v>
      </c>
      <c r="Q23" s="81">
        <v>53754743.000000007</v>
      </c>
      <c r="R23" s="81">
        <v>0</v>
      </c>
      <c r="S23" s="81">
        <v>0</v>
      </c>
      <c r="T23" s="81">
        <v>0</v>
      </c>
      <c r="U23" s="81">
        <v>0</v>
      </c>
      <c r="V23" s="81">
        <v>170</v>
      </c>
      <c r="W23" s="81">
        <v>0</v>
      </c>
      <c r="X23" s="81">
        <v>0</v>
      </c>
      <c r="Y23" s="81">
        <v>1043912</v>
      </c>
      <c r="Z23" s="81">
        <v>2010215538.0000002</v>
      </c>
      <c r="AA23" s="81">
        <v>15246813</v>
      </c>
      <c r="AB23" s="81">
        <v>227873213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1729</v>
      </c>
      <c r="B24" s="80">
        <v>16</v>
      </c>
      <c r="C24" s="80">
        <v>18</v>
      </c>
      <c r="D24" s="80">
        <v>16</v>
      </c>
      <c r="E24" s="80">
        <v>2022</v>
      </c>
      <c r="F24" s="80" t="s">
        <v>568</v>
      </c>
      <c r="G24" s="182" t="s">
        <v>1730</v>
      </c>
      <c r="H24" s="80" t="s">
        <v>1731</v>
      </c>
      <c r="I24" s="173"/>
      <c r="J24" s="83">
        <v>147997</v>
      </c>
      <c r="K24" s="81">
        <v>179956054</v>
      </c>
      <c r="L24" s="81">
        <v>384646</v>
      </c>
      <c r="M24" s="81">
        <v>463757367.00000006</v>
      </c>
      <c r="N24" s="81">
        <v>718800</v>
      </c>
      <c r="O24" s="81">
        <v>1870341914</v>
      </c>
      <c r="P24" s="81">
        <v>4698</v>
      </c>
      <c r="Q24" s="81">
        <v>25648931</v>
      </c>
      <c r="R24" s="81">
        <v>0</v>
      </c>
      <c r="S24" s="81">
        <v>0</v>
      </c>
      <c r="T24" s="81">
        <v>2657</v>
      </c>
      <c r="U24" s="81">
        <v>1159</v>
      </c>
      <c r="V24" s="81">
        <v>2984</v>
      </c>
      <c r="W24" s="81">
        <v>17563819</v>
      </c>
      <c r="X24" s="81">
        <v>7106743.0000000009</v>
      </c>
      <c r="Y24" s="81">
        <v>18298624</v>
      </c>
      <c r="Z24" s="81">
        <v>2582673452</v>
      </c>
      <c r="AA24" s="81">
        <v>259003701</v>
      </c>
      <c r="AB24" s="81">
        <v>1220834805</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1732</v>
      </c>
      <c r="B25" s="80">
        <v>17</v>
      </c>
      <c r="C25" s="80">
        <v>18</v>
      </c>
      <c r="D25" s="80">
        <v>17</v>
      </c>
      <c r="E25" s="80">
        <v>2022</v>
      </c>
      <c r="F25" s="80" t="s">
        <v>568</v>
      </c>
      <c r="G25" s="182" t="s">
        <v>1733</v>
      </c>
      <c r="H25" s="80" t="s">
        <v>1734</v>
      </c>
      <c r="I25" s="173"/>
      <c r="J25" s="83">
        <v>35841</v>
      </c>
      <c r="K25" s="81">
        <v>41883102</v>
      </c>
      <c r="L25" s="81">
        <v>496349</v>
      </c>
      <c r="M25" s="81">
        <v>578717554</v>
      </c>
      <c r="N25" s="81">
        <v>829200</v>
      </c>
      <c r="O25" s="81">
        <v>2068898678</v>
      </c>
      <c r="P25" s="81">
        <v>3044</v>
      </c>
      <c r="Q25" s="81">
        <v>18781316.999999996</v>
      </c>
      <c r="R25" s="81">
        <v>0</v>
      </c>
      <c r="S25" s="81">
        <v>0</v>
      </c>
      <c r="T25" s="81">
        <v>0</v>
      </c>
      <c r="U25" s="81">
        <v>0</v>
      </c>
      <c r="V25" s="81">
        <v>0</v>
      </c>
      <c r="W25" s="81">
        <v>0</v>
      </c>
      <c r="X25" s="81">
        <v>0</v>
      </c>
      <c r="Y25" s="81">
        <v>0</v>
      </c>
      <c r="Z25" s="81">
        <v>2708280651</v>
      </c>
      <c r="AA25" s="81">
        <v>17305634</v>
      </c>
      <c r="AB25" s="81">
        <v>242903541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1735</v>
      </c>
      <c r="B26" s="80">
        <v>18</v>
      </c>
      <c r="C26" s="80">
        <v>18</v>
      </c>
      <c r="D26" s="80">
        <v>18</v>
      </c>
      <c r="E26" s="80">
        <v>2022</v>
      </c>
      <c r="F26" s="80" t="s">
        <v>568</v>
      </c>
      <c r="G26" s="182" t="s">
        <v>1736</v>
      </c>
      <c r="H26" s="80" t="s">
        <v>1737</v>
      </c>
      <c r="I26" s="173"/>
      <c r="J26" s="83">
        <v>184106</v>
      </c>
      <c r="K26" s="81">
        <v>232302498</v>
      </c>
      <c r="L26" s="81">
        <v>2730329</v>
      </c>
      <c r="M26" s="81">
        <v>3421810779</v>
      </c>
      <c r="N26" s="81">
        <v>1197200</v>
      </c>
      <c r="O26" s="81">
        <v>2962386612.0000005</v>
      </c>
      <c r="P26" s="81">
        <v>71844</v>
      </c>
      <c r="Q26" s="81">
        <v>432395554</v>
      </c>
      <c r="R26" s="81">
        <v>0</v>
      </c>
      <c r="S26" s="81">
        <v>0</v>
      </c>
      <c r="T26" s="81">
        <v>0</v>
      </c>
      <c r="U26" s="81">
        <v>0</v>
      </c>
      <c r="V26" s="81">
        <v>65</v>
      </c>
      <c r="W26" s="81">
        <v>0</v>
      </c>
      <c r="X26" s="81">
        <v>0</v>
      </c>
      <c r="Y26" s="81">
        <v>396863</v>
      </c>
      <c r="Z26" s="81">
        <v>7049292306</v>
      </c>
      <c r="AA26" s="81">
        <v>146701240</v>
      </c>
      <c r="AB26" s="81">
        <v>1117997377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1738</v>
      </c>
      <c r="B27" s="80">
        <v>19</v>
      </c>
      <c r="C27" s="80">
        <v>18</v>
      </c>
      <c r="D27" s="80">
        <v>19</v>
      </c>
      <c r="E27" s="80">
        <v>2022</v>
      </c>
      <c r="F27" s="80" t="s">
        <v>568</v>
      </c>
      <c r="G27" s="182" t="s">
        <v>1739</v>
      </c>
      <c r="H27" s="80" t="s">
        <v>1740</v>
      </c>
      <c r="I27" s="173"/>
      <c r="J27" s="83">
        <v>83836</v>
      </c>
      <c r="K27" s="81">
        <v>93964274</v>
      </c>
      <c r="L27" s="81">
        <v>1688462</v>
      </c>
      <c r="M27" s="81">
        <v>1892010735</v>
      </c>
      <c r="N27" s="81">
        <v>1728500</v>
      </c>
      <c r="O27" s="81">
        <v>4735357639.999999</v>
      </c>
      <c r="P27" s="81">
        <v>15650</v>
      </c>
      <c r="Q27" s="81">
        <v>101357634</v>
      </c>
      <c r="R27" s="81">
        <v>0</v>
      </c>
      <c r="S27" s="81">
        <v>0</v>
      </c>
      <c r="T27" s="81">
        <v>0</v>
      </c>
      <c r="U27" s="81">
        <v>0</v>
      </c>
      <c r="V27" s="81">
        <v>200</v>
      </c>
      <c r="W27" s="81">
        <v>0</v>
      </c>
      <c r="X27" s="81">
        <v>0</v>
      </c>
      <c r="Y27" s="81">
        <v>1224683</v>
      </c>
      <c r="Z27" s="81">
        <v>6823914965.999999</v>
      </c>
      <c r="AA27" s="81">
        <v>32980632</v>
      </c>
      <c r="AB27" s="81">
        <v>458067738</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1741</v>
      </c>
      <c r="B28" s="80">
        <v>20</v>
      </c>
      <c r="C28" s="80">
        <v>18</v>
      </c>
      <c r="D28" s="80">
        <v>20</v>
      </c>
      <c r="E28" s="80">
        <v>2022</v>
      </c>
      <c r="F28" s="80" t="s">
        <v>568</v>
      </c>
      <c r="G28" s="182" t="s">
        <v>1742</v>
      </c>
      <c r="H28" s="80" t="s">
        <v>1743</v>
      </c>
      <c r="I28" s="173"/>
      <c r="J28" s="83">
        <v>24244</v>
      </c>
      <c r="K28" s="81">
        <v>28905348</v>
      </c>
      <c r="L28" s="81">
        <v>372171</v>
      </c>
      <c r="M28" s="81">
        <v>442014783</v>
      </c>
      <c r="N28" s="81">
        <v>431000</v>
      </c>
      <c r="O28" s="81">
        <v>1052519781</v>
      </c>
      <c r="P28" s="81">
        <v>10867</v>
      </c>
      <c r="Q28" s="81">
        <v>63520800</v>
      </c>
      <c r="R28" s="81">
        <v>0</v>
      </c>
      <c r="S28" s="81">
        <v>0</v>
      </c>
      <c r="T28" s="81">
        <v>4278</v>
      </c>
      <c r="U28" s="81">
        <v>2007.0000000000002</v>
      </c>
      <c r="V28" s="81">
        <v>1602</v>
      </c>
      <c r="W28" s="81">
        <v>28208816</v>
      </c>
      <c r="X28" s="81">
        <v>12308396</v>
      </c>
      <c r="Y28" s="81">
        <v>9825916.9999999981</v>
      </c>
      <c r="Z28" s="81">
        <v>1637303841</v>
      </c>
      <c r="AA28" s="81">
        <v>12730970</v>
      </c>
      <c r="AB28" s="81">
        <v>168312327</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1744</v>
      </c>
      <c r="B29" s="80">
        <v>21</v>
      </c>
      <c r="C29" s="80">
        <v>18</v>
      </c>
      <c r="D29" s="80">
        <v>21</v>
      </c>
      <c r="E29" s="80">
        <v>2022</v>
      </c>
      <c r="F29" s="80" t="s">
        <v>568</v>
      </c>
      <c r="G29" s="182" t="s">
        <v>1745</v>
      </c>
      <c r="H29" s="80" t="s">
        <v>1746</v>
      </c>
      <c r="I29" s="173"/>
      <c r="J29" s="83">
        <v>178586</v>
      </c>
      <c r="K29" s="81">
        <v>218124789</v>
      </c>
      <c r="L29" s="81">
        <v>1456580</v>
      </c>
      <c r="M29" s="81">
        <v>1768282294</v>
      </c>
      <c r="N29" s="81">
        <v>1222800</v>
      </c>
      <c r="O29" s="81">
        <v>3078201973</v>
      </c>
      <c r="P29" s="81">
        <v>9139</v>
      </c>
      <c r="Q29" s="81">
        <v>54720248</v>
      </c>
      <c r="R29" s="81">
        <v>0</v>
      </c>
      <c r="S29" s="81">
        <v>0</v>
      </c>
      <c r="T29" s="81">
        <v>1006.9999999999999</v>
      </c>
      <c r="U29" s="81">
        <v>1926</v>
      </c>
      <c r="V29" s="81">
        <v>3382</v>
      </c>
      <c r="W29" s="81">
        <v>6280491</v>
      </c>
      <c r="X29" s="81">
        <v>11812685</v>
      </c>
      <c r="Y29" s="81">
        <v>20740632</v>
      </c>
      <c r="Z29" s="81">
        <v>5158163112</v>
      </c>
      <c r="AA29" s="81">
        <v>403867252.00000006</v>
      </c>
      <c r="AB29" s="81">
        <v>1894232295.0000002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1747</v>
      </c>
      <c r="B30" s="80">
        <v>22</v>
      </c>
      <c r="C30" s="80">
        <v>18</v>
      </c>
      <c r="D30" s="80">
        <v>22</v>
      </c>
      <c r="E30" s="80">
        <v>2022</v>
      </c>
      <c r="F30" s="80" t="s">
        <v>568</v>
      </c>
      <c r="G30" s="182" t="s">
        <v>1748</v>
      </c>
      <c r="H30" s="80" t="s">
        <v>1749</v>
      </c>
      <c r="I30" s="173"/>
      <c r="J30" s="83">
        <v>64468.999999999993</v>
      </c>
      <c r="K30" s="81">
        <v>78206248</v>
      </c>
      <c r="L30" s="81">
        <v>825952</v>
      </c>
      <c r="M30" s="81">
        <v>997149935</v>
      </c>
      <c r="N30" s="81">
        <v>145900</v>
      </c>
      <c r="O30" s="81">
        <v>375285265.00000006</v>
      </c>
      <c r="P30" s="81">
        <v>3569</v>
      </c>
      <c r="Q30" s="81">
        <v>21370654</v>
      </c>
      <c r="R30" s="81">
        <v>0</v>
      </c>
      <c r="S30" s="81">
        <v>0</v>
      </c>
      <c r="T30" s="81">
        <v>0</v>
      </c>
      <c r="U30" s="81">
        <v>65</v>
      </c>
      <c r="V30" s="81">
        <v>551</v>
      </c>
      <c r="W30" s="81">
        <v>0</v>
      </c>
      <c r="X30" s="81">
        <v>398580</v>
      </c>
      <c r="Y30" s="81">
        <v>3378487.0000000005</v>
      </c>
      <c r="Z30" s="81">
        <v>1475789169.0000002</v>
      </c>
      <c r="AA30" s="81">
        <v>77087416</v>
      </c>
      <c r="AB30" s="81">
        <v>482593885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1750</v>
      </c>
      <c r="B31" s="80">
        <v>23</v>
      </c>
      <c r="C31" s="80">
        <v>18</v>
      </c>
      <c r="D31" s="80">
        <v>23</v>
      </c>
      <c r="E31" s="80">
        <v>2022</v>
      </c>
      <c r="F31" s="80" t="s">
        <v>568</v>
      </c>
      <c r="G31" s="182" t="s">
        <v>1751</v>
      </c>
      <c r="H31" s="80" t="s">
        <v>1752</v>
      </c>
      <c r="I31" s="173"/>
      <c r="J31" s="83">
        <v>698472</v>
      </c>
      <c r="K31" s="81">
        <v>827983844.00000012</v>
      </c>
      <c r="L31" s="81">
        <v>472291</v>
      </c>
      <c r="M31" s="81">
        <v>554695182.99999988</v>
      </c>
      <c r="N31" s="81">
        <v>2789700</v>
      </c>
      <c r="O31" s="81">
        <v>6418562127</v>
      </c>
      <c r="P31" s="81">
        <v>152</v>
      </c>
      <c r="Q31" s="81">
        <v>827836.99999999988</v>
      </c>
      <c r="R31" s="81">
        <v>0</v>
      </c>
      <c r="S31" s="81">
        <v>0</v>
      </c>
      <c r="T31" s="81">
        <v>191223</v>
      </c>
      <c r="U31" s="81">
        <v>31989</v>
      </c>
      <c r="V31" s="81">
        <v>50249</v>
      </c>
      <c r="W31" s="81">
        <v>1332415767</v>
      </c>
      <c r="X31" s="81">
        <v>196157284</v>
      </c>
      <c r="Y31" s="81">
        <v>308126132</v>
      </c>
      <c r="Z31" s="81">
        <v>9638768174</v>
      </c>
      <c r="AA31" s="81">
        <v>1385092147</v>
      </c>
      <c r="AB31" s="81">
        <v>6132498438</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1753</v>
      </c>
      <c r="B32" s="80">
        <v>24</v>
      </c>
      <c r="C32" s="80">
        <v>18</v>
      </c>
      <c r="D32" s="80">
        <v>24</v>
      </c>
      <c r="E32" s="80">
        <v>2022</v>
      </c>
      <c r="F32" s="80" t="s">
        <v>568</v>
      </c>
      <c r="G32" s="182" t="s">
        <v>1754</v>
      </c>
      <c r="H32" s="80" t="s">
        <v>1755</v>
      </c>
      <c r="I32" s="173"/>
      <c r="J32" s="83">
        <v>37329</v>
      </c>
      <c r="K32" s="81">
        <v>44133590</v>
      </c>
      <c r="L32" s="81">
        <v>600416</v>
      </c>
      <c r="M32" s="81">
        <v>706652696</v>
      </c>
      <c r="N32" s="81">
        <v>324500</v>
      </c>
      <c r="O32" s="81">
        <v>782040276</v>
      </c>
      <c r="P32" s="81">
        <v>2105</v>
      </c>
      <c r="Q32" s="81">
        <v>12603627.000000002</v>
      </c>
      <c r="R32" s="81">
        <v>0</v>
      </c>
      <c r="S32" s="81">
        <v>0</v>
      </c>
      <c r="T32" s="81">
        <v>0</v>
      </c>
      <c r="U32" s="81">
        <v>0</v>
      </c>
      <c r="V32" s="81">
        <v>0</v>
      </c>
      <c r="W32" s="81">
        <v>0</v>
      </c>
      <c r="X32" s="81">
        <v>0</v>
      </c>
      <c r="Y32" s="81">
        <v>0</v>
      </c>
      <c r="Z32" s="81">
        <v>1545430189</v>
      </c>
      <c r="AA32" s="81">
        <v>17425721</v>
      </c>
      <c r="AB32" s="81">
        <v>216286883.99999997</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1756</v>
      </c>
      <c r="B33" s="80">
        <v>25</v>
      </c>
      <c r="C33" s="80">
        <v>18</v>
      </c>
      <c r="D33" s="80">
        <v>25</v>
      </c>
      <c r="E33" s="80">
        <v>2022</v>
      </c>
      <c r="F33" s="80" t="s">
        <v>568</v>
      </c>
      <c r="G33" s="182" t="s">
        <v>1757</v>
      </c>
      <c r="H33" s="80" t="s">
        <v>1758</v>
      </c>
      <c r="I33" s="173"/>
      <c r="J33" s="83">
        <v>145918</v>
      </c>
      <c r="K33" s="81">
        <v>173107288</v>
      </c>
      <c r="L33" s="81">
        <v>476102</v>
      </c>
      <c r="M33" s="81">
        <v>562311535.99999988</v>
      </c>
      <c r="N33" s="81">
        <v>98000</v>
      </c>
      <c r="O33" s="81">
        <v>268872006</v>
      </c>
      <c r="P33" s="81">
        <v>12723</v>
      </c>
      <c r="Q33" s="81">
        <v>78505610</v>
      </c>
      <c r="R33" s="81">
        <v>0</v>
      </c>
      <c r="S33" s="81">
        <v>0</v>
      </c>
      <c r="T33" s="81">
        <v>0</v>
      </c>
      <c r="U33" s="81">
        <v>0</v>
      </c>
      <c r="V33" s="81">
        <v>20</v>
      </c>
      <c r="W33" s="81">
        <v>0</v>
      </c>
      <c r="X33" s="81">
        <v>0</v>
      </c>
      <c r="Y33" s="81">
        <v>121414.00000000001</v>
      </c>
      <c r="Z33" s="81">
        <v>1082917853.9999998</v>
      </c>
      <c r="AA33" s="81">
        <v>126969373.99999999</v>
      </c>
      <c r="AB33" s="81">
        <v>1128829517</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1759</v>
      </c>
      <c r="B34" s="80">
        <v>26</v>
      </c>
      <c r="C34" s="80">
        <v>18</v>
      </c>
      <c r="D34" s="80">
        <v>26</v>
      </c>
      <c r="E34" s="80">
        <v>2022</v>
      </c>
      <c r="F34" s="80" t="s">
        <v>568</v>
      </c>
      <c r="G34" s="182" t="s">
        <v>1760</v>
      </c>
      <c r="H34" s="80" t="s">
        <v>1761</v>
      </c>
      <c r="I34" s="173"/>
      <c r="J34" s="83">
        <v>65942</v>
      </c>
      <c r="K34" s="81">
        <v>84259282.000000015</v>
      </c>
      <c r="L34" s="81">
        <v>2148450</v>
      </c>
      <c r="M34" s="81">
        <v>2730434795</v>
      </c>
      <c r="N34" s="81">
        <v>826700</v>
      </c>
      <c r="O34" s="81">
        <v>1963254027.9999998</v>
      </c>
      <c r="P34" s="81">
        <v>11602</v>
      </c>
      <c r="Q34" s="81">
        <v>70059140</v>
      </c>
      <c r="R34" s="81">
        <v>0</v>
      </c>
      <c r="S34" s="81">
        <v>0</v>
      </c>
      <c r="T34" s="81">
        <v>0</v>
      </c>
      <c r="U34" s="81">
        <v>0</v>
      </c>
      <c r="V34" s="81">
        <v>0</v>
      </c>
      <c r="W34" s="81">
        <v>0</v>
      </c>
      <c r="X34" s="81">
        <v>0</v>
      </c>
      <c r="Y34" s="81">
        <v>0</v>
      </c>
      <c r="Z34" s="81">
        <v>4848007245</v>
      </c>
      <c r="AA34" s="81">
        <v>22256191</v>
      </c>
      <c r="AB34" s="81">
        <v>275864613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1762</v>
      </c>
      <c r="B35" s="80">
        <v>27</v>
      </c>
      <c r="C35" s="80">
        <v>18</v>
      </c>
      <c r="D35" s="80">
        <v>27</v>
      </c>
      <c r="E35" s="80">
        <v>2022</v>
      </c>
      <c r="F35" s="80" t="s">
        <v>568</v>
      </c>
      <c r="G35" s="182" t="s">
        <v>1763</v>
      </c>
      <c r="H35" s="80" t="s">
        <v>1764</v>
      </c>
      <c r="I35" s="173"/>
      <c r="J35" s="83">
        <v>188074</v>
      </c>
      <c r="K35" s="81">
        <v>225167579</v>
      </c>
      <c r="L35" s="81">
        <v>331820</v>
      </c>
      <c r="M35" s="81">
        <v>393233116</v>
      </c>
      <c r="N35" s="81">
        <v>444900</v>
      </c>
      <c r="O35" s="81">
        <v>1216765191.0000002</v>
      </c>
      <c r="P35" s="81">
        <v>1435</v>
      </c>
      <c r="Q35" s="81">
        <v>7833147</v>
      </c>
      <c r="R35" s="81">
        <v>0</v>
      </c>
      <c r="S35" s="81">
        <v>0</v>
      </c>
      <c r="T35" s="81">
        <v>14524</v>
      </c>
      <c r="U35" s="81">
        <v>756</v>
      </c>
      <c r="V35" s="81">
        <v>710</v>
      </c>
      <c r="W35" s="81">
        <v>99910429.000000015</v>
      </c>
      <c r="X35" s="81">
        <v>4638490</v>
      </c>
      <c r="Y35" s="81">
        <v>4354211</v>
      </c>
      <c r="Z35" s="81">
        <v>1951902163.0000005</v>
      </c>
      <c r="AA35" s="81">
        <v>404639745.99999994</v>
      </c>
      <c r="AB35" s="81">
        <v>2339958271</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1640</v>
      </c>
      <c r="B36" s="80">
        <v>28</v>
      </c>
      <c r="C36" s="80">
        <v>18</v>
      </c>
      <c r="D36" s="80">
        <v>28</v>
      </c>
      <c r="E36" s="80">
        <v>2022</v>
      </c>
      <c r="F36" s="80" t="s">
        <v>568</v>
      </c>
      <c r="G36" s="182" t="s">
        <v>1637</v>
      </c>
      <c r="H36" s="80" t="s">
        <v>1638</v>
      </c>
      <c r="I36" s="173"/>
      <c r="J36" s="83">
        <v>939704</v>
      </c>
      <c r="K36" s="81">
        <v>1102522383</v>
      </c>
      <c r="L36" s="81">
        <v>712185</v>
      </c>
      <c r="M36" s="81">
        <v>831069069</v>
      </c>
      <c r="N36" s="81">
        <v>1994400</v>
      </c>
      <c r="O36" s="81">
        <v>5994159069</v>
      </c>
      <c r="P36" s="81">
        <v>15466</v>
      </c>
      <c r="Q36" s="81">
        <v>95243208</v>
      </c>
      <c r="R36" s="81">
        <v>0</v>
      </c>
      <c r="S36" s="81">
        <v>0</v>
      </c>
      <c r="T36" s="81">
        <v>305</v>
      </c>
      <c r="U36" s="81">
        <v>329</v>
      </c>
      <c r="V36" s="81">
        <v>437</v>
      </c>
      <c r="W36" s="81">
        <v>1934727</v>
      </c>
      <c r="X36" s="81">
        <v>2017428.0000000002</v>
      </c>
      <c r="Y36" s="81">
        <v>2678947.9999999995</v>
      </c>
      <c r="Z36" s="81">
        <v>8029624831.999999</v>
      </c>
      <c r="AA36" s="81">
        <v>2077034234</v>
      </c>
      <c r="AB36" s="81">
        <v>9678444777</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1765</v>
      </c>
      <c r="B37" s="80">
        <v>29</v>
      </c>
      <c r="C37" s="80">
        <v>18</v>
      </c>
      <c r="D37" s="80">
        <v>29</v>
      </c>
      <c r="E37" s="80">
        <v>2022</v>
      </c>
      <c r="F37" s="80" t="s">
        <v>568</v>
      </c>
      <c r="G37" s="182" t="s">
        <v>1766</v>
      </c>
      <c r="H37" s="80" t="s">
        <v>1767</v>
      </c>
      <c r="I37" s="173"/>
      <c r="J37" s="83">
        <v>136351</v>
      </c>
      <c r="K37" s="81">
        <v>172508640</v>
      </c>
      <c r="L37" s="81">
        <v>2961404</v>
      </c>
      <c r="M37" s="81">
        <v>3721324910.9999995</v>
      </c>
      <c r="N37" s="81">
        <v>1560500</v>
      </c>
      <c r="O37" s="81">
        <v>3594345910</v>
      </c>
      <c r="P37" s="81">
        <v>19909</v>
      </c>
      <c r="Q37" s="81">
        <v>115557436</v>
      </c>
      <c r="R37" s="81">
        <v>0</v>
      </c>
      <c r="S37" s="81">
        <v>0</v>
      </c>
      <c r="T37" s="81">
        <v>0</v>
      </c>
      <c r="U37" s="81">
        <v>0</v>
      </c>
      <c r="V37" s="81">
        <v>1448</v>
      </c>
      <c r="W37" s="81">
        <v>0</v>
      </c>
      <c r="X37" s="81">
        <v>0</v>
      </c>
      <c r="Y37" s="81">
        <v>8880362</v>
      </c>
      <c r="Z37" s="81">
        <v>7612617259</v>
      </c>
      <c r="AA37" s="81">
        <v>52598055</v>
      </c>
      <c r="AB37" s="81">
        <v>653102527</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1768</v>
      </c>
      <c r="B38" s="80">
        <v>30</v>
      </c>
      <c r="C38" s="80">
        <v>18</v>
      </c>
      <c r="D38" s="80">
        <v>30</v>
      </c>
      <c r="E38" s="80">
        <v>2022</v>
      </c>
      <c r="F38" s="80" t="s">
        <v>568</v>
      </c>
      <c r="G38" s="182" t="s">
        <v>1769</v>
      </c>
      <c r="H38" s="80" t="s">
        <v>1770</v>
      </c>
      <c r="I38" s="173"/>
      <c r="J38" s="83">
        <v>58504</v>
      </c>
      <c r="K38" s="81">
        <v>73676111.999999985</v>
      </c>
      <c r="L38" s="81">
        <v>1321164</v>
      </c>
      <c r="M38" s="81">
        <v>1651720488</v>
      </c>
      <c r="N38" s="81">
        <v>1336900</v>
      </c>
      <c r="O38" s="81">
        <v>2980159064</v>
      </c>
      <c r="P38" s="81">
        <v>8972</v>
      </c>
      <c r="Q38" s="81">
        <v>51690088</v>
      </c>
      <c r="R38" s="81">
        <v>0</v>
      </c>
      <c r="S38" s="81">
        <v>0</v>
      </c>
      <c r="T38" s="81">
        <v>0</v>
      </c>
      <c r="U38" s="81">
        <v>0</v>
      </c>
      <c r="V38" s="81">
        <v>2342</v>
      </c>
      <c r="W38" s="81">
        <v>0</v>
      </c>
      <c r="X38" s="81">
        <v>0</v>
      </c>
      <c r="Y38" s="81">
        <v>14362616</v>
      </c>
      <c r="Z38" s="81">
        <v>4771608368</v>
      </c>
      <c r="AA38" s="81">
        <v>21816945</v>
      </c>
      <c r="AB38" s="81">
        <v>266823935.99999997</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1771</v>
      </c>
      <c r="B39" s="80">
        <v>31</v>
      </c>
      <c r="C39" s="80">
        <v>18</v>
      </c>
      <c r="D39" s="80">
        <v>31</v>
      </c>
      <c r="E39" s="80">
        <v>2022</v>
      </c>
      <c r="F39" s="80" t="s">
        <v>568</v>
      </c>
      <c r="G39" s="182" t="s">
        <v>1772</v>
      </c>
      <c r="H39" s="80" t="s">
        <v>1773</v>
      </c>
      <c r="I39" s="173"/>
      <c r="J39" s="83">
        <v>30217</v>
      </c>
      <c r="K39" s="81">
        <v>34633052.000000007</v>
      </c>
      <c r="L39" s="81">
        <v>32986</v>
      </c>
      <c r="M39" s="81">
        <v>37750229</v>
      </c>
      <c r="N39" s="81">
        <v>493100</v>
      </c>
      <c r="O39" s="81">
        <v>1295619615</v>
      </c>
      <c r="P39" s="81">
        <v>6813</v>
      </c>
      <c r="Q39" s="81">
        <v>42037611</v>
      </c>
      <c r="R39" s="81">
        <v>0</v>
      </c>
      <c r="S39" s="81">
        <v>0</v>
      </c>
      <c r="T39" s="81">
        <v>0</v>
      </c>
      <c r="U39" s="81">
        <v>0</v>
      </c>
      <c r="V39" s="81">
        <v>0</v>
      </c>
      <c r="W39" s="81">
        <v>0</v>
      </c>
      <c r="X39" s="81">
        <v>0</v>
      </c>
      <c r="Y39" s="81">
        <v>0</v>
      </c>
      <c r="Z39" s="81">
        <v>1410040507</v>
      </c>
      <c r="AA39" s="81">
        <v>17532945</v>
      </c>
      <c r="AB39" s="81">
        <v>245075289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1774</v>
      </c>
      <c r="B40" s="80">
        <v>32</v>
      </c>
      <c r="C40" s="80">
        <v>18</v>
      </c>
      <c r="D40" s="80">
        <v>32</v>
      </c>
      <c r="E40" s="80">
        <v>2022</v>
      </c>
      <c r="F40" s="80" t="s">
        <v>568</v>
      </c>
      <c r="G40" s="182" t="s">
        <v>1775</v>
      </c>
      <c r="H40" s="80" t="s">
        <v>1776</v>
      </c>
      <c r="I40" s="173"/>
      <c r="J40" s="83">
        <v>208259</v>
      </c>
      <c r="K40" s="81">
        <v>241420301</v>
      </c>
      <c r="L40" s="81">
        <v>1113274</v>
      </c>
      <c r="M40" s="81">
        <v>1284537801.9999998</v>
      </c>
      <c r="N40" s="81">
        <v>1406100</v>
      </c>
      <c r="O40" s="81">
        <v>3932191957</v>
      </c>
      <c r="P40" s="81">
        <v>14916</v>
      </c>
      <c r="Q40" s="81">
        <v>88075954</v>
      </c>
      <c r="R40" s="81">
        <v>0</v>
      </c>
      <c r="S40" s="81">
        <v>0</v>
      </c>
      <c r="T40" s="81">
        <v>0</v>
      </c>
      <c r="U40" s="81">
        <v>19</v>
      </c>
      <c r="V40" s="81">
        <v>326</v>
      </c>
      <c r="W40" s="81">
        <v>0</v>
      </c>
      <c r="X40" s="81">
        <v>117733.99999999999</v>
      </c>
      <c r="Y40" s="81">
        <v>1999277</v>
      </c>
      <c r="Z40" s="81">
        <v>5548343025</v>
      </c>
      <c r="AA40" s="81">
        <v>430187646</v>
      </c>
      <c r="AB40" s="81">
        <v>2360366492</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1777</v>
      </c>
      <c r="B41" s="80">
        <v>33</v>
      </c>
      <c r="C41" s="80">
        <v>18</v>
      </c>
      <c r="D41" s="80">
        <v>33</v>
      </c>
      <c r="E41" s="80">
        <v>2022</v>
      </c>
      <c r="F41" s="80" t="s">
        <v>568</v>
      </c>
      <c r="G41" s="182" t="s">
        <v>1778</v>
      </c>
      <c r="H41" s="80" t="s">
        <v>1779</v>
      </c>
      <c r="I41" s="173"/>
      <c r="J41" s="83">
        <v>50492</v>
      </c>
      <c r="K41" s="81">
        <v>56795851</v>
      </c>
      <c r="L41" s="81">
        <v>144225</v>
      </c>
      <c r="M41" s="81">
        <v>162064203.00000003</v>
      </c>
      <c r="N41" s="81">
        <v>686000</v>
      </c>
      <c r="O41" s="81">
        <v>1925690554</v>
      </c>
      <c r="P41" s="81">
        <v>20313</v>
      </c>
      <c r="Q41" s="81">
        <v>125342686</v>
      </c>
      <c r="R41" s="81">
        <v>0</v>
      </c>
      <c r="S41" s="81">
        <v>0</v>
      </c>
      <c r="T41" s="81">
        <v>0</v>
      </c>
      <c r="U41" s="81">
        <v>0</v>
      </c>
      <c r="V41" s="81">
        <v>13</v>
      </c>
      <c r="W41" s="81">
        <v>0</v>
      </c>
      <c r="X41" s="81">
        <v>0</v>
      </c>
      <c r="Y41" s="81">
        <v>77263</v>
      </c>
      <c r="Z41" s="81">
        <v>2269970557</v>
      </c>
      <c r="AA41" s="81">
        <v>30130415</v>
      </c>
      <c r="AB41" s="81">
        <v>419926375</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1780</v>
      </c>
      <c r="B42" s="80">
        <v>34</v>
      </c>
      <c r="C42" s="80">
        <v>18</v>
      </c>
      <c r="D42" s="80">
        <v>34</v>
      </c>
      <c r="E42" s="80">
        <v>2022</v>
      </c>
      <c r="F42" s="80" t="s">
        <v>568</v>
      </c>
      <c r="G42" s="182" t="s">
        <v>1781</v>
      </c>
      <c r="H42" s="80" t="s">
        <v>1782</v>
      </c>
      <c r="I42" s="173"/>
      <c r="J42" s="83">
        <v>86853</v>
      </c>
      <c r="K42" s="81">
        <v>109594129</v>
      </c>
      <c r="L42" s="81">
        <v>1223190</v>
      </c>
      <c r="M42" s="81">
        <v>1531799345</v>
      </c>
      <c r="N42" s="81">
        <v>2201800</v>
      </c>
      <c r="O42" s="81">
        <v>5162483346</v>
      </c>
      <c r="P42" s="81">
        <v>3356</v>
      </c>
      <c r="Q42" s="81">
        <v>18323545.999999996</v>
      </c>
      <c r="R42" s="81">
        <v>0</v>
      </c>
      <c r="S42" s="81">
        <v>0</v>
      </c>
      <c r="T42" s="81">
        <v>0</v>
      </c>
      <c r="U42" s="81">
        <v>0</v>
      </c>
      <c r="V42" s="81">
        <v>9489</v>
      </c>
      <c r="W42" s="81">
        <v>0</v>
      </c>
      <c r="X42" s="81">
        <v>0</v>
      </c>
      <c r="Y42" s="81">
        <v>58185567.000000007</v>
      </c>
      <c r="Z42" s="81">
        <v>6880385932.999999</v>
      </c>
      <c r="AA42" s="81">
        <v>34567993</v>
      </c>
      <c r="AB42" s="81">
        <v>466046246.99999994</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1783</v>
      </c>
      <c r="B43" s="80">
        <v>35</v>
      </c>
      <c r="C43" s="80">
        <v>18</v>
      </c>
      <c r="D43" s="80">
        <v>35</v>
      </c>
      <c r="E43" s="80">
        <v>2022</v>
      </c>
      <c r="F43" s="80" t="s">
        <v>568</v>
      </c>
      <c r="G43" s="182" t="s">
        <v>1784</v>
      </c>
      <c r="H43" s="80" t="s">
        <v>1785</v>
      </c>
      <c r="I43" s="173"/>
      <c r="J43" s="83">
        <v>393863</v>
      </c>
      <c r="K43" s="81">
        <v>482421211</v>
      </c>
      <c r="L43" s="81">
        <v>70461</v>
      </c>
      <c r="M43" s="81">
        <v>85732482</v>
      </c>
      <c r="N43" s="81">
        <v>77000</v>
      </c>
      <c r="O43" s="81">
        <v>168740068</v>
      </c>
      <c r="P43" s="81">
        <v>429</v>
      </c>
      <c r="Q43" s="81">
        <v>2566648.0000000005</v>
      </c>
      <c r="R43" s="81">
        <v>0</v>
      </c>
      <c r="S43" s="81">
        <v>0</v>
      </c>
      <c r="T43" s="81">
        <v>126</v>
      </c>
      <c r="U43" s="81">
        <v>10</v>
      </c>
      <c r="V43" s="81">
        <v>38</v>
      </c>
      <c r="W43" s="81">
        <v>879644</v>
      </c>
      <c r="X43" s="81">
        <v>61320</v>
      </c>
      <c r="Y43" s="81">
        <v>234488</v>
      </c>
      <c r="Z43" s="81">
        <v>740635861</v>
      </c>
      <c r="AA43" s="81">
        <v>795817169</v>
      </c>
      <c r="AB43" s="81">
        <v>3725170227.0000005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1786</v>
      </c>
      <c r="B44" s="80">
        <v>36</v>
      </c>
      <c r="C44" s="80">
        <v>18</v>
      </c>
      <c r="D44" s="80">
        <v>36</v>
      </c>
      <c r="E44" s="80">
        <v>2022</v>
      </c>
      <c r="F44" s="80" t="s">
        <v>568</v>
      </c>
      <c r="G44" s="182" t="s">
        <v>1787</v>
      </c>
      <c r="H44" s="80" t="s">
        <v>1788</v>
      </c>
      <c r="I44" s="173"/>
      <c r="J44" s="83">
        <v>140408</v>
      </c>
      <c r="K44" s="81">
        <v>164361902</v>
      </c>
      <c r="L44" s="81">
        <v>903931</v>
      </c>
      <c r="M44" s="81">
        <v>1054130699</v>
      </c>
      <c r="N44" s="81">
        <v>1401900</v>
      </c>
      <c r="O44" s="81">
        <v>4259237275.0000005</v>
      </c>
      <c r="P44" s="81">
        <v>11391</v>
      </c>
      <c r="Q44" s="81">
        <v>70904235</v>
      </c>
      <c r="R44" s="81">
        <v>0</v>
      </c>
      <c r="S44" s="81">
        <v>0</v>
      </c>
      <c r="T44" s="81">
        <v>14069</v>
      </c>
      <c r="U44" s="81">
        <v>2162</v>
      </c>
      <c r="V44" s="81">
        <v>2746</v>
      </c>
      <c r="W44" s="81">
        <v>96465316</v>
      </c>
      <c r="X44" s="81">
        <v>13256647.999999998</v>
      </c>
      <c r="Y44" s="81">
        <v>16841415</v>
      </c>
      <c r="Z44" s="81">
        <v>5675197489.999999</v>
      </c>
      <c r="AA44" s="81">
        <v>56943041.000000007</v>
      </c>
      <c r="AB44" s="81">
        <v>855310169.99999988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1789</v>
      </c>
      <c r="B45" s="80">
        <v>37</v>
      </c>
      <c r="C45" s="80">
        <v>18</v>
      </c>
      <c r="D45" s="80">
        <v>37</v>
      </c>
      <c r="E45" s="80">
        <v>2022</v>
      </c>
      <c r="F45" s="80" t="s">
        <v>568</v>
      </c>
      <c r="G45" s="182" t="s">
        <v>1790</v>
      </c>
      <c r="H45" s="80" t="s">
        <v>1791</v>
      </c>
      <c r="I45" s="173"/>
      <c r="J45" s="83">
        <v>124012</v>
      </c>
      <c r="K45" s="81">
        <v>142338730</v>
      </c>
      <c r="L45" s="81">
        <v>2334603</v>
      </c>
      <c r="M45" s="81">
        <v>2668729932</v>
      </c>
      <c r="N45" s="81">
        <v>3766300</v>
      </c>
      <c r="O45" s="81">
        <v>10368648847.999998</v>
      </c>
      <c r="P45" s="81">
        <v>21130</v>
      </c>
      <c r="Q45" s="81">
        <v>135965183</v>
      </c>
      <c r="R45" s="81">
        <v>0</v>
      </c>
      <c r="S45" s="81">
        <v>0</v>
      </c>
      <c r="T45" s="81">
        <v>18137</v>
      </c>
      <c r="U45" s="81">
        <v>11461</v>
      </c>
      <c r="V45" s="81">
        <v>17456</v>
      </c>
      <c r="W45" s="81">
        <v>119274204</v>
      </c>
      <c r="X45" s="81">
        <v>70276890</v>
      </c>
      <c r="Y45" s="81">
        <v>107042400</v>
      </c>
      <c r="Z45" s="81">
        <v>13612276186.999996</v>
      </c>
      <c r="AA45" s="81">
        <v>142778703</v>
      </c>
      <c r="AB45" s="81">
        <v>892642201</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1792</v>
      </c>
      <c r="B190" s="80">
        <v>182</v>
      </c>
      <c r="C190" s="80">
        <v>16</v>
      </c>
      <c r="D190" s="80">
        <v>2</v>
      </c>
      <c r="E190" s="80">
        <v>2021</v>
      </c>
      <c r="F190" s="80" t="s">
        <v>75</v>
      </c>
      <c r="G190" s="182" t="s">
        <v>1688</v>
      </c>
      <c r="H190" s="80" t="s">
        <v>1689</v>
      </c>
      <c r="I190" s="173"/>
      <c r="J190" s="83"/>
      <c r="K190" s="81"/>
      <c r="L190" s="81"/>
      <c r="M190" s="81"/>
      <c r="N190" s="81"/>
      <c r="O190" s="81"/>
      <c r="P190" s="81"/>
      <c r="Q190" s="81"/>
      <c r="R190" s="81"/>
      <c r="S190" s="81"/>
      <c r="T190" s="81"/>
      <c r="U190" s="81"/>
      <c r="V190" s="81"/>
      <c r="W190" s="81"/>
      <c r="X190" s="81"/>
      <c r="Y190" s="81"/>
      <c r="Z190" s="81"/>
      <c r="AA190" s="81"/>
      <c r="AB190" s="81"/>
      <c r="AC190" s="82"/>
      <c r="AD190" s="81">
        <v>1435571.8469063609</v>
      </c>
      <c r="AE190" s="81">
        <v>390694.43543816119</v>
      </c>
      <c r="AF190" s="81">
        <v>1207381.7953569063</v>
      </c>
      <c r="AG190" s="81">
        <v>6822609.9753879532</v>
      </c>
      <c r="AH190" s="81">
        <v>6826690.4977752408</v>
      </c>
      <c r="AI190" s="81">
        <v>0</v>
      </c>
      <c r="AJ190" s="81">
        <v>0</v>
      </c>
      <c r="AK190" s="81">
        <v>472418.73222028266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1793</v>
      </c>
      <c r="B191" s="80">
        <v>183</v>
      </c>
      <c r="C191" s="80">
        <v>16</v>
      </c>
      <c r="D191" s="80">
        <v>3</v>
      </c>
      <c r="E191" s="80">
        <v>2021</v>
      </c>
      <c r="F191" s="80" t="s">
        <v>75</v>
      </c>
      <c r="G191" s="182" t="s">
        <v>1691</v>
      </c>
      <c r="H191" s="80" t="s">
        <v>1692</v>
      </c>
      <c r="I191" s="173"/>
      <c r="J191" s="83"/>
      <c r="K191" s="81"/>
      <c r="L191" s="81"/>
      <c r="M191" s="81"/>
      <c r="N191" s="81"/>
      <c r="O191" s="81"/>
      <c r="P191" s="81"/>
      <c r="Q191" s="81"/>
      <c r="R191" s="81"/>
      <c r="S191" s="81"/>
      <c r="T191" s="81"/>
      <c r="U191" s="81"/>
      <c r="V191" s="81"/>
      <c r="W191" s="81"/>
      <c r="X191" s="81"/>
      <c r="Y191" s="81"/>
      <c r="Z191" s="81"/>
      <c r="AA191" s="81"/>
      <c r="AB191" s="81"/>
      <c r="AC191" s="82"/>
      <c r="AD191" s="81">
        <v>12463927.339760108</v>
      </c>
      <c r="AE191" s="81">
        <v>690353.27426937222</v>
      </c>
      <c r="AF191" s="81">
        <v>1622618.9207442019</v>
      </c>
      <c r="AG191" s="81">
        <v>10161867.199338162</v>
      </c>
      <c r="AH191" s="81">
        <v>7805096.6534866728</v>
      </c>
      <c r="AI191" s="81">
        <v>0</v>
      </c>
      <c r="AJ191" s="81">
        <v>0</v>
      </c>
      <c r="AK191" s="81">
        <v>576642.25913967821</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1794</v>
      </c>
      <c r="B192" s="80">
        <v>184</v>
      </c>
      <c r="C192" s="80">
        <v>16</v>
      </c>
      <c r="D192" s="80">
        <v>4</v>
      </c>
      <c r="E192" s="80">
        <v>2021</v>
      </c>
      <c r="F192" s="80" t="s">
        <v>75</v>
      </c>
      <c r="G192" s="182" t="s">
        <v>1694</v>
      </c>
      <c r="H192" s="80" t="s">
        <v>1695</v>
      </c>
      <c r="I192" s="173"/>
      <c r="J192" s="83"/>
      <c r="K192" s="81"/>
      <c r="L192" s="81"/>
      <c r="M192" s="81"/>
      <c r="N192" s="81"/>
      <c r="O192" s="81"/>
      <c r="P192" s="81"/>
      <c r="Q192" s="81"/>
      <c r="R192" s="81"/>
      <c r="S192" s="81"/>
      <c r="T192" s="81"/>
      <c r="U192" s="81"/>
      <c r="V192" s="81"/>
      <c r="W192" s="81"/>
      <c r="X192" s="81"/>
      <c r="Y192" s="81"/>
      <c r="Z192" s="81"/>
      <c r="AA192" s="81"/>
      <c r="AB192" s="81"/>
      <c r="AC192" s="82"/>
      <c r="AD192" s="81">
        <v>24593529.787171565</v>
      </c>
      <c r="AE192" s="81">
        <v>574662.20358137309</v>
      </c>
      <c r="AF192" s="81">
        <v>1718442.8727566549</v>
      </c>
      <c r="AG192" s="81">
        <v>16144964.101537883</v>
      </c>
      <c r="AH192" s="81">
        <v>14587481.966852337</v>
      </c>
      <c r="AI192" s="81">
        <v>0</v>
      </c>
      <c r="AJ192" s="81">
        <v>0</v>
      </c>
      <c r="AK192" s="81">
        <v>970565.18645089481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1795</v>
      </c>
      <c r="B193" s="80">
        <v>185</v>
      </c>
      <c r="C193" s="80">
        <v>16</v>
      </c>
      <c r="D193" s="80">
        <v>5</v>
      </c>
      <c r="E193" s="80">
        <v>2021</v>
      </c>
      <c r="F193" s="80" t="s">
        <v>75</v>
      </c>
      <c r="G193" s="182" t="s">
        <v>1697</v>
      </c>
      <c r="H193" s="80" t="s">
        <v>1698</v>
      </c>
      <c r="I193" s="173"/>
      <c r="J193" s="83"/>
      <c r="K193" s="81"/>
      <c r="L193" s="81"/>
      <c r="M193" s="81"/>
      <c r="N193" s="81"/>
      <c r="O193" s="81"/>
      <c r="P193" s="81"/>
      <c r="Q193" s="81"/>
      <c r="R193" s="81"/>
      <c r="S193" s="81"/>
      <c r="T193" s="81"/>
      <c r="U193" s="81"/>
      <c r="V193" s="81"/>
      <c r="W193" s="81"/>
      <c r="X193" s="81"/>
      <c r="Y193" s="81"/>
      <c r="Z193" s="81"/>
      <c r="AA193" s="81"/>
      <c r="AB193" s="81"/>
      <c r="AC193" s="82"/>
      <c r="AD193" s="81">
        <v>370769.1243362535</v>
      </c>
      <c r="AE193" s="81">
        <v>458971.1328933739</v>
      </c>
      <c r="AF193" s="81">
        <v>600496.76594470465</v>
      </c>
      <c r="AG193" s="81">
        <v>10074156.878258798</v>
      </c>
      <c r="AH193" s="81">
        <v>9193325.7649866678</v>
      </c>
      <c r="AI193" s="81">
        <v>0</v>
      </c>
      <c r="AJ193" s="81">
        <v>0</v>
      </c>
      <c r="AK193" s="81">
        <v>651462.67519012594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1796</v>
      </c>
      <c r="B194" s="80">
        <v>186</v>
      </c>
      <c r="C194" s="80">
        <v>16</v>
      </c>
      <c r="D194" s="80">
        <v>6</v>
      </c>
      <c r="E194" s="80">
        <v>2021</v>
      </c>
      <c r="F194" s="80" t="s">
        <v>75</v>
      </c>
      <c r="G194" s="182" t="s">
        <v>1700</v>
      </c>
      <c r="H194" s="80" t="s">
        <v>1701</v>
      </c>
      <c r="I194" s="173"/>
      <c r="J194" s="83"/>
      <c r="K194" s="81"/>
      <c r="L194" s="81"/>
      <c r="M194" s="81"/>
      <c r="N194" s="81"/>
      <c r="O194" s="81"/>
      <c r="P194" s="81"/>
      <c r="Q194" s="81"/>
      <c r="R194" s="81"/>
      <c r="S194" s="81"/>
      <c r="T194" s="81"/>
      <c r="U194" s="81"/>
      <c r="V194" s="81"/>
      <c r="W194" s="81"/>
      <c r="X194" s="81"/>
      <c r="Y194" s="81"/>
      <c r="Z194" s="81"/>
      <c r="AA194" s="81"/>
      <c r="AB194" s="81"/>
      <c r="AC194" s="82"/>
      <c r="AD194" s="81">
        <v>2647453.6242528334</v>
      </c>
      <c r="AE194" s="81">
        <v>743457.37229009322</v>
      </c>
      <c r="AF194" s="81">
        <v>6247721.6712119272</v>
      </c>
      <c r="AG194" s="81">
        <v>30291385.887053035</v>
      </c>
      <c r="AH194" s="81">
        <v>24294009.451249909</v>
      </c>
      <c r="AI194" s="81">
        <v>0</v>
      </c>
      <c r="AJ194" s="81">
        <v>0</v>
      </c>
      <c r="AK194" s="81">
        <v>1538412.7651074501</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1797</v>
      </c>
      <c r="B195" s="80">
        <v>187</v>
      </c>
      <c r="C195" s="80">
        <v>16</v>
      </c>
      <c r="D195" s="80">
        <v>7</v>
      </c>
      <c r="E195" s="80">
        <v>2021</v>
      </c>
      <c r="F195" s="80" t="s">
        <v>75</v>
      </c>
      <c r="G195" s="182" t="s">
        <v>1703</v>
      </c>
      <c r="H195" s="80" t="s">
        <v>1704</v>
      </c>
      <c r="I195" s="173"/>
      <c r="J195" s="83"/>
      <c r="K195" s="81"/>
      <c r="L195" s="81"/>
      <c r="M195" s="81"/>
      <c r="N195" s="81"/>
      <c r="O195" s="81"/>
      <c r="P195" s="81"/>
      <c r="Q195" s="81"/>
      <c r="R195" s="81"/>
      <c r="S195" s="81"/>
      <c r="T195" s="81"/>
      <c r="U195" s="81"/>
      <c r="V195" s="81"/>
      <c r="W195" s="81"/>
      <c r="X195" s="81"/>
      <c r="Y195" s="81"/>
      <c r="Z195" s="81"/>
      <c r="AA195" s="81"/>
      <c r="AB195" s="81"/>
      <c r="AC195" s="82"/>
      <c r="AD195" s="81">
        <v>888709.21828364569</v>
      </c>
      <c r="AE195" s="81">
        <v>498799.20640891459</v>
      </c>
      <c r="AF195" s="81">
        <v>344966.22724483034</v>
      </c>
      <c r="AG195" s="81">
        <v>20016748.274898544</v>
      </c>
      <c r="AH195" s="81">
        <v>15466201.457642227</v>
      </c>
      <c r="AI195" s="81">
        <v>0</v>
      </c>
      <c r="AJ195" s="81">
        <v>0</v>
      </c>
      <c r="AK195" s="81">
        <v>939324.38115263777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1798</v>
      </c>
      <c r="B196" s="80">
        <v>188</v>
      </c>
      <c r="C196" s="80">
        <v>16</v>
      </c>
      <c r="D196" s="80">
        <v>8</v>
      </c>
      <c r="E196" s="80">
        <v>2021</v>
      </c>
      <c r="F196" s="80" t="s">
        <v>75</v>
      </c>
      <c r="G196" s="182" t="s">
        <v>1706</v>
      </c>
      <c r="H196" s="80" t="s">
        <v>1707</v>
      </c>
      <c r="I196" s="173"/>
      <c r="J196" s="83"/>
      <c r="K196" s="81"/>
      <c r="L196" s="81"/>
      <c r="M196" s="81"/>
      <c r="N196" s="81"/>
      <c r="O196" s="81"/>
      <c r="P196" s="81"/>
      <c r="Q196" s="81"/>
      <c r="R196" s="81"/>
      <c r="S196" s="81"/>
      <c r="T196" s="81"/>
      <c r="U196" s="81"/>
      <c r="V196" s="81"/>
      <c r="W196" s="81"/>
      <c r="X196" s="81"/>
      <c r="Y196" s="81"/>
      <c r="Z196" s="81"/>
      <c r="AA196" s="81"/>
      <c r="AB196" s="81"/>
      <c r="AC196" s="82"/>
      <c r="AD196" s="81">
        <v>2322396.8110771542</v>
      </c>
      <c r="AE196" s="81">
        <v>197243.79264839209</v>
      </c>
      <c r="AF196" s="81">
        <v>2331716.1656363532</v>
      </c>
      <c r="AG196" s="81">
        <v>7198511.3514423864</v>
      </c>
      <c r="AH196" s="81">
        <v>7760791.4690770982</v>
      </c>
      <c r="AI196" s="81">
        <v>0</v>
      </c>
      <c r="AJ196" s="81">
        <v>0</v>
      </c>
      <c r="AK196" s="81">
        <v>581236.49521295133</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1799</v>
      </c>
      <c r="B197" s="80">
        <v>189</v>
      </c>
      <c r="C197" s="80">
        <v>16</v>
      </c>
      <c r="D197" s="80">
        <v>9</v>
      </c>
      <c r="E197" s="80">
        <v>2021</v>
      </c>
      <c r="F197" s="80" t="s">
        <v>75</v>
      </c>
      <c r="G197" s="182" t="s">
        <v>1709</v>
      </c>
      <c r="H197" s="80" t="s">
        <v>1710</v>
      </c>
      <c r="I197" s="173"/>
      <c r="J197" s="83"/>
      <c r="K197" s="81"/>
      <c r="L197" s="81"/>
      <c r="M197" s="81"/>
      <c r="N197" s="81"/>
      <c r="O197" s="81"/>
      <c r="P197" s="81"/>
      <c r="Q197" s="81"/>
      <c r="R197" s="81"/>
      <c r="S197" s="81"/>
      <c r="T197" s="81"/>
      <c r="U197" s="81"/>
      <c r="V197" s="81"/>
      <c r="W197" s="81"/>
      <c r="X197" s="81"/>
      <c r="Y197" s="81"/>
      <c r="Z197" s="81"/>
      <c r="AA197" s="81"/>
      <c r="AB197" s="81"/>
      <c r="AC197" s="82"/>
      <c r="AD197" s="81">
        <v>321341.92193692608</v>
      </c>
      <c r="AE197" s="81">
        <v>293969.1140432767</v>
      </c>
      <c r="AF197" s="81">
        <v>70270.898142465434</v>
      </c>
      <c r="AG197" s="81">
        <v>6634659.2873607371</v>
      </c>
      <c r="AH197" s="81">
        <v>5504919.1628896073</v>
      </c>
      <c r="AI197" s="81">
        <v>0</v>
      </c>
      <c r="AJ197" s="81">
        <v>0</v>
      </c>
      <c r="AK197" s="81">
        <v>318314.9279339221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1800</v>
      </c>
      <c r="B198" s="80">
        <v>190</v>
      </c>
      <c r="C198" s="80">
        <v>16</v>
      </c>
      <c r="D198" s="80">
        <v>10</v>
      </c>
      <c r="E198" s="80">
        <v>2021</v>
      </c>
      <c r="F198" s="80" t="s">
        <v>75</v>
      </c>
      <c r="G198" s="182" t="s">
        <v>1712</v>
      </c>
      <c r="H198" s="80" t="s">
        <v>1713</v>
      </c>
      <c r="I198" s="173"/>
      <c r="J198" s="83"/>
      <c r="K198" s="81"/>
      <c r="L198" s="81"/>
      <c r="M198" s="81"/>
      <c r="N198" s="81"/>
      <c r="O198" s="81"/>
      <c r="P198" s="81"/>
      <c r="Q198" s="81"/>
      <c r="R198" s="81"/>
      <c r="S198" s="81"/>
      <c r="T198" s="81"/>
      <c r="U198" s="81"/>
      <c r="V198" s="81"/>
      <c r="W198" s="81"/>
      <c r="X198" s="81"/>
      <c r="Y198" s="81"/>
      <c r="Z198" s="81"/>
      <c r="AA198" s="81"/>
      <c r="AB198" s="81"/>
      <c r="AC198" s="82"/>
      <c r="AD198" s="81">
        <v>3867669.0132854166</v>
      </c>
      <c r="AE198" s="81">
        <v>316728.01319501421</v>
      </c>
      <c r="AF198" s="81">
        <v>1411806.2263168055</v>
      </c>
      <c r="AG198" s="81">
        <v>9836086.0067576561</v>
      </c>
      <c r="AH198" s="81">
        <v>10330492.164832408</v>
      </c>
      <c r="AI198" s="81">
        <v>0</v>
      </c>
      <c r="AJ198" s="81">
        <v>0</v>
      </c>
      <c r="AK198" s="81">
        <v>650150.03631204786</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1801</v>
      </c>
      <c r="B199" s="80">
        <v>191</v>
      </c>
      <c r="C199" s="80">
        <v>16</v>
      </c>
      <c r="D199" s="80">
        <v>11</v>
      </c>
      <c r="E199" s="80">
        <v>2021</v>
      </c>
      <c r="F199" s="80" t="s">
        <v>75</v>
      </c>
      <c r="G199" s="182" t="s">
        <v>1715</v>
      </c>
      <c r="H199" s="80" t="s">
        <v>1716</v>
      </c>
      <c r="I199" s="173"/>
      <c r="J199" s="83"/>
      <c r="K199" s="81"/>
      <c r="L199" s="81"/>
      <c r="M199" s="81"/>
      <c r="N199" s="81"/>
      <c r="O199" s="81"/>
      <c r="P199" s="81"/>
      <c r="Q199" s="81"/>
      <c r="R199" s="81"/>
      <c r="S199" s="81"/>
      <c r="T199" s="81"/>
      <c r="U199" s="81"/>
      <c r="V199" s="81"/>
      <c r="W199" s="81"/>
      <c r="X199" s="81"/>
      <c r="Y199" s="81"/>
      <c r="Z199" s="81"/>
      <c r="AA199" s="81"/>
      <c r="AB199" s="81"/>
      <c r="AC199" s="82"/>
      <c r="AD199" s="81">
        <v>2131543.3162400178</v>
      </c>
      <c r="AE199" s="81">
        <v>379314.98586229247</v>
      </c>
      <c r="AF199" s="81">
        <v>351354.49071232718</v>
      </c>
      <c r="AG199" s="81">
        <v>4792742.5446940167</v>
      </c>
      <c r="AH199" s="81">
        <v>6756540.6224600812</v>
      </c>
      <c r="AI199" s="81">
        <v>0</v>
      </c>
      <c r="AJ199" s="81">
        <v>0</v>
      </c>
      <c r="AK199" s="81">
        <v>449972.60740514845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1802</v>
      </c>
      <c r="B200" s="80">
        <v>192</v>
      </c>
      <c r="C200" s="80">
        <v>16</v>
      </c>
      <c r="D200" s="80">
        <v>12</v>
      </c>
      <c r="E200" s="80">
        <v>2021</v>
      </c>
      <c r="F200" s="80" t="s">
        <v>75</v>
      </c>
      <c r="G200" s="182" t="s">
        <v>1718</v>
      </c>
      <c r="H200" s="80" t="s">
        <v>1719</v>
      </c>
      <c r="I200" s="173"/>
      <c r="J200" s="83"/>
      <c r="K200" s="81"/>
      <c r="L200" s="81"/>
      <c r="M200" s="81"/>
      <c r="N200" s="81"/>
      <c r="O200" s="81"/>
      <c r="P200" s="81"/>
      <c r="Q200" s="81"/>
      <c r="R200" s="81"/>
      <c r="S200" s="81"/>
      <c r="T200" s="81"/>
      <c r="U200" s="81"/>
      <c r="V200" s="81"/>
      <c r="W200" s="81"/>
      <c r="X200" s="81"/>
      <c r="Y200" s="81"/>
      <c r="Z200" s="81"/>
      <c r="AA200" s="81"/>
      <c r="AB200" s="81"/>
      <c r="AC200" s="82"/>
      <c r="AD200" s="81">
        <v>1979294.0520076561</v>
      </c>
      <c r="AE200" s="81">
        <v>663801.22525901184</v>
      </c>
      <c r="AF200" s="81">
        <v>862415.56811207579</v>
      </c>
      <c r="AG200" s="81">
        <v>5143583.8290114868</v>
      </c>
      <c r="AH200" s="81">
        <v>8868421.0793164559</v>
      </c>
      <c r="AI200" s="81">
        <v>0</v>
      </c>
      <c r="AJ200" s="81">
        <v>0</v>
      </c>
      <c r="AK200" s="81">
        <v>586355.78683745558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1803</v>
      </c>
      <c r="B201" s="80">
        <v>193</v>
      </c>
      <c r="C201" s="80">
        <v>16</v>
      </c>
      <c r="D201" s="80">
        <v>13</v>
      </c>
      <c r="E201" s="80">
        <v>2021</v>
      </c>
      <c r="F201" s="80" t="s">
        <v>75</v>
      </c>
      <c r="G201" s="182" t="s">
        <v>1721</v>
      </c>
      <c r="H201" s="80" t="s">
        <v>1722</v>
      </c>
      <c r="I201" s="173"/>
      <c r="J201" s="83"/>
      <c r="K201" s="81"/>
      <c r="L201" s="81"/>
      <c r="M201" s="81"/>
      <c r="N201" s="81"/>
      <c r="O201" s="81"/>
      <c r="P201" s="81"/>
      <c r="Q201" s="81"/>
      <c r="R201" s="81"/>
      <c r="S201" s="81"/>
      <c r="T201" s="81"/>
      <c r="U201" s="81"/>
      <c r="V201" s="81"/>
      <c r="W201" s="81"/>
      <c r="X201" s="81"/>
      <c r="Y201" s="81"/>
      <c r="Z201" s="81"/>
      <c r="AA201" s="81"/>
      <c r="AB201" s="81"/>
      <c r="AC201" s="82"/>
      <c r="AD201" s="81">
        <v>1712610.8184825694</v>
      </c>
      <c r="AE201" s="81">
        <v>424832.78416576755</v>
      </c>
      <c r="AF201" s="81">
        <v>127765.26934993715</v>
      </c>
      <c r="AG201" s="81">
        <v>7336341.8559956783</v>
      </c>
      <c r="AH201" s="81">
        <v>7794020.3573842794</v>
      </c>
      <c r="AI201" s="81">
        <v>0</v>
      </c>
      <c r="AJ201" s="81">
        <v>0</v>
      </c>
      <c r="AK201" s="81">
        <v>505759.75972346467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1804</v>
      </c>
      <c r="B202" s="80">
        <v>194</v>
      </c>
      <c r="C202" s="80">
        <v>16</v>
      </c>
      <c r="D202" s="80">
        <v>14</v>
      </c>
      <c r="E202" s="80">
        <v>2021</v>
      </c>
      <c r="F202" s="80" t="s">
        <v>75</v>
      </c>
      <c r="G202" s="182" t="s">
        <v>1724</v>
      </c>
      <c r="H202" s="80" t="s">
        <v>1725</v>
      </c>
      <c r="I202" s="173"/>
      <c r="J202" s="83"/>
      <c r="K202" s="81"/>
      <c r="L202" s="81"/>
      <c r="M202" s="81"/>
      <c r="N202" s="81"/>
      <c r="O202" s="81"/>
      <c r="P202" s="81"/>
      <c r="Q202" s="81"/>
      <c r="R202" s="81"/>
      <c r="S202" s="81"/>
      <c r="T202" s="81"/>
      <c r="U202" s="81"/>
      <c r="V202" s="81"/>
      <c r="W202" s="81"/>
      <c r="X202" s="81"/>
      <c r="Y202" s="81"/>
      <c r="Z202" s="81"/>
      <c r="AA202" s="81"/>
      <c r="AB202" s="81"/>
      <c r="AC202" s="82"/>
      <c r="AD202" s="81">
        <v>4619731.5105394628</v>
      </c>
      <c r="AE202" s="81">
        <v>481730.03204511147</v>
      </c>
      <c r="AF202" s="81">
        <v>1462912.3340567804</v>
      </c>
      <c r="AG202" s="81">
        <v>5989361.9251339613</v>
      </c>
      <c r="AH202" s="81">
        <v>7819865.0482898643</v>
      </c>
      <c r="AI202" s="81">
        <v>0</v>
      </c>
      <c r="AJ202" s="81">
        <v>0</v>
      </c>
      <c r="AK202" s="81">
        <v>536475.50947049051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1805</v>
      </c>
      <c r="B203" s="80">
        <v>195</v>
      </c>
      <c r="C203" s="80">
        <v>16</v>
      </c>
      <c r="D203" s="80">
        <v>15</v>
      </c>
      <c r="E203" s="80">
        <v>2021</v>
      </c>
      <c r="F203" s="80" t="s">
        <v>75</v>
      </c>
      <c r="G203" s="182" t="s">
        <v>1727</v>
      </c>
      <c r="H203" s="80" t="s">
        <v>1728</v>
      </c>
      <c r="I203" s="173"/>
      <c r="J203" s="83"/>
      <c r="K203" s="81"/>
      <c r="L203" s="81"/>
      <c r="M203" s="81"/>
      <c r="N203" s="81"/>
      <c r="O203" s="81"/>
      <c r="P203" s="81"/>
      <c r="Q203" s="81"/>
      <c r="R203" s="81"/>
      <c r="S203" s="81"/>
      <c r="T203" s="81"/>
      <c r="U203" s="81"/>
      <c r="V203" s="81"/>
      <c r="W203" s="81"/>
      <c r="X203" s="81"/>
      <c r="Y203" s="81"/>
      <c r="Z203" s="81"/>
      <c r="AA203" s="81"/>
      <c r="AB203" s="81"/>
      <c r="AC203" s="82"/>
      <c r="AD203" s="81">
        <v>7451964.5909648333</v>
      </c>
      <c r="AE203" s="81">
        <v>227588.99151737546</v>
      </c>
      <c r="AF203" s="81">
        <v>146930.05975242774</v>
      </c>
      <c r="AG203" s="81">
        <v>4767682.4529570546</v>
      </c>
      <c r="AH203" s="81">
        <v>6830382.596476038</v>
      </c>
      <c r="AI203" s="81">
        <v>0</v>
      </c>
      <c r="AJ203" s="81">
        <v>0</v>
      </c>
      <c r="AK203" s="81">
        <v>488432.92653283465</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1806</v>
      </c>
      <c r="B204" s="80">
        <v>196</v>
      </c>
      <c r="C204" s="80">
        <v>16</v>
      </c>
      <c r="D204" s="80">
        <v>16</v>
      </c>
      <c r="E204" s="80">
        <v>2021</v>
      </c>
      <c r="F204" s="80" t="s">
        <v>75</v>
      </c>
      <c r="G204" s="182" t="s">
        <v>1730</v>
      </c>
      <c r="H204" s="80" t="s">
        <v>1731</v>
      </c>
      <c r="I204" s="173"/>
      <c r="J204" s="83"/>
      <c r="K204" s="81"/>
      <c r="L204" s="81"/>
      <c r="M204" s="81"/>
      <c r="N204" s="81"/>
      <c r="O204" s="81"/>
      <c r="P204" s="81"/>
      <c r="Q204" s="81"/>
      <c r="R204" s="81"/>
      <c r="S204" s="81"/>
      <c r="T204" s="81"/>
      <c r="U204" s="81"/>
      <c r="V204" s="81"/>
      <c r="W204" s="81"/>
      <c r="X204" s="81"/>
      <c r="Y204" s="81"/>
      <c r="Z204" s="81"/>
      <c r="AA204" s="81"/>
      <c r="AB204" s="81"/>
      <c r="AC204" s="82"/>
      <c r="AD204" s="81">
        <v>46168155.124062814</v>
      </c>
      <c r="AE204" s="81">
        <v>1001391.562676452</v>
      </c>
      <c r="AF204" s="81">
        <v>3200519.9972159257</v>
      </c>
      <c r="AG204" s="81">
        <v>30341506.070526958</v>
      </c>
      <c r="AH204" s="81">
        <v>34521122.852459975</v>
      </c>
      <c r="AI204" s="81">
        <v>0</v>
      </c>
      <c r="AJ204" s="81">
        <v>0</v>
      </c>
      <c r="AK204" s="81">
        <v>2107047.9270908525</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1807</v>
      </c>
      <c r="B205" s="80">
        <v>197</v>
      </c>
      <c r="C205" s="80">
        <v>16</v>
      </c>
      <c r="D205" s="80">
        <v>17</v>
      </c>
      <c r="E205" s="80">
        <v>2021</v>
      </c>
      <c r="F205" s="80" t="s">
        <v>75</v>
      </c>
      <c r="G205" s="182" t="s">
        <v>1733</v>
      </c>
      <c r="H205" s="80" t="s">
        <v>1734</v>
      </c>
      <c r="I205" s="173"/>
      <c r="J205" s="83"/>
      <c r="K205" s="81"/>
      <c r="L205" s="81"/>
      <c r="M205" s="81"/>
      <c r="N205" s="81"/>
      <c r="O205" s="81"/>
      <c r="P205" s="81"/>
      <c r="Q205" s="81"/>
      <c r="R205" s="81"/>
      <c r="S205" s="81"/>
      <c r="T205" s="81"/>
      <c r="U205" s="81"/>
      <c r="V205" s="81"/>
      <c r="W205" s="81"/>
      <c r="X205" s="81"/>
      <c r="Y205" s="81"/>
      <c r="Z205" s="81"/>
      <c r="AA205" s="81"/>
      <c r="AB205" s="81"/>
      <c r="AC205" s="82"/>
      <c r="AD205" s="81">
        <v>4131380.3338195002</v>
      </c>
      <c r="AE205" s="81">
        <v>301555.41376052256</v>
      </c>
      <c r="AF205" s="81">
        <v>677155.927554667</v>
      </c>
      <c r="AG205" s="81">
        <v>6001891.9710024418</v>
      </c>
      <c r="AH205" s="81">
        <v>7424810.4873044929</v>
      </c>
      <c r="AI205" s="81">
        <v>0</v>
      </c>
      <c r="AJ205" s="81">
        <v>0</v>
      </c>
      <c r="AK205" s="81">
        <v>530831.16229475499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1808</v>
      </c>
      <c r="B206" s="80">
        <v>198</v>
      </c>
      <c r="C206" s="80">
        <v>16</v>
      </c>
      <c r="D206" s="80">
        <v>18</v>
      </c>
      <c r="E206" s="80">
        <v>2021</v>
      </c>
      <c r="F206" s="80" t="s">
        <v>75</v>
      </c>
      <c r="G206" s="182" t="s">
        <v>1736</v>
      </c>
      <c r="H206" s="80" t="s">
        <v>1737</v>
      </c>
      <c r="I206" s="173"/>
      <c r="J206" s="83"/>
      <c r="K206" s="81"/>
      <c r="L206" s="81"/>
      <c r="M206" s="81"/>
      <c r="N206" s="81"/>
      <c r="O206" s="81"/>
      <c r="P206" s="81"/>
      <c r="Q206" s="81"/>
      <c r="R206" s="81"/>
      <c r="S206" s="81"/>
      <c r="T206" s="81"/>
      <c r="U206" s="81"/>
      <c r="V206" s="81"/>
      <c r="W206" s="81"/>
      <c r="X206" s="81"/>
      <c r="Y206" s="81"/>
      <c r="Z206" s="81"/>
      <c r="AA206" s="81"/>
      <c r="AB206" s="81"/>
      <c r="AC206" s="82"/>
      <c r="AD206" s="81">
        <v>2631039.16667624</v>
      </c>
      <c r="AE206" s="81">
        <v>1813125.632421758</v>
      </c>
      <c r="AF206" s="81">
        <v>6241333.4077444291</v>
      </c>
      <c r="AG206" s="81">
        <v>45834907.786903828</v>
      </c>
      <c r="AH206" s="81">
        <v>42281914.32153707</v>
      </c>
      <c r="AI206" s="81">
        <v>0</v>
      </c>
      <c r="AJ206" s="81">
        <v>0</v>
      </c>
      <c r="AK206" s="81">
        <v>2807472.0324332886</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1809</v>
      </c>
      <c r="B207" s="80">
        <v>199</v>
      </c>
      <c r="C207" s="80">
        <v>16</v>
      </c>
      <c r="D207" s="80">
        <v>19</v>
      </c>
      <c r="E207" s="80">
        <v>2021</v>
      </c>
      <c r="F207" s="80" t="s">
        <v>75</v>
      </c>
      <c r="G207" s="182" t="s">
        <v>1739</v>
      </c>
      <c r="H207" s="80" t="s">
        <v>1740</v>
      </c>
      <c r="I207" s="173"/>
      <c r="J207" s="83"/>
      <c r="K207" s="81"/>
      <c r="L207" s="81"/>
      <c r="M207" s="81"/>
      <c r="N207" s="81"/>
      <c r="O207" s="81"/>
      <c r="P207" s="81"/>
      <c r="Q207" s="81"/>
      <c r="R207" s="81"/>
      <c r="S207" s="81"/>
      <c r="T207" s="81"/>
      <c r="U207" s="81"/>
      <c r="V207" s="81"/>
      <c r="W207" s="81"/>
      <c r="X207" s="81"/>
      <c r="Y207" s="81"/>
      <c r="Z207" s="81"/>
      <c r="AA207" s="81"/>
      <c r="AB207" s="81"/>
      <c r="AC207" s="82"/>
      <c r="AD207" s="81">
        <v>2158137.3417677516</v>
      </c>
      <c r="AE207" s="81">
        <v>897079.94156432175</v>
      </c>
      <c r="AF207" s="81">
        <v>900745.14891705697</v>
      </c>
      <c r="AG207" s="81">
        <v>14315577.404739644</v>
      </c>
      <c r="AH207" s="81">
        <v>14775779.000593029</v>
      </c>
      <c r="AI207" s="81">
        <v>0</v>
      </c>
      <c r="AJ207" s="81">
        <v>0</v>
      </c>
      <c r="AK207" s="81">
        <v>967152.32536789193</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1810</v>
      </c>
      <c r="B208" s="80">
        <v>200</v>
      </c>
      <c r="C208" s="80">
        <v>16</v>
      </c>
      <c r="D208" s="80">
        <v>20</v>
      </c>
      <c r="E208" s="80">
        <v>2021</v>
      </c>
      <c r="F208" s="80" t="s">
        <v>75</v>
      </c>
      <c r="G208" s="182" t="s">
        <v>1742</v>
      </c>
      <c r="H208" s="80" t="s">
        <v>1743</v>
      </c>
      <c r="I208" s="173"/>
      <c r="J208" s="83"/>
      <c r="K208" s="81"/>
      <c r="L208" s="81"/>
      <c r="M208" s="81"/>
      <c r="N208" s="81"/>
      <c r="O208" s="81"/>
      <c r="P208" s="81"/>
      <c r="Q208" s="81"/>
      <c r="R208" s="81"/>
      <c r="S208" s="81"/>
      <c r="T208" s="81"/>
      <c r="U208" s="81"/>
      <c r="V208" s="81"/>
      <c r="W208" s="81"/>
      <c r="X208" s="81"/>
      <c r="Y208" s="81"/>
      <c r="Z208" s="81"/>
      <c r="AA208" s="81"/>
      <c r="AB208" s="81"/>
      <c r="AC208" s="82"/>
      <c r="AD208" s="81">
        <v>157641.60120572726</v>
      </c>
      <c r="AE208" s="81">
        <v>161208.8689914743</v>
      </c>
      <c r="AF208" s="81">
        <v>689932.45448966068</v>
      </c>
      <c r="AG208" s="81">
        <v>8420190.8236192912</v>
      </c>
      <c r="AH208" s="81">
        <v>4759115.2253284389</v>
      </c>
      <c r="AI208" s="81">
        <v>0</v>
      </c>
      <c r="AJ208" s="81">
        <v>0</v>
      </c>
      <c r="AK208" s="81">
        <v>313983.21963626455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1811</v>
      </c>
      <c r="B209" s="80">
        <v>201</v>
      </c>
      <c r="C209" s="80">
        <v>16</v>
      </c>
      <c r="D209" s="80">
        <v>21</v>
      </c>
      <c r="E209" s="80">
        <v>2021</v>
      </c>
      <c r="F209" s="80" t="s">
        <v>75</v>
      </c>
      <c r="G209" s="182" t="s">
        <v>1745</v>
      </c>
      <c r="H209" s="80" t="s">
        <v>1746</v>
      </c>
      <c r="I209" s="173"/>
      <c r="J209" s="83"/>
      <c r="K209" s="81"/>
      <c r="L209" s="81"/>
      <c r="M209" s="81"/>
      <c r="N209" s="81"/>
      <c r="O209" s="81"/>
      <c r="P209" s="81"/>
      <c r="Q209" s="81"/>
      <c r="R209" s="81"/>
      <c r="S209" s="81"/>
      <c r="T209" s="81"/>
      <c r="U209" s="81"/>
      <c r="V209" s="81"/>
      <c r="W209" s="81"/>
      <c r="X209" s="81"/>
      <c r="Y209" s="81"/>
      <c r="Z209" s="81"/>
      <c r="AA209" s="81"/>
      <c r="AB209" s="81"/>
      <c r="AC209" s="82"/>
      <c r="AD209" s="81">
        <v>15674520.177960092</v>
      </c>
      <c r="AE209" s="81">
        <v>1602605.8152681855</v>
      </c>
      <c r="AF209" s="81">
        <v>2408375.3272463153</v>
      </c>
      <c r="AG209" s="81">
        <v>67292611.3366777</v>
      </c>
      <c r="AH209" s="81">
        <v>65398144.287232466</v>
      </c>
      <c r="AI209" s="81">
        <v>0</v>
      </c>
      <c r="AJ209" s="81">
        <v>0</v>
      </c>
      <c r="AK209" s="81">
        <v>4318713.1727645239</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1812</v>
      </c>
      <c r="B210" s="80">
        <v>202</v>
      </c>
      <c r="C210" s="80">
        <v>16</v>
      </c>
      <c r="D210" s="80">
        <v>22</v>
      </c>
      <c r="E210" s="80">
        <v>2021</v>
      </c>
      <c r="F210" s="80" t="s">
        <v>75</v>
      </c>
      <c r="G210" s="182" t="s">
        <v>1748</v>
      </c>
      <c r="H210" s="80" t="s">
        <v>1749</v>
      </c>
      <c r="I210" s="173"/>
      <c r="J210" s="83"/>
      <c r="K210" s="81"/>
      <c r="L210" s="81"/>
      <c r="M210" s="81"/>
      <c r="N210" s="81"/>
      <c r="O210" s="81"/>
      <c r="P210" s="81"/>
      <c r="Q210" s="81"/>
      <c r="R210" s="81"/>
      <c r="S210" s="81"/>
      <c r="T210" s="81"/>
      <c r="U210" s="81"/>
      <c r="V210" s="81"/>
      <c r="W210" s="81"/>
      <c r="X210" s="81"/>
      <c r="Y210" s="81"/>
      <c r="Z210" s="81"/>
      <c r="AA210" s="81"/>
      <c r="AB210" s="81"/>
      <c r="AC210" s="82"/>
      <c r="AD210" s="81">
        <v>6117162.0412482368</v>
      </c>
      <c r="AE210" s="81">
        <v>466557.4326106197</v>
      </c>
      <c r="AF210" s="81">
        <v>632438.08328218886</v>
      </c>
      <c r="AG210" s="81">
        <v>22441312.150449634</v>
      </c>
      <c r="AH210" s="81">
        <v>17397169.078159511</v>
      </c>
      <c r="AI210" s="81">
        <v>0</v>
      </c>
      <c r="AJ210" s="81">
        <v>0</v>
      </c>
      <c r="AK210" s="81">
        <v>1080958.116097257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1813</v>
      </c>
      <c r="B211" s="80">
        <v>203</v>
      </c>
      <c r="C211" s="80">
        <v>16</v>
      </c>
      <c r="D211" s="80">
        <v>23</v>
      </c>
      <c r="E211" s="80">
        <v>2021</v>
      </c>
      <c r="F211" s="80" t="s">
        <v>75</v>
      </c>
      <c r="G211" s="182" t="s">
        <v>1751</v>
      </c>
      <c r="H211" s="80" t="s">
        <v>1752</v>
      </c>
      <c r="I211" s="173"/>
      <c r="J211" s="83"/>
      <c r="K211" s="81"/>
      <c r="L211" s="81"/>
      <c r="M211" s="81"/>
      <c r="N211" s="81"/>
      <c r="O211" s="81"/>
      <c r="P211" s="81"/>
      <c r="Q211" s="81"/>
      <c r="R211" s="81"/>
      <c r="S211" s="81"/>
      <c r="T211" s="81"/>
      <c r="U211" s="81"/>
      <c r="V211" s="81"/>
      <c r="W211" s="81"/>
      <c r="X211" s="81"/>
      <c r="Y211" s="81"/>
      <c r="Z211" s="81"/>
      <c r="AA211" s="81"/>
      <c r="AB211" s="81"/>
      <c r="AC211" s="82"/>
      <c r="AD211" s="81">
        <v>966542516.53998339</v>
      </c>
      <c r="AE211" s="81">
        <v>14212932.520260099</v>
      </c>
      <c r="AF211" s="81">
        <v>3238849.578020907</v>
      </c>
      <c r="AG211" s="81">
        <v>396456916.30167592</v>
      </c>
      <c r="AH211" s="81">
        <v>334227234.8897261</v>
      </c>
      <c r="AI211" s="81">
        <v>0</v>
      </c>
      <c r="AJ211" s="81">
        <v>0</v>
      </c>
      <c r="AK211" s="81">
        <v>22252904.372281216</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1814</v>
      </c>
      <c r="B212" s="80">
        <v>204</v>
      </c>
      <c r="C212" s="80">
        <v>16</v>
      </c>
      <c r="D212" s="80">
        <v>24</v>
      </c>
      <c r="E212" s="80">
        <v>2021</v>
      </c>
      <c r="F212" s="80" t="s">
        <v>75</v>
      </c>
      <c r="G212" s="182" t="s">
        <v>1754</v>
      </c>
      <c r="H212" s="80" t="s">
        <v>1755</v>
      </c>
      <c r="I212" s="173"/>
      <c r="J212" s="83"/>
      <c r="K212" s="81"/>
      <c r="L212" s="81"/>
      <c r="M212" s="81"/>
      <c r="N212" s="81"/>
      <c r="O212" s="81"/>
      <c r="P212" s="81"/>
      <c r="Q212" s="81"/>
      <c r="R212" s="81"/>
      <c r="S212" s="81"/>
      <c r="T212" s="81"/>
      <c r="U212" s="81"/>
      <c r="V212" s="81"/>
      <c r="W212" s="81"/>
      <c r="X212" s="81"/>
      <c r="Y212" s="81"/>
      <c r="Z212" s="81"/>
      <c r="AA212" s="81"/>
      <c r="AB212" s="81"/>
      <c r="AC212" s="82"/>
      <c r="AD212" s="81">
        <v>180796.47999902756</v>
      </c>
      <c r="AE212" s="81">
        <v>335693.76248812885</v>
      </c>
      <c r="AF212" s="81">
        <v>1162663.951084428</v>
      </c>
      <c r="AG212" s="81">
        <v>6822609.9753879532</v>
      </c>
      <c r="AH212" s="81">
        <v>7679565.2976595452</v>
      </c>
      <c r="AI212" s="81">
        <v>0</v>
      </c>
      <c r="AJ212" s="81">
        <v>0</v>
      </c>
      <c r="AK212" s="81">
        <v>489745.56541091268</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1815</v>
      </c>
      <c r="B213" s="80">
        <v>205</v>
      </c>
      <c r="C213" s="80">
        <v>16</v>
      </c>
      <c r="D213" s="80">
        <v>25</v>
      </c>
      <c r="E213" s="80">
        <v>2021</v>
      </c>
      <c r="F213" s="80" t="s">
        <v>75</v>
      </c>
      <c r="G213" s="182" t="s">
        <v>1757</v>
      </c>
      <c r="H213" s="80" t="s">
        <v>1758</v>
      </c>
      <c r="I213" s="173"/>
      <c r="J213" s="83"/>
      <c r="K213" s="81"/>
      <c r="L213" s="81"/>
      <c r="M213" s="81"/>
      <c r="N213" s="81"/>
      <c r="O213" s="81"/>
      <c r="P213" s="81"/>
      <c r="Q213" s="81"/>
      <c r="R213" s="81"/>
      <c r="S213" s="81"/>
      <c r="T213" s="81"/>
      <c r="U213" s="81"/>
      <c r="V213" s="81"/>
      <c r="W213" s="81"/>
      <c r="X213" s="81"/>
      <c r="Y213" s="81"/>
      <c r="Z213" s="81"/>
      <c r="AA213" s="81"/>
      <c r="AB213" s="81"/>
      <c r="AC213" s="82"/>
      <c r="AD213" s="81">
        <v>17149148.170075532</v>
      </c>
      <c r="AE213" s="81">
        <v>1760021.534401037</v>
      </c>
      <c r="AF213" s="81">
        <v>1092393.0529419628</v>
      </c>
      <c r="AG213" s="81">
        <v>40327952.627706386</v>
      </c>
      <c r="AH213" s="81">
        <v>51814913.166997142</v>
      </c>
      <c r="AI213" s="81">
        <v>0</v>
      </c>
      <c r="AJ213" s="81">
        <v>0</v>
      </c>
      <c r="AK213" s="81">
        <v>3683527.2196625657</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1816</v>
      </c>
      <c r="B214" s="80">
        <v>206</v>
      </c>
      <c r="C214" s="80">
        <v>16</v>
      </c>
      <c r="D214" s="80">
        <v>26</v>
      </c>
      <c r="E214" s="80">
        <v>2021</v>
      </c>
      <c r="F214" s="80" t="s">
        <v>75</v>
      </c>
      <c r="G214" s="182" t="s">
        <v>1760</v>
      </c>
      <c r="H214" s="80" t="s">
        <v>1761</v>
      </c>
      <c r="I214" s="173"/>
      <c r="J214" s="83"/>
      <c r="K214" s="81"/>
      <c r="L214" s="81"/>
      <c r="M214" s="81"/>
      <c r="N214" s="81"/>
      <c r="O214" s="81"/>
      <c r="P214" s="81"/>
      <c r="Q214" s="81"/>
      <c r="R214" s="81"/>
      <c r="S214" s="81"/>
      <c r="T214" s="81"/>
      <c r="U214" s="81"/>
      <c r="V214" s="81"/>
      <c r="W214" s="81"/>
      <c r="X214" s="81"/>
      <c r="Y214" s="81"/>
      <c r="Z214" s="81"/>
      <c r="AA214" s="81"/>
      <c r="AB214" s="81"/>
      <c r="AC214" s="82"/>
      <c r="AD214" s="81">
        <v>1807811.6085989869</v>
      </c>
      <c r="AE214" s="81">
        <v>527247.83034858643</v>
      </c>
      <c r="AF214" s="81">
        <v>4414290.0560403289</v>
      </c>
      <c r="AG214" s="81">
        <v>8006699.3099594153</v>
      </c>
      <c r="AH214" s="81">
        <v>10164347.723296504</v>
      </c>
      <c r="AI214" s="81">
        <v>0</v>
      </c>
      <c r="AJ214" s="81">
        <v>0</v>
      </c>
      <c r="AK214" s="81">
        <v>689004.14710315748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1817</v>
      </c>
      <c r="B215" s="80">
        <v>207</v>
      </c>
      <c r="C215" s="80">
        <v>16</v>
      </c>
      <c r="D215" s="80">
        <v>27</v>
      </c>
      <c r="E215" s="80">
        <v>2021</v>
      </c>
      <c r="F215" s="80" t="s">
        <v>75</v>
      </c>
      <c r="G215" s="182" t="s">
        <v>1763</v>
      </c>
      <c r="H215" s="80" t="s">
        <v>1764</v>
      </c>
      <c r="I215" s="173"/>
      <c r="J215" s="83"/>
      <c r="K215" s="81"/>
      <c r="L215" s="81"/>
      <c r="M215" s="81"/>
      <c r="N215" s="81"/>
      <c r="O215" s="81"/>
      <c r="P215" s="81"/>
      <c r="Q215" s="81"/>
      <c r="R215" s="81"/>
      <c r="S215" s="81"/>
      <c r="T215" s="81"/>
      <c r="U215" s="81"/>
      <c r="V215" s="81"/>
      <c r="W215" s="81"/>
      <c r="X215" s="81"/>
      <c r="Y215" s="81"/>
      <c r="Z215" s="81"/>
      <c r="AA215" s="81"/>
      <c r="AB215" s="81"/>
      <c r="AC215" s="82"/>
      <c r="AD215" s="81">
        <v>14178070.072155565</v>
      </c>
      <c r="AE215" s="81">
        <v>2748137.0725723091</v>
      </c>
      <c r="AF215" s="81">
        <v>396072.3349848052</v>
      </c>
      <c r="AG215" s="81">
        <v>76671350.669235796</v>
      </c>
      <c r="AH215" s="81">
        <v>90028134.720254973</v>
      </c>
      <c r="AI215" s="81">
        <v>0</v>
      </c>
      <c r="AJ215" s="81">
        <v>0</v>
      </c>
      <c r="AK215" s="81">
        <v>6055859.4640129879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1639</v>
      </c>
      <c r="B216" s="80">
        <v>208</v>
      </c>
      <c r="C216" s="80">
        <v>16</v>
      </c>
      <c r="D216" s="80">
        <v>28</v>
      </c>
      <c r="E216" s="80">
        <v>2021</v>
      </c>
      <c r="F216" s="80" t="s">
        <v>75</v>
      </c>
      <c r="G216" s="182" t="s">
        <v>1637</v>
      </c>
      <c r="H216" s="80" t="s">
        <v>1638</v>
      </c>
      <c r="I216" s="173"/>
      <c r="J216" s="83"/>
      <c r="K216" s="81"/>
      <c r="L216" s="81"/>
      <c r="M216" s="81"/>
      <c r="N216" s="81"/>
      <c r="O216" s="81"/>
      <c r="P216" s="81"/>
      <c r="Q216" s="81"/>
      <c r="R216" s="81"/>
      <c r="S216" s="81"/>
      <c r="T216" s="81"/>
      <c r="U216" s="81"/>
      <c r="V216" s="81"/>
      <c r="W216" s="81"/>
      <c r="X216" s="81"/>
      <c r="Y216" s="81"/>
      <c r="Z216" s="81"/>
      <c r="AA216" s="81"/>
      <c r="AB216" s="81"/>
      <c r="AC216" s="82"/>
      <c r="AD216" s="81">
        <v>143769140.29962325</v>
      </c>
      <c r="AE216" s="81">
        <v>15826917.785104152</v>
      </c>
      <c r="AF216" s="81">
        <v>3500768.3801882779</v>
      </c>
      <c r="AG216" s="81">
        <v>615262842.28002691</v>
      </c>
      <c r="AH216" s="81">
        <v>519024159.06206053</v>
      </c>
      <c r="AI216" s="81">
        <v>0</v>
      </c>
      <c r="AJ216" s="81">
        <v>0</v>
      </c>
      <c r="AK216" s="81">
        <v>32567358.148442749</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1818</v>
      </c>
      <c r="B217" s="80">
        <v>209</v>
      </c>
      <c r="C217" s="80">
        <v>16</v>
      </c>
      <c r="D217" s="80">
        <v>29</v>
      </c>
      <c r="E217" s="80">
        <v>2021</v>
      </c>
      <c r="F217" s="80" t="s">
        <v>75</v>
      </c>
      <c r="G217" s="182" t="s">
        <v>1766</v>
      </c>
      <c r="H217" s="80" t="s">
        <v>1767</v>
      </c>
      <c r="I217" s="173"/>
      <c r="J217" s="83"/>
      <c r="K217" s="81"/>
      <c r="L217" s="81"/>
      <c r="M217" s="81"/>
      <c r="N217" s="81"/>
      <c r="O217" s="81"/>
      <c r="P217" s="81"/>
      <c r="Q217" s="81"/>
      <c r="R217" s="81"/>
      <c r="S217" s="81"/>
      <c r="T217" s="81"/>
      <c r="U217" s="81"/>
      <c r="V217" s="81"/>
      <c r="W217" s="81"/>
      <c r="X217" s="81"/>
      <c r="Y217" s="81"/>
      <c r="Z217" s="81"/>
      <c r="AA217" s="81"/>
      <c r="AB217" s="81"/>
      <c r="AC217" s="82"/>
      <c r="AD217" s="81">
        <v>8530508.5813335441</v>
      </c>
      <c r="AE217" s="81">
        <v>855355.29311946954</v>
      </c>
      <c r="AF217" s="81">
        <v>6963207.1795715755</v>
      </c>
      <c r="AG217" s="81">
        <v>21501558.710313551</v>
      </c>
      <c r="AH217" s="81">
        <v>22994390.708569065</v>
      </c>
      <c r="AI217" s="81">
        <v>0</v>
      </c>
      <c r="AJ217" s="81">
        <v>0</v>
      </c>
      <c r="AK217" s="81">
        <v>1502315.1959603045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1819</v>
      </c>
      <c r="B218" s="80">
        <v>210</v>
      </c>
      <c r="C218" s="80">
        <v>16</v>
      </c>
      <c r="D218" s="80">
        <v>30</v>
      </c>
      <c r="E218" s="80">
        <v>2021</v>
      </c>
      <c r="F218" s="80" t="s">
        <v>75</v>
      </c>
      <c r="G218" s="182" t="s">
        <v>1769</v>
      </c>
      <c r="H218" s="80" t="s">
        <v>1770</v>
      </c>
      <c r="I218" s="173"/>
      <c r="J218" s="83"/>
      <c r="K218" s="81"/>
      <c r="L218" s="81"/>
      <c r="M218" s="81"/>
      <c r="N218" s="81"/>
      <c r="O218" s="81"/>
      <c r="P218" s="81"/>
      <c r="Q218" s="81"/>
      <c r="R218" s="81"/>
      <c r="S218" s="81"/>
      <c r="T218" s="81"/>
      <c r="U218" s="81"/>
      <c r="V218" s="81"/>
      <c r="W218" s="81"/>
      <c r="X218" s="81"/>
      <c r="Y218" s="81"/>
      <c r="Z218" s="81"/>
      <c r="AA218" s="81"/>
      <c r="AB218" s="81"/>
      <c r="AC218" s="82"/>
      <c r="AD218" s="81">
        <v>708019.9722585202</v>
      </c>
      <c r="AE218" s="81">
        <v>515868.38077271782</v>
      </c>
      <c r="AF218" s="81">
        <v>1207381.7953569063</v>
      </c>
      <c r="AG218" s="81">
        <v>9215848.7362678405</v>
      </c>
      <c r="AH218" s="81">
        <v>8912726.2637260314</v>
      </c>
      <c r="AI218" s="81">
        <v>0</v>
      </c>
      <c r="AJ218" s="81">
        <v>0</v>
      </c>
      <c r="AK218" s="81">
        <v>611558.45329655381</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1820</v>
      </c>
      <c r="B219" s="80">
        <v>211</v>
      </c>
      <c r="C219" s="80">
        <v>16</v>
      </c>
      <c r="D219" s="80">
        <v>31</v>
      </c>
      <c r="E219" s="80">
        <v>2021</v>
      </c>
      <c r="F219" s="80" t="s">
        <v>75</v>
      </c>
      <c r="G219" s="182" t="s">
        <v>1772</v>
      </c>
      <c r="H219" s="80" t="s">
        <v>1773</v>
      </c>
      <c r="I219" s="173"/>
      <c r="J219" s="83"/>
      <c r="K219" s="81"/>
      <c r="L219" s="81"/>
      <c r="M219" s="81"/>
      <c r="N219" s="81"/>
      <c r="O219" s="81"/>
      <c r="P219" s="81"/>
      <c r="Q219" s="81"/>
      <c r="R219" s="81"/>
      <c r="S219" s="81"/>
      <c r="T219" s="81"/>
      <c r="U219" s="81"/>
      <c r="V219" s="81"/>
      <c r="W219" s="81"/>
      <c r="X219" s="81"/>
      <c r="Y219" s="81"/>
      <c r="Z219" s="81"/>
      <c r="AA219" s="81"/>
      <c r="AB219" s="81"/>
      <c r="AC219" s="82"/>
      <c r="AD219" s="81">
        <v>1848859.2418948174</v>
      </c>
      <c r="AE219" s="81">
        <v>422936.20923645608</v>
      </c>
      <c r="AF219" s="81">
        <v>146930.05975242774</v>
      </c>
      <c r="AG219" s="81">
        <v>5400449.7693153489</v>
      </c>
      <c r="AH219" s="81">
        <v>7354660.6119893342</v>
      </c>
      <c r="AI219" s="81">
        <v>0</v>
      </c>
      <c r="AJ219" s="81">
        <v>0</v>
      </c>
      <c r="AK219" s="81">
        <v>485938.91266448639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1821</v>
      </c>
      <c r="B220" s="80">
        <v>212</v>
      </c>
      <c r="C220" s="80">
        <v>16</v>
      </c>
      <c r="D220" s="80">
        <v>32</v>
      </c>
      <c r="E220" s="80">
        <v>2021</v>
      </c>
      <c r="F220" s="80" t="s">
        <v>75</v>
      </c>
      <c r="G220" s="182" t="s">
        <v>1775</v>
      </c>
      <c r="H220" s="80" t="s">
        <v>1776</v>
      </c>
      <c r="I220" s="173"/>
      <c r="J220" s="83"/>
      <c r="K220" s="81"/>
      <c r="L220" s="81"/>
      <c r="M220" s="81"/>
      <c r="N220" s="81"/>
      <c r="O220" s="81"/>
      <c r="P220" s="81"/>
      <c r="Q220" s="81"/>
      <c r="R220" s="81"/>
      <c r="S220" s="81"/>
      <c r="T220" s="81"/>
      <c r="U220" s="81"/>
      <c r="V220" s="81"/>
      <c r="W220" s="81"/>
      <c r="X220" s="81"/>
      <c r="Y220" s="81"/>
      <c r="Z220" s="81"/>
      <c r="AA220" s="81"/>
      <c r="AB220" s="81"/>
      <c r="AC220" s="82"/>
      <c r="AD220" s="81">
        <v>57436048.335905269</v>
      </c>
      <c r="AE220" s="81">
        <v>3267798.6032036496</v>
      </c>
      <c r="AF220" s="81">
        <v>1386253.1724468181</v>
      </c>
      <c r="AG220" s="81">
        <v>83406250.323544368</v>
      </c>
      <c r="AH220" s="81">
        <v>82219345.968067497</v>
      </c>
      <c r="AI220" s="81">
        <v>0</v>
      </c>
      <c r="AJ220" s="81">
        <v>0</v>
      </c>
      <c r="AK220" s="81">
        <v>5910156.5485463263</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1822</v>
      </c>
      <c r="B221" s="80">
        <v>213</v>
      </c>
      <c r="C221" s="80">
        <v>16</v>
      </c>
      <c r="D221" s="80">
        <v>33</v>
      </c>
      <c r="E221" s="80">
        <v>2021</v>
      </c>
      <c r="F221" s="80" t="s">
        <v>75</v>
      </c>
      <c r="G221" s="182" t="s">
        <v>1778</v>
      </c>
      <c r="H221" s="80" t="s">
        <v>1779</v>
      </c>
      <c r="I221" s="173"/>
      <c r="J221" s="83"/>
      <c r="K221" s="81"/>
      <c r="L221" s="81"/>
      <c r="M221" s="81"/>
      <c r="N221" s="81"/>
      <c r="O221" s="81"/>
      <c r="P221" s="81"/>
      <c r="Q221" s="81"/>
      <c r="R221" s="81"/>
      <c r="S221" s="81"/>
      <c r="T221" s="81"/>
      <c r="U221" s="81"/>
      <c r="V221" s="81"/>
      <c r="W221" s="81"/>
      <c r="X221" s="81"/>
      <c r="Y221" s="81"/>
      <c r="Z221" s="81"/>
      <c r="AA221" s="81"/>
      <c r="AB221" s="81"/>
      <c r="AC221" s="82"/>
      <c r="AD221" s="81">
        <v>3732240.1638165633</v>
      </c>
      <c r="AE221" s="81">
        <v>379314.98586229247</v>
      </c>
      <c r="AF221" s="81">
        <v>485508.02352976124</v>
      </c>
      <c r="AG221" s="81">
        <v>10230782.451614808</v>
      </c>
      <c r="AH221" s="81">
        <v>13882291.114999946</v>
      </c>
      <c r="AI221" s="81">
        <v>0</v>
      </c>
      <c r="AJ221" s="81">
        <v>0</v>
      </c>
      <c r="AK221" s="81">
        <v>845995.75692128984</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1823</v>
      </c>
      <c r="B222" s="80">
        <v>214</v>
      </c>
      <c r="C222" s="80">
        <v>16</v>
      </c>
      <c r="D222" s="80">
        <v>34</v>
      </c>
      <c r="E222" s="80">
        <v>2021</v>
      </c>
      <c r="F222" s="80" t="s">
        <v>75</v>
      </c>
      <c r="G222" s="182" t="s">
        <v>1781</v>
      </c>
      <c r="H222" s="80" t="s">
        <v>1782</v>
      </c>
      <c r="I222" s="173"/>
      <c r="J222" s="83"/>
      <c r="K222" s="81"/>
      <c r="L222" s="81"/>
      <c r="M222" s="81"/>
      <c r="N222" s="81"/>
      <c r="O222" s="81"/>
      <c r="P222" s="81"/>
      <c r="Q222" s="81"/>
      <c r="R222" s="81"/>
      <c r="S222" s="81"/>
      <c r="T222" s="81"/>
      <c r="U222" s="81"/>
      <c r="V222" s="81"/>
      <c r="W222" s="81"/>
      <c r="X222" s="81"/>
      <c r="Y222" s="81"/>
      <c r="Z222" s="81"/>
      <c r="AA222" s="81"/>
      <c r="AB222" s="81"/>
      <c r="AC222" s="82"/>
      <c r="AD222" s="81">
        <v>3713321.0269923978</v>
      </c>
      <c r="AE222" s="81">
        <v>940701.16493848537</v>
      </c>
      <c r="AF222" s="81">
        <v>3775463.7092906428</v>
      </c>
      <c r="AG222" s="81">
        <v>13632689.904907426</v>
      </c>
      <c r="AH222" s="81">
        <v>14790547.39539622</v>
      </c>
      <c r="AI222" s="81">
        <v>0</v>
      </c>
      <c r="AJ222" s="81">
        <v>0</v>
      </c>
      <c r="AK222" s="81">
        <v>994849.00569533824</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1824</v>
      </c>
      <c r="B223" s="80">
        <v>215</v>
      </c>
      <c r="C223" s="80">
        <v>16</v>
      </c>
      <c r="D223" s="80">
        <v>35</v>
      </c>
      <c r="E223" s="80">
        <v>2021</v>
      </c>
      <c r="F223" s="80" t="s">
        <v>75</v>
      </c>
      <c r="G223" s="182" t="s">
        <v>1784</v>
      </c>
      <c r="H223" s="80" t="s">
        <v>1785</v>
      </c>
      <c r="I223" s="173"/>
      <c r="J223" s="83"/>
      <c r="K223" s="81"/>
      <c r="L223" s="81"/>
      <c r="M223" s="81"/>
      <c r="N223" s="81"/>
      <c r="O223" s="81"/>
      <c r="P223" s="81"/>
      <c r="Q223" s="81"/>
      <c r="R223" s="81"/>
      <c r="S223" s="81"/>
      <c r="T223" s="81"/>
      <c r="U223" s="81"/>
      <c r="V223" s="81"/>
      <c r="W223" s="81"/>
      <c r="X223" s="81"/>
      <c r="Y223" s="81"/>
      <c r="Z223" s="81"/>
      <c r="AA223" s="81"/>
      <c r="AB223" s="81"/>
      <c r="AC223" s="82"/>
      <c r="AD223" s="81">
        <v>341543990.70571756</v>
      </c>
      <c r="AE223" s="81">
        <v>7561644.2431648001</v>
      </c>
      <c r="AF223" s="81">
        <v>229977.48482988687</v>
      </c>
      <c r="AG223" s="81">
        <v>201370367.15235958</v>
      </c>
      <c r="AH223" s="81">
        <v>164929741.06334114</v>
      </c>
      <c r="AI223" s="81">
        <v>0</v>
      </c>
      <c r="AJ223" s="81">
        <v>0</v>
      </c>
      <c r="AK223" s="81">
        <v>10499273.330194924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1825</v>
      </c>
      <c r="B224" s="80">
        <v>216</v>
      </c>
      <c r="C224" s="80">
        <v>16</v>
      </c>
      <c r="D224" s="80">
        <v>36</v>
      </c>
      <c r="E224" s="80">
        <v>2021</v>
      </c>
      <c r="F224" s="80" t="s">
        <v>75</v>
      </c>
      <c r="G224" s="182" t="s">
        <v>1787</v>
      </c>
      <c r="H224" s="80" t="s">
        <v>1788</v>
      </c>
      <c r="I224" s="173"/>
      <c r="J224" s="83"/>
      <c r="K224" s="81"/>
      <c r="L224" s="81"/>
      <c r="M224" s="81"/>
      <c r="N224" s="81"/>
      <c r="O224" s="81"/>
      <c r="P224" s="81"/>
      <c r="Q224" s="81"/>
      <c r="R224" s="81"/>
      <c r="S224" s="81"/>
      <c r="T224" s="81"/>
      <c r="U224" s="81"/>
      <c r="V224" s="81"/>
      <c r="W224" s="81"/>
      <c r="X224" s="81"/>
      <c r="Y224" s="81"/>
      <c r="Z224" s="81"/>
      <c r="AA224" s="81"/>
      <c r="AB224" s="81"/>
      <c r="AC224" s="82"/>
      <c r="AD224" s="81">
        <v>41797941.751654528</v>
      </c>
      <c r="AE224" s="81">
        <v>1117082.6333644514</v>
      </c>
      <c r="AF224" s="81">
        <v>1430971.0167192961</v>
      </c>
      <c r="AG224" s="81">
        <v>24978646.43881705</v>
      </c>
      <c r="AH224" s="81">
        <v>27288301.497596972</v>
      </c>
      <c r="AI224" s="81">
        <v>0</v>
      </c>
      <c r="AJ224" s="81">
        <v>0</v>
      </c>
      <c r="AK224" s="81">
        <v>1897550.7621495991</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1826</v>
      </c>
      <c r="B225" s="80">
        <v>217</v>
      </c>
      <c r="C225" s="80">
        <v>16</v>
      </c>
      <c r="D225" s="80">
        <v>37</v>
      </c>
      <c r="E225" s="80">
        <v>2021</v>
      </c>
      <c r="F225" s="80" t="s">
        <v>75</v>
      </c>
      <c r="G225" s="182" t="s">
        <v>1790</v>
      </c>
      <c r="H225" s="80" t="s">
        <v>1791</v>
      </c>
      <c r="I225" s="173"/>
      <c r="J225" s="83"/>
      <c r="K225" s="81"/>
      <c r="L225" s="81"/>
      <c r="M225" s="81"/>
      <c r="N225" s="81"/>
      <c r="O225" s="81"/>
      <c r="P225" s="81"/>
      <c r="Q225" s="81"/>
      <c r="R225" s="81"/>
      <c r="S225" s="81"/>
      <c r="T225" s="81"/>
      <c r="U225" s="81"/>
      <c r="V225" s="81"/>
      <c r="W225" s="81"/>
      <c r="X225" s="81"/>
      <c r="Y225" s="81"/>
      <c r="Z225" s="81"/>
      <c r="AA225" s="81"/>
      <c r="AB225" s="81"/>
      <c r="AC225" s="82"/>
      <c r="AD225" s="81">
        <v>24513655.795753594</v>
      </c>
      <c r="AE225" s="81">
        <v>1350361.349669761</v>
      </c>
      <c r="AF225" s="81">
        <v>2376434.0099088312</v>
      </c>
      <c r="AG225" s="81">
        <v>31820051.483007729</v>
      </c>
      <c r="AH225" s="81">
        <v>29592171.086894833</v>
      </c>
      <c r="AI225" s="81">
        <v>0</v>
      </c>
      <c r="AJ225" s="81">
        <v>0</v>
      </c>
      <c r="AK225" s="81">
        <v>2013325.5111960811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1712</v>
      </c>
      <c r="H6" s="87" t="s">
        <v>1713</v>
      </c>
      <c r="I6" s="87" t="s">
        <v>1663</v>
      </c>
      <c r="J6" s="87" t="s">
        <v>1664</v>
      </c>
      <c r="K6" s="87">
        <v>50</v>
      </c>
      <c r="L6" s="87">
        <v>1</v>
      </c>
      <c r="M6" s="18"/>
      <c r="N6" s="87">
        <v>1</v>
      </c>
      <c r="O6" s="87" t="s">
        <v>1845</v>
      </c>
      <c r="P6" s="87" t="s">
        <v>1846</v>
      </c>
      <c r="Q6" s="87" t="s">
        <v>1247</v>
      </c>
      <c r="R6" s="18"/>
      <c r="S6" s="87">
        <v>1</v>
      </c>
      <c r="T6" s="87" t="s">
        <v>1712</v>
      </c>
      <c r="U6" s="87" t="s">
        <v>1713</v>
      </c>
      <c r="V6" s="87" t="s">
        <v>1247</v>
      </c>
      <c r="W6" s="18"/>
      <c r="X6" s="87">
        <v>1</v>
      </c>
      <c r="Y6" s="769" t="s">
        <v>1845</v>
      </c>
      <c r="Z6" s="87" t="s">
        <v>1846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1866</v>
      </c>
      <c r="P7" s="87" t="s">
        <v>1867</v>
      </c>
      <c r="Q7" s="87" t="s">
        <v>1247</v>
      </c>
      <c r="R7" s="18"/>
      <c r="S7" s="87">
        <v>2</v>
      </c>
      <c r="T7" s="86" t="s">
        <v>570</v>
      </c>
      <c r="U7" s="87" t="s">
        <v>1592</v>
      </c>
      <c r="V7" s="87" t="s">
        <v>1592</v>
      </c>
      <c r="W7" s="18"/>
      <c r="X7" s="87">
        <v>2</v>
      </c>
      <c r="Y7" s="769" t="s">
        <v>1866</v>
      </c>
      <c r="Z7" s="87" t="s">
        <v>1867</v>
      </c>
      <c r="AA7" s="87" t="s">
        <v>1247</v>
      </c>
      <c r="AB7" s="18"/>
      <c r="AC7" s="87">
        <v>2</v>
      </c>
      <c r="AD7" s="87" t="s">
        <v>1688</v>
      </c>
      <c r="AE7" s="87" t="s">
        <v>1689</v>
      </c>
      <c r="AF7" s="87" t="s">
        <v>1247</v>
      </c>
    </row>
    <row r="8" spans="1:32" ht="12">
      <c r="A8" s="18"/>
      <c r="B8" s="18"/>
      <c r="C8" s="18"/>
      <c r="D8" s="18"/>
      <c r="F8" s="18"/>
      <c r="G8" s="18"/>
      <c r="H8" s="18"/>
      <c r="I8" s="18"/>
      <c r="J8" s="18"/>
      <c r="K8" s="18"/>
      <c r="L8" s="18"/>
      <c r="M8" s="18"/>
      <c r="N8" s="87">
        <v>3</v>
      </c>
      <c r="O8" s="87" t="s">
        <v>1887</v>
      </c>
      <c r="P8" s="87" t="s">
        <v>1888</v>
      </c>
      <c r="Q8" s="87" t="s">
        <v>1247</v>
      </c>
      <c r="R8" s="18"/>
      <c r="S8" s="18"/>
      <c r="T8" s="18"/>
      <c r="U8" s="18"/>
      <c r="V8" s="18"/>
      <c r="W8" s="18"/>
      <c r="X8" s="87">
        <v>3</v>
      </c>
      <c r="Y8" s="769" t="s">
        <v>1887</v>
      </c>
      <c r="Z8" s="87" t="s">
        <v>1888</v>
      </c>
      <c r="AA8" s="87" t="s">
        <v>1247</v>
      </c>
      <c r="AB8" s="18"/>
      <c r="AC8" s="87">
        <v>3</v>
      </c>
      <c r="AD8" s="87" t="s">
        <v>1691</v>
      </c>
      <c r="AE8" s="87" t="s">
        <v>1692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1832</v>
      </c>
      <c r="P9" s="87" t="s">
        <v>1833</v>
      </c>
      <c r="Q9" s="87" t="s">
        <v>1247</v>
      </c>
      <c r="R9" s="18"/>
      <c r="S9" s="18"/>
      <c r="T9" s="18"/>
      <c r="U9" s="18"/>
      <c r="V9" s="18"/>
      <c r="W9" s="18"/>
      <c r="X9" s="87">
        <v>4</v>
      </c>
      <c r="Y9" s="769" t="s">
        <v>1832</v>
      </c>
      <c r="Z9" s="87" t="s">
        <v>1833</v>
      </c>
      <c r="AA9" s="87" t="s">
        <v>1247</v>
      </c>
      <c r="AB9" s="18"/>
      <c r="AC9" s="87">
        <v>4</v>
      </c>
      <c r="AD9" s="87" t="s">
        <v>1694</v>
      </c>
      <c r="AE9" s="87" t="s">
        <v>1695</v>
      </c>
      <c r="AF9" s="87" t="s">
        <v>1247</v>
      </c>
    </row>
    <row r="10" spans="1:32" ht="12">
      <c r="A10" s="18"/>
      <c r="B10" s="18"/>
      <c r="C10" s="18"/>
      <c r="D10" s="18"/>
      <c r="F10" s="85" t="s">
        <v>1247</v>
      </c>
      <c r="G10" s="86" t="s">
        <v>1712</v>
      </c>
      <c r="H10" s="87" t="s">
        <v>1713</v>
      </c>
      <c r="I10" s="87" t="s">
        <v>1663</v>
      </c>
      <c r="J10" s="87" t="s">
        <v>1664</v>
      </c>
      <c r="K10" s="85">
        <v>50</v>
      </c>
      <c r="L10" s="85">
        <v>1</v>
      </c>
      <c r="M10" s="18"/>
      <c r="N10" s="87">
        <v>5</v>
      </c>
      <c r="O10" s="87" t="s">
        <v>1925</v>
      </c>
      <c r="P10" s="87" t="s">
        <v>1926</v>
      </c>
      <c r="Q10" s="87" t="s">
        <v>1247</v>
      </c>
      <c r="R10" s="18"/>
      <c r="S10" s="18"/>
      <c r="T10" s="18"/>
      <c r="U10" s="18"/>
      <c r="V10" s="18"/>
      <c r="W10" s="18"/>
      <c r="X10" s="87">
        <v>5</v>
      </c>
      <c r="Y10" s="769" t="s">
        <v>1925</v>
      </c>
      <c r="Z10" s="87" t="s">
        <v>1926</v>
      </c>
      <c r="AA10" s="87" t="s">
        <v>1247</v>
      </c>
      <c r="AB10" s="18"/>
      <c r="AC10" s="87">
        <v>5</v>
      </c>
      <c r="AD10" s="87" t="s">
        <v>1697</v>
      </c>
      <c r="AE10" s="87" t="s">
        <v>1698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1712</v>
      </c>
      <c r="P11" s="87" t="s">
        <v>1713</v>
      </c>
      <c r="Q11" s="87" t="s">
        <v>1247</v>
      </c>
      <c r="R11" s="18"/>
      <c r="S11" s="18"/>
      <c r="T11" s="18"/>
      <c r="U11" s="18"/>
      <c r="V11" s="18"/>
      <c r="W11" s="18"/>
      <c r="X11" s="87">
        <v>6</v>
      </c>
      <c r="Y11" s="769" t="s">
        <v>1712</v>
      </c>
      <c r="Z11" s="87" t="s">
        <v>1713</v>
      </c>
      <c r="AA11" s="87" t="s">
        <v>1247</v>
      </c>
      <c r="AB11" s="18"/>
      <c r="AC11" s="87">
        <v>6</v>
      </c>
      <c r="AD11" s="87" t="s">
        <v>1700</v>
      </c>
      <c r="AE11" s="87" t="s">
        <v>1701</v>
      </c>
      <c r="AF11" s="87" t="s">
        <v>1247</v>
      </c>
    </row>
    <row r="12" spans="1:32" ht="12">
      <c r="A12" s="18"/>
      <c r="B12" s="18"/>
      <c r="C12" s="18"/>
      <c r="D12" s="18"/>
      <c r="F12" s="85" t="s">
        <v>1636</v>
      </c>
      <c r="G12" s="86" t="s">
        <v>1712</v>
      </c>
      <c r="H12" s="87"/>
      <c r="I12" s="87" t="s">
        <v>1712</v>
      </c>
      <c r="J12" s="87"/>
      <c r="K12" s="85" t="s">
        <v>1244</v>
      </c>
      <c r="L12" s="85"/>
      <c r="M12" s="18"/>
      <c r="N12" s="87">
        <v>7</v>
      </c>
      <c r="O12" s="87" t="s">
        <v>1641</v>
      </c>
      <c r="P12" s="87" t="s">
        <v>1642</v>
      </c>
      <c r="Q12" s="87" t="s">
        <v>1247</v>
      </c>
      <c r="R12" s="18"/>
      <c r="S12" s="18"/>
      <c r="T12" s="18"/>
      <c r="U12" s="18"/>
      <c r="V12" s="18"/>
      <c r="W12" s="18"/>
      <c r="X12" s="87">
        <v>7</v>
      </c>
      <c r="Y12" s="769" t="s">
        <v>1641</v>
      </c>
      <c r="Z12" s="87" t="s">
        <v>1642</v>
      </c>
      <c r="AA12" s="87" t="s">
        <v>1247</v>
      </c>
      <c r="AB12" s="18"/>
      <c r="AC12" s="87">
        <v>7</v>
      </c>
      <c r="AD12" s="87" t="s">
        <v>1703</v>
      </c>
      <c r="AE12" s="87" t="s">
        <v>1704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1980</v>
      </c>
      <c r="P13" s="87" t="s">
        <v>1981</v>
      </c>
      <c r="Q13" s="87" t="s">
        <v>1247</v>
      </c>
      <c r="R13" s="18"/>
      <c r="S13" s="18"/>
      <c r="T13" s="18"/>
      <c r="U13" s="18"/>
      <c r="V13" s="18"/>
      <c r="W13" s="18"/>
      <c r="X13" s="87">
        <v>8</v>
      </c>
      <c r="Y13" s="769" t="s">
        <v>1980</v>
      </c>
      <c r="Z13" s="87" t="s">
        <v>1981</v>
      </c>
      <c r="AA13" s="87" t="s">
        <v>1247</v>
      </c>
      <c r="AB13" s="18"/>
      <c r="AC13" s="87">
        <v>8</v>
      </c>
      <c r="AD13" s="87" t="s">
        <v>1706</v>
      </c>
      <c r="AE13" s="87" t="s">
        <v>1707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2001</v>
      </c>
      <c r="P14" s="87" t="s">
        <v>2002</v>
      </c>
      <c r="Q14" s="87" t="s">
        <v>1247</v>
      </c>
      <c r="R14" s="18"/>
      <c r="S14" s="18"/>
      <c r="T14" s="18"/>
      <c r="U14" s="18"/>
      <c r="V14" s="18"/>
      <c r="W14" s="18"/>
      <c r="X14" s="87">
        <v>9</v>
      </c>
      <c r="Y14" s="769" t="s">
        <v>2001</v>
      </c>
      <c r="Z14" s="87" t="s">
        <v>2002</v>
      </c>
      <c r="AA14" s="87" t="s">
        <v>1247</v>
      </c>
      <c r="AB14" s="18"/>
      <c r="AC14" s="87">
        <v>9</v>
      </c>
      <c r="AD14" s="87" t="s">
        <v>1709</v>
      </c>
      <c r="AE14" s="87" t="s">
        <v>1710</v>
      </c>
      <c r="AF14" s="87" t="s">
        <v>1247</v>
      </c>
    </row>
    <row r="15" spans="1:32" ht="12">
      <c r="A15" s="18"/>
      <c r="B15" s="18"/>
      <c r="C15" s="18"/>
      <c r="D15" s="18"/>
      <c r="E15" s="18"/>
      <c r="F15" s="18"/>
      <c r="G15" s="18"/>
      <c r="H15" s="18"/>
      <c r="I15" s="18"/>
      <c r="J15" s="18"/>
      <c r="K15" s="18"/>
      <c r="L15" s="18"/>
      <c r="M15" s="18"/>
      <c r="N15" s="87">
        <v>10</v>
      </c>
      <c r="O15" s="87" t="s">
        <v>2022</v>
      </c>
      <c r="P15" s="87" t="s">
        <v>2023</v>
      </c>
      <c r="Q15" s="87" t="s">
        <v>1247</v>
      </c>
      <c r="R15" s="18"/>
      <c r="S15" s="18"/>
      <c r="T15" s="18"/>
      <c r="U15" s="18"/>
      <c r="V15" s="18"/>
      <c r="W15" s="18"/>
      <c r="X15" s="87">
        <v>10</v>
      </c>
      <c r="Y15" s="769" t="s">
        <v>2022</v>
      </c>
      <c r="Z15" s="87" t="s">
        <v>2023</v>
      </c>
      <c r="AA15" s="87" t="s">
        <v>1247</v>
      </c>
      <c r="AB15" s="18"/>
      <c r="AC15" s="87">
        <v>10</v>
      </c>
      <c r="AD15" s="87" t="s">
        <v>1712</v>
      </c>
      <c r="AE15" s="87" t="s">
        <v>1713</v>
      </c>
      <c r="AF15" s="87" t="s">
        <v>1247</v>
      </c>
    </row>
    <row r="16" spans="1:32" ht="12">
      <c r="A16" s="18"/>
      <c r="B16" s="18"/>
      <c r="C16" s="18"/>
      <c r="D16" s="18"/>
      <c r="E16" s="18"/>
      <c r="F16" s="18"/>
      <c r="G16" s="18"/>
      <c r="H16" s="18"/>
      <c r="I16" s="18"/>
      <c r="J16" s="18"/>
      <c r="K16" s="18"/>
      <c r="L16" s="18"/>
      <c r="M16" s="18"/>
      <c r="N16" s="87">
        <v>11</v>
      </c>
      <c r="O16" s="87" t="s">
        <v>2043</v>
      </c>
      <c r="P16" s="87" t="s">
        <v>1843</v>
      </c>
      <c r="Q16" s="87" t="s">
        <v>1247</v>
      </c>
      <c r="R16" s="18"/>
      <c r="S16" s="18"/>
      <c r="T16" s="18"/>
      <c r="U16" s="18"/>
      <c r="V16" s="18"/>
      <c r="W16" s="18"/>
      <c r="X16" s="87">
        <v>11</v>
      </c>
      <c r="Y16" s="769" t="s">
        <v>2043</v>
      </c>
      <c r="Z16" s="87" t="s">
        <v>1843</v>
      </c>
      <c r="AA16" s="87" t="s">
        <v>1247</v>
      </c>
      <c r="AB16" s="18"/>
      <c r="AC16" s="87">
        <v>11</v>
      </c>
      <c r="AD16" s="87" t="s">
        <v>1715</v>
      </c>
      <c r="AE16" s="87" t="s">
        <v>1716</v>
      </c>
      <c r="AF16" s="87" t="s">
        <v>1247</v>
      </c>
    </row>
    <row r="17" spans="1:32" ht="12">
      <c r="A17" s="18"/>
      <c r="B17" s="18"/>
      <c r="C17" s="18"/>
      <c r="D17" s="18"/>
      <c r="E17" s="18"/>
      <c r="F17" s="18"/>
      <c r="G17" s="18"/>
      <c r="H17" s="18"/>
      <c r="I17" s="18"/>
      <c r="J17" s="18"/>
      <c r="K17" s="18"/>
      <c r="L17" s="18"/>
      <c r="M17" s="18"/>
      <c r="N17" s="87">
        <v>12</v>
      </c>
      <c r="O17" s="87" t="s">
        <v>2063</v>
      </c>
      <c r="P17" s="87" t="s">
        <v>2064</v>
      </c>
      <c r="Q17" s="87" t="s">
        <v>1247</v>
      </c>
      <c r="R17" s="18"/>
      <c r="S17" s="18"/>
      <c r="T17" s="18"/>
      <c r="U17" s="18"/>
      <c r="V17" s="18"/>
      <c r="W17" s="18"/>
      <c r="X17" s="87">
        <v>12</v>
      </c>
      <c r="Y17" s="769" t="s">
        <v>2063</v>
      </c>
      <c r="Z17" s="87" t="s">
        <v>2064</v>
      </c>
      <c r="AA17" s="87" t="s">
        <v>1247</v>
      </c>
      <c r="AB17" s="18"/>
      <c r="AC17" s="87">
        <v>12</v>
      </c>
      <c r="AD17" s="87" t="s">
        <v>1718</v>
      </c>
      <c r="AE17" s="87" t="s">
        <v>1719</v>
      </c>
      <c r="AF17" s="87" t="s">
        <v>1247</v>
      </c>
    </row>
    <row r="18" spans="1:32" ht="12">
      <c r="A18" s="18"/>
      <c r="B18" s="18"/>
      <c r="C18" s="18"/>
      <c r="D18" s="18"/>
      <c r="E18" s="18"/>
      <c r="F18" s="18"/>
      <c r="G18" s="18"/>
      <c r="H18" s="18"/>
      <c r="I18" s="18"/>
      <c r="J18" s="18"/>
      <c r="K18" s="18"/>
      <c r="L18" s="18"/>
      <c r="M18" s="18"/>
      <c r="N18" s="87">
        <v>13</v>
      </c>
      <c r="O18" s="87" t="s">
        <v>2084</v>
      </c>
      <c r="P18" s="87" t="s">
        <v>2085</v>
      </c>
      <c r="Q18" s="87" t="s">
        <v>1247</v>
      </c>
      <c r="R18" s="18"/>
      <c r="S18" s="18"/>
      <c r="T18" s="18"/>
      <c r="U18" s="18"/>
      <c r="V18" s="18"/>
      <c r="W18" s="18"/>
      <c r="X18" s="87">
        <v>13</v>
      </c>
      <c r="Y18" s="769" t="s">
        <v>2084</v>
      </c>
      <c r="Z18" s="87" t="s">
        <v>2085</v>
      </c>
      <c r="AA18" s="87" t="s">
        <v>1247</v>
      </c>
      <c r="AB18" s="18"/>
      <c r="AC18" s="87">
        <v>13</v>
      </c>
      <c r="AD18" s="87" t="s">
        <v>1721</v>
      </c>
      <c r="AE18" s="87" t="s">
        <v>1722</v>
      </c>
      <c r="AF18" s="87" t="s">
        <v>1247</v>
      </c>
    </row>
    <row r="19" spans="1:32" ht="12">
      <c r="A19" s="18"/>
      <c r="B19" s="18"/>
      <c r="C19" s="18"/>
      <c r="D19" s="18"/>
      <c r="E19" s="18"/>
      <c r="F19" s="18"/>
      <c r="G19" s="18"/>
      <c r="H19" s="18"/>
      <c r="I19" s="18"/>
      <c r="J19" s="18"/>
      <c r="K19" s="18"/>
      <c r="L19" s="18"/>
      <c r="M19" s="18"/>
      <c r="N19" s="87">
        <v>14</v>
      </c>
      <c r="O19" s="87" t="s">
        <v>2105</v>
      </c>
      <c r="P19" s="87" t="s">
        <v>2106</v>
      </c>
      <c r="Q19" s="87" t="s">
        <v>1247</v>
      </c>
      <c r="R19" s="18"/>
      <c r="S19" s="18"/>
      <c r="T19" s="18"/>
      <c r="U19" s="18"/>
      <c r="V19" s="18"/>
      <c r="W19" s="18"/>
      <c r="X19" s="87">
        <v>14</v>
      </c>
      <c r="Y19" s="769" t="s">
        <v>2105</v>
      </c>
      <c r="Z19" s="87" t="s">
        <v>2106</v>
      </c>
      <c r="AA19" s="87" t="s">
        <v>1247</v>
      </c>
      <c r="AB19" s="18"/>
      <c r="AC19" s="87">
        <v>14</v>
      </c>
      <c r="AD19" s="87" t="s">
        <v>1724</v>
      </c>
      <c r="AE19" s="87" t="s">
        <v>1725</v>
      </c>
      <c r="AF19" s="87" t="s">
        <v>1247</v>
      </c>
    </row>
    <row r="20" spans="1:32" ht="12">
      <c r="A20" s="18"/>
      <c r="B20" s="18"/>
      <c r="C20" s="18"/>
      <c r="D20" s="18"/>
      <c r="E20" s="18"/>
      <c r="F20" s="18"/>
      <c r="G20" s="18"/>
      <c r="H20" s="18"/>
      <c r="I20" s="18"/>
      <c r="J20" s="18"/>
      <c r="K20" s="18"/>
      <c r="L20" s="18"/>
      <c r="M20" s="18"/>
      <c r="N20" s="87">
        <v>15</v>
      </c>
      <c r="O20" s="87" t="s">
        <v>1684</v>
      </c>
      <c r="P20" s="87" t="s">
        <v>1685</v>
      </c>
      <c r="Q20" s="87" t="s">
        <v>1247</v>
      </c>
      <c r="R20" s="18"/>
      <c r="S20" s="18"/>
      <c r="T20" s="18"/>
      <c r="U20" s="18"/>
      <c r="V20" s="18"/>
      <c r="W20" s="18"/>
      <c r="X20" s="87">
        <v>15</v>
      </c>
      <c r="Y20" s="769" t="s">
        <v>1684</v>
      </c>
      <c r="Z20" s="87" t="s">
        <v>1685</v>
      </c>
      <c r="AA20" s="87" t="s">
        <v>1247</v>
      </c>
      <c r="AB20" s="18"/>
      <c r="AC20" s="87">
        <v>15</v>
      </c>
      <c r="AD20" s="87" t="s">
        <v>1727</v>
      </c>
      <c r="AE20" s="87" t="s">
        <v>1728</v>
      </c>
      <c r="AF20" s="87" t="s">
        <v>1247</v>
      </c>
    </row>
    <row r="21" spans="1:32" ht="12">
      <c r="A21" s="18"/>
      <c r="B21" s="18"/>
      <c r="C21" s="18"/>
      <c r="D21" s="18"/>
      <c r="E21" s="18"/>
      <c r="F21" s="18"/>
      <c r="G21" s="18"/>
      <c r="H21" s="18"/>
      <c r="I21" s="18"/>
      <c r="J21" s="18"/>
      <c r="K21" s="18"/>
      <c r="L21" s="18"/>
      <c r="M21" s="18"/>
      <c r="N21" s="87">
        <v>16</v>
      </c>
      <c r="O21" s="87" t="s">
        <v>1697</v>
      </c>
      <c r="P21" s="87" t="s">
        <v>1698</v>
      </c>
      <c r="Q21" s="87" t="s">
        <v>1247</v>
      </c>
      <c r="R21" s="18"/>
      <c r="S21" s="18"/>
      <c r="T21" s="18"/>
      <c r="U21" s="18"/>
      <c r="V21" s="18"/>
      <c r="W21" s="18"/>
      <c r="X21" s="87">
        <v>16</v>
      </c>
      <c r="Y21" s="769" t="s">
        <v>1697</v>
      </c>
      <c r="Z21" s="87" t="s">
        <v>1698</v>
      </c>
      <c r="AA21" s="87" t="s">
        <v>1247</v>
      </c>
      <c r="AB21" s="18"/>
      <c r="AC21" s="87">
        <v>16</v>
      </c>
      <c r="AD21" s="87" t="s">
        <v>1730</v>
      </c>
      <c r="AE21" s="87" t="s">
        <v>1731</v>
      </c>
      <c r="AF21" s="87" t="s">
        <v>1247</v>
      </c>
    </row>
    <row r="22" spans="1:32" ht="12">
      <c r="A22" s="18"/>
      <c r="B22" s="18"/>
      <c r="C22" s="18"/>
      <c r="D22" s="18"/>
      <c r="E22" s="18"/>
      <c r="F22" s="18"/>
      <c r="G22" s="18"/>
      <c r="H22" s="18"/>
      <c r="I22" s="18"/>
      <c r="J22" s="18"/>
      <c r="K22" s="18"/>
      <c r="L22" s="18"/>
      <c r="M22" s="18"/>
      <c r="N22" s="87">
        <v>17</v>
      </c>
      <c r="O22" s="87" t="s">
        <v>2160</v>
      </c>
      <c r="P22" s="87" t="s">
        <v>2161</v>
      </c>
      <c r="Q22" s="87" t="s">
        <v>1247</v>
      </c>
      <c r="R22" s="18"/>
      <c r="S22" s="18"/>
      <c r="T22" s="18"/>
      <c r="U22" s="18"/>
      <c r="V22" s="18"/>
      <c r="W22" s="18"/>
      <c r="X22" s="87">
        <v>17</v>
      </c>
      <c r="Y22" s="769" t="s">
        <v>2160</v>
      </c>
      <c r="Z22" s="87" t="s">
        <v>2161</v>
      </c>
      <c r="AA22" s="87" t="s">
        <v>1247</v>
      </c>
      <c r="AB22" s="18"/>
      <c r="AC22" s="87">
        <v>17</v>
      </c>
      <c r="AD22" s="87" t="s">
        <v>1733</v>
      </c>
      <c r="AE22" s="87" t="s">
        <v>1734</v>
      </c>
      <c r="AF22" s="87" t="s">
        <v>1247</v>
      </c>
    </row>
    <row r="23" spans="1:32" ht="12">
      <c r="A23" s="18"/>
      <c r="B23" s="18"/>
      <c r="C23" s="18"/>
      <c r="D23" s="18"/>
      <c r="E23" s="18"/>
      <c r="F23" s="18"/>
      <c r="G23" s="18"/>
      <c r="H23" s="18"/>
      <c r="I23" s="18"/>
      <c r="J23" s="18"/>
      <c r="K23" s="18"/>
      <c r="L23" s="18"/>
      <c r="M23" s="18"/>
      <c r="N23" s="87">
        <v>18</v>
      </c>
      <c r="O23" s="87" t="s">
        <v>2181</v>
      </c>
      <c r="P23" s="87" t="s">
        <v>2182</v>
      </c>
      <c r="Q23" s="87" t="s">
        <v>1247</v>
      </c>
      <c r="R23" s="18"/>
      <c r="S23" s="18"/>
      <c r="T23" s="18"/>
      <c r="U23" s="18"/>
      <c r="V23" s="18"/>
      <c r="W23" s="18"/>
      <c r="X23" s="87">
        <v>18</v>
      </c>
      <c r="Y23" s="769" t="s">
        <v>2181</v>
      </c>
      <c r="Z23" s="87" t="s">
        <v>2182</v>
      </c>
      <c r="AA23" s="87" t="s">
        <v>1247</v>
      </c>
      <c r="AB23" s="18"/>
      <c r="AC23" s="87">
        <v>18</v>
      </c>
      <c r="AD23" s="87" t="s">
        <v>1736</v>
      </c>
      <c r="AE23" s="87" t="s">
        <v>1737</v>
      </c>
      <c r="AF23" s="87" t="s">
        <v>1247</v>
      </c>
    </row>
    <row r="24" spans="1:32" ht="12">
      <c r="A24" s="18"/>
      <c r="B24" s="18"/>
      <c r="C24" s="18"/>
      <c r="D24" s="18"/>
      <c r="E24" s="18"/>
      <c r="F24" s="18"/>
      <c r="G24" s="18"/>
      <c r="H24" s="18"/>
      <c r="I24" s="18"/>
      <c r="J24" s="18"/>
      <c r="K24" s="18"/>
      <c r="L24" s="18"/>
      <c r="M24" s="18"/>
      <c r="N24" s="87">
        <v>19</v>
      </c>
      <c r="O24" s="87" t="s">
        <v>1838</v>
      </c>
      <c r="P24" s="87" t="s">
        <v>1839</v>
      </c>
      <c r="Q24" s="87" t="s">
        <v>1247</v>
      </c>
      <c r="R24" s="18"/>
      <c r="S24" s="18"/>
      <c r="T24" s="18"/>
      <c r="U24" s="18"/>
      <c r="V24" s="18"/>
      <c r="W24" s="18"/>
      <c r="X24" s="87">
        <v>19</v>
      </c>
      <c r="Y24" s="769" t="s">
        <v>1838</v>
      </c>
      <c r="Z24" s="87" t="s">
        <v>1839</v>
      </c>
      <c r="AA24" s="87" t="s">
        <v>1247</v>
      </c>
      <c r="AB24" s="18"/>
      <c r="AC24" s="87">
        <v>19</v>
      </c>
      <c r="AD24" s="87" t="s">
        <v>1739</v>
      </c>
      <c r="AE24" s="87" t="s">
        <v>1740</v>
      </c>
      <c r="AF24" s="87" t="s">
        <v>1247</v>
      </c>
    </row>
    <row r="25" spans="1:32" ht="12">
      <c r="A25" s="18"/>
      <c r="B25" s="18"/>
      <c r="C25" s="18"/>
      <c r="D25" s="18"/>
      <c r="E25" s="18"/>
      <c r="F25" s="18"/>
      <c r="G25" s="18"/>
      <c r="H25" s="18"/>
      <c r="I25" s="18"/>
      <c r="J25" s="18"/>
      <c r="K25" s="18"/>
      <c r="L25" s="18"/>
      <c r="M25" s="18"/>
      <c r="N25" s="87">
        <v>20</v>
      </c>
      <c r="O25" s="87" t="s">
        <v>2219</v>
      </c>
      <c r="P25" s="87" t="s">
        <v>2220</v>
      </c>
      <c r="Q25" s="87" t="s">
        <v>1247</v>
      </c>
      <c r="R25" s="18"/>
      <c r="S25" s="18"/>
      <c r="T25" s="18"/>
      <c r="U25" s="18"/>
      <c r="V25" s="18"/>
      <c r="W25" s="18"/>
      <c r="X25" s="87">
        <v>20</v>
      </c>
      <c r="Y25" s="769" t="s">
        <v>2219</v>
      </c>
      <c r="Z25" s="87" t="s">
        <v>2220</v>
      </c>
      <c r="AA25" s="87" t="s">
        <v>1247</v>
      </c>
      <c r="AB25" s="18"/>
      <c r="AC25" s="87">
        <v>20</v>
      </c>
      <c r="AD25" s="87" t="s">
        <v>1742</v>
      </c>
      <c r="AE25" s="87" t="s">
        <v>1743</v>
      </c>
      <c r="AF25" s="87" t="s">
        <v>1247</v>
      </c>
    </row>
    <row r="26" spans="1:32" ht="12">
      <c r="A26" s="18"/>
      <c r="B26" s="18"/>
      <c r="C26" s="18"/>
      <c r="D26" s="18"/>
      <c r="E26" s="18"/>
      <c r="F26" s="18"/>
      <c r="G26" s="18"/>
      <c r="H26" s="18"/>
      <c r="I26" s="18"/>
      <c r="J26" s="18"/>
      <c r="K26" s="18"/>
      <c r="L26" s="18"/>
      <c r="M26" s="18"/>
      <c r="N26" s="87">
        <v>21</v>
      </c>
      <c r="O26" s="87" t="s">
        <v>2240</v>
      </c>
      <c r="P26" s="87" t="s">
        <v>2241</v>
      </c>
      <c r="Q26" s="87" t="s">
        <v>1247</v>
      </c>
      <c r="R26" s="18"/>
      <c r="S26" s="18"/>
      <c r="T26" s="18"/>
      <c r="U26" s="18"/>
      <c r="V26" s="18"/>
      <c r="W26" s="18"/>
      <c r="X26" s="87">
        <v>21</v>
      </c>
      <c r="Y26" s="769" t="s">
        <v>2240</v>
      </c>
      <c r="Z26" s="87" t="s">
        <v>2241</v>
      </c>
      <c r="AA26" s="87" t="s">
        <v>1247</v>
      </c>
      <c r="AB26" s="18"/>
      <c r="AC26" s="87">
        <v>21</v>
      </c>
      <c r="AD26" s="87" t="s">
        <v>1745</v>
      </c>
      <c r="AE26" s="87" t="s">
        <v>1746</v>
      </c>
      <c r="AF26" s="87" t="s">
        <v>1247</v>
      </c>
    </row>
    <row r="27" spans="1:32" ht="12">
      <c r="A27" s="18"/>
      <c r="B27" s="18"/>
      <c r="C27" s="18"/>
      <c r="D27" s="18"/>
      <c r="E27" s="18"/>
      <c r="F27" s="18"/>
      <c r="G27" s="18"/>
      <c r="H27" s="18"/>
      <c r="I27" s="18"/>
      <c r="J27" s="18"/>
      <c r="K27" s="18"/>
      <c r="L27" s="18"/>
      <c r="M27" s="18"/>
      <c r="N27" s="87">
        <v>22</v>
      </c>
      <c r="O27" s="87" t="s">
        <v>2261</v>
      </c>
      <c r="P27" s="87" t="s">
        <v>2262</v>
      </c>
      <c r="Q27" s="87" t="s">
        <v>1247</v>
      </c>
      <c r="R27" s="18"/>
      <c r="S27" s="18"/>
      <c r="T27" s="18"/>
      <c r="U27" s="18"/>
      <c r="V27" s="18"/>
      <c r="W27" s="18"/>
      <c r="X27" s="87">
        <v>22</v>
      </c>
      <c r="Y27" s="769" t="s">
        <v>2261</v>
      </c>
      <c r="Z27" s="87" t="s">
        <v>2262</v>
      </c>
      <c r="AA27" s="87" t="s">
        <v>1247</v>
      </c>
      <c r="AB27" s="18"/>
      <c r="AC27" s="87">
        <v>22</v>
      </c>
      <c r="AD27" s="87" t="s">
        <v>1748</v>
      </c>
      <c r="AE27" s="87" t="s">
        <v>1749</v>
      </c>
      <c r="AF27" s="87" t="s">
        <v>1247</v>
      </c>
    </row>
    <row r="28" spans="1:32" ht="12">
      <c r="A28" s="18"/>
      <c r="B28" s="18"/>
      <c r="C28" s="18"/>
      <c r="D28" s="18"/>
      <c r="E28" s="18"/>
      <c r="F28" s="18"/>
      <c r="G28" s="18"/>
      <c r="H28" s="18"/>
      <c r="I28" s="18"/>
      <c r="J28" s="18"/>
      <c r="K28" s="18"/>
      <c r="L28" s="18"/>
      <c r="M28" s="18"/>
      <c r="N28" s="87">
        <v>23</v>
      </c>
      <c r="O28" s="87" t="s">
        <v>2282</v>
      </c>
      <c r="P28" s="87" t="s">
        <v>2283</v>
      </c>
      <c r="Q28" s="87" t="s">
        <v>1247</v>
      </c>
      <c r="R28" s="18"/>
      <c r="S28" s="18"/>
      <c r="T28" s="18"/>
      <c r="U28" s="18"/>
      <c r="V28" s="18"/>
      <c r="W28" s="18"/>
      <c r="X28" s="87">
        <v>23</v>
      </c>
      <c r="Y28" s="769" t="s">
        <v>2282</v>
      </c>
      <c r="Z28" s="87" t="s">
        <v>2283</v>
      </c>
      <c r="AA28" s="87" t="s">
        <v>1247</v>
      </c>
      <c r="AB28" s="18"/>
      <c r="AC28" s="87">
        <v>23</v>
      </c>
      <c r="AD28" s="87" t="s">
        <v>1751</v>
      </c>
      <c r="AE28" s="87" t="s">
        <v>1752</v>
      </c>
      <c r="AF28" s="87" t="s">
        <v>1247</v>
      </c>
    </row>
    <row r="29" spans="1:32" ht="12">
      <c r="A29" s="18"/>
      <c r="B29" s="18"/>
      <c r="C29" s="18"/>
      <c r="D29" s="18"/>
      <c r="E29" s="18"/>
      <c r="F29" s="18"/>
      <c r="G29" s="18"/>
      <c r="H29" s="18"/>
      <c r="I29" s="18"/>
      <c r="J29" s="18"/>
      <c r="K29" s="18"/>
      <c r="L29" s="18"/>
      <c r="M29" s="18"/>
      <c r="N29" s="87">
        <v>24</v>
      </c>
      <c r="O29" s="87" t="s">
        <v>1828</v>
      </c>
      <c r="P29" s="87" t="s">
        <v>1829</v>
      </c>
      <c r="Q29" s="87" t="s">
        <v>1247</v>
      </c>
      <c r="R29" s="18"/>
      <c r="S29" s="18"/>
      <c r="T29" s="18"/>
      <c r="U29" s="18"/>
      <c r="V29" s="18"/>
      <c r="W29" s="18"/>
      <c r="X29" s="87">
        <v>24</v>
      </c>
      <c r="Y29" s="769" t="s">
        <v>1828</v>
      </c>
      <c r="Z29" s="87" t="s">
        <v>1829</v>
      </c>
      <c r="AA29" s="87" t="s">
        <v>1247</v>
      </c>
      <c r="AB29" s="18"/>
      <c r="AC29" s="87">
        <v>24</v>
      </c>
      <c r="AD29" s="87" t="s">
        <v>1754</v>
      </c>
      <c r="AE29" s="87" t="s">
        <v>1755</v>
      </c>
      <c r="AF29" s="87" t="s">
        <v>1247</v>
      </c>
    </row>
    <row r="30" spans="1:32" ht="12">
      <c r="A30" s="18"/>
      <c r="B30" s="18"/>
      <c r="C30" s="18"/>
      <c r="D30" s="18"/>
      <c r="E30" s="18"/>
      <c r="F30" s="18"/>
      <c r="G30" s="18"/>
      <c r="H30" s="18"/>
      <c r="I30" s="18"/>
      <c r="J30" s="18"/>
      <c r="K30" s="18"/>
      <c r="L30" s="18"/>
      <c r="M30" s="18"/>
      <c r="N30" s="87">
        <v>25</v>
      </c>
      <c r="O30" s="87" t="s">
        <v>2320</v>
      </c>
      <c r="P30" s="87" t="s">
        <v>2321</v>
      </c>
      <c r="Q30" s="87" t="s">
        <v>1247</v>
      </c>
      <c r="R30" s="18"/>
      <c r="S30" s="18"/>
      <c r="T30" s="18"/>
      <c r="U30" s="18"/>
      <c r="V30" s="18"/>
      <c r="W30" s="18"/>
      <c r="X30" s="87">
        <v>25</v>
      </c>
      <c r="Y30" s="769" t="s">
        <v>2320</v>
      </c>
      <c r="Z30" s="87" t="s">
        <v>2321</v>
      </c>
      <c r="AA30" s="87" t="s">
        <v>1247</v>
      </c>
      <c r="AB30" s="18"/>
      <c r="AC30" s="87">
        <v>25</v>
      </c>
      <c r="AD30" s="87" t="s">
        <v>1757</v>
      </c>
      <c r="AE30" s="87" t="s">
        <v>1758</v>
      </c>
      <c r="AF30" s="87" t="s">
        <v>1247</v>
      </c>
    </row>
    <row r="31" spans="1:32" ht="12">
      <c r="A31" s="18"/>
      <c r="B31" s="18"/>
      <c r="C31" s="18"/>
      <c r="D31" s="18"/>
      <c r="E31" s="18"/>
      <c r="F31" s="18"/>
      <c r="G31" s="18"/>
      <c r="H31" s="18"/>
      <c r="I31" s="18"/>
      <c r="J31" s="18"/>
      <c r="K31" s="18"/>
      <c r="L31" s="18"/>
      <c r="M31" s="18"/>
      <c r="N31" s="87">
        <v>26</v>
      </c>
      <c r="O31" s="87" t="s">
        <v>2341</v>
      </c>
      <c r="P31" s="87" t="s">
        <v>2342</v>
      </c>
      <c r="Q31" s="87" t="s">
        <v>1247</v>
      </c>
      <c r="R31" s="18"/>
      <c r="S31" s="18"/>
      <c r="T31" s="18"/>
      <c r="U31" s="18"/>
      <c r="V31" s="18"/>
      <c r="W31" s="18"/>
      <c r="X31" s="87">
        <v>26</v>
      </c>
      <c r="Y31" s="769" t="s">
        <v>2341</v>
      </c>
      <c r="Z31" s="87" t="s">
        <v>2342</v>
      </c>
      <c r="AA31" s="87" t="s">
        <v>1247</v>
      </c>
      <c r="AB31" s="18"/>
      <c r="AC31" s="87">
        <v>26</v>
      </c>
      <c r="AD31" s="87" t="s">
        <v>1760</v>
      </c>
      <c r="AE31" s="87" t="s">
        <v>1761</v>
      </c>
      <c r="AF31" s="87" t="s">
        <v>1247</v>
      </c>
    </row>
    <row r="32" spans="1:32" ht="12">
      <c r="A32" s="18"/>
      <c r="B32" s="18"/>
      <c r="C32" s="18"/>
      <c r="D32" s="18"/>
      <c r="E32" s="18"/>
      <c r="F32" s="18"/>
      <c r="G32" s="18"/>
      <c r="H32" s="18"/>
      <c r="I32" s="18"/>
      <c r="J32" s="18"/>
      <c r="K32" s="18"/>
      <c r="L32" s="18"/>
      <c r="M32" s="18"/>
      <c r="N32" s="87">
        <v>27</v>
      </c>
      <c r="O32" s="87" t="s">
        <v>1835</v>
      </c>
      <c r="P32" s="87" t="s">
        <v>1836</v>
      </c>
      <c r="Q32" s="87" t="s">
        <v>1247</v>
      </c>
      <c r="R32" s="18"/>
      <c r="S32" s="18"/>
      <c r="T32" s="18"/>
      <c r="U32" s="18"/>
      <c r="V32" s="18"/>
      <c r="W32" s="18"/>
      <c r="X32" s="87">
        <v>27</v>
      </c>
      <c r="Y32" s="769" t="s">
        <v>1835</v>
      </c>
      <c r="Z32" s="87" t="s">
        <v>1836</v>
      </c>
      <c r="AA32" s="87" t="s">
        <v>1247</v>
      </c>
      <c r="AB32" s="18"/>
      <c r="AC32" s="87">
        <v>27</v>
      </c>
      <c r="AD32" s="87" t="s">
        <v>1763</v>
      </c>
      <c r="AE32" s="87" t="s">
        <v>1764</v>
      </c>
      <c r="AF32" s="87" t="s">
        <v>1247</v>
      </c>
    </row>
    <row r="33" spans="1:32" ht="12">
      <c r="A33" s="18"/>
      <c r="B33" s="18"/>
      <c r="C33" s="18"/>
      <c r="D33" s="18"/>
      <c r="E33" s="18"/>
      <c r="F33" s="18"/>
      <c r="G33" s="18"/>
      <c r="H33" s="18"/>
      <c r="I33" s="18"/>
      <c r="J33" s="18"/>
      <c r="K33" s="18"/>
      <c r="L33" s="18"/>
      <c r="M33" s="18"/>
      <c r="N33" s="87">
        <v>28</v>
      </c>
      <c r="O33" s="87" t="s">
        <v>1769</v>
      </c>
      <c r="P33" s="87" t="s">
        <v>1770</v>
      </c>
      <c r="Q33" s="87" t="s">
        <v>1247</v>
      </c>
      <c r="R33" s="18"/>
      <c r="S33" s="18"/>
      <c r="T33" s="18"/>
      <c r="U33" s="18"/>
      <c r="V33" s="18"/>
      <c r="W33" s="18"/>
      <c r="X33" s="87">
        <v>28</v>
      </c>
      <c r="Y33" s="769" t="s">
        <v>1769</v>
      </c>
      <c r="Z33" s="87" t="s">
        <v>1770</v>
      </c>
      <c r="AA33" s="87" t="s">
        <v>1247</v>
      </c>
      <c r="AB33" s="18"/>
      <c r="AC33" s="87">
        <v>28</v>
      </c>
      <c r="AD33" s="87" t="s">
        <v>1637</v>
      </c>
      <c r="AE33" s="87" t="s">
        <v>1638</v>
      </c>
      <c r="AF33" s="87" t="s">
        <v>1247</v>
      </c>
    </row>
    <row r="34" spans="1:32" ht="12">
      <c r="A34" s="18"/>
      <c r="B34" s="18"/>
      <c r="C34" s="18"/>
      <c r="D34" s="18"/>
      <c r="E34" s="18"/>
      <c r="F34" s="18"/>
      <c r="G34" s="18"/>
      <c r="H34" s="18"/>
      <c r="I34" s="18"/>
      <c r="J34" s="18"/>
      <c r="K34" s="18"/>
      <c r="L34" s="18"/>
      <c r="M34" s="18"/>
      <c r="N34" s="87">
        <v>29</v>
      </c>
      <c r="O34" s="87" t="s">
        <v>2396</v>
      </c>
      <c r="P34" s="87" t="s">
        <v>2397</v>
      </c>
      <c r="Q34" s="87" t="s">
        <v>1247</v>
      </c>
      <c r="R34" s="18"/>
      <c r="S34" s="18"/>
      <c r="T34" s="18"/>
      <c r="U34" s="18"/>
      <c r="V34" s="18"/>
      <c r="W34" s="18"/>
      <c r="X34" s="87">
        <v>29</v>
      </c>
      <c r="Y34" s="769" t="s">
        <v>2396</v>
      </c>
      <c r="Z34" s="87" t="s">
        <v>2397</v>
      </c>
      <c r="AA34" s="87" t="s">
        <v>1247</v>
      </c>
      <c r="AB34" s="18"/>
      <c r="AC34" s="87">
        <v>29</v>
      </c>
      <c r="AD34" s="87" t="s">
        <v>1766</v>
      </c>
      <c r="AE34" s="87" t="s">
        <v>1767</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1769</v>
      </c>
      <c r="AE35" s="87" t="s">
        <v>1770</v>
      </c>
      <c r="AF35" s="87" t="s">
        <v>1247</v>
      </c>
    </row>
    <row r="36" spans="1:32" ht="12">
      <c r="A36" s="18"/>
      <c r="B36" s="18"/>
      <c r="C36" s="18"/>
      <c r="D36" s="18"/>
      <c r="E36" s="18"/>
      <c r="F36" s="18"/>
      <c r="G36" s="18"/>
      <c r="H36" s="18"/>
      <c r="I36" s="18"/>
      <c r="J36" s="18"/>
      <c r="K36" s="18"/>
      <c r="L36" s="18"/>
      <c r="M36" s="18"/>
      <c r="N36" s="87">
        <v>31</v>
      </c>
      <c r="O36" s="87" t="s">
        <v>1663</v>
      </c>
      <c r="P36" s="87" t="s">
        <v>1664</v>
      </c>
      <c r="Q36" s="87" t="s">
        <v>1245</v>
      </c>
      <c r="R36" s="18"/>
      <c r="S36" s="18"/>
      <c r="T36" s="18"/>
      <c r="U36" s="18"/>
      <c r="V36" s="18"/>
      <c r="W36" s="18"/>
      <c r="X36" s="87">
        <v>31</v>
      </c>
      <c r="Y36" s="769">
        <v>0</v>
      </c>
      <c r="Z36" s="87">
        <v>0</v>
      </c>
      <c r="AA36" s="87">
        <v>0</v>
      </c>
      <c r="AB36" s="18"/>
      <c r="AC36" s="87">
        <v>31</v>
      </c>
      <c r="AD36" s="87" t="s">
        <v>1772</v>
      </c>
      <c r="AE36" s="87" t="s">
        <v>1773</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1775</v>
      </c>
      <c r="AE37" s="87" t="s">
        <v>1776</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1778</v>
      </c>
      <c r="AE38" s="87" t="s">
        <v>1779</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1781</v>
      </c>
      <c r="AE39" s="87" t="s">
        <v>1782</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1784</v>
      </c>
      <c r="AE40" s="87" t="s">
        <v>1785</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1787</v>
      </c>
      <c r="AE41" s="87" t="s">
        <v>1788</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1790</v>
      </c>
      <c r="AE42" s="87" t="s">
        <v>1791</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01</v>
      </c>
      <c r="I4" s="80" t="str">
        <f>HLOOKUP(I3,比較地域マスタ!$E$5:$L$6,2,0)</f>
        <v>北海道</v>
      </c>
      <c r="J4" s="80" t="str">
        <f>HLOOKUP(J3,比較地域マスタ!$E$5:$L$6,2,0)</f>
        <v>長万部町</v>
      </c>
      <c r="K4" s="80" t="str">
        <f>HLOOKUP(K3,比較地域マスタ!$E$5:$L$6,2,0)</f>
        <v>01347</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長万部町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24.613342474612608</v>
      </c>
      <c r="BB5" s="34"/>
      <c r="BC5" s="19"/>
      <c r="BD5" s="364">
        <f>AC35</f>
        <v>24.962891280435564</v>
      </c>
      <c r="BE5" s="34"/>
      <c r="BF5" s="19"/>
      <c r="BG5" s="364">
        <f>AK35</f>
        <v>20.825228705070767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21.861964685539089</v>
      </c>
      <c r="BA6" s="19"/>
      <c r="BB6" s="34"/>
      <c r="BC6" s="364">
        <f>AC36</f>
        <v>20.42474970812567</v>
      </c>
      <c r="BD6" s="19"/>
      <c r="BE6" s="34"/>
      <c r="BF6" s="364">
        <f>AK36</f>
        <v>10.557824870377408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1.062166822438988</v>
      </c>
      <c r="BA7" s="19"/>
      <c r="BB7" s="34"/>
      <c r="BC7" s="364">
        <f>AC37</f>
        <v>0.55971266608778769</v>
      </c>
      <c r="BD7" s="19"/>
      <c r="BE7" s="34"/>
      <c r="BF7" s="364">
        <f t="shared" ref="BF7:BF8" si="0">AK37</f>
        <v>0.46810926322562613</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1.6892109666345283</v>
      </c>
      <c r="BA8" s="19"/>
      <c r="BB8" s="34"/>
      <c r="BC8" s="364">
        <f>AC38</f>
        <v>3.9784289062221045</v>
      </c>
      <c r="BD8" s="19"/>
      <c r="BE8" s="34"/>
      <c r="BF8" s="364">
        <f t="shared" si="0"/>
        <v>9.7992945714677333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64.595555536194709</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10.295749271834312</v>
      </c>
      <c r="BA9" s="364">
        <f>AZ9</f>
        <v>10.295749271834312</v>
      </c>
      <c r="BB9" s="34"/>
      <c r="BC9" s="364">
        <f>AC39</f>
        <v>10.590165677482892</v>
      </c>
      <c r="BD9" s="364">
        <f>AC39</f>
        <v>10.590165677482892</v>
      </c>
      <c r="BE9" s="34"/>
      <c r="BF9" s="364">
        <f>AK39</f>
        <v>7.0767489182263619</v>
      </c>
      <c r="BG9" s="364">
        <f>AK39</f>
        <v>7.0767489182263619</v>
      </c>
      <c r="BH9" s="34"/>
    </row>
    <row r="10" spans="1:62" ht="17.100000000000001" customHeight="1" thickBot="1">
      <c r="B10" s="366"/>
      <c r="C10" s="367"/>
      <c r="D10" s="369"/>
      <c r="E10" s="369"/>
      <c r="F10" s="369"/>
      <c r="G10" s="368"/>
      <c r="H10" s="368"/>
      <c r="I10" s="369"/>
      <c r="J10" s="370"/>
      <c r="K10" s="377"/>
      <c r="L10" s="286" t="s">
        <v>31</v>
      </c>
      <c r="M10" s="286"/>
      <c r="N10" s="622"/>
      <c r="O10" s="1025">
        <f>SUM(O11:O13)</f>
        <v>24.613342474612608</v>
      </c>
      <c r="P10" s="501">
        <f t="shared" ref="P10:P22" si="1">O10/$O$9</f>
        <v>0.38103770871389225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15.479818343769059</v>
      </c>
      <c r="BA10" s="364">
        <f>AZ10</f>
        <v>15.479818343769059</v>
      </c>
      <c r="BB10" s="34"/>
      <c r="BC10" s="364">
        <f>AC40</f>
        <v>17.368311254171669</v>
      </c>
      <c r="BD10" s="364">
        <f>AC40</f>
        <v>17.368311254171669</v>
      </c>
      <c r="BE10" s="34"/>
      <c r="BF10" s="364">
        <f>AK40</f>
        <v>11.815242772107718</v>
      </c>
      <c r="BG10" s="364">
        <f>AK40</f>
        <v>11.815242772107718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21.861964685539089</v>
      </c>
      <c r="P11" s="502">
        <f t="shared" si="1"/>
        <v>0.3384437908160603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13.447954463479947</v>
      </c>
      <c r="BB11" s="34"/>
      <c r="BC11" s="364"/>
      <c r="BD11" s="364">
        <f>AC41</f>
        <v>11.53648980106364</v>
      </c>
      <c r="BE11" s="34"/>
      <c r="BF11" s="19"/>
      <c r="BG11" s="364">
        <f>AK41</f>
        <v>10.003100541201288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1.062166822438988</v>
      </c>
      <c r="P12" s="502">
        <f t="shared" si="1"/>
        <v>1.6443342171487726E-2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13.048158611044212</v>
      </c>
      <c r="BA12" s="19"/>
      <c r="BB12" s="34"/>
      <c r="BC12" s="364">
        <f>AC42</f>
        <v>11.069180902437783</v>
      </c>
      <c r="BD12" s="19"/>
      <c r="BE12" s="34"/>
      <c r="BF12" s="364">
        <f>AK42</f>
        <v>9.7075511831268031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1.6892109666345283</v>
      </c>
      <c r="P13" s="502">
        <f t="shared" si="1"/>
        <v>2.6150575726344143E-2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0.39979585243573534</v>
      </c>
      <c r="BA13" s="19"/>
      <c r="BB13" s="34"/>
      <c r="BC13" s="364">
        <f>AC45</f>
        <v>0.46730889862585695</v>
      </c>
      <c r="BD13" s="19"/>
      <c r="BE13" s="34"/>
      <c r="BF13" s="364">
        <f>AK45</f>
        <v>0.29554935807448435</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10.295749271834312</v>
      </c>
      <c r="P14" s="501">
        <f t="shared" si="1"/>
        <v>0.15938788955944985</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15.479818343769059</v>
      </c>
      <c r="P15" s="501">
        <f t="shared" si="1"/>
        <v>0.23964215827659041</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0.7586909824987863</v>
      </c>
      <c r="BA15" s="364">
        <f>AZ15</f>
        <v>0.7586909824987863</v>
      </c>
      <c r="BB15" s="34"/>
      <c r="BC15" s="364">
        <f>AC47</f>
        <v>0.74366094589125598</v>
      </c>
      <c r="BD15" s="364">
        <f>AC47</f>
        <v>0.74366094589125598</v>
      </c>
      <c r="BE15" s="34"/>
      <c r="BF15" s="364">
        <f>AK47</f>
        <v>0.6330756254909784</v>
      </c>
      <c r="BG15" s="364">
        <f>AK47</f>
        <v>0.6330756254909784</v>
      </c>
      <c r="BH15" s="34"/>
    </row>
    <row r="16" spans="1:62" ht="17.100000000000001" customHeight="1" thickBot="1">
      <c r="B16" s="366"/>
      <c r="C16" s="367"/>
      <c r="D16" s="369"/>
      <c r="E16" s="369"/>
      <c r="F16" s="369"/>
      <c r="G16" s="368"/>
      <c r="H16" s="368"/>
      <c r="I16" s="369"/>
      <c r="J16" s="370"/>
      <c r="K16" s="378"/>
      <c r="L16" s="286" t="s">
        <v>44</v>
      </c>
      <c r="M16" s="387"/>
      <c r="N16" s="388"/>
      <c r="O16" s="1025">
        <f>SUM(O18:O21)</f>
        <v>13.447954463479947</v>
      </c>
      <c r="P16" s="501">
        <f t="shared" si="1"/>
        <v>0.20818699292623435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13.048158611044212</v>
      </c>
      <c r="P17" s="502">
        <f t="shared" si="1"/>
        <v>0.20199777682433523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6.7925012070496402</v>
      </c>
      <c r="P18" s="502">
        <f t="shared" si="1"/>
        <v>0.10515431209881941</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6.2556574039945714</v>
      </c>
      <c r="P19" s="502">
        <f t="shared" si="1"/>
        <v>9.6843464725515832E-2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0.39979585243573534</v>
      </c>
      <c r="P20" s="502">
        <f t="shared" si="1"/>
        <v>6.1892161018991228E-3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0.7586909824987863</v>
      </c>
      <c r="P22" s="679">
        <f t="shared" si="1"/>
        <v>1.1745250523833182E-2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18.11215582711257</v>
      </c>
      <c r="AZ22" s="364">
        <f t="shared" si="3"/>
        <v>23.408222600810277</v>
      </c>
      <c r="BA22" s="364">
        <f t="shared" si="3"/>
        <v>21.573446878955401</v>
      </c>
      <c r="BB22" s="364">
        <f t="shared" si="3"/>
        <v>28.254064417299592</v>
      </c>
      <c r="BC22" s="364">
        <f t="shared" si="3"/>
        <v>25.867407648120857</v>
      </c>
      <c r="BD22" s="364">
        <f t="shared" si="3"/>
        <v>24.962891280435564</v>
      </c>
      <c r="BE22" s="364">
        <f t="shared" si="3"/>
        <v>25.592615589008904</v>
      </c>
      <c r="BF22" s="364">
        <f t="shared" si="3"/>
        <v>26.517016634319024</v>
      </c>
      <c r="BG22" s="364">
        <f t="shared" si="3"/>
        <v>36.451881067749902</v>
      </c>
      <c r="BH22" s="364">
        <f t="shared" si="3"/>
        <v>38.020043580035349</v>
      </c>
      <c r="BI22" s="364">
        <f t="shared" si="3"/>
        <v>26.001334820657146</v>
      </c>
      <c r="BJ22" s="364">
        <f t="shared" si="3"/>
        <v>23.798415222801104</v>
      </c>
      <c r="BK22" s="364">
        <f t="shared" si="3"/>
        <v>20.723877314885591</v>
      </c>
      <c r="BL22" s="364">
        <f t="shared" si="3"/>
        <v>20.825228705070767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10.825998555713326</v>
      </c>
      <c r="AZ23" s="399">
        <f t="shared" ref="AZ23:BL23" si="4">Y39</f>
        <v>8.1076956273560725</v>
      </c>
      <c r="BA23" s="399">
        <f t="shared" si="4"/>
        <v>7.2575183492917725</v>
      </c>
      <c r="BB23" s="399">
        <f t="shared" si="4"/>
        <v>9.1682860862680666</v>
      </c>
      <c r="BC23" s="399">
        <f t="shared" si="4"/>
        <v>11.386982188410999</v>
      </c>
      <c r="BD23" s="399">
        <f t="shared" si="4"/>
        <v>10.590165677482892</v>
      </c>
      <c r="BE23" s="399">
        <f t="shared" si="4"/>
        <v>9.6811948849681269</v>
      </c>
      <c r="BF23" s="399">
        <f t="shared" si="4"/>
        <v>9.3672612448294714</v>
      </c>
      <c r="BG23" s="399">
        <f t="shared" si="4"/>
        <v>8.0313401614466891</v>
      </c>
      <c r="BH23" s="399">
        <f t="shared" si="4"/>
        <v>8.0529442294452309</v>
      </c>
      <c r="BI23" s="399">
        <f t="shared" si="4"/>
        <v>8.0926619654695635</v>
      </c>
      <c r="BJ23" s="399">
        <f t="shared" si="4"/>
        <v>7.2598526206003386</v>
      </c>
      <c r="BK23" s="399">
        <f t="shared" si="4"/>
        <v>7.0064615342057062</v>
      </c>
      <c r="BL23" s="399">
        <f t="shared" si="4"/>
        <v>7.0767489182263619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15.547843267328171</v>
      </c>
      <c r="AZ24" s="364">
        <f t="shared" ref="AZ24:BL24" si="5">Y40</f>
        <v>13.090472989053259</v>
      </c>
      <c r="BA24" s="364">
        <f t="shared" si="5"/>
        <v>12.682832895971988</v>
      </c>
      <c r="BB24" s="364">
        <f t="shared" si="5"/>
        <v>15.165257406869303</v>
      </c>
      <c r="BC24" s="364">
        <f t="shared" si="5"/>
        <v>16.814203509852064</v>
      </c>
      <c r="BD24" s="364">
        <f t="shared" si="5"/>
        <v>17.368311254171669</v>
      </c>
      <c r="BE24" s="364">
        <f t="shared" si="5"/>
        <v>18.53851688033458</v>
      </c>
      <c r="BF24" s="364">
        <f t="shared" si="5"/>
        <v>17.261546492055295</v>
      </c>
      <c r="BG24" s="364">
        <f t="shared" si="5"/>
        <v>16.346725871609632</v>
      </c>
      <c r="BH24" s="364">
        <f t="shared" si="5"/>
        <v>15.897344362633651</v>
      </c>
      <c r="BI24" s="364">
        <f t="shared" si="5"/>
        <v>14.708280989507916</v>
      </c>
      <c r="BJ24" s="364">
        <f t="shared" si="5"/>
        <v>14.264261749811951</v>
      </c>
      <c r="BK24" s="364">
        <f t="shared" si="5"/>
        <v>12.825057294584997</v>
      </c>
      <c r="BL24" s="364">
        <f t="shared" si="5"/>
        <v>11.815242772107718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12.354573859285779</v>
      </c>
      <c r="AZ25" s="364">
        <f t="shared" ref="AZ25:BL25" si="6">Y41</f>
        <v>12.118419735857673</v>
      </c>
      <c r="BA25" s="364">
        <f t="shared" si="6"/>
        <v>12.124783374982918</v>
      </c>
      <c r="BB25" s="364">
        <f t="shared" si="6"/>
        <v>11.746643446056636</v>
      </c>
      <c r="BC25" s="364">
        <f t="shared" si="6"/>
        <v>11.762383649309642</v>
      </c>
      <c r="BD25" s="364">
        <f t="shared" si="6"/>
        <v>11.53648980106364</v>
      </c>
      <c r="BE25" s="364">
        <f t="shared" si="6"/>
        <v>11.142191681092106</v>
      </c>
      <c r="BF25" s="364">
        <f t="shared" si="6"/>
        <v>11.002618724442726</v>
      </c>
      <c r="BG25" s="364">
        <f t="shared" si="6"/>
        <v>11.298046549786656</v>
      </c>
      <c r="BH25" s="364">
        <f t="shared" si="6"/>
        <v>11.119758348573594</v>
      </c>
      <c r="BI25" s="364">
        <f t="shared" si="6"/>
        <v>10.948215457462968</v>
      </c>
      <c r="BJ25" s="364">
        <f t="shared" si="6"/>
        <v>10.206735407123002</v>
      </c>
      <c r="BK25" s="364">
        <f t="shared" si="6"/>
        <v>9.8948600920037677</v>
      </c>
      <c r="BL25" s="364">
        <f t="shared" si="6"/>
        <v>10.003100541201288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0.60813337696892933</v>
      </c>
      <c r="AZ26" s="364">
        <f t="shared" si="7"/>
        <v>0.62117251461060652</v>
      </c>
      <c r="BA26" s="364">
        <f t="shared" si="7"/>
        <v>0.58999659041519315</v>
      </c>
      <c r="BB26" s="364">
        <f t="shared" si="7"/>
        <v>0.60111513290909058</v>
      </c>
      <c r="BC26" s="364">
        <f t="shared" si="7"/>
        <v>0.74651599084321574</v>
      </c>
      <c r="BD26" s="364">
        <f t="shared" si="7"/>
        <v>0.74366094589125598</v>
      </c>
      <c r="BE26" s="364">
        <f t="shared" si="7"/>
        <v>0.85142944206242732</v>
      </c>
      <c r="BF26" s="364">
        <f t="shared" si="7"/>
        <v>0.72560968525313696</v>
      </c>
      <c r="BG26" s="364">
        <f t="shared" si="7"/>
        <v>1.0379565570342031</v>
      </c>
      <c r="BH26" s="364">
        <f t="shared" si="7"/>
        <v>0.76476606167501016</v>
      </c>
      <c r="BI26" s="364">
        <f t="shared" si="7"/>
        <v>0.90140222741191667</v>
      </c>
      <c r="BJ26" s="364">
        <f t="shared" si="7"/>
        <v>0.73820899874436763</v>
      </c>
      <c r="BK26" s="364">
        <f t="shared" si="7"/>
        <v>0.81818063377559724</v>
      </c>
      <c r="BL26" s="364">
        <f t="shared" si="7"/>
        <v>0.6330756254909784</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57.448704886408777</v>
      </c>
      <c r="AZ27" s="364">
        <f t="shared" si="8"/>
        <v>57.345983467687887</v>
      </c>
      <c r="BA27" s="364">
        <f t="shared" si="8"/>
        <v>54.228578089617272</v>
      </c>
      <c r="BB27" s="364">
        <f t="shared" si="8"/>
        <v>64.935366489402682</v>
      </c>
      <c r="BC27" s="364">
        <f t="shared" si="8"/>
        <v>66.577492986536782</v>
      </c>
      <c r="BD27" s="364">
        <f t="shared" si="8"/>
        <v>65.201518959045018</v>
      </c>
      <c r="BE27" s="364">
        <f t="shared" si="8"/>
        <v>65.805948477466131</v>
      </c>
      <c r="BF27" s="364">
        <f t="shared" si="8"/>
        <v>64.874052780899646</v>
      </c>
      <c r="BG27" s="364">
        <f t="shared" si="8"/>
        <v>73.165950207627091</v>
      </c>
      <c r="BH27" s="364">
        <f t="shared" si="8"/>
        <v>73.854856582362828</v>
      </c>
      <c r="BI27" s="364">
        <f t="shared" si="8"/>
        <v>60.6518954605095</v>
      </c>
      <c r="BJ27" s="364">
        <f t="shared" si="8"/>
        <v>56.267473999080764</v>
      </c>
      <c r="BK27" s="364">
        <f t="shared" si="8"/>
        <v>51.268436869455655</v>
      </c>
      <c r="BL27" s="364">
        <f t="shared" si="8"/>
        <v>50.35339656209711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65.201518959045018</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24.962891280435564</v>
      </c>
      <c r="P31" s="501">
        <f t="shared" ref="P31:P43" si="9">O31/$O$30</f>
        <v>0.38285751128153145</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20.42474970812567</v>
      </c>
      <c r="P32" s="502">
        <f t="shared" si="9"/>
        <v>0.31325573444009874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0.55971266608778769</v>
      </c>
      <c r="P33" s="502">
        <f t="shared" si="9"/>
        <v>8.5843501044716389E-3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3.9784289062221045</v>
      </c>
      <c r="P34" s="502">
        <f t="shared" si="9"/>
        <v>6.1017426736961027E-2</v>
      </c>
      <c r="Q34" s="371"/>
      <c r="R34" s="15"/>
      <c r="S34" s="366"/>
      <c r="T34" s="622" t="s">
        <v>29</v>
      </c>
      <c r="U34" s="375"/>
      <c r="V34" s="375"/>
      <c r="W34" s="375"/>
      <c r="X34" s="1012">
        <f>X35+X39+X40+X41+X47</f>
        <v>57.448704886408777</v>
      </c>
      <c r="Y34" s="1013">
        <f t="shared" ref="Y34:AK34" si="10">Y35+Y39+Y40+Y41+Y47</f>
        <v>57.345983467687887</v>
      </c>
      <c r="Z34" s="1013">
        <f t="shared" si="10"/>
        <v>54.228578089617272</v>
      </c>
      <c r="AA34" s="1013">
        <f t="shared" si="10"/>
        <v>64.935366489402682</v>
      </c>
      <c r="AB34" s="1013">
        <f t="shared" si="10"/>
        <v>66.577492986536782</v>
      </c>
      <c r="AC34" s="1013">
        <f t="shared" si="10"/>
        <v>65.201518959045018</v>
      </c>
      <c r="AD34" s="1013">
        <f t="shared" si="10"/>
        <v>65.805948477466131</v>
      </c>
      <c r="AE34" s="1013">
        <f t="shared" si="10"/>
        <v>64.874052780899646</v>
      </c>
      <c r="AF34" s="1013">
        <f t="shared" si="10"/>
        <v>73.165950207627091</v>
      </c>
      <c r="AG34" s="1013">
        <f t="shared" si="10"/>
        <v>73.854856582362828</v>
      </c>
      <c r="AH34" s="1013">
        <f t="shared" si="10"/>
        <v>60.6518954605095</v>
      </c>
      <c r="AI34" s="1013">
        <f t="shared" si="10"/>
        <v>56.267473999080764</v>
      </c>
      <c r="AJ34" s="1013">
        <f t="shared" si="10"/>
        <v>51.268436869455655</v>
      </c>
      <c r="AK34" s="1014">
        <f t="shared" si="10"/>
        <v>50.35339656209711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10.590165677482892</v>
      </c>
      <c r="P35" s="501">
        <f t="shared" si="9"/>
        <v>0.16242207001549894</v>
      </c>
      <c r="Q35" s="371"/>
      <c r="R35" s="15"/>
      <c r="S35" s="366"/>
      <c r="T35" s="377"/>
      <c r="U35" s="286" t="s">
        <v>31</v>
      </c>
      <c r="V35" s="387"/>
      <c r="W35" s="387"/>
      <c r="X35" s="1015">
        <f>SUM(X36:X38)</f>
        <v>18.11215582711257</v>
      </c>
      <c r="Y35" s="1016">
        <f t="shared" ref="Y35:AK35" si="11">SUM(Y36:Y38)</f>
        <v>23.408222600810277</v>
      </c>
      <c r="Z35" s="1016">
        <f t="shared" si="11"/>
        <v>21.573446878955401</v>
      </c>
      <c r="AA35" s="1016">
        <f t="shared" si="11"/>
        <v>28.254064417299592</v>
      </c>
      <c r="AB35" s="1016">
        <f t="shared" si="11"/>
        <v>25.867407648120857</v>
      </c>
      <c r="AC35" s="1016">
        <f t="shared" si="11"/>
        <v>24.962891280435564</v>
      </c>
      <c r="AD35" s="1016">
        <f t="shared" si="11"/>
        <v>25.592615589008904</v>
      </c>
      <c r="AE35" s="1016">
        <f t="shared" si="11"/>
        <v>26.517016634319024</v>
      </c>
      <c r="AF35" s="1016">
        <f t="shared" si="11"/>
        <v>36.451881067749902</v>
      </c>
      <c r="AG35" s="1016">
        <f t="shared" si="11"/>
        <v>38.020043580035349</v>
      </c>
      <c r="AH35" s="1016">
        <f t="shared" si="11"/>
        <v>26.001334820657146</v>
      </c>
      <c r="AI35" s="1016">
        <f t="shared" si="11"/>
        <v>23.798415222801104</v>
      </c>
      <c r="AJ35" s="1016">
        <f t="shared" si="11"/>
        <v>20.723877314885591</v>
      </c>
      <c r="AK35" s="1017">
        <f t="shared" si="11"/>
        <v>20.825228705070767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17.368311254171669</v>
      </c>
      <c r="P36" s="501">
        <f t="shared" si="9"/>
        <v>0.26637893612695146</v>
      </c>
      <c r="Q36" s="371"/>
      <c r="R36" s="15"/>
      <c r="S36" s="401" t="s">
        <v>98</v>
      </c>
      <c r="T36" s="378"/>
      <c r="U36" s="389"/>
      <c r="V36" s="379" t="s">
        <v>98</v>
      </c>
      <c r="W36" s="402"/>
      <c r="X36" s="1018">
        <f>VLOOKUP(年度マスタ!$K$4&amp;"_"&amp;X$33,データシート1!$A:$BS,MATCH("aa_"&amp;$S36,データシート1!$A$1:$BS$1,0),0)</f>
        <v>16.389741354927256</v>
      </c>
      <c r="Y36" s="1019">
        <f>VLOOKUP(年度マスタ!$K$4&amp;"_"&amp;Y$33,データシート1!$A:$BS,MATCH("aa_"&amp;$S36,データシート1!$A$1:$BS$1,0),0)</f>
        <v>17.740494771045427</v>
      </c>
      <c r="Z36" s="1019">
        <f>VLOOKUP(年度マスタ!$K$4&amp;"_"&amp;Z$33,データシート1!$A:$BS,MATCH("aa_"&amp;$S36,データシート1!$A$1:$BS$1,0),0)</f>
        <v>16.359026444755841</v>
      </c>
      <c r="AA36" s="1019">
        <f>VLOOKUP(年度マスタ!$K$4&amp;"_"&amp;AA$33,データシート1!$A:$BS,MATCH("aa_"&amp;$S36,データシート1!$A$1:$BS$1,0),0)</f>
        <v>23.187799819433685</v>
      </c>
      <c r="AB36" s="1019">
        <f>VLOOKUP(年度マスタ!$K$4&amp;"_"&amp;AB$33,データシート1!$A:$BS,MATCH("aa_"&amp;$S36,データシート1!$A$1:$BS$1,0),0)</f>
        <v>20.685022446398012</v>
      </c>
      <c r="AC36" s="1019">
        <f>VLOOKUP(年度マスタ!$K$4&amp;"_"&amp;AC$33,データシート1!$A:$BS,MATCH("aa_"&amp;$S36,データシート1!$A$1:$BS$1,0),0)</f>
        <v>20.42474970812567</v>
      </c>
      <c r="AD36" s="1019">
        <f>VLOOKUP(年度マスタ!$K$4&amp;"_"&amp;AD$33,データシート1!$A:$BS,MATCH("aa_"&amp;$S36,データシート1!$A$1:$BS$1,0),0)</f>
        <v>22.812933421468717</v>
      </c>
      <c r="AE36" s="1019">
        <f>VLOOKUP(年度マスタ!$K$4&amp;"_"&amp;AE$33,データシート1!$A:$BS,MATCH("aa_"&amp;$S36,データシート1!$A$1:$BS$1,0),0)</f>
        <v>23.641046632420036</v>
      </c>
      <c r="AF36" s="1019">
        <f>VLOOKUP(年度マスタ!$K$4&amp;"_"&amp;AF$33,データシート1!$A:$BS,MATCH("aa_"&amp;$S36,データシート1!$A$1:$BS$1,0),0)</f>
        <v>33.42669697695424</v>
      </c>
      <c r="AG36" s="1019">
        <f>VLOOKUP(年度マスタ!$K$4&amp;"_"&amp;AG$33,データシート1!$A:$BS,MATCH("aa_"&amp;$S36,データシート1!$A$1:$BS$1,0),0)</f>
        <v>35.231754509035639</v>
      </c>
      <c r="AH36" s="1019">
        <f>VLOOKUP(年度マスタ!$K$4&amp;"_"&amp;AH$33,データシート1!$A:$BS,MATCH("aa_"&amp;$S36,データシート1!$A$1:$BS$1,0),0)</f>
        <v>23.436859594158669</v>
      </c>
      <c r="AI36" s="1019">
        <f>VLOOKUP(年度マスタ!$K$4&amp;"_"&amp;AI$33,データシート1!$A:$BS,MATCH("aa_"&amp;$S36,データシート1!$A$1:$BS$1,0),0)</f>
        <v>21.257543292964044</v>
      </c>
      <c r="AJ36" s="1019">
        <f>VLOOKUP(年度マスタ!$K$4&amp;"_"&amp;AJ$33,データシート1!$A:$BS,MATCH("aa_"&amp;$S36,データシート1!$A$1:$BS$1,0),0)</f>
        <v>9.5000163173913492</v>
      </c>
      <c r="AK36" s="1020">
        <f>VLOOKUP(年度マスタ!$K$4&amp;"_"&amp;AK$33,データシート1!$A:$BS,MATCH("aa_"&amp;$S36,データシート1!$A$1:$BS$1,0),0)</f>
        <v>10.557824870377408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11.53648980106364</v>
      </c>
      <c r="P37" s="501">
        <f t="shared" si="9"/>
        <v>0.17693590556241562</v>
      </c>
      <c r="Q37" s="371"/>
      <c r="R37" s="15"/>
      <c r="S37" s="401" t="s">
        <v>100</v>
      </c>
      <c r="T37" s="378"/>
      <c r="U37" s="389"/>
      <c r="V37" s="379" t="s">
        <v>107</v>
      </c>
      <c r="W37" s="402"/>
      <c r="X37" s="1018">
        <f>VLOOKUP(年度マスタ!$K$4&amp;"_"&amp;X$33,データシート1!$A:$BS,MATCH("aa_"&amp;$S37,データシート1!$A$1:$BS$1,0),0)</f>
        <v>0.65946458702898225</v>
      </c>
      <c r="Y37" s="1019">
        <f>VLOOKUP(年度マスタ!$K$4&amp;"_"&amp;Y$33,データシート1!$A:$BS,MATCH("aa_"&amp;$S37,データシート1!$A$1:$BS$1,0),0)</f>
        <v>0.4113706730961425</v>
      </c>
      <c r="Z37" s="1019">
        <f>VLOOKUP(年度マスタ!$K$4&amp;"_"&amp;Z$33,データシート1!$A:$BS,MATCH("aa_"&amp;$S37,データシート1!$A$1:$BS$1,0),0)</f>
        <v>0.4290210355957339</v>
      </c>
      <c r="AA37" s="1019">
        <f>VLOOKUP(年度マスタ!$K$4&amp;"_"&amp;AA$33,データシート1!$A:$BS,MATCH("aa_"&amp;$S37,データシート1!$A$1:$BS$1,0),0)</f>
        <v>0.6011382716017154</v>
      </c>
      <c r="AB37" s="1019">
        <f>VLOOKUP(年度マスタ!$K$4&amp;"_"&amp;AB$33,データシート1!$A:$BS,MATCH("aa_"&amp;$S37,データシート1!$A$1:$BS$1,0),0)</f>
        <v>0.67720551259819439</v>
      </c>
      <c r="AC37" s="1019">
        <f>VLOOKUP(年度マスタ!$K$4&amp;"_"&amp;AC$33,データシート1!$A:$BS,MATCH("aa_"&amp;$S37,データシート1!$A$1:$BS$1,0),0)</f>
        <v>0.55971266608778769</v>
      </c>
      <c r="AD37" s="1019">
        <f>VLOOKUP(年度マスタ!$K$4&amp;"_"&amp;AD$33,データシート1!$A:$BS,MATCH("aa_"&amp;$S37,データシート1!$A$1:$BS$1,0),0)</f>
        <v>0.53288213284261987</v>
      </c>
      <c r="AE37" s="1019">
        <f>VLOOKUP(年度マスタ!$K$4&amp;"_"&amp;AE$33,データシート1!$A:$BS,MATCH("aa_"&amp;$S37,データシート1!$A$1:$BS$1,0),0)</f>
        <v>0.51097857081269493</v>
      </c>
      <c r="AF37" s="1019">
        <f>VLOOKUP(年度マスタ!$K$4&amp;"_"&amp;AF$33,データシート1!$A:$BS,MATCH("aa_"&amp;$S37,データシート1!$A$1:$BS$1,0),0)</f>
        <v>0.48199487399808127</v>
      </c>
      <c r="AG37" s="1019">
        <f>VLOOKUP(年度マスタ!$K$4&amp;"_"&amp;AG$33,データシート1!$A:$BS,MATCH("aa_"&amp;$S37,データシート1!$A$1:$BS$1,0),0)</f>
        <v>0.49252659308984426</v>
      </c>
      <c r="AH37" s="1019">
        <f>VLOOKUP(年度マスタ!$K$4&amp;"_"&amp;AH$33,データシート1!$A:$BS,MATCH("aa_"&amp;$S37,データシート1!$A$1:$BS$1,0),0)</f>
        <v>0.45840885531225134</v>
      </c>
      <c r="AI37" s="1019">
        <f>VLOOKUP(年度マスタ!$K$4&amp;"_"&amp;AI$33,データシート1!$A:$BS,MATCH("aa_"&amp;$S37,データシート1!$A$1:$BS$1,0),0)</f>
        <v>0.42536966269479032</v>
      </c>
      <c r="AJ37" s="1019">
        <f>VLOOKUP(年度マスタ!$K$4&amp;"_"&amp;AJ$33,データシート1!$A:$BS,MATCH("aa_"&amp;$S37,データシート1!$A$1:$BS$1,0),0)</f>
        <v>0.48595469418079945</v>
      </c>
      <c r="AK37" s="1020">
        <f>VLOOKUP(年度マスタ!$K$4&amp;"_"&amp;AK$33,データシート1!$A:$BS,MATCH("aa_"&amp;$S37,データシート1!$A$1:$BS$1,0),0)</f>
        <v>0.46810926322562613</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11.069180902437783</v>
      </c>
      <c r="P38" s="502">
        <f t="shared" si="9"/>
        <v>0.16976875813875839</v>
      </c>
      <c r="Q38" s="371"/>
      <c r="R38" s="15"/>
      <c r="S38" s="401" t="s">
        <v>101</v>
      </c>
      <c r="T38" s="378"/>
      <c r="U38" s="391"/>
      <c r="V38" s="404" t="s">
        <v>110</v>
      </c>
      <c r="W38" s="404"/>
      <c r="X38" s="1018">
        <f>VLOOKUP(年度マスタ!$K$4&amp;"_"&amp;X$33,データシート1!$A:$BS,MATCH("aa_"&amp;$S38,データシート1!$A$1:$BS$1,0),0)</f>
        <v>1.0629498851563326</v>
      </c>
      <c r="Y38" s="1019">
        <f>VLOOKUP(年度マスタ!$K$4&amp;"_"&amp;Y$33,データシート1!$A:$BS,MATCH("aa_"&amp;$S38,データシート1!$A$1:$BS$1,0),0)</f>
        <v>5.2563571566687042</v>
      </c>
      <c r="Z38" s="1019">
        <f>VLOOKUP(年度マスタ!$K$4&amp;"_"&amp;Z$33,データシート1!$A:$BS,MATCH("aa_"&amp;$S38,データシート1!$A$1:$BS$1,0),0)</f>
        <v>4.7853993986038263</v>
      </c>
      <c r="AA38" s="1019">
        <f>VLOOKUP(年度マスタ!$K$4&amp;"_"&amp;AA$33,データシート1!$A:$BS,MATCH("aa_"&amp;$S38,データシート1!$A$1:$BS$1,0),0)</f>
        <v>4.4651263262641896</v>
      </c>
      <c r="AB38" s="1019">
        <f>VLOOKUP(年度マスタ!$K$4&amp;"_"&amp;AB$33,データシート1!$A:$BS,MATCH("aa_"&amp;$S38,データシート1!$A$1:$BS$1,0),0)</f>
        <v>4.5051796891246498</v>
      </c>
      <c r="AC38" s="1019">
        <f>VLOOKUP(年度マスタ!$K$4&amp;"_"&amp;AC$33,データシート1!$A:$BS,MATCH("aa_"&amp;$S38,データシート1!$A$1:$BS$1,0),0)</f>
        <v>3.9784289062221045</v>
      </c>
      <c r="AD38" s="1019">
        <f>VLOOKUP(年度マスタ!$K$4&amp;"_"&amp;AD$33,データシート1!$A:$BS,MATCH("aa_"&amp;$S38,データシート1!$A$1:$BS$1,0),0)</f>
        <v>2.2468000346975692</v>
      </c>
      <c r="AE38" s="1019">
        <f>VLOOKUP(年度マスタ!$K$4&amp;"_"&amp;AE$33,データシート1!$A:$BS,MATCH("aa_"&amp;$S38,データシート1!$A$1:$BS$1,0),0)</f>
        <v>2.3649914310862914</v>
      </c>
      <c r="AF38" s="1019">
        <f>VLOOKUP(年度マスタ!$K$4&amp;"_"&amp;AF$33,データシート1!$A:$BS,MATCH("aa_"&amp;$S38,データシート1!$A$1:$BS$1,0),0)</f>
        <v>2.5431892167975758</v>
      </c>
      <c r="AG38" s="1019">
        <f>VLOOKUP(年度マスタ!$K$4&amp;"_"&amp;AG$33,データシート1!$A:$BS,MATCH("aa_"&amp;$S38,データシート1!$A$1:$BS$1,0),0)</f>
        <v>2.2957624779098693</v>
      </c>
      <c r="AH38" s="1019">
        <f>VLOOKUP(年度マスタ!$K$4&amp;"_"&amp;AH$33,データシート1!$A:$BS,MATCH("aa_"&amp;$S38,データシート1!$A$1:$BS$1,0),0)</f>
        <v>2.1060663711862277</v>
      </c>
      <c r="AI38" s="1019">
        <f>VLOOKUP(年度マスタ!$K$4&amp;"_"&amp;AI$33,データシート1!$A:$BS,MATCH("aa_"&amp;$S38,データシート1!$A$1:$BS$1,0),0)</f>
        <v>2.1155022671422694</v>
      </c>
      <c r="AJ38" s="1019">
        <f>VLOOKUP(年度マスタ!$K$4&amp;"_"&amp;AJ$33,データシート1!$A:$BS,MATCH("aa_"&amp;$S38,データシート1!$A$1:$BS$1,0),0)</f>
        <v>10.737906303313441</v>
      </c>
      <c r="AK38" s="1020">
        <f>VLOOKUP(年度マスタ!$K$4&amp;"_"&amp;AK$33,データシート1!$A:$BS,MATCH("aa_"&amp;$S38,データシート1!$A$1:$BS$1,0),0)</f>
        <v>9.7992945714677333</v>
      </c>
      <c r="AL38" s="373"/>
      <c r="AW38" s="19" t="str">
        <f>年度マスタ!H4</f>
        <v>01</v>
      </c>
      <c r="AX38" s="19" t="s">
        <v>111</v>
      </c>
      <c r="AY38" s="19">
        <f>VLOOKUP($AW38&amp;"_"&amp;$AY$34,データシート1!$A:$BS,MATCH($AY$31&amp;"_"&amp;AY$36,データシート1!$A$1:$BS$1,0),0)</f>
        <v>12815.551882190202</v>
      </c>
      <c r="AZ38" s="19">
        <f>VLOOKUP($AW38&amp;"_"&amp;$AY$34,データシート1!$A:$BS,MATCH($AY$31&amp;"_"&amp;AZ$36,データシート1!$A$1:$BS$1,0),0)</f>
        <v>518.30627332050346</v>
      </c>
      <c r="BA38" s="19">
        <f>VLOOKUP($AW38&amp;"_"&amp;$AY$34,データシート1!$A:$BS,MATCH($AY$31&amp;"_"&amp;BA$36,データシート1!$A$1:$BS$1,0),0)</f>
        <v>2148.7946345153746</v>
      </c>
      <c r="BB38" s="19">
        <f>VLOOKUP($AW38&amp;"_"&amp;$AY$34,データシート1!$A:$BS,MATCH($AY$31&amp;"_"&amp;BB$36,データシート1!$A$1:$BS$1,0),0)</f>
        <v>8959.7996856321988</v>
      </c>
      <c r="BC38" s="19">
        <f>VLOOKUP($AW38&amp;"_"&amp;$AY$34,データシート1!$A:$BS,MATCH($AY$31&amp;"_"&amp;BC$36,データシート1!$A$1:$BS$1,0),0)</f>
        <v>11809.060672244113</v>
      </c>
      <c r="BD38" s="19">
        <f>VLOOKUP($AW38&amp;"_"&amp;$AY$34,データシート1!$A:$BS,MATCH($AY$31&amp;"_"&amp;BD$36,データシート1!$A$1:$BS$1,0),0)</f>
        <v>3905.283577367672</v>
      </c>
      <c r="BE38" s="19">
        <f>VLOOKUP($AW38&amp;"_"&amp;$AY$34,データシート1!$A:$BS,MATCH($AY$31&amp;"_"&amp;BE$36,データシート1!$A$1:$BS$1,0),0)</f>
        <v>3730.7119671027667</v>
      </c>
      <c r="BF38" s="19">
        <f>VLOOKUP($AW38&amp;"_"&amp;$AY$34,データシート1!$A:$BS,MATCH($AY$31&amp;"_"&amp;BF$36,データシート1!$A$1:$BS$1,0),0)</f>
        <v>309.31463058934969</v>
      </c>
      <c r="BG38" s="19">
        <f>VLOOKUP($AW38&amp;"_"&amp;$AY$34,データシート1!$A:$BS,MATCH($AY$31&amp;"_"&amp;BG$36,データシート1!$A$1:$BS$1,0),0)</f>
        <v>958.00839522028434</v>
      </c>
      <c r="BH38" s="19">
        <f>VLOOKUP($AW38&amp;"_"&amp;$AY$34,データシート1!$A:$BS,MATCH($AY$31&amp;"_"&amp;BH$36,データシート1!$A$1:$BS$1,0),0)</f>
        <v>479.14245092041199</v>
      </c>
    </row>
    <row r="39" spans="2:64" ht="17.100000000000001" customHeight="1" thickBot="1">
      <c r="B39" s="366"/>
      <c r="C39" s="367"/>
      <c r="D39" s="369"/>
      <c r="E39" s="993"/>
      <c r="F39" s="369"/>
      <c r="G39" s="368"/>
      <c r="H39" s="368"/>
      <c r="I39" s="369"/>
      <c r="J39" s="370"/>
      <c r="K39" s="378"/>
      <c r="L39" s="389"/>
      <c r="M39" s="389"/>
      <c r="N39" s="390" t="s">
        <v>1298</v>
      </c>
      <c r="O39" s="1026">
        <f>AC43</f>
        <v>5.5493040248191647</v>
      </c>
      <c r="P39" s="502">
        <f t="shared" si="9"/>
        <v>8.5110042118878321E-2</v>
      </c>
      <c r="Q39" s="371"/>
      <c r="R39" s="15"/>
      <c r="S39" s="401" t="s">
        <v>102</v>
      </c>
      <c r="T39" s="378"/>
      <c r="U39" s="386" t="s">
        <v>112</v>
      </c>
      <c r="V39" s="387"/>
      <c r="W39" s="387"/>
      <c r="X39" s="1015">
        <f>VLOOKUP(年度マスタ!$K$4&amp;"_"&amp;X$33,データシート1!$A:$BS,MATCH("aa_"&amp;$S39,データシート1!$A$1:$BS$1,0),0)</f>
        <v>10.825998555713326</v>
      </c>
      <c r="Y39" s="1016">
        <f>VLOOKUP(年度マスタ!$K$4&amp;"_"&amp;Y$33,データシート1!$A:$BS,MATCH("aa_"&amp;$S39,データシート1!$A$1:$BS$1,0),0)</f>
        <v>8.1076956273560725</v>
      </c>
      <c r="Z39" s="1016">
        <f>VLOOKUP(年度マスタ!$K$4&amp;"_"&amp;Z$33,データシート1!$A:$BS,MATCH("aa_"&amp;$S39,データシート1!$A$1:$BS$1,0),0)</f>
        <v>7.2575183492917725</v>
      </c>
      <c r="AA39" s="1016">
        <f>VLOOKUP(年度マスタ!$K$4&amp;"_"&amp;AA$33,データシート1!$A:$BS,MATCH("aa_"&amp;$S39,データシート1!$A$1:$BS$1,0),0)</f>
        <v>9.1682860862680666</v>
      </c>
      <c r="AB39" s="1016">
        <f>VLOOKUP(年度マスタ!$K$4&amp;"_"&amp;AB$33,データシート1!$A:$BS,MATCH("aa_"&amp;$S39,データシート1!$A$1:$BS$1,0),0)</f>
        <v>11.386982188410999</v>
      </c>
      <c r="AC39" s="1016">
        <f>VLOOKUP(年度マスタ!$K$4&amp;"_"&amp;AC$33,データシート1!$A:$BS,MATCH("aa_"&amp;$S39,データシート1!$A$1:$BS$1,0),0)</f>
        <v>10.590165677482892</v>
      </c>
      <c r="AD39" s="1016">
        <f>VLOOKUP(年度マスタ!$K$4&amp;"_"&amp;AD$33,データシート1!$A:$BS,MATCH("aa_"&amp;$S39,データシート1!$A$1:$BS$1,0),0)</f>
        <v>9.6811948849681269</v>
      </c>
      <c r="AE39" s="1016">
        <f>VLOOKUP(年度マスタ!$K$4&amp;"_"&amp;AE$33,データシート1!$A:$BS,MATCH("aa_"&amp;$S39,データシート1!$A$1:$BS$1,0),0)</f>
        <v>9.3672612448294714</v>
      </c>
      <c r="AF39" s="1016">
        <f>VLOOKUP(年度マスタ!$K$4&amp;"_"&amp;AF$33,データシート1!$A:$BS,MATCH("aa_"&amp;$S39,データシート1!$A$1:$BS$1,0),0)</f>
        <v>8.0313401614466891</v>
      </c>
      <c r="AG39" s="1016">
        <f>VLOOKUP(年度マスタ!$K$4&amp;"_"&amp;AG$33,データシート1!$A:$BS,MATCH("aa_"&amp;$S39,データシート1!$A$1:$BS$1,0),0)</f>
        <v>8.0529442294452309</v>
      </c>
      <c r="AH39" s="1016">
        <f>VLOOKUP(年度マスタ!$K$4&amp;"_"&amp;AH$33,データシート1!$A:$BS,MATCH("aa_"&amp;$S39,データシート1!$A$1:$BS$1,0),0)</f>
        <v>8.0926619654695635</v>
      </c>
      <c r="AI39" s="1016">
        <f>VLOOKUP(年度マスタ!$K$4&amp;"_"&amp;AI$33,データシート1!$A:$BS,MATCH("aa_"&amp;$S39,データシート1!$A$1:$BS$1,0),0)</f>
        <v>7.2598526206003386</v>
      </c>
      <c r="AJ39" s="1016">
        <f>VLOOKUP(年度マスタ!$K$4&amp;"_"&amp;AJ$33,データシート1!$A:$BS,MATCH("aa_"&amp;$S39,データシート1!$A$1:$BS$1,0),0)</f>
        <v>7.0064615342057062</v>
      </c>
      <c r="AK39" s="1017">
        <f>VLOOKUP(年度マスタ!$K$4&amp;"_"&amp;AK$33,データシート1!$A:$BS,MATCH("aa_"&amp;$S39,データシート1!$A$1:$BS$1,0),0)</f>
        <v>7.0767489182263619</v>
      </c>
      <c r="AL39" s="373"/>
      <c r="AW39" s="19" t="str">
        <f>年度マスタ!K4</f>
        <v>01347</v>
      </c>
      <c r="AX39" s="19" t="s">
        <v>113</v>
      </c>
      <c r="AY39" s="19">
        <f>VLOOKUP($AW39&amp;"_"&amp;$AY$34,データシート1!$A:$BS,MATCH($AY$31&amp;"_"&amp;AY$36,データシート1!$A$1:$BS$1,0),0)</f>
        <v>10.557824870377408</v>
      </c>
      <c r="AZ39" s="19">
        <f>VLOOKUP($AW39&amp;"_"&amp;$AY$34,データシート1!$A:$BS,MATCH($AY$31&amp;"_"&amp;AZ$36,データシート1!$A$1:$BS$1,0),0)</f>
        <v>0.46810926322562613</v>
      </c>
      <c r="BA39" s="19">
        <f>VLOOKUP($AW39&amp;"_"&amp;$AY$34,データシート1!$A:$BS,MATCH($AY$31&amp;"_"&amp;BA$36,データシート1!$A$1:$BS$1,0),0)</f>
        <v>9.7992945714677333</v>
      </c>
      <c r="BB39" s="19">
        <f>VLOOKUP($AW39&amp;"_"&amp;$AY$34,データシート1!$A:$BS,MATCH($AY$31&amp;"_"&amp;BB$36,データシート1!$A$1:$BS$1,0),0)</f>
        <v>7.0767489182263619</v>
      </c>
      <c r="BC39" s="19">
        <f>VLOOKUP($AW39&amp;"_"&amp;$AY$34,データシート1!$A:$BS,MATCH($AY$31&amp;"_"&amp;BC$36,データシート1!$A$1:$BS$1,0),0)</f>
        <v>11.815242772107718</v>
      </c>
      <c r="BD39" s="19">
        <f>VLOOKUP($AW39&amp;"_"&amp;$AY$34,データシート1!$A:$BS,MATCH($AY$31&amp;"_"&amp;BD$36,データシート1!$A$1:$BS$1,0),0)</f>
        <v>3.9304851632536399</v>
      </c>
      <c r="BE39" s="19">
        <f>VLOOKUP($AW39&amp;"_"&amp;$AY$34,データシート1!$A:$BS,MATCH($AY$31&amp;"_"&amp;BE$36,データシート1!$A$1:$BS$1,0),0)</f>
        <v>5.7770660198731623</v>
      </c>
      <c r="BF39" s="19">
        <f>VLOOKUP($AW39&amp;"_"&amp;$AY$34,データシート1!$A:$BS,MATCH($AY$31&amp;"_"&amp;BF$36,データシート1!$A$1:$BS$1,0),0)</f>
        <v>0.29554935807448435</v>
      </c>
      <c r="BG39" s="19">
        <f>VLOOKUP($AW39&amp;"_"&amp;$AY$34,データシート1!$A:$BS,MATCH($AY$31&amp;"_"&amp;BG$36,データシート1!$A$1:$BS$1,0),0)</f>
        <v>0</v>
      </c>
      <c r="BH39" s="19">
        <f>VLOOKUP($AW39&amp;"_"&amp;$AY$34,データシート1!$A:$BS,MATCH($AY$31&amp;"_"&amp;BH$36,データシート1!$A$1:$BS$1,0),0)</f>
        <v>0.6330756254909784</v>
      </c>
    </row>
    <row r="40" spans="2:64" ht="17.100000000000001" customHeight="1" thickBot="1">
      <c r="B40" s="366"/>
      <c r="C40" s="367"/>
      <c r="D40" s="369"/>
      <c r="E40" s="369"/>
      <c r="F40" s="369"/>
      <c r="G40" s="368"/>
      <c r="H40" s="368"/>
      <c r="I40" s="369"/>
      <c r="J40" s="370"/>
      <c r="K40" s="378"/>
      <c r="L40" s="389"/>
      <c r="M40" s="391"/>
      <c r="N40" s="382" t="s">
        <v>47</v>
      </c>
      <c r="O40" s="1026">
        <f>AC44</f>
        <v>5.5198768776186169</v>
      </c>
      <c r="P40" s="502">
        <f t="shared" si="9"/>
        <v>8.4658716019880051E-2</v>
      </c>
      <c r="Q40" s="371"/>
      <c r="R40" s="15"/>
      <c r="S40" s="401" t="s">
        <v>78</v>
      </c>
      <c r="T40" s="378"/>
      <c r="U40" s="386" t="s">
        <v>78</v>
      </c>
      <c r="V40" s="387"/>
      <c r="W40" s="387"/>
      <c r="X40" s="1015">
        <f>VLOOKUP(年度マスタ!$K$4&amp;"_"&amp;X$33,データシート1!$A:$BS,MATCH("aa_"&amp;$S40,データシート1!$A$1:$BS$1,0),0)</f>
        <v>15.547843267328171</v>
      </c>
      <c r="Y40" s="1016">
        <f>VLOOKUP(年度マスタ!$K$4&amp;"_"&amp;Y$33,データシート1!$A:$BS,MATCH("aa_"&amp;$S40,データシート1!$A$1:$BS$1,0),0)</f>
        <v>13.090472989053259</v>
      </c>
      <c r="Z40" s="1016">
        <f>VLOOKUP(年度マスタ!$K$4&amp;"_"&amp;Z$33,データシート1!$A:$BS,MATCH("aa_"&amp;$S40,データシート1!$A$1:$BS$1,0),0)</f>
        <v>12.682832895971988</v>
      </c>
      <c r="AA40" s="1016">
        <f>VLOOKUP(年度マスタ!$K$4&amp;"_"&amp;AA$33,データシート1!$A:$BS,MATCH("aa_"&amp;$S40,データシート1!$A$1:$BS$1,0),0)</f>
        <v>15.165257406869303</v>
      </c>
      <c r="AB40" s="1016">
        <f>VLOOKUP(年度マスタ!$K$4&amp;"_"&amp;AB$33,データシート1!$A:$BS,MATCH("aa_"&amp;$S40,データシート1!$A$1:$BS$1,0),0)</f>
        <v>16.814203509852064</v>
      </c>
      <c r="AC40" s="1016">
        <f>VLOOKUP(年度マスタ!$K$4&amp;"_"&amp;AC$33,データシート1!$A:$BS,MATCH("aa_"&amp;$S40,データシート1!$A$1:$BS$1,0),0)</f>
        <v>17.368311254171669</v>
      </c>
      <c r="AD40" s="1016">
        <f>VLOOKUP(年度マスタ!$K$4&amp;"_"&amp;AD$33,データシート1!$A:$BS,MATCH("aa_"&amp;$S40,データシート1!$A$1:$BS$1,0),0)</f>
        <v>18.53851688033458</v>
      </c>
      <c r="AE40" s="1016">
        <f>VLOOKUP(年度マスタ!$K$4&amp;"_"&amp;AE$33,データシート1!$A:$BS,MATCH("aa_"&amp;$S40,データシート1!$A$1:$BS$1,0),0)</f>
        <v>17.261546492055295</v>
      </c>
      <c r="AF40" s="1016">
        <f>VLOOKUP(年度マスタ!$K$4&amp;"_"&amp;AF$33,データシート1!$A:$BS,MATCH("aa_"&amp;$S40,データシート1!$A$1:$BS$1,0),0)</f>
        <v>16.346725871609632</v>
      </c>
      <c r="AG40" s="1016">
        <f>VLOOKUP(年度マスタ!$K$4&amp;"_"&amp;AG$33,データシート1!$A:$BS,MATCH("aa_"&amp;$S40,データシート1!$A$1:$BS$1,0),0)</f>
        <v>15.897344362633651</v>
      </c>
      <c r="AH40" s="1016">
        <f>VLOOKUP(年度マスタ!$K$4&amp;"_"&amp;AH$33,データシート1!$A:$BS,MATCH("aa_"&amp;$S40,データシート1!$A$1:$BS$1,0),0)</f>
        <v>14.708280989507916</v>
      </c>
      <c r="AI40" s="1016">
        <f>VLOOKUP(年度マスタ!$K$4&amp;"_"&amp;AI$33,データシート1!$A:$BS,MATCH("aa_"&amp;$S40,データシート1!$A$1:$BS$1,0),0)</f>
        <v>14.264261749811951</v>
      </c>
      <c r="AJ40" s="1016">
        <f>VLOOKUP(年度マスタ!$K$4&amp;"_"&amp;AJ$33,データシート1!$A:$BS,MATCH("aa_"&amp;$S40,データシート1!$A$1:$BS$1,0),0)</f>
        <v>12.825057294584997</v>
      </c>
      <c r="AK40" s="1017">
        <f>VLOOKUP(年度マスタ!$K$4&amp;"_"&amp;AK$33,データシート1!$A:$BS,MATCH("aa_"&amp;$S40,データシート1!$A$1:$BS$1,0),0)</f>
        <v>11.815242772107718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0.46730889862585695</v>
      </c>
      <c r="P41" s="502">
        <f t="shared" si="9"/>
        <v>7.1671474236572209E-3</v>
      </c>
      <c r="Q41" s="371"/>
      <c r="R41" s="15"/>
      <c r="S41" s="401" t="s">
        <v>1276</v>
      </c>
      <c r="T41" s="378"/>
      <c r="U41" s="286" t="s">
        <v>44</v>
      </c>
      <c r="V41" s="387"/>
      <c r="W41" s="387"/>
      <c r="X41" s="1015">
        <f>X42+X45+X46</f>
        <v>12.354573859285779</v>
      </c>
      <c r="Y41" s="1016">
        <f t="shared" ref="Y41:AH41" si="12">Y42+Y45+Y46</f>
        <v>12.118419735857673</v>
      </c>
      <c r="Z41" s="1016">
        <f t="shared" si="12"/>
        <v>12.124783374982918</v>
      </c>
      <c r="AA41" s="1016">
        <f t="shared" si="12"/>
        <v>11.746643446056636</v>
      </c>
      <c r="AB41" s="1016">
        <f t="shared" si="12"/>
        <v>11.762383649309642</v>
      </c>
      <c r="AC41" s="1016">
        <f t="shared" si="12"/>
        <v>11.53648980106364</v>
      </c>
      <c r="AD41" s="1016">
        <f t="shared" si="12"/>
        <v>11.142191681092106</v>
      </c>
      <c r="AE41" s="1016">
        <f t="shared" si="12"/>
        <v>11.002618724442726</v>
      </c>
      <c r="AF41" s="1016">
        <f t="shared" si="12"/>
        <v>11.298046549786656</v>
      </c>
      <c r="AG41" s="1016">
        <f t="shared" si="12"/>
        <v>11.119758348573594</v>
      </c>
      <c r="AH41" s="1016">
        <f t="shared" si="12"/>
        <v>10.948215457462968</v>
      </c>
      <c r="AI41" s="1016">
        <f>AI42+AI45+AI46</f>
        <v>10.206735407123002</v>
      </c>
      <c r="AJ41" s="1016">
        <f>AJ42+AJ45+AJ46</f>
        <v>9.8948600920037677</v>
      </c>
      <c r="AK41" s="1017">
        <f>AK42+AK45+AK46</f>
        <v>10.003100541201288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11.963757833181706</v>
      </c>
      <c r="Y42" s="1019">
        <f t="shared" ref="Y42:AK42" si="13">SUM(Y43:Y44)</f>
        <v>11.754930348761636</v>
      </c>
      <c r="Z42" s="1019">
        <f t="shared" si="13"/>
        <v>11.754320860151235</v>
      </c>
      <c r="AA42" s="1019">
        <f t="shared" si="13"/>
        <v>11.327819257534752</v>
      </c>
      <c r="AB42" s="1019">
        <f t="shared" si="13"/>
        <v>11.31191600293702</v>
      </c>
      <c r="AC42" s="1019">
        <f t="shared" si="13"/>
        <v>11.069180902437783</v>
      </c>
      <c r="AD42" s="1019">
        <f t="shared" si="13"/>
        <v>10.698951060463932</v>
      </c>
      <c r="AE42" s="1019">
        <f t="shared" si="13"/>
        <v>10.572994953082887</v>
      </c>
      <c r="AF42" s="1019">
        <f t="shared" si="13"/>
        <v>10.900741393123059</v>
      </c>
      <c r="AG42" s="1019">
        <f t="shared" si="13"/>
        <v>10.742943613612908</v>
      </c>
      <c r="AH42" s="1019">
        <f t="shared" si="13"/>
        <v>10.600071509256679</v>
      </c>
      <c r="AI42" s="1019">
        <f t="shared" si="13"/>
        <v>9.8814683754505097</v>
      </c>
      <c r="AJ42" s="1019">
        <f t="shared" si="13"/>
        <v>9.5934993247559834</v>
      </c>
      <c r="AK42" s="1020">
        <f t="shared" si="13"/>
        <v>9.7075511831268031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0.74366094589125598</v>
      </c>
      <c r="P43" s="679">
        <f t="shared" si="9"/>
        <v>1.1405577013602569E-2</v>
      </c>
      <c r="Q43" s="371"/>
      <c r="R43" s="15"/>
      <c r="S43" s="401" t="s">
        <v>46</v>
      </c>
      <c r="T43" s="405"/>
      <c r="U43" s="389"/>
      <c r="V43" s="406"/>
      <c r="W43" s="390" t="s">
        <v>46</v>
      </c>
      <c r="X43" s="1018">
        <f>VLOOKUP(年度マスタ!$K$4&amp;"_"&amp;X$33,データシート1!$A:$BS,MATCH("aa_"&amp;$S43,データシート1!$A$1:$BS$1,0),0)</f>
        <v>6.0469669496342568</v>
      </c>
      <c r="Y43" s="1019">
        <f>VLOOKUP(年度マスタ!$K$4&amp;"_"&amp;Y$33,データシート1!$A:$BS,MATCH("aa_"&amp;$S43,データシート1!$A$1:$BS$1,0),0)</f>
        <v>6.0511418523825773</v>
      </c>
      <c r="Z43" s="1019">
        <f>VLOOKUP(年度マスタ!$K$4&amp;"_"&amp;Z$33,データシート1!$A:$BS,MATCH("aa_"&amp;$S43,データシート1!$A$1:$BS$1,0),0)</f>
        <v>5.9503006777570855</v>
      </c>
      <c r="AA43" s="1019">
        <f>VLOOKUP(年度マスタ!$K$4&amp;"_"&amp;AA$33,データシート1!$A:$BS,MATCH("aa_"&amp;$S43,データシート1!$A$1:$BS$1,0),0)</f>
        <v>5.8102891634579299</v>
      </c>
      <c r="AB43" s="1019">
        <f>VLOOKUP(年度マスタ!$K$4&amp;"_"&amp;AB$33,データシート1!$A:$BS,MATCH("aa_"&amp;$S43,データシート1!$A$1:$BS$1,0),0)</f>
        <v>5.8028061313885289</v>
      </c>
      <c r="AC43" s="1019">
        <f>VLOOKUP(年度マスタ!$K$4&amp;"_"&amp;AC$33,データシート1!$A:$BS,MATCH("aa_"&amp;$S43,データシート1!$A$1:$BS$1,0),0)</f>
        <v>5.5493040248191647</v>
      </c>
      <c r="AD43" s="1019">
        <f>VLOOKUP(年度マスタ!$K$4&amp;"_"&amp;AD$33,データシート1!$A:$BS,MATCH("aa_"&amp;$S43,データシート1!$A$1:$BS$1,0),0)</f>
        <v>5.2307063547495192</v>
      </c>
      <c r="AE43" s="1019">
        <f>VLOOKUP(年度マスタ!$K$4&amp;"_"&amp;AE$33,データシート1!$A:$BS,MATCH("aa_"&amp;$S43,データシート1!$A$1:$BS$1,0),0)</f>
        <v>5.1205489241830406</v>
      </c>
      <c r="AF43" s="1019">
        <f>VLOOKUP(年度マスタ!$K$4&amp;"_"&amp;AF$33,データシート1!$A:$BS,MATCH("aa_"&amp;$S43,データシート1!$A$1:$BS$1,0),0)</f>
        <v>5.0362640187117726</v>
      </c>
      <c r="AG43" s="1019">
        <f>VLOOKUP(年度マスタ!$K$4&amp;"_"&amp;AG$33,データシート1!$A:$BS,MATCH("aa_"&amp;$S43,データシート1!$A$1:$BS$1,0),0)</f>
        <v>4.9156156092393237</v>
      </c>
      <c r="AH43" s="1019">
        <f>VLOOKUP(年度マスタ!$K$4&amp;"_"&amp;AH$33,データシート1!$A:$BS,MATCH("aa_"&amp;$S43,データシート1!$A$1:$BS$1,0),0)</f>
        <v>4.8068506851531154</v>
      </c>
      <c r="AI43" s="1019">
        <f>VLOOKUP(年度マスタ!$K$4&amp;"_"&amp;AI$33,データシート1!$A:$BS,MATCH("aa_"&amp;$S43,データシート1!$A$1:$BS$1,0),0)</f>
        <v>4.6272890225167691</v>
      </c>
      <c r="AJ43" s="1019">
        <f>VLOOKUP(年度マスタ!$K$4&amp;"_"&amp;AJ$33,データシート1!$A:$BS,MATCH("aa_"&amp;$S43,データシート1!$A$1:$BS$1,0),0)</f>
        <v>4.0261712745204825</v>
      </c>
      <c r="AK43" s="1020">
        <f>VLOOKUP(年度マスタ!$K$4&amp;"_"&amp;AK$33,データシート1!$A:$BS,MATCH("aa_"&amp;$S43,データシート1!$A$1:$BS$1,0),0)</f>
        <v>3.9304851632536399</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5.9167908835474501</v>
      </c>
      <c r="Y44" s="1019">
        <f>VLOOKUP(年度マスタ!$K$4&amp;"_"&amp;Y$33,データシート1!$A:$BS,MATCH("aa_"&amp;$S44,データシート1!$A$1:$BS$1,0),0)</f>
        <v>5.7037884963790599</v>
      </c>
      <c r="Z44" s="1019">
        <f>VLOOKUP(年度マスタ!$K$4&amp;"_"&amp;Z$33,データシート1!$A:$BS,MATCH("aa_"&amp;$S44,データシート1!$A$1:$BS$1,0),0)</f>
        <v>5.80402018239415</v>
      </c>
      <c r="AA44" s="1019">
        <f>VLOOKUP(年度マスタ!$K$4&amp;"_"&amp;AA$33,データシート1!$A:$BS,MATCH("aa_"&amp;$S44,データシート1!$A$1:$BS$1,0),0)</f>
        <v>5.5175300940768226</v>
      </c>
      <c r="AB44" s="1019">
        <f>VLOOKUP(年度マスタ!$K$4&amp;"_"&amp;AB$33,データシート1!$A:$BS,MATCH("aa_"&amp;$S44,データシート1!$A$1:$BS$1,0),0)</f>
        <v>5.5091098715484907</v>
      </c>
      <c r="AC44" s="1019">
        <f>VLOOKUP(年度マスタ!$K$4&amp;"_"&amp;AC$33,データシート1!$A:$BS,MATCH("aa_"&amp;$S44,データシート1!$A$1:$BS$1,0),0)</f>
        <v>5.5198768776186169</v>
      </c>
      <c r="AD44" s="1019">
        <f>VLOOKUP(年度マスタ!$K$4&amp;"_"&amp;AD$33,データシート1!$A:$BS,MATCH("aa_"&amp;$S44,データシート1!$A$1:$BS$1,0),0)</f>
        <v>5.4682447057144126</v>
      </c>
      <c r="AE44" s="1019">
        <f>VLOOKUP(年度マスタ!$K$4&amp;"_"&amp;AE$33,データシート1!$A:$BS,MATCH("aa_"&amp;$S44,データシート1!$A$1:$BS$1,0),0)</f>
        <v>5.4524460288998453</v>
      </c>
      <c r="AF44" s="1019">
        <f>VLOOKUP(年度マスタ!$K$4&amp;"_"&amp;AF$33,データシート1!$A:$BS,MATCH("aa_"&amp;$S44,データシート1!$A$1:$BS$1,0),0)</f>
        <v>5.8644773744112868</v>
      </c>
      <c r="AG44" s="1019">
        <f>VLOOKUP(年度マスタ!$K$4&amp;"_"&amp;AG$33,データシート1!$A:$BS,MATCH("aa_"&amp;$S44,データシート1!$A$1:$BS$1,0),0)</f>
        <v>5.8273280043735838</v>
      </c>
      <c r="AH44" s="1019">
        <f>VLOOKUP(年度マスタ!$K$4&amp;"_"&amp;AH$33,データシート1!$A:$BS,MATCH("aa_"&amp;$S44,データシート1!$A$1:$BS$1,0),0)</f>
        <v>5.7932208241035648</v>
      </c>
      <c r="AI44" s="1019">
        <f>VLOOKUP(年度マスタ!$K$4&amp;"_"&amp;AI$33,データシート1!$A:$BS,MATCH("aa_"&amp;$S44,データシート1!$A$1:$BS$1,0),0)</f>
        <v>5.2541793529337415</v>
      </c>
      <c r="AJ44" s="1019">
        <f>VLOOKUP(年度マスタ!$K$4&amp;"_"&amp;AJ$33,データシート1!$A:$BS,MATCH("aa_"&amp;$S44,データシート1!$A$1:$BS$1,0),0)</f>
        <v>5.5673280502355009</v>
      </c>
      <c r="AK44" s="1020">
        <f>VLOOKUP(年度マスタ!$K$4&amp;"_"&amp;AK$33,データシート1!$A:$BS,MATCH("aa_"&amp;$S44,データシート1!$A$1:$BS$1,0),0)</f>
        <v>5.7770660198731623</v>
      </c>
      <c r="AL44" s="373"/>
      <c r="AW44" s="19" t="str">
        <f>AW47</f>
        <v>北海道</v>
      </c>
      <c r="AX44" s="407">
        <f t="shared" si="14"/>
        <v>0.33927908037667309</v>
      </c>
      <c r="AY44" s="407">
        <f t="shared" si="14"/>
        <v>0.19634055216033663</v>
      </c>
      <c r="AZ44" s="407">
        <f t="shared" si="14"/>
        <v>0.25877782698662266</v>
      </c>
      <c r="BA44" s="407">
        <f t="shared" si="14"/>
        <v>0.19510285335411764</v>
      </c>
      <c r="BB44" s="407">
        <f t="shared" si="14"/>
        <v>1.0499687122249853E-2</v>
      </c>
      <c r="BC44" s="407">
        <f>SUM(AX44:BB44)</f>
        <v>0.99999999999999978</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0.39081602610407362</v>
      </c>
      <c r="Y45" s="1019">
        <f>VLOOKUP(年度マスタ!$K$4&amp;"_"&amp;Y$33,データシート1!$A:$BS,MATCH("aa_"&amp;$S45,データシート1!$A$1:$BS$1,0),0)</f>
        <v>0.36348938709603584</v>
      </c>
      <c r="Z45" s="1019">
        <f>VLOOKUP(年度マスタ!$K$4&amp;"_"&amp;Z$33,データシート1!$A:$BS,MATCH("aa_"&amp;$S45,データシート1!$A$1:$BS$1,0),0)</f>
        <v>0.37046251483168263</v>
      </c>
      <c r="AA45" s="1019">
        <f>VLOOKUP(年度マスタ!$K$4&amp;"_"&amp;AA$33,データシート1!$A:$BS,MATCH("aa_"&amp;$S45,データシート1!$A$1:$BS$1,0),0)</f>
        <v>0.41882418852188308</v>
      </c>
      <c r="AB45" s="1019">
        <f>VLOOKUP(年度マスタ!$K$4&amp;"_"&amp;AB$33,データシート1!$A:$BS,MATCH("aa_"&amp;$S45,データシート1!$A$1:$BS$1,0),0)</f>
        <v>0.4504676463726226</v>
      </c>
      <c r="AC45" s="1019">
        <f>VLOOKUP(年度マスタ!$K$4&amp;"_"&amp;AC$33,データシート1!$A:$BS,MATCH("aa_"&amp;$S45,データシート1!$A$1:$BS$1,0),0)</f>
        <v>0.46730889862585695</v>
      </c>
      <c r="AD45" s="1019">
        <f>VLOOKUP(年度マスタ!$K$4&amp;"_"&amp;AD$33,データシート1!$A:$BS,MATCH("aa_"&amp;$S45,データシート1!$A$1:$BS$1,0),0)</f>
        <v>0.44324062062817404</v>
      </c>
      <c r="AE45" s="1019">
        <f>VLOOKUP(年度マスタ!$K$4&amp;"_"&amp;AE$33,データシート1!$A:$BS,MATCH("aa_"&amp;$S45,データシート1!$A$1:$BS$1,0),0)</f>
        <v>0.42962377135983959</v>
      </c>
      <c r="AF45" s="1019">
        <f>VLOOKUP(年度マスタ!$K$4&amp;"_"&amp;AF$33,データシート1!$A:$BS,MATCH("aa_"&amp;$S45,データシート1!$A$1:$BS$1,0),0)</f>
        <v>0.39730515666359673</v>
      </c>
      <c r="AG45" s="1019">
        <f>VLOOKUP(年度マスタ!$K$4&amp;"_"&amp;AG$33,データシート1!$A:$BS,MATCH("aa_"&amp;$S45,データシート1!$A$1:$BS$1,0),0)</f>
        <v>0.37681473496068596</v>
      </c>
      <c r="AH45" s="1019">
        <f>VLOOKUP(年度マスタ!$K$4&amp;"_"&amp;AH$33,データシート1!$A:$BS,MATCH("aa_"&amp;$S45,データシート1!$A$1:$BS$1,0),0)</f>
        <v>0.34814394820628913</v>
      </c>
      <c r="AI45" s="1019">
        <f>VLOOKUP(年度マスタ!$K$4&amp;"_"&amp;AI$33,データシート1!$A:$BS,MATCH("aa_"&amp;$S45,データシート1!$A$1:$BS$1,0),0)</f>
        <v>0.32526703167249277</v>
      </c>
      <c r="AJ45" s="1019">
        <f>VLOOKUP(年度マスタ!$K$4&amp;"_"&amp;AJ$33,データシート1!$A:$BS,MATCH("aa_"&amp;$S45,データシート1!$A$1:$BS$1,0),0)</f>
        <v>0.30136076724778421</v>
      </c>
      <c r="AK45" s="1020">
        <f>VLOOKUP(年度マスタ!$K$4&amp;"_"&amp;AK$33,データシート1!$A:$BS,MATCH("aa_"&amp;$S45,データシート1!$A$1:$BS$1,0),0)</f>
        <v>0.29554935807448435</v>
      </c>
      <c r="AL45" s="373"/>
      <c r="AW45" s="19" t="str">
        <f>AW48</f>
        <v>長万部町</v>
      </c>
      <c r="AX45" s="407">
        <f t="shared" ref="AX45:BB45" si="15">AX48/$BC48</f>
        <v>0.41358140913867758</v>
      </c>
      <c r="AY45" s="407">
        <f t="shared" si="15"/>
        <v>0.140541639718368</v>
      </c>
      <c r="AZ45" s="407">
        <f t="shared" si="15"/>
        <v>0.23464639088520781</v>
      </c>
      <c r="BA45" s="407">
        <f t="shared" si="15"/>
        <v>0.19865791037284258</v>
      </c>
      <c r="BB45" s="407">
        <f t="shared" si="15"/>
        <v>1.2572649884904053E-2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0.60813337696892933</v>
      </c>
      <c r="Y47" s="1022">
        <f>VLOOKUP(年度マスタ!$K$4&amp;"_"&amp;Y$33,データシート1!$A:$BS,MATCH("aa_"&amp;$S47,データシート1!$A$1:$BS$1,0),0)</f>
        <v>0.62117251461060652</v>
      </c>
      <c r="Z47" s="1022">
        <f>VLOOKUP(年度マスタ!$K$4&amp;"_"&amp;Z$33,データシート1!$A:$BS,MATCH("aa_"&amp;$S47,データシート1!$A$1:$BS$1,0),0)</f>
        <v>0.58999659041519315</v>
      </c>
      <c r="AA47" s="1022">
        <f>VLOOKUP(年度マスタ!$K$4&amp;"_"&amp;AA$33,データシート1!$A:$BS,MATCH("aa_"&amp;$S47,データシート1!$A$1:$BS$1,0),0)</f>
        <v>0.60111513290909058</v>
      </c>
      <c r="AB47" s="1022">
        <f>VLOOKUP(年度マスタ!$K$4&amp;"_"&amp;AB$33,データシート1!$A:$BS,MATCH("aa_"&amp;$S47,データシート1!$A$1:$BS$1,0),0)</f>
        <v>0.74651599084321574</v>
      </c>
      <c r="AC47" s="1022">
        <f>VLOOKUP(年度マスタ!$K$4&amp;"_"&amp;AC$33,データシート1!$A:$BS,MATCH("aa_"&amp;$S47,データシート1!$A$1:$BS$1,0),0)</f>
        <v>0.74366094589125598</v>
      </c>
      <c r="AD47" s="1022">
        <f>VLOOKUP(年度マスタ!$K$4&amp;"_"&amp;AD$33,データシート1!$A:$BS,MATCH("aa_"&amp;$S47,データシート1!$A$1:$BS$1,0),0)</f>
        <v>0.85142944206242732</v>
      </c>
      <c r="AE47" s="1022">
        <f>VLOOKUP(年度マスタ!$K$4&amp;"_"&amp;AE$33,データシート1!$A:$BS,MATCH("aa_"&amp;$S47,データシート1!$A$1:$BS$1,0),0)</f>
        <v>0.72560968525313696</v>
      </c>
      <c r="AF47" s="1022">
        <f>VLOOKUP(年度マスタ!$K$4&amp;"_"&amp;AF$33,データシート1!$A:$BS,MATCH("aa_"&amp;$S47,データシート1!$A$1:$BS$1,0),0)</f>
        <v>1.0379565570342031</v>
      </c>
      <c r="AG47" s="1022">
        <f>VLOOKUP(年度マスタ!$K$4&amp;"_"&amp;AG$33,データシート1!$A:$BS,MATCH("aa_"&amp;$S47,データシート1!$A$1:$BS$1,0),0)</f>
        <v>0.76476606167501016</v>
      </c>
      <c r="AH47" s="1022">
        <f>VLOOKUP(年度マスタ!$K$4&amp;"_"&amp;AH$33,データシート1!$A:$BS,MATCH("aa_"&amp;$S47,データシート1!$A$1:$BS$1,0),0)</f>
        <v>0.90140222741191667</v>
      </c>
      <c r="AI47" s="1022">
        <f>VLOOKUP(年度マスタ!$K$4&amp;"_"&amp;AI$33,データシート1!$A:$BS,MATCH("aa_"&amp;$S47,データシート1!$A$1:$BS$1,0),0)</f>
        <v>0.73820899874436763</v>
      </c>
      <c r="AJ47" s="1022">
        <f>VLOOKUP(年度マスタ!$K$4&amp;"_"&amp;AJ$33,データシート1!$A:$BS,MATCH("aa_"&amp;$S47,データシート1!$A$1:$BS$1,0),0)</f>
        <v>0.81818063377559724</v>
      </c>
      <c r="AK47" s="1023">
        <f>VLOOKUP(年度マスタ!$K$4&amp;"_"&amp;AK$33,データシート1!$A:$BS,MATCH("aa_"&amp;$S47,データシート1!$A$1:$BS$1,0),0)</f>
        <v>0.6330756254909784</v>
      </c>
      <c r="AL47" s="373"/>
      <c r="AW47" s="19" t="str">
        <f>年度マスタ!I4</f>
        <v>北海道</v>
      </c>
      <c r="AX47" s="408">
        <f>SUM(AY38:BA38)</f>
        <v>15482.652790026081</v>
      </c>
      <c r="AY47" s="408">
        <f t="shared" si="17"/>
        <v>8959.7996856321988</v>
      </c>
      <c r="AZ47" s="408">
        <f t="shared" si="17"/>
        <v>11809.060672244113</v>
      </c>
      <c r="BA47" s="408">
        <f>SUM(BD38:BG38)</f>
        <v>8903.3185702800729</v>
      </c>
      <c r="BB47" s="408">
        <f>BH38</f>
        <v>479.14245092041199</v>
      </c>
      <c r="BC47" s="408">
        <f>SUM(AX47:BB47)</f>
        <v>45633.974169102883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長万部町</v>
      </c>
      <c r="AX48" s="408">
        <f>SUM(AY39:BA39)</f>
        <v>20.825228705070767</v>
      </c>
      <c r="AY48" s="408">
        <f>BB39</f>
        <v>7.0767489182263619</v>
      </c>
      <c r="AZ48" s="408">
        <f>BC39</f>
        <v>11.815242772107718</v>
      </c>
      <c r="BA48" s="408">
        <f>SUM(BD39:BG39)</f>
        <v>10.003100541201288</v>
      </c>
      <c r="BB48" s="408">
        <f>BH39</f>
        <v>0.6330756254909784</v>
      </c>
      <c r="BC48" s="408">
        <f>SUM(AX48:BB48)</f>
        <v>50.35339656209711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50.35339656209711</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20.825228705070767</v>
      </c>
      <c r="P52" s="501">
        <f t="shared" ref="P52:P64" si="18">O52/$O$51</f>
        <v>0.41358140913867758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10.557824870377408</v>
      </c>
      <c r="P53" s="502">
        <f t="shared" si="18"/>
        <v>0.20967453223055618</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0.46810926322562613</v>
      </c>
      <c r="P54" s="502">
        <f t="shared" si="18"/>
        <v>9.2964783944285007E-3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9.7992945714677333</v>
      </c>
      <c r="P55" s="502">
        <f t="shared" si="18"/>
        <v>0.19461039851369291</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7.0767489182263619</v>
      </c>
      <c r="P56" s="501">
        <f t="shared" si="18"/>
        <v>0.140541639718368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11.815242772107718</v>
      </c>
      <c r="P57" s="501">
        <f t="shared" si="18"/>
        <v>0.23464639088520781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10.003100541201288</v>
      </c>
      <c r="P58" s="501">
        <f t="shared" si="18"/>
        <v>0.19865791037284258</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9.7075511831268031</v>
      </c>
      <c r="P59" s="502">
        <f t="shared" si="18"/>
        <v>0.19278840844738646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3.9304851632536399</v>
      </c>
      <c r="P60" s="502">
        <f t="shared" si="18"/>
        <v>7.8057994725469301E-2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5.7770660198731623</v>
      </c>
      <c r="P61" s="502">
        <f t="shared" si="18"/>
        <v>0.11473041372191715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0.29554935807448435</v>
      </c>
      <c r="P62" s="502">
        <f t="shared" si="18"/>
        <v>5.8695019254561154E-3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0.6330756254909784</v>
      </c>
      <c r="P64" s="679">
        <f t="shared" si="18"/>
        <v>1.2572649884904053E-2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長万部町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56.552599999999998</v>
      </c>
      <c r="AI7" s="88">
        <f>VLOOKUP(年度マスタ!$K$4&amp;"_"&amp;$AG7,データシート1!$A:$BS,MATCH("ab_"&amp;AI$2,データシート1!$A$1:$BS$1,0),0)</f>
        <v>250</v>
      </c>
      <c r="AJ7" s="88">
        <f>VLOOKUP(年度マスタ!$K$4&amp;"_"&amp;$AG7,データシート1!$A:$BS,MATCH("ab_"&amp;AJ$2,データシート1!$A$1:$BS$1,0),0)</f>
        <v>15</v>
      </c>
      <c r="AK7" s="88">
        <f>VLOOKUP(年度マスタ!$K$4&amp;"_"&amp;$AG7,データシート1!$A:$BS,MATCH("ab_"&amp;AK$2,データシート1!$A$1:$BS$1,0),0)</f>
        <v>1882</v>
      </c>
      <c r="AL7" s="88">
        <f>VLOOKUP(年度マスタ!$K$4&amp;"_"&amp;$AG7,データシート1!$A:$BS,MATCH("ab_"&amp;AL$2,データシート1!$A$1:$BS$1,0),0)</f>
        <v>3136</v>
      </c>
      <c r="AM7" s="88">
        <f>VLOOKUP(年度マスタ!$K$4&amp;"_"&amp;$AG7,データシート1!$A:$BS,MATCH("ab_"&amp;AM$2,データシート1!$A$1:$BS$1,0),0)</f>
        <v>3097</v>
      </c>
      <c r="AN7" s="88">
        <f>VLOOKUP(年度マスタ!$K$4&amp;"_"&amp;$AG7,データシート1!$A:$BS,MATCH("ab_"&amp;AN$2,データシート1!$A$1:$BS$1,0),0)</f>
        <v>1160</v>
      </c>
      <c r="AO7" s="88">
        <f>VLOOKUP(年度マスタ!$K$4&amp;"_"&amp;$AG7,データシート1!$A:$BS,MATCH("ab_"&amp;AO$2,データシート1!$A$1:$BS$1,0),0)</f>
        <v>6386</v>
      </c>
      <c r="AP7" s="88">
        <f>VLOOKUP(年度マスタ!$K$4&amp;"_"&amp;$AG7,データシート1!$A:$BS,MATCH("ab_"&amp;AP$2,データシート1!$A$1:$BS$1,0),0)</f>
        <v>0</v>
      </c>
      <c r="AQ7" s="1073">
        <f>VLOOKUP(年度マスタ!$K$4&amp;"_"&amp;$AG7,データシート1!$A:$BS,MATCH("ab_"&amp;AQ$2,データシート1!$A$1:$BS$1,0),0)</f>
        <v>0.60813337696892933</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61.816899999999997</v>
      </c>
      <c r="AI8" s="88">
        <f>VLOOKUP(年度マスタ!$K$4&amp;"_"&amp;$AG8,データシート1!$A:$BS,MATCH("ab_"&amp;AI$2,データシート1!$A$1:$BS$1,0),0)</f>
        <v>191</v>
      </c>
      <c r="AJ8" s="88">
        <f>VLOOKUP(年度マスタ!$K$4&amp;"_"&amp;$AG8,データシート1!$A:$BS,MATCH("ab_"&amp;AJ$2,データシート1!$A$1:$BS$1,0),0)</f>
        <v>85</v>
      </c>
      <c r="AK8" s="88">
        <f>VLOOKUP(年度マスタ!$K$4&amp;"_"&amp;$AG8,データシート1!$A:$BS,MATCH("ab_"&amp;AK$2,データシート1!$A$1:$BS$1,0),0)</f>
        <v>1780</v>
      </c>
      <c r="AL8" s="88">
        <f>VLOOKUP(年度マスタ!$K$4&amp;"_"&amp;$AG8,データシート1!$A:$BS,MATCH("ab_"&amp;AL$2,データシート1!$A$1:$BS$1,0),0)</f>
        <v>3074</v>
      </c>
      <c r="AM8" s="88">
        <f>VLOOKUP(年度マスタ!$K$4&amp;"_"&amp;$AG8,データシート1!$A:$BS,MATCH("ab_"&amp;AM$2,データシート1!$A$1:$BS$1,0),0)</f>
        <v>3059</v>
      </c>
      <c r="AN8" s="88">
        <f>VLOOKUP(年度マスタ!$K$4&amp;"_"&amp;$AG8,データシート1!$A:$BS,MATCH("ab_"&amp;AN$2,データシート1!$A$1:$BS$1,0),0)</f>
        <v>1148</v>
      </c>
      <c r="AO8" s="88">
        <f>VLOOKUP(年度マスタ!$K$4&amp;"_"&amp;$AG8,データシート1!$A:$BS,MATCH("ab_"&amp;AO$2,データシート1!$A$1:$BS$1,0),0)</f>
        <v>6235</v>
      </c>
      <c r="AP8" s="88">
        <f>VLOOKUP(年度マスタ!$K$4&amp;"_"&amp;$AG8,データシート1!$A:$BS,MATCH("ab_"&amp;AP$2,データシート1!$A$1:$BS$1,0),0)</f>
        <v>0</v>
      </c>
      <c r="AQ8" s="1073">
        <f>VLOOKUP(年度マスタ!$K$4&amp;"_"&amp;$AG8,データシート1!$A:$BS,MATCH("ab_"&amp;AQ$2,データシート1!$A$1:$BS$1,0),0)</f>
        <v>0.62117251461060652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63.810299999999998</v>
      </c>
      <c r="AI9" s="88">
        <f>VLOOKUP(年度マスタ!$K$4&amp;"_"&amp;$AG9,データシート1!$A:$BS,MATCH("ab_"&amp;AI$2,データシート1!$A$1:$BS$1,0),0)</f>
        <v>191</v>
      </c>
      <c r="AJ9" s="88">
        <f>VLOOKUP(年度マスタ!$K$4&amp;"_"&amp;$AG9,データシート1!$A:$BS,MATCH("ab_"&amp;AJ$2,データシート1!$A$1:$BS$1,0),0)</f>
        <v>85</v>
      </c>
      <c r="AK9" s="88">
        <f>VLOOKUP(年度マスタ!$K$4&amp;"_"&amp;$AG9,データシート1!$A:$BS,MATCH("ab_"&amp;AK$2,データシート1!$A$1:$BS$1,0),0)</f>
        <v>1780</v>
      </c>
      <c r="AL9" s="88">
        <f>VLOOKUP(年度マスタ!$K$4&amp;"_"&amp;$AG9,データシート1!$A:$BS,MATCH("ab_"&amp;AL$2,データシート1!$A$1:$BS$1,0),0)</f>
        <v>3029</v>
      </c>
      <c r="AM9" s="88">
        <f>VLOOKUP(年度マスタ!$K$4&amp;"_"&amp;$AG9,データシート1!$A:$BS,MATCH("ab_"&amp;AM$2,データシート1!$A$1:$BS$1,0),0)</f>
        <v>3022</v>
      </c>
      <c r="AN9" s="88">
        <f>VLOOKUP(年度マスタ!$K$4&amp;"_"&amp;$AG9,データシート1!$A:$BS,MATCH("ab_"&amp;AN$2,データシート1!$A$1:$BS$1,0),0)</f>
        <v>1139</v>
      </c>
      <c r="AO9" s="88">
        <f>VLOOKUP(年度マスタ!$K$4&amp;"_"&amp;$AG9,データシート1!$A:$BS,MATCH("ab_"&amp;AO$2,データシート1!$A$1:$BS$1,0),0)</f>
        <v>6089</v>
      </c>
      <c r="AP9" s="88">
        <f>VLOOKUP(年度マスタ!$K$4&amp;"_"&amp;$AG9,データシート1!$A:$BS,MATCH("ab_"&amp;AP$2,データシート1!$A$1:$BS$1,0),0)</f>
        <v>0</v>
      </c>
      <c r="AQ9" s="1073">
        <f>VLOOKUP(年度マスタ!$K$4&amp;"_"&amp;$AG9,データシート1!$A:$BS,MATCH("ab_"&amp;AQ$2,データシート1!$A$1:$BS$1,0),0)</f>
        <v>0.58999659041519315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85.182400000000001</v>
      </c>
      <c r="AI10" s="88">
        <f>VLOOKUP(年度マスタ!$K$4&amp;"_"&amp;$AG10,データシート1!$A:$BS,MATCH("ab_"&amp;AI$2,データシート1!$A$1:$BS$1,0),0)</f>
        <v>191</v>
      </c>
      <c r="AJ10" s="88">
        <f>VLOOKUP(年度マスタ!$K$4&amp;"_"&amp;$AG10,データシート1!$A:$BS,MATCH("ab_"&amp;AJ$2,データシート1!$A$1:$BS$1,0),0)</f>
        <v>85</v>
      </c>
      <c r="AK10" s="88">
        <f>VLOOKUP(年度マスタ!$K$4&amp;"_"&amp;$AG10,データシート1!$A:$BS,MATCH("ab_"&amp;AK$2,データシート1!$A$1:$BS$1,0),0)</f>
        <v>1780</v>
      </c>
      <c r="AL10" s="88">
        <f>VLOOKUP(年度マスタ!$K$4&amp;"_"&amp;$AG10,データシート1!$A:$BS,MATCH("ab_"&amp;AL$2,データシート1!$A$1:$BS$1,0),0)</f>
        <v>3009</v>
      </c>
      <c r="AM10" s="88">
        <f>VLOOKUP(年度マスタ!$K$4&amp;"_"&amp;$AG10,データシート1!$A:$BS,MATCH("ab_"&amp;AM$2,データシート1!$A$1:$BS$1,0),0)</f>
        <v>3015</v>
      </c>
      <c r="AN10" s="88">
        <f>VLOOKUP(年度マスタ!$K$4&amp;"_"&amp;$AG10,データシート1!$A:$BS,MATCH("ab_"&amp;AN$2,データシート1!$A$1:$BS$1,0),0)</f>
        <v>1115</v>
      </c>
      <c r="AO10" s="88">
        <f>VLOOKUP(年度マスタ!$K$4&amp;"_"&amp;$AG10,データシート1!$A:$BS,MATCH("ab_"&amp;AO$2,データシート1!$A$1:$BS$1,0),0)</f>
        <v>5968</v>
      </c>
      <c r="AP10" s="88">
        <f>VLOOKUP(年度マスタ!$K$4&amp;"_"&amp;$AG10,データシート1!$A:$BS,MATCH("ab_"&amp;AP$2,データシート1!$A$1:$BS$1,0),0)</f>
        <v>0</v>
      </c>
      <c r="AQ10" s="1073">
        <f>VLOOKUP(年度マスタ!$K$4&amp;"_"&amp;$AG10,データシート1!$A:$BS,MATCH("ab_"&amp;AQ$2,データシート1!$A$1:$BS$1,0),0)</f>
        <v>0.60111513290909058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72.807100000000005</v>
      </c>
      <c r="AI11" s="88">
        <f>VLOOKUP(年度マスタ!$K$4&amp;"_"&amp;$AG11,データシート1!$A:$BS,MATCH("ab_"&amp;AI$2,データシート1!$A$1:$BS$1,0),0)</f>
        <v>191</v>
      </c>
      <c r="AJ11" s="88">
        <f>VLOOKUP(年度マスタ!$K$4&amp;"_"&amp;$AG11,データシート1!$A:$BS,MATCH("ab_"&amp;AJ$2,データシート1!$A$1:$BS$1,0),0)</f>
        <v>85</v>
      </c>
      <c r="AK11" s="88">
        <f>VLOOKUP(年度マスタ!$K$4&amp;"_"&amp;$AG11,データシート1!$A:$BS,MATCH("ab_"&amp;AK$2,データシート1!$A$1:$BS$1,0),0)</f>
        <v>1780</v>
      </c>
      <c r="AL11" s="88">
        <f>VLOOKUP(年度マスタ!$K$4&amp;"_"&amp;$AG11,データシート1!$A:$BS,MATCH("ab_"&amp;AL$2,データシート1!$A$1:$BS$1,0),0)</f>
        <v>3037</v>
      </c>
      <c r="AM11" s="88">
        <f>VLOOKUP(年度マスタ!$K$4&amp;"_"&amp;$AG11,データシート1!$A:$BS,MATCH("ab_"&amp;AM$2,データシート1!$A$1:$BS$1,0),0)</f>
        <v>3035</v>
      </c>
      <c r="AN11" s="88">
        <f>VLOOKUP(年度マスタ!$K$4&amp;"_"&amp;$AG11,データシート1!$A:$BS,MATCH("ab_"&amp;AN$2,データシート1!$A$1:$BS$1,0),0)</f>
        <v>1107</v>
      </c>
      <c r="AO11" s="88">
        <f>VLOOKUP(年度マスタ!$K$4&amp;"_"&amp;$AG11,データシート1!$A:$BS,MATCH("ab_"&amp;AO$2,データシート1!$A$1:$BS$1,0),0)</f>
        <v>5908</v>
      </c>
      <c r="AP11" s="88">
        <f>VLOOKUP(年度マスタ!$K$4&amp;"_"&amp;$AG11,データシート1!$A:$BS,MATCH("ab_"&amp;AP$2,データシート1!$A$1:$BS$1,0),0)</f>
        <v>0</v>
      </c>
      <c r="AQ11" s="1073">
        <f>VLOOKUP(年度マスタ!$K$4&amp;"_"&amp;$AG11,データシート1!$A:$BS,MATCH("ab_"&amp;AQ$2,データシート1!$A$1:$BS$1,0),0)</f>
        <v>0.74651599084321574</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73.199799999999996</v>
      </c>
      <c r="AI12" s="88">
        <f>VLOOKUP(年度マスタ!$K$4&amp;"_"&amp;$AG12,データシート1!$A:$BS,MATCH("ab_"&amp;AI$2,データシート1!$A$1:$BS$1,0),0)</f>
        <v>191</v>
      </c>
      <c r="AJ12" s="88">
        <f>VLOOKUP(年度マスタ!$K$4&amp;"_"&amp;$AG12,データシート1!$A:$BS,MATCH("ab_"&amp;AJ$2,データシート1!$A$1:$BS$1,0),0)</f>
        <v>85</v>
      </c>
      <c r="AK12" s="88">
        <f>VLOOKUP(年度マスタ!$K$4&amp;"_"&amp;$AG12,データシート1!$A:$BS,MATCH("ab_"&amp;AK$2,データシート1!$A$1:$BS$1,0),0)</f>
        <v>1780</v>
      </c>
      <c r="AL12" s="88">
        <f>VLOOKUP(年度マスタ!$K$4&amp;"_"&amp;$AG12,データシート1!$A:$BS,MATCH("ab_"&amp;AL$2,データシート1!$A$1:$BS$1,0),0)</f>
        <v>3237</v>
      </c>
      <c r="AM12" s="88">
        <f>VLOOKUP(年度マスタ!$K$4&amp;"_"&amp;$AG12,データシート1!$A:$BS,MATCH("ab_"&amp;AM$2,データシート1!$A$1:$BS$1,0),0)</f>
        <v>3032</v>
      </c>
      <c r="AN12" s="88">
        <f>VLOOKUP(年度マスタ!$K$4&amp;"_"&amp;$AG12,データシート1!$A:$BS,MATCH("ab_"&amp;AN$2,データシート1!$A$1:$BS$1,0),0)</f>
        <v>1105</v>
      </c>
      <c r="AO12" s="88">
        <f>VLOOKUP(年度マスタ!$K$4&amp;"_"&amp;$AG12,データシート1!$A:$BS,MATCH("ab_"&amp;AO$2,データシート1!$A$1:$BS$1,0),0)</f>
        <v>6041</v>
      </c>
      <c r="AP12" s="88">
        <f>VLOOKUP(年度マスタ!$K$4&amp;"_"&amp;$AG12,データシート1!$A:$BS,MATCH("ab_"&amp;AP$2,データシート1!$A$1:$BS$1,0),0)</f>
        <v>0</v>
      </c>
      <c r="AQ12" s="1073">
        <f>VLOOKUP(年度マスタ!$K$4&amp;"_"&amp;$AG12,データシート1!$A:$BS,MATCH("ab_"&amp;AQ$2,データシート1!$A$1:$BS$1,0),0)</f>
        <v>0.74366094589125598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90.802599999999998</v>
      </c>
      <c r="AI13" s="88">
        <f>VLOOKUP(年度マスタ!$K$4&amp;"_"&amp;$AG13,データシート1!$A:$BS,MATCH("ab_"&amp;AI$2,データシート1!$A$1:$BS$1,0),0)</f>
        <v>158</v>
      </c>
      <c r="AJ13" s="88">
        <f>VLOOKUP(年度マスタ!$K$4&amp;"_"&amp;$AG13,データシート1!$A:$BS,MATCH("ab_"&amp;AJ$2,データシート1!$A$1:$BS$1,0),0)</f>
        <v>49</v>
      </c>
      <c r="AK13" s="88">
        <f>VLOOKUP(年度マスタ!$K$4&amp;"_"&amp;$AG13,データシート1!$A:$BS,MATCH("ab_"&amp;AK$2,データシート1!$A$1:$BS$1,0),0)</f>
        <v>1547</v>
      </c>
      <c r="AL13" s="88">
        <f>VLOOKUP(年度マスタ!$K$4&amp;"_"&amp;$AG13,データシート1!$A:$BS,MATCH("ab_"&amp;AL$2,データシート1!$A$1:$BS$1,0),0)</f>
        <v>3263</v>
      </c>
      <c r="AM13" s="88">
        <f>VLOOKUP(年度マスタ!$K$4&amp;"_"&amp;$AG13,データシート1!$A:$BS,MATCH("ab_"&amp;AM$2,データシート1!$A$1:$BS$1,0),0)</f>
        <v>3010</v>
      </c>
      <c r="AN13" s="88">
        <f>VLOOKUP(年度マスタ!$K$4&amp;"_"&amp;$AG13,データシート1!$A:$BS,MATCH("ab_"&amp;AN$2,データシート1!$A$1:$BS$1,0),0)</f>
        <v>1089</v>
      </c>
      <c r="AO13" s="88">
        <f>VLOOKUP(年度マスタ!$K$4&amp;"_"&amp;$AG13,データシート1!$A:$BS,MATCH("ab_"&amp;AO$2,データシート1!$A$1:$BS$1,0),0)</f>
        <v>5972</v>
      </c>
      <c r="AP13" s="88">
        <f>VLOOKUP(年度マスタ!$K$4&amp;"_"&amp;$AG13,データシート1!$A:$BS,MATCH("ab_"&amp;AP$2,データシート1!$A$1:$BS$1,0),0)</f>
        <v>0</v>
      </c>
      <c r="AQ13" s="1073">
        <f>VLOOKUP(年度マスタ!$K$4&amp;"_"&amp;$AG13,データシート1!$A:$BS,MATCH("ab_"&amp;AQ$2,データシート1!$A$1:$BS$1,0),0)</f>
        <v>0.85142944206242732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94.344399999999993</v>
      </c>
      <c r="AI14" s="88">
        <f>VLOOKUP(年度マスタ!$K$4&amp;"_"&amp;$AG14,データシート1!$A:$BS,MATCH("ab_"&amp;AI$2,データシート1!$A$1:$BS$1,0),0)</f>
        <v>158</v>
      </c>
      <c r="AJ14" s="88">
        <f>VLOOKUP(年度マスタ!$K$4&amp;"_"&amp;$AG14,データシート1!$A:$BS,MATCH("ab_"&amp;AJ$2,データシート1!$A$1:$BS$1,0),0)</f>
        <v>49</v>
      </c>
      <c r="AK14" s="88">
        <f>VLOOKUP(年度マスタ!$K$4&amp;"_"&amp;$AG14,データシート1!$A:$BS,MATCH("ab_"&amp;AK$2,データシート1!$A$1:$BS$1,0),0)</f>
        <v>1547</v>
      </c>
      <c r="AL14" s="88">
        <f>VLOOKUP(年度マスタ!$K$4&amp;"_"&amp;$AG14,データシート1!$A:$BS,MATCH("ab_"&amp;AL$2,データシート1!$A$1:$BS$1,0),0)</f>
        <v>3301</v>
      </c>
      <c r="AM14" s="88">
        <f>VLOOKUP(年度マスタ!$K$4&amp;"_"&amp;$AG14,データシート1!$A:$BS,MATCH("ab_"&amp;AM$2,データシート1!$A$1:$BS$1,0),0)</f>
        <v>2975</v>
      </c>
      <c r="AN14" s="88">
        <f>VLOOKUP(年度マスタ!$K$4&amp;"_"&amp;$AG14,データシート1!$A:$BS,MATCH("ab_"&amp;AN$2,データシート1!$A$1:$BS$1,0),0)</f>
        <v>1085</v>
      </c>
      <c r="AO14" s="88">
        <f>VLOOKUP(年度マスタ!$K$4&amp;"_"&amp;$AG14,データシート1!$A:$BS,MATCH("ab_"&amp;AO$2,データシート1!$A$1:$BS$1,0),0)</f>
        <v>5913</v>
      </c>
      <c r="AP14" s="88">
        <f>VLOOKUP(年度マスタ!$K$4&amp;"_"&amp;$AG14,データシート1!$A:$BS,MATCH("ab_"&amp;AP$2,データシート1!$A$1:$BS$1,0),0)</f>
        <v>0</v>
      </c>
      <c r="AQ14" s="1073">
        <f>VLOOKUP(年度マスタ!$K$4&amp;"_"&amp;$AG14,データシート1!$A:$BS,MATCH("ab_"&amp;AQ$2,データシート1!$A$1:$BS$1,0),0)</f>
        <v>0.72560968525313696</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126.97499999999999</v>
      </c>
      <c r="AI15" s="88">
        <f>VLOOKUP(年度マスタ!$K$4&amp;"_"&amp;$AG15,データシート1!$A:$BS,MATCH("ab_"&amp;AI$2,データシート1!$A$1:$BS$1,0),0)</f>
        <v>158</v>
      </c>
      <c r="AJ15" s="88">
        <f>VLOOKUP(年度マスタ!$K$4&amp;"_"&amp;$AG15,データシート1!$A:$BS,MATCH("ab_"&amp;AJ$2,データシート1!$A$1:$BS$1,0),0)</f>
        <v>49</v>
      </c>
      <c r="AK15" s="88">
        <f>VLOOKUP(年度マスタ!$K$4&amp;"_"&amp;$AG15,データシート1!$A:$BS,MATCH("ab_"&amp;AK$2,データシート1!$A$1:$BS$1,0),0)</f>
        <v>1547</v>
      </c>
      <c r="AL15" s="88">
        <f>VLOOKUP(年度マスタ!$K$4&amp;"_"&amp;$AG15,データシート1!$A:$BS,MATCH("ab_"&amp;AL$2,データシート1!$A$1:$BS$1,0),0)</f>
        <v>3074</v>
      </c>
      <c r="AM15" s="88">
        <f>VLOOKUP(年度マスタ!$K$4&amp;"_"&amp;$AG15,データシート1!$A:$BS,MATCH("ab_"&amp;AM$2,データシート1!$A$1:$BS$1,0),0)</f>
        <v>2962</v>
      </c>
      <c r="AN15" s="88">
        <f>VLOOKUP(年度マスタ!$K$4&amp;"_"&amp;$AG15,データシート1!$A:$BS,MATCH("ab_"&amp;AN$2,データシート1!$A$1:$BS$1,0),0)</f>
        <v>1207</v>
      </c>
      <c r="AO15" s="88">
        <f>VLOOKUP(年度マスタ!$K$4&amp;"_"&amp;$AG15,データシート1!$A:$BS,MATCH("ab_"&amp;AO$2,データシート1!$A$1:$BS$1,0),0)</f>
        <v>5625</v>
      </c>
      <c r="AP15" s="88">
        <f>VLOOKUP(年度マスタ!$K$4&amp;"_"&amp;$AG15,データシート1!$A:$BS,MATCH("ab_"&amp;AP$2,データシート1!$A$1:$BS$1,0),0)</f>
        <v>0</v>
      </c>
      <c r="AQ15" s="1073">
        <f>VLOOKUP(年度マスタ!$K$4&amp;"_"&amp;$AG15,データシート1!$A:$BS,MATCH("ab_"&amp;AQ$2,データシート1!$A$1:$BS$1,0),0)</f>
        <v>1.0379565570342031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131.68790000000001</v>
      </c>
      <c r="AI16" s="88">
        <f>VLOOKUP(年度マスタ!$K$4&amp;"_"&amp;$AG16,データシート1!$A:$BS,MATCH("ab_"&amp;AI$2,データシート1!$A$1:$BS$1,0),0)</f>
        <v>158</v>
      </c>
      <c r="AJ16" s="88">
        <f>VLOOKUP(年度マスタ!$K$4&amp;"_"&amp;$AG16,データシート1!$A:$BS,MATCH("ab_"&amp;AJ$2,データシート1!$A$1:$BS$1,0),0)</f>
        <v>49</v>
      </c>
      <c r="AK16" s="88">
        <f>VLOOKUP(年度マスタ!$K$4&amp;"_"&amp;$AG16,データシート1!$A:$BS,MATCH("ab_"&amp;AK$2,データシート1!$A$1:$BS$1,0),0)</f>
        <v>1547</v>
      </c>
      <c r="AL16" s="88">
        <f>VLOOKUP(年度マスタ!$K$4&amp;"_"&amp;$AG16,データシート1!$A:$BS,MATCH("ab_"&amp;AL$2,データシート1!$A$1:$BS$1,0),0)</f>
        <v>3055</v>
      </c>
      <c r="AM16" s="88">
        <f>VLOOKUP(年度マスタ!$K$4&amp;"_"&amp;$AG16,データシート1!$A:$BS,MATCH("ab_"&amp;AM$2,データシート1!$A$1:$BS$1,0),0)</f>
        <v>2939</v>
      </c>
      <c r="AN16" s="88">
        <f>VLOOKUP(年度マスタ!$K$4&amp;"_"&amp;$AG16,データシート1!$A:$BS,MATCH("ab_"&amp;AN$2,データシート1!$A$1:$BS$1,0),0)</f>
        <v>1207</v>
      </c>
      <c r="AO16" s="88">
        <f>VLOOKUP(年度マスタ!$K$4&amp;"_"&amp;$AG16,データシート1!$A:$BS,MATCH("ab_"&amp;AO$2,データシート1!$A$1:$BS$1,0),0)</f>
        <v>5517</v>
      </c>
      <c r="AP16" s="88">
        <f>VLOOKUP(年度マスタ!$K$4&amp;"_"&amp;$AG16,データシート1!$A:$BS,MATCH("ab_"&amp;AP$2,データシート1!$A$1:$BS$1,0),0)</f>
        <v>0</v>
      </c>
      <c r="AQ16" s="1073">
        <f>VLOOKUP(年度マスタ!$K$4&amp;"_"&amp;$AG16,データシート1!$A:$BS,MATCH("ab_"&amp;AQ$2,データシート1!$A$1:$BS$1,0),0)</f>
        <v>0.76476606167501016</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91.533100000000005</v>
      </c>
      <c r="AI17" s="187">
        <f>VLOOKUP(年度マスタ!$K$4&amp;"_"&amp;$AG17,データシート1!$A:$BS,MATCH("ab_"&amp;AI$2,データシート1!$A$1:$BS$1,0),0)</f>
        <v>158</v>
      </c>
      <c r="AJ17" s="187">
        <f>VLOOKUP(年度マスタ!$K$4&amp;"_"&amp;$AG17,データシート1!$A:$BS,MATCH("ab_"&amp;AJ$2,データシート1!$A$1:$BS$1,0),0)</f>
        <v>49</v>
      </c>
      <c r="AK17" s="187">
        <f>VLOOKUP(年度マスタ!$K$4&amp;"_"&amp;$AG17,データシート1!$A:$BS,MATCH("ab_"&amp;AK$2,データシート1!$A$1:$BS$1,0),0)</f>
        <v>1547</v>
      </c>
      <c r="AL17" s="187">
        <f>VLOOKUP(年度マスタ!$K$4&amp;"_"&amp;$AG17,データシート1!$A:$BS,MATCH("ab_"&amp;AL$2,データシート1!$A$1:$BS$1,0),0)</f>
        <v>3070</v>
      </c>
      <c r="AM17" s="187">
        <f>VLOOKUP(年度マスタ!$K$4&amp;"_"&amp;$AG17,データシート1!$A:$BS,MATCH("ab_"&amp;AM$2,データシート1!$A$1:$BS$1,0),0)</f>
        <v>2929</v>
      </c>
      <c r="AN17" s="187">
        <f>VLOOKUP(年度マスタ!$K$4&amp;"_"&amp;$AG17,データシート1!$A:$BS,MATCH("ab_"&amp;AN$2,データシート1!$A$1:$BS$1,0),0)</f>
        <v>1212</v>
      </c>
      <c r="AO17" s="187">
        <f>VLOOKUP(年度マスタ!$K$4&amp;"_"&amp;$AG17,データシート1!$A:$BS,MATCH("ab_"&amp;AO$2,データシート1!$A$1:$BS$1,0),0)</f>
        <v>5493</v>
      </c>
      <c r="AP17" s="187">
        <f>VLOOKUP(年度マスタ!$K$4&amp;"_"&amp;$AG17,データシート1!$A:$BS,MATCH("ab_"&amp;AP$2,データシート1!$A$1:$BS$1,0),0)</f>
        <v>0</v>
      </c>
      <c r="AQ17" s="1074">
        <f>VLOOKUP(年度マスタ!$K$4&amp;"_"&amp;$AG17,データシート1!$A:$BS,MATCH("ab_"&amp;AQ$2,データシート1!$A$1:$BS$1,0),0)</f>
        <v>0.90140222741191667</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87.334699999999998</v>
      </c>
      <c r="AI18" s="88">
        <f>VLOOKUP(年度マスタ!$K$4&amp;"_"&amp;$AG18,データシート1!$A:$BS,MATCH("ab_"&amp;AI$2,データシート1!$A$1:$BS$1,0),0)</f>
        <v>158</v>
      </c>
      <c r="AJ18" s="88">
        <f>VLOOKUP(年度マスタ!$K$4&amp;"_"&amp;$AG18,データシート1!$A:$BS,MATCH("ab_"&amp;AJ$2,データシート1!$A$1:$BS$1,0),0)</f>
        <v>49</v>
      </c>
      <c r="AK18" s="88">
        <f>VLOOKUP(年度マスタ!$K$4&amp;"_"&amp;$AG18,データシート1!$A:$BS,MATCH("ab_"&amp;AK$2,データシート1!$A$1:$BS$1,0),0)</f>
        <v>1547</v>
      </c>
      <c r="AL18" s="88">
        <f>VLOOKUP(年度マスタ!$K$4&amp;"_"&amp;$AG18,データシート1!$A:$BS,MATCH("ab_"&amp;AL$2,データシート1!$A$1:$BS$1,0),0)</f>
        <v>2941</v>
      </c>
      <c r="AM18" s="88">
        <f>VLOOKUP(年度マスタ!$K$4&amp;"_"&amp;$AG18,データシート1!$A:$BS,MATCH("ab_"&amp;AM$2,データシート1!$A$1:$BS$1,0),0)</f>
        <v>2897</v>
      </c>
      <c r="AN18" s="88">
        <f>VLOOKUP(年度マスタ!$K$4&amp;"_"&amp;$AG18,データシート1!$A:$BS,MATCH("ab_"&amp;AN$2,データシート1!$A$1:$BS$1,0),0)</f>
        <v>1091</v>
      </c>
      <c r="AO18" s="88">
        <f>VLOOKUP(年度マスタ!$K$4&amp;"_"&amp;$AG18,データシート1!$A:$BS,MATCH("ab_"&amp;AO$2,データシート1!$A$1:$BS$1,0),0)</f>
        <v>5271</v>
      </c>
      <c r="AP18" s="88">
        <f>VLOOKUP(年度マスタ!$K$4&amp;"_"&amp;$AG18,データシート1!$A:$BS,MATCH("ab_"&amp;AP$2,データシート1!$A$1:$BS$1,0),0)</f>
        <v>0</v>
      </c>
      <c r="AQ18" s="1073">
        <f>VLOOKUP(年度マスタ!$K$4&amp;"_"&amp;$AG18,データシート1!$A:$BS,MATCH("ab_"&amp;AQ$2,データシート1!$A$1:$BS$1,0),0)</f>
        <v>0.73820899874436763</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44.243899999999996</v>
      </c>
      <c r="AI19" s="88">
        <f>VLOOKUP(年度マスタ!$K$4&amp;"_"&amp;$AG19,データシート1!$A:$BS,MATCH("ab_"&amp;AI$2,データシート1!$A$1:$BS$1,0),0)</f>
        <v>167</v>
      </c>
      <c r="AJ19" s="88">
        <f>VLOOKUP(年度マスタ!$K$4&amp;"_"&amp;$AG19,データシート1!$A:$BS,MATCH("ab_"&amp;AJ$2,データシート1!$A$1:$BS$1,0),0)</f>
        <v>221</v>
      </c>
      <c r="AK19" s="88">
        <f>VLOOKUP(年度マスタ!$K$4&amp;"_"&amp;$AG19,データシート1!$A:$BS,MATCH("ab_"&amp;AK$2,データシート1!$A$1:$BS$1,0),0)</f>
        <v>1570</v>
      </c>
      <c r="AL19" s="88">
        <f>VLOOKUP(年度マスタ!$K$4&amp;"_"&amp;$AG19,データシート1!$A:$BS,MATCH("ab_"&amp;AL$2,データシート1!$A$1:$BS$1,0),0)</f>
        <v>2885</v>
      </c>
      <c r="AM19" s="88">
        <f>VLOOKUP(年度マスタ!$K$4&amp;"_"&amp;$AG19,データシート1!$A:$BS,MATCH("ab_"&amp;AM$2,データシート1!$A$1:$BS$1,0),0)</f>
        <v>2877</v>
      </c>
      <c r="AN19" s="88">
        <f>VLOOKUP(年度マスタ!$K$4&amp;"_"&amp;$AG19,データシート1!$A:$BS,MATCH("ab_"&amp;AN$2,データシート1!$A$1:$BS$1,0),0)</f>
        <v>1256</v>
      </c>
      <c r="AO19" s="88">
        <f>VLOOKUP(年度マスタ!$K$4&amp;"_"&amp;$AG19,データシート1!$A:$BS,MATCH("ab_"&amp;AO$2,データシート1!$A$1:$BS$1,0),0)</f>
        <v>5111</v>
      </c>
      <c r="AP19" s="88">
        <f>VLOOKUP(年度マスタ!$K$4&amp;"_"&amp;$AG19,データシート1!$A:$BS,MATCH("ab_"&amp;AP$2,データシート1!$A$1:$BS$1,0),0)</f>
        <v>0</v>
      </c>
      <c r="AQ19" s="1073">
        <f>VLOOKUP(年度マスタ!$K$4&amp;"_"&amp;$AG19,データシート1!$A:$BS,MATCH("ab_"&amp;AQ$2,データシート1!$A$1:$BS$1,0),0)</f>
        <v>0.81818063377559724</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50.494599999999998</v>
      </c>
      <c r="AI20" s="88">
        <f>VLOOKUP(年度マスタ!$K$4&amp;"_"&amp;$AG20,データシート1!$A:$BS,MATCH("ab_"&amp;AI$2,データシート1!$A$1:$BS$1,0),0)</f>
        <v>167</v>
      </c>
      <c r="AJ20" s="88">
        <f>VLOOKUP(年度マスタ!$K$4&amp;"_"&amp;$AG20,データシート1!$A:$BS,MATCH("ab_"&amp;AJ$2,データシート1!$A$1:$BS$1,0),0)</f>
        <v>221</v>
      </c>
      <c r="AK20" s="88">
        <f>VLOOKUP(年度マスタ!$K$4&amp;"_"&amp;$AG20,データシート1!$A:$BS,MATCH("ab_"&amp;AK$2,データシート1!$A$1:$BS$1,0),0)</f>
        <v>1570</v>
      </c>
      <c r="AL20" s="88">
        <f>VLOOKUP(年度マスタ!$K$4&amp;"_"&amp;$AG20,データシート1!$A:$BS,MATCH("ab_"&amp;AL$2,データシート1!$A$1:$BS$1,0),0)</f>
        <v>2798</v>
      </c>
      <c r="AM20" s="88">
        <f>VLOOKUP(年度マスタ!$K$4&amp;"_"&amp;$AG20,データシート1!$A:$BS,MATCH("ab_"&amp;AM$2,データシート1!$A$1:$BS$1,0),0)</f>
        <v>2892</v>
      </c>
      <c r="AN20" s="88">
        <f>VLOOKUP(年度マスタ!$K$4&amp;"_"&amp;$AG20,データシート1!$A:$BS,MATCH("ab_"&amp;AN$2,データシート1!$A$1:$BS$1,0),0)</f>
        <v>1271</v>
      </c>
      <c r="AO20" s="88">
        <f>VLOOKUP(年度マスタ!$K$4&amp;"_"&amp;$AG20,データシート1!$A:$BS,MATCH("ab_"&amp;AO$2,データシート1!$A$1:$BS$1,0),0)</f>
        <v>4953</v>
      </c>
      <c r="AP20" s="88">
        <f>VLOOKUP(年度マスタ!$K$4&amp;"_"&amp;$AG20,データシート1!$A:$BS,MATCH("ab_"&amp;AP$2,データシート1!$A$1:$BS$1,0),0)</f>
        <v>0</v>
      </c>
      <c r="AQ20" s="1073">
        <f>VLOOKUP(年度マスタ!$K$4&amp;"_"&amp;$AG20,データシート1!$A:$BS,MATCH("ab_"&amp;AQ$2,データシート1!$A$1:$BS$1,0),0)</f>
        <v>0.6330756254909784</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長万部町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01347</v>
      </c>
      <c r="BF13" s="80" t="str">
        <f>年度マスタ!K4</f>
        <v>01347</v>
      </c>
      <c r="BG13" s="80" t="str">
        <f>年度マスタ!K4</f>
        <v>01347</v>
      </c>
      <c r="BH13" s="318" t="s">
        <v>108</v>
      </c>
      <c r="BI13" s="318" t="s">
        <v>108</v>
      </c>
      <c r="BJ13" s="318" t="s">
        <v>108</v>
      </c>
      <c r="BK13" s="318" t="str">
        <f>年度マスタ!K4</f>
        <v>01347</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長万部町</v>
      </c>
      <c r="BF14" s="80" t="str">
        <f>AP2</f>
        <v>長万部町</v>
      </c>
      <c r="BG14" s="80" t="str">
        <f>AP2</f>
        <v>長万部町</v>
      </c>
      <c r="BH14" s="80" t="s">
        <v>118</v>
      </c>
      <c r="BI14" s="80" t="s">
        <v>118</v>
      </c>
      <c r="BJ14" s="80" t="s">
        <v>118</v>
      </c>
      <c r="BK14" s="80" t="str">
        <f>AP2</f>
        <v>長万部町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28.830965228247173</v>
      </c>
      <c r="AG24" s="996">
        <f t="shared" ref="AG24:AP24" si="7">AG25+AG29</f>
        <v>37.422350503567657</v>
      </c>
      <c r="AH24" s="996">
        <f t="shared" si="7"/>
        <v>37.254389836531857</v>
      </c>
      <c r="AI24" s="996">
        <f t="shared" si="7"/>
        <v>35.553056957918457</v>
      </c>
      <c r="AJ24" s="996">
        <f t="shared" si="7"/>
        <v>35.273810473977029</v>
      </c>
      <c r="AK24" s="996">
        <f t="shared" si="7"/>
        <v>35.884277879148499</v>
      </c>
      <c r="AL24" s="996">
        <f t="shared" si="7"/>
        <v>44.483221229196587</v>
      </c>
      <c r="AM24" s="996">
        <f t="shared" si="7"/>
        <v>46.07298780948058</v>
      </c>
      <c r="AN24" s="996">
        <f t="shared" si="7"/>
        <v>34.093996786126709</v>
      </c>
      <c r="AO24" s="996">
        <f>AO25+AO29</f>
        <v>31.058267843401442</v>
      </c>
      <c r="AP24" s="997">
        <f t="shared" si="7"/>
        <v>27.730338849091297</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21.573446878955401</v>
      </c>
      <c r="AG25" s="998">
        <f>①CO2排出量の現状把握!AA35</f>
        <v>28.254064417299592</v>
      </c>
      <c r="AH25" s="998">
        <f>①CO2排出量の現状把握!AB35</f>
        <v>25.867407648120857</v>
      </c>
      <c r="AI25" s="998">
        <f>①CO2排出量の現状把握!AC35</f>
        <v>24.962891280435564</v>
      </c>
      <c r="AJ25" s="998">
        <f>①CO2排出量の現状把握!AD35</f>
        <v>25.592615589008904</v>
      </c>
      <c r="AK25" s="998">
        <f>①CO2排出量の現状把握!AE35</f>
        <v>26.517016634319024</v>
      </c>
      <c r="AL25" s="998">
        <f>①CO2排出量の現状把握!AF35</f>
        <v>36.451881067749902</v>
      </c>
      <c r="AM25" s="998">
        <f>①CO2排出量の現状把握!AG35</f>
        <v>38.020043580035349</v>
      </c>
      <c r="AN25" s="998">
        <f>①CO2排出量の現状把握!AH35</f>
        <v>26.001334820657146</v>
      </c>
      <c r="AO25" s="998">
        <f>①CO2排出量の現状把握!AI35</f>
        <v>23.798415222801104</v>
      </c>
      <c r="AP25" s="999">
        <f>①CO2排出量の現状把握!AJ35</f>
        <v>20.723877314885591</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16.359026444755841</v>
      </c>
      <c r="AG26" s="1000">
        <f>①CO2排出量の現状把握!AA36</f>
        <v>23.187799819433685</v>
      </c>
      <c r="AH26" s="1000">
        <f>①CO2排出量の現状把握!AB36</f>
        <v>20.685022446398012</v>
      </c>
      <c r="AI26" s="1000">
        <f>①CO2排出量の現状把握!AC36</f>
        <v>20.42474970812567</v>
      </c>
      <c r="AJ26" s="1000">
        <f>①CO2排出量の現状把握!AD36</f>
        <v>22.812933421468717</v>
      </c>
      <c r="AK26" s="1000">
        <f>①CO2排出量の現状把握!AE36</f>
        <v>23.641046632420036</v>
      </c>
      <c r="AL26" s="1000">
        <f>①CO2排出量の現状把握!AF36</f>
        <v>33.42669697695424</v>
      </c>
      <c r="AM26" s="1000">
        <f>①CO2排出量の現状把握!AG36</f>
        <v>35.231754509035639</v>
      </c>
      <c r="AN26" s="1000">
        <f>①CO2排出量の現状把握!AH36</f>
        <v>23.436859594158669</v>
      </c>
      <c r="AO26" s="1000">
        <f>①CO2排出量の現状把握!AI36</f>
        <v>21.257543292964044</v>
      </c>
      <c r="AP26" s="1001">
        <f>①CO2排出量の現状把握!AJ36</f>
        <v>9.5000163173913492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0.4290210355957339</v>
      </c>
      <c r="AG27" s="1000">
        <f>①CO2排出量の現状把握!AA37</f>
        <v>0.6011382716017154</v>
      </c>
      <c r="AH27" s="1000">
        <f>①CO2排出量の現状把握!AB37</f>
        <v>0.67720551259819439</v>
      </c>
      <c r="AI27" s="1000">
        <f>①CO2排出量の現状把握!AC37</f>
        <v>0.55971266608778769</v>
      </c>
      <c r="AJ27" s="1000">
        <f>①CO2排出量の現状把握!AD37</f>
        <v>0.53288213284261987</v>
      </c>
      <c r="AK27" s="1000">
        <f>①CO2排出量の現状把握!AE37</f>
        <v>0.51097857081269493</v>
      </c>
      <c r="AL27" s="1000">
        <f>①CO2排出量の現状把握!AF37</f>
        <v>0.48199487399808127</v>
      </c>
      <c r="AM27" s="1000">
        <f>①CO2排出量の現状把握!AG37</f>
        <v>0.49252659308984426</v>
      </c>
      <c r="AN27" s="1000">
        <f>①CO2排出量の現状把握!AH37</f>
        <v>0.45840885531225134</v>
      </c>
      <c r="AO27" s="1000">
        <f>①CO2排出量の現状把握!AI37</f>
        <v>0.42536966269479032</v>
      </c>
      <c r="AP27" s="1001">
        <f>①CO2排出量の現状把握!AJ37</f>
        <v>0.48595469418079945</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4.7853993986038263</v>
      </c>
      <c r="AG28" s="1000">
        <f>①CO2排出量の現状把握!AA38</f>
        <v>4.4651263262641896</v>
      </c>
      <c r="AH28" s="1000">
        <f>①CO2排出量の現状把握!AB38</f>
        <v>4.5051796891246498</v>
      </c>
      <c r="AI28" s="1000">
        <f>①CO2排出量の現状把握!AC38</f>
        <v>3.9784289062221045</v>
      </c>
      <c r="AJ28" s="1000">
        <f>①CO2排出量の現状把握!AD38</f>
        <v>2.2468000346975692</v>
      </c>
      <c r="AK28" s="1000">
        <f>①CO2排出量の現状把握!AE38</f>
        <v>2.3649914310862914</v>
      </c>
      <c r="AL28" s="1000">
        <f>①CO2排出量の現状把握!AF38</f>
        <v>2.5431892167975758</v>
      </c>
      <c r="AM28" s="1000">
        <f>①CO2排出量の現状把握!AG38</f>
        <v>2.2957624779098693</v>
      </c>
      <c r="AN28" s="1000">
        <f>①CO2排出量の現状把握!AH38</f>
        <v>2.1060663711862277</v>
      </c>
      <c r="AO28" s="1000">
        <f>①CO2排出量の現状把握!AI38</f>
        <v>2.1155022671422694</v>
      </c>
      <c r="AP28" s="1001">
        <f>①CO2排出量の現状把握!AJ38</f>
        <v>10.737906303313441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7.2575183492917725</v>
      </c>
      <c r="AG29" s="1002">
        <f>①CO2排出量の現状把握!AA39</f>
        <v>9.1682860862680666</v>
      </c>
      <c r="AH29" s="1002">
        <f>①CO2排出量の現状把握!AB39</f>
        <v>11.386982188410999</v>
      </c>
      <c r="AI29" s="1002">
        <f>①CO2排出量の現状把握!AC39</f>
        <v>10.590165677482892</v>
      </c>
      <c r="AJ29" s="1002">
        <f>①CO2排出量の現状把握!AD39</f>
        <v>9.6811948849681269</v>
      </c>
      <c r="AK29" s="1002">
        <f>①CO2排出量の現状把握!AE39</f>
        <v>9.3672612448294714</v>
      </c>
      <c r="AL29" s="1002">
        <f>①CO2排出量の現状把握!AF39</f>
        <v>8.0313401614466891</v>
      </c>
      <c r="AM29" s="1002">
        <f>①CO2排出量の現状把握!AG39</f>
        <v>8.0529442294452309</v>
      </c>
      <c r="AN29" s="1002">
        <f>①CO2排出量の現状把握!AH39</f>
        <v>8.0926619654695635</v>
      </c>
      <c r="AO29" s="1002">
        <f>①CO2排出量の現状把握!AI39</f>
        <v>7.2598526206003386</v>
      </c>
      <c r="AP29" s="1003">
        <f>①CO2排出量の現状把握!AJ39</f>
        <v>7.0064615342057062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長万部町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58.099999999999994</v>
      </c>
      <c r="K6" s="688">
        <f>VLOOKUP(年度マスタ!$K$4&amp;"_"&amp;K$5,データシート1!$A:$BS,MATCH("cb_"&amp;$G6,データシート1!$A$1:$BS$1,0),0)</f>
        <v>92.8</v>
      </c>
      <c r="L6" s="688">
        <f>VLOOKUP(年度マスタ!$K$4&amp;"_"&amp;L$5,データシート1!$A:$BS,MATCH("cb_"&amp;$G6,データシート1!$A$1:$BS$1,0),0)</f>
        <v>117.1</v>
      </c>
      <c r="M6" s="688">
        <f>VLOOKUP(年度マスタ!$K$4&amp;"_"&amp;M$5,データシート1!$A:$BS,MATCH("cb_"&amp;$G6,データシート1!$A$1:$BS$1,0),0)</f>
        <v>133.30000000000001</v>
      </c>
      <c r="N6" s="688">
        <f>VLOOKUP(年度マスタ!$K$4&amp;"_"&amp;N$5,データシート1!$A:$BS,MATCH("cb_"&amp;$G6,データシート1!$A$1:$BS$1,0),0)</f>
        <v>143.69999999999999</v>
      </c>
      <c r="O6" s="688">
        <f>VLOOKUP(年度マスタ!$K$4&amp;"_"&amp;O$5,データシート1!$A:$BS,MATCH("cb_"&amp;$G6,データシート1!$A$1:$BS$1,0),0)</f>
        <v>158</v>
      </c>
      <c r="P6" s="688">
        <f>VLOOKUP(年度マスタ!$K$4&amp;"_"&amp;P$5,データシート1!$A:$BS,MATCH("cb_"&amp;$G6,データシート1!$A$1:$BS$1,0),0)</f>
        <v>157.6</v>
      </c>
      <c r="Q6" s="688">
        <f>VLOOKUP(年度マスタ!$K$4&amp;"_"&amp;Q$5,データシート1!$A:$BS,MATCH("cb_"&amp;$G6,データシート1!$A$1:$BS$1,0),0)</f>
        <v>176.7</v>
      </c>
      <c r="R6" s="704">
        <f>VLOOKUP(年度マスタ!$K$4&amp;"_"&amp;R$5,データシート1!$A:$BS,MATCH("cb_"&amp;$G6,データシート1!$A$1:$BS$1,0),0)</f>
        <v>195.6</v>
      </c>
      <c r="S6" s="627"/>
      <c r="T6" s="226"/>
      <c r="U6" s="640"/>
      <c r="V6" s="231"/>
      <c r="W6" s="231"/>
      <c r="X6" s="231"/>
      <c r="Y6" s="232" t="s">
        <v>233</v>
      </c>
      <c r="Z6" s="734" t="s">
        <v>234</v>
      </c>
      <c r="AA6" s="734"/>
      <c r="AB6" s="734"/>
      <c r="AC6" s="735">
        <f>SUM(AC7:AC8)</f>
        <v>926622</v>
      </c>
      <c r="AD6" s="735">
        <f>SUM(AD7:AD8)</f>
        <v>1044996.449</v>
      </c>
      <c r="AE6" s="736">
        <f>$AD6*3600/100000000</f>
        <v>37.619872164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148.6</v>
      </c>
      <c r="K7" s="684">
        <f>VLOOKUP(年度マスタ!$K$4&amp;"_"&amp;K$5,データシート1!$A:$BS,MATCH("cb_"&amp;$G7,データシート1!$A$1:$BS$1,0),0)</f>
        <v>148.6</v>
      </c>
      <c r="L7" s="684">
        <f>VLOOKUP(年度マスタ!$K$4&amp;"_"&amp;L$5,データシート1!$A:$BS,MATCH("cb_"&amp;$G7,データシート1!$A$1:$BS$1,0),0)</f>
        <v>158.6</v>
      </c>
      <c r="M7" s="684">
        <f>VLOOKUP(年度マスタ!$K$4&amp;"_"&amp;M$5,データシート1!$A:$BS,MATCH("cb_"&amp;$G7,データシート1!$A$1:$BS$1,0),0)</f>
        <v>1221.5999999999999</v>
      </c>
      <c r="N7" s="684">
        <f>VLOOKUP(年度マスタ!$K$4&amp;"_"&amp;N$5,データシート1!$A:$BS,MATCH("cb_"&amp;$G7,データシート1!$A$1:$BS$1,0),0)</f>
        <v>3345</v>
      </c>
      <c r="O7" s="684">
        <f>VLOOKUP(年度マスタ!$K$4&amp;"_"&amp;O$5,データシート1!$A:$BS,MATCH("cb_"&amp;$G7,データシート1!$A$1:$BS$1,0),0)</f>
        <v>4224.2</v>
      </c>
      <c r="P7" s="684">
        <f>VLOOKUP(年度マスタ!$K$4&amp;"_"&amp;P$5,データシート1!$A:$BS,MATCH("cb_"&amp;$G7,データシート1!$A$1:$BS$1,0),0)</f>
        <v>6791.9000000000005</v>
      </c>
      <c r="Q7" s="684">
        <f>VLOOKUP(年度マスタ!$K$4&amp;"_"&amp;Q$5,データシート1!$A:$BS,MATCH("cb_"&amp;$G7,データシート1!$A$1:$BS$1,0),0)</f>
        <v>7193.8</v>
      </c>
      <c r="R7" s="705">
        <f>VLOOKUP(年度マスタ!$K$4&amp;"_"&amp;R$5,データシート1!$A:$BS,MATCH("cb_"&amp;$G7,データシート1!$A$1:$BS$1,0),0)</f>
        <v>7243.7</v>
      </c>
      <c r="S7" s="627"/>
      <c r="T7" s="226"/>
      <c r="U7" s="640"/>
      <c r="V7" s="231"/>
      <c r="W7" s="231"/>
      <c r="X7" s="231"/>
      <c r="Y7" s="232" t="s">
        <v>236</v>
      </c>
      <c r="Z7" s="248" t="s">
        <v>1368</v>
      </c>
      <c r="AA7" s="248"/>
      <c r="AB7" s="248"/>
      <c r="AC7" s="671">
        <f>VLOOKUP(年度マスタ!$K$4&amp;"_令和4年度",データシート3!A:AB,MATCH("ea_"&amp;$Y7&amp;"_設備",データシート3!$A$1:$AB$1,0),0)</f>
        <v>54741</v>
      </c>
      <c r="AD7" s="671">
        <f>VLOOKUP(年度マスタ!$K$4&amp;"_令和4年度",データシート3!A:AB,MATCH("ea_"&amp;$Y7&amp;"_年間発電",データシート3!$A$1:$AB$1,0),0)/10^3</f>
        <v>62031.671999999999</v>
      </c>
      <c r="AE7" s="606">
        <f t="shared" ref="AE7:AE16" si="0">$AD7*3600/100000000</f>
        <v>2.233140192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871881</v>
      </c>
      <c r="AD8" s="671">
        <f>VLOOKUP(年度マスタ!$K$4&amp;"_令和4年度",データシート3!A:AB,MATCH("ea_"&amp;$Y8&amp;"_年間発電",データシート3!$A$1:$AB$1,0),0)/10^3</f>
        <v>982964.777</v>
      </c>
      <c r="AE8" s="606">
        <f t="shared" si="0"/>
        <v>35.386731972</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1105900</v>
      </c>
      <c r="AD9" s="737">
        <f>VLOOKUP(年度マスタ!$K$4&amp;"_令和4年度",データシート3!A:AB,MATCH("ea_"&amp;$Y9&amp;"_年間発電",データシート3!$A$1:$AB$1,0),0)/10^3</f>
        <v>2854906.679</v>
      </c>
      <c r="AE9" s="738">
        <f t="shared" si="0"/>
        <v>102.77664044399999</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852</v>
      </c>
      <c r="AD10" s="737">
        <f>SUM(AD11:AD12)</f>
        <v>5520.0200000000013</v>
      </c>
      <c r="AE10" s="738">
        <f t="shared" si="0"/>
        <v>0.19872072000000005</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852</v>
      </c>
      <c r="AD11" s="671">
        <f>VLOOKUP(年度マスタ!$K$4&amp;"_令和4年度",データシート3!A:AB,MATCH("ea_"&amp;$Y11&amp;"_年間発電",データシート3!$A$1:$AB$1,0),0)/10^3</f>
        <v>5520.0200000000013</v>
      </c>
      <c r="AE11" s="606">
        <f t="shared" si="0"/>
        <v>0.19872072000000005</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206.7</v>
      </c>
      <c r="K12" s="722">
        <f t="shared" ref="K12:Q12" si="1">SUM(K6:K11)</f>
        <v>241.39999999999998</v>
      </c>
      <c r="L12" s="722">
        <f t="shared" si="1"/>
        <v>275.7</v>
      </c>
      <c r="M12" s="722">
        <f t="shared" si="1"/>
        <v>1354.8999999999999</v>
      </c>
      <c r="N12" s="722">
        <f t="shared" si="1"/>
        <v>3488.7</v>
      </c>
      <c r="O12" s="722">
        <f t="shared" si="1"/>
        <v>4382.2</v>
      </c>
      <c r="P12" s="722">
        <f t="shared" si="1"/>
        <v>6949.5000000000009</v>
      </c>
      <c r="Q12" s="722">
        <f t="shared" si="1"/>
        <v>7370.5</v>
      </c>
      <c r="R12" s="723">
        <f t="shared" ref="R12" si="2">SUM(R6:R11)</f>
        <v>7439.3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489</v>
      </c>
      <c r="AD13" s="737">
        <f>SUM(AD14:AD16)</f>
        <v>2999.0390000000002</v>
      </c>
      <c r="AE13" s="738">
        <f t="shared" si="0"/>
        <v>0.107965404</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489</v>
      </c>
      <c r="AD16" s="671">
        <f>VLOOKUP(年度マスタ!$K$4&amp;"_令和4年度",データシート3!A:AB,MATCH("ea_"&amp;$Y16&amp;"_年間発電",データシート3!$A$1:$AB$1,0),0)/10^3</f>
        <v>2999.0390000000002</v>
      </c>
      <c r="AE16" s="606">
        <f t="shared" si="0"/>
        <v>0.107965404</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0.22526167999999999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3.05531474</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69.726971999999989</v>
      </c>
      <c r="K19" s="682">
        <f>K6*別紙!$C5/100*別紙!$E5/10^3</f>
        <v>111.37113599999999</v>
      </c>
      <c r="L19" s="682">
        <f>L6*別紙!$C5/100*別紙!$E5/10^3</f>
        <v>140.53405199999997</v>
      </c>
      <c r="M19" s="682">
        <f>M6*別紙!$C5/100*別紙!$E5/10^3</f>
        <v>159.97599600000001</v>
      </c>
      <c r="N19" s="682">
        <f>N6*別紙!$C5/100*別紙!$E5/10^3</f>
        <v>172.45724399999997</v>
      </c>
      <c r="O19" s="682">
        <f>O6*別紙!$C5/100*別紙!$E5/10^3</f>
        <v>189.61896000000002</v>
      </c>
      <c r="P19" s="682">
        <f>P6*別紙!$C5/100*別紙!$E5/10^3</f>
        <v>189.138912</v>
      </c>
      <c r="Q19" s="682">
        <f>Q6*別紙!$C5/100*別紙!$E5/10^3</f>
        <v>212.06120399999998</v>
      </c>
      <c r="R19" s="710">
        <f>R6*別紙!$C5/100*別紙!$E5/10^3</f>
        <v>234.74347199999997</v>
      </c>
      <c r="S19" s="631"/>
      <c r="T19" s="227"/>
      <c r="U19" s="647"/>
      <c r="W19" s="237"/>
      <c r="X19" s="237"/>
      <c r="Y19" s="209"/>
      <c r="Z19" s="699" t="s">
        <v>229</v>
      </c>
      <c r="AA19" s="748"/>
      <c r="AB19" s="749"/>
      <c r="AC19" s="750">
        <f>SUM($AC$6,$AC$9,$AC$10,$AC$13)</f>
        <v>2033863</v>
      </c>
      <c r="AD19" s="750">
        <f>SUM($AD$6,$AD$9,$AD$10,$AD$13)</f>
        <v>3908422.1869999999</v>
      </c>
      <c r="AE19" s="751">
        <f>SUM($AE$6,$AE$9,$AE$10,$AE$13,$AE$17,$AE$18)</f>
        <v>143.98377515199999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196.56213599999998</v>
      </c>
      <c r="K20" s="684">
        <f>K7*別紙!$C6/100*別紙!$E6/10^3</f>
        <v>196.56213599999998</v>
      </c>
      <c r="L20" s="684">
        <f>L7*別紙!$C6/100*別紙!$E6/10^3</f>
        <v>209.78973599999995</v>
      </c>
      <c r="M20" s="684">
        <f>M7*別紙!$C6/100*別紙!$E6/10^3</f>
        <v>1615.8836159999998</v>
      </c>
      <c r="N20" s="684">
        <f>N7*別紙!$C6/100*別紙!$E6/10^3</f>
        <v>4424.6322</v>
      </c>
      <c r="O20" s="684">
        <f>O7*別紙!$C6/100*別紙!$E6/10^3</f>
        <v>5587.6027920000006</v>
      </c>
      <c r="P20" s="684">
        <f>P7*別紙!$C6/100*別紙!$E6/10^3</f>
        <v>8984.0536439999996</v>
      </c>
      <c r="Q20" s="684">
        <f>Q7*別紙!$C6/100*別紙!$E6/10^3</f>
        <v>9515.6708880000006</v>
      </c>
      <c r="R20" s="705">
        <f>R7*別紙!$C6/100*別紙!$E6/10^3</f>
        <v>9581.6766119999993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266.28910799999994</v>
      </c>
      <c r="K25" s="728">
        <f t="shared" si="3"/>
        <v>307.93327199999999</v>
      </c>
      <c r="L25" s="728">
        <f t="shared" si="3"/>
        <v>350.32378799999992</v>
      </c>
      <c r="M25" s="728">
        <f t="shared" si="3"/>
        <v>1775.8596119999997</v>
      </c>
      <c r="N25" s="728">
        <f t="shared" si="3"/>
        <v>4597.0894440000002</v>
      </c>
      <c r="O25" s="728">
        <f t="shared" si="3"/>
        <v>5777.2217520000004</v>
      </c>
      <c r="P25" s="728">
        <f t="shared" si="3"/>
        <v>9173.192556</v>
      </c>
      <c r="Q25" s="728">
        <f t="shared" si="3"/>
        <v>9727.7320920000002</v>
      </c>
      <c r="R25" s="729">
        <f t="shared" ref="R25" si="4">SUM(R19:R24)</f>
        <v>9816.4200839999994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33176.051549523589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32201.518305665733</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34857.784639713347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33155.06270243146</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29790.34434910673</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28816.570967618773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25952.218744600719</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26412.931460699347</v>
      </c>
      <c r="R26" s="726">
        <f>Q26</f>
        <v>26412.931460699347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8.0265461247700492E-3</v>
      </c>
      <c r="K27" s="951">
        <f t="shared" ref="K27:P27" si="5">K25/K26</f>
        <v>9.562694189665594E-3</v>
      </c>
      <c r="L27" s="951">
        <f t="shared" si="5"/>
        <v>1.0050087566404816E-2</v>
      </c>
      <c r="M27" s="951">
        <f t="shared" si="5"/>
        <v>5.3562245619573665E-2</v>
      </c>
      <c r="N27" s="951">
        <f t="shared" si="5"/>
        <v>0.1543147467557838</v>
      </c>
      <c r="O27" s="951">
        <f t="shared" si="5"/>
        <v>0.2004826236435929</v>
      </c>
      <c r="P27" s="951">
        <f t="shared" si="5"/>
        <v>0.35346467468830406</v>
      </c>
      <c r="Q27" s="951">
        <f>Q25/Q26</f>
        <v>0.36829429957345727</v>
      </c>
      <c r="R27" s="952">
        <f>R25/R26</f>
        <v>0.37165204849019384</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0.37165204849019384</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147.97381323672715</v>
      </c>
      <c r="AA52" s="209"/>
      <c r="AB52" s="755" t="s">
        <v>232</v>
      </c>
      <c r="AC52" s="756">
        <f>$AD6</f>
        <v>1044996.449</v>
      </c>
      <c r="AD52" s="757">
        <f>R19+R20</f>
        <v>9816.4200839999994</v>
      </c>
      <c r="AE52" s="758">
        <f t="shared" ref="AE52:AE54" si="6">IFERROR(AD52/AC52,"-")</f>
        <v>9.3937353503868223E-3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3882009.2555393004</v>
      </c>
      <c r="Z53" s="1142"/>
      <c r="AA53" s="209"/>
      <c r="AB53" s="755" t="s">
        <v>222</v>
      </c>
      <c r="AC53" s="756">
        <f>$AD9</f>
        <v>2854906.679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5520.0200000000013</v>
      </c>
      <c r="AD54" s="756">
        <f>R22</f>
        <v>0</v>
      </c>
      <c r="AE54" s="758">
        <f t="shared" si="6"/>
        <v>0</v>
      </c>
      <c r="AF54" s="523"/>
      <c r="AG54" s="47"/>
      <c r="AH54" s="468"/>
      <c r="AI54" s="490" t="s">
        <v>1284</v>
      </c>
      <c r="AJ54" s="491">
        <f>VLOOKUP(年度マスタ!$K$4&amp;"_"&amp;AJ$53,データシート1!$A$1:$BS$996,MATCH("ca_太陽光発電（10kW未満）",データシート1!$A$1:$BS$1,0),0)</f>
        <v>13</v>
      </c>
      <c r="AK54" s="491">
        <f>VLOOKUP(年度マスタ!$K$4&amp;"_"&amp;AK$53,データシート1!$A$1:$BS$996,MATCH("ca_太陽光発電（10kW未満）",データシート1!$A$1:$BS$1,0),0)</f>
        <v>20</v>
      </c>
      <c r="AL54" s="491">
        <f>VLOOKUP(年度マスタ!$K$4&amp;"_"&amp;AL$53,データシート1!$A$1:$BS$996,MATCH("ca_太陽光発電（10kW未満）",データシート1!$A$1:$BS$1,0),0)</f>
        <v>25</v>
      </c>
      <c r="AM54" s="491">
        <f>VLOOKUP(年度マスタ!$K$4&amp;"_"&amp;AM$53,データシート1!$A$1:$BS$996,MATCH("ca_太陽光発電（10kW未満）",データシート1!$A$1:$BS$1,0),0)</f>
        <v>28</v>
      </c>
      <c r="AN54" s="491">
        <f>VLOOKUP(年度マスタ!$K$4&amp;"_"&amp;AN$53,データシート1!$A$1:$BS$996,MATCH("ca_太陽光発電（10kW未満）",データシート1!$A$1:$BS$1,0),0)</f>
        <v>30</v>
      </c>
      <c r="AO54" s="201">
        <f>VLOOKUP(年度マスタ!$K$4&amp;"_"&amp;AO$53,データシート1!$A$1:$BS$996,MATCH("ca_太陽光発電（10kW未満）",データシート1!$A$1:$BS$1,0),0)</f>
        <v>33</v>
      </c>
      <c r="AP54" s="201">
        <f>VLOOKUP(年度マスタ!$K$4&amp;"_"&amp;AP$53,データシート1!$A$1:$BS$996,MATCH("ca_太陽光発電（10kW未満）",データシート1!$A$1:$BS$1,0),0)</f>
        <v>33</v>
      </c>
      <c r="AQ54" s="201">
        <f>VLOOKUP(年度マスタ!$K$4&amp;"_"&amp;AQ$53,データシート1!$A$1:$BS$996,MATCH("ca_太陽光発電（10kW未満）",データシート1!$A$1:$BS$1,0),0)</f>
        <v>36</v>
      </c>
      <c r="AR54" s="201">
        <f>VLOOKUP(年度マスタ!$K$4&amp;"_"&amp;AR$53,データシート1!$A$1:$BS$996,MATCH("ca_太陽光発電（10kW未満）",データシート1!$A$1:$BS$1,0),0)</f>
        <v>40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2999.0390000000002</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長万部町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北海道</v>
      </c>
      <c r="AY12" s="25" t="str">
        <f>年度マスタ!$J4</f>
        <v>長万部町</v>
      </c>
      <c r="AZ12" s="25" t="str">
        <f>年度マスタ!$K4</f>
        <v>01347</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45404</v>
      </c>
      <c r="AY21" s="20" t="str">
        <f>IF(IFERROR(比較地域マスタ!$Z6,"")=0,"",IFERROR(比較地域マスタ!$Z6,""))</f>
        <v>木城町</v>
      </c>
      <c r="BB21" s="122" t="str">
        <f t="shared" ref="BB21:BC68" si="0">AX21</f>
        <v>45404</v>
      </c>
      <c r="BC21" s="123" t="str">
        <f t="shared" si="0"/>
        <v>木城町</v>
      </c>
      <c r="BD21" s="40">
        <f>SUM(BE21,BI21:BK21,BQ21)</f>
        <v>28.374619608474163</v>
      </c>
      <c r="BE21" s="40">
        <f>SUM(BF21:BH21)</f>
        <v>8.313417596345996</v>
      </c>
      <c r="BF21" s="40">
        <f>VLOOKUP($AX21&amp;"_"&amp;$BC$14,データシート1!$A:$BS,MATCH($BC$12&amp;"_"&amp;BF$20,データシート1!$A$1:$BS$1,0),0)</f>
        <v>4.2272167106385874</v>
      </c>
      <c r="BG21" s="40">
        <f>VLOOKUP($AX21&amp;"_"&amp;$BC$14,データシート1!$A:$BS,MATCH($BC$12&amp;"_"&amp;BG$20,データシート1!$A$1:$BS$1,0),0)</f>
        <v>0.36406346526112393</v>
      </c>
      <c r="BH21" s="40">
        <f>VLOOKUP($AX21&amp;"_"&amp;$BC$14,データシート1!$A:$BS,MATCH($BC$12&amp;"_"&amp;BH$20,データシート1!$A$1:$BS$1,0),0)</f>
        <v>3.7221374204462845</v>
      </c>
      <c r="BI21" s="40">
        <f>VLOOKUP($AX21&amp;"_"&amp;$BC$14,データシート1!$A:$BS,MATCH($BC$12&amp;"_"&amp;BI$20,データシート1!$A$1:$BS$1,0),0)</f>
        <v>3.8492883318113074</v>
      </c>
      <c r="BJ21" s="40">
        <f>VLOOKUP($AX21&amp;"_"&amp;$BC$14,データシート1!$A:$BS,MATCH($BC$12&amp;"_"&amp;BJ$20,データシート1!$A$1:$BS$1,0),0)</f>
        <v>4.8156109605502948</v>
      </c>
      <c r="BK21" s="40">
        <f t="shared" ref="BK21:BK68" si="1">SUM(BL21,BO21:BP21)</f>
        <v>11.396302719766565</v>
      </c>
      <c r="BL21" s="40">
        <f t="shared" ref="BL21:BL67" si="2">SUM(BM21:BN21)</f>
        <v>11.096710847650346</v>
      </c>
      <c r="BM21" s="40">
        <f>VLOOKUP($AX21&amp;"_"&amp;$BC$14,データシート1!$A:$BS,MATCH($BC$12&amp;"_"&amp;BM$20,データシート1!$A$1:$BS$1,0),0)</f>
        <v>4.5985397316907566</v>
      </c>
      <c r="BN21" s="40">
        <f>VLOOKUP($AX21&amp;"_"&amp;$BC$14,データシート1!$A:$BS,MATCH($BC$12&amp;"_"&amp;BN$20,データシート1!$A$1:$BS$1,0),0)</f>
        <v>6.4981711159595887</v>
      </c>
      <c r="BO21" s="40">
        <f>VLOOKUP($AX21&amp;"_"&amp;$BC$14,データシート1!$A:$BS,MATCH($BC$12&amp;"_"&amp;BO$20,データシート1!$A$1:$BS$1,0),0)</f>
        <v>0.29959187211621829</v>
      </c>
      <c r="BP21" s="40">
        <f>VLOOKUP($AX21&amp;"_"&amp;$BC$14,データシート1!$A:$BS,MATCH($BC$12&amp;"_"&amp;BP$20,データシート1!$A$1:$BS$1,0),0)</f>
        <v>0</v>
      </c>
      <c r="BQ21" s="40">
        <f>VLOOKUP($AX21&amp;"_"&amp;$BC$14,データシート1!$A:$BS,MATCH($BC$12&amp;"_"&amp;BQ$20,データシート1!$A$1:$BS$1,0),0)</f>
        <v>0</v>
      </c>
      <c r="BR21" s="41">
        <f t="shared" ref="BR21:BR68" si="3">BD21</f>
        <v>28.374619608474163</v>
      </c>
      <c r="BT21" s="124" t="str">
        <f t="shared" ref="BT21:BT68" si="4">AY21</f>
        <v>木城町</v>
      </c>
      <c r="BU21" s="40">
        <f>BD21</f>
        <v>28.374619608474163</v>
      </c>
      <c r="BV21" s="70">
        <f>BE21/$BR21</f>
        <v>0.29298780780353334</v>
      </c>
      <c r="BW21" s="70">
        <f t="shared" ref="BW21:CH42" si="5">BF21/$BR21</f>
        <v>0.14897879756513518</v>
      </c>
      <c r="BX21" s="70">
        <f t="shared" si="5"/>
        <v>1.2830602499157216E-2</v>
      </c>
      <c r="BY21" s="70">
        <f t="shared" si="5"/>
        <v>0.13117840773924092</v>
      </c>
      <c r="BZ21" s="70">
        <f t="shared" si="5"/>
        <v>0.13565955720025605</v>
      </c>
      <c r="CA21" s="70">
        <f t="shared" si="5"/>
        <v>0.1697154367881675</v>
      </c>
      <c r="CB21" s="70">
        <f t="shared" si="5"/>
        <v>0.40163719820804317</v>
      </c>
      <c r="CC21" s="70">
        <f t="shared" si="5"/>
        <v>0.3910787527997831</v>
      </c>
      <c r="CD21" s="70">
        <f t="shared" si="5"/>
        <v>0.16206524687003696</v>
      </c>
      <c r="CE21" s="70">
        <f t="shared" si="5"/>
        <v>0.22901350592974615</v>
      </c>
      <c r="CF21" s="70">
        <f t="shared" si="5"/>
        <v>1.0558445408260004E-2</v>
      </c>
      <c r="CG21" s="70">
        <f t="shared" si="5"/>
        <v>0</v>
      </c>
      <c r="CH21" s="70">
        <f>BQ21/$BR21</f>
        <v>0</v>
      </c>
      <c r="CI21" s="125">
        <f t="shared" ref="CI21:CI68" si="6">BR21/$BR21</f>
        <v>1</v>
      </c>
      <c r="CK21" s="126" t="str">
        <f t="shared" ref="CK21:CK68" si="7">AY21</f>
        <v>木城町</v>
      </c>
      <c r="CL21" s="127">
        <f>CN21+CP21+CR21</f>
        <v>8.313417596345996</v>
      </c>
      <c r="CM21" s="71">
        <f>IF(IF(CL21=0,0,CW21/CL21)&gt;1,1,IF(CL21=0,0,CW21/CL21))</f>
        <v>0</v>
      </c>
      <c r="CN21" s="72">
        <f>BF21</f>
        <v>4.2272167106385874</v>
      </c>
      <c r="CO21" s="71">
        <f>IF(IF(CN21=0,0,CX21/CN21)&gt;1,1,IF(CN21=0,0,CX21/CN21))</f>
        <v>0</v>
      </c>
      <c r="CP21" s="72">
        <f t="shared" ref="CP21:CP68" si="8">BG21</f>
        <v>0.36406346526112393</v>
      </c>
      <c r="CQ21" s="71">
        <f>IF(IF(CP21=0,0,CY21/CP21)&gt;1,1,IF(CP21=0,0,CY21/CP21))</f>
        <v>0</v>
      </c>
      <c r="CR21" s="72">
        <f t="shared" ref="CR21:CR68" si="9">BH21</f>
        <v>3.7221374204462845</v>
      </c>
      <c r="CS21" s="71">
        <f>IF(IF(CR21=0,0,CZ21/CR21)&gt;1,1,IF(CR21=0,0,CZ21/CR21))</f>
        <v>0</v>
      </c>
      <c r="CT21" s="72">
        <f t="shared" ref="CT21:CT68" si="10">BI21</f>
        <v>3.8492883318113074</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03441</v>
      </c>
      <c r="AY22" s="20" t="str">
        <f>IF(IFERROR(比較地域マスタ!$Z7,"")=0,"",IFERROR(比較地域マスタ!$Z7,""))</f>
        <v>住田町</v>
      </c>
      <c r="BB22" s="122" t="str">
        <f t="shared" si="0"/>
        <v>03441</v>
      </c>
      <c r="BC22" s="123" t="str">
        <f t="shared" si="0"/>
        <v>住田町</v>
      </c>
      <c r="BD22" s="40">
        <f t="shared" ref="BD22:BD68" si="14">SUM(BE22,BI22:BK22,BQ22)</f>
        <v>46.141981564159948</v>
      </c>
      <c r="BE22" s="40">
        <f t="shared" ref="BE22:BE67" si="15">SUM(BF22:BH22)</f>
        <v>23.357213666458531</v>
      </c>
      <c r="BF22" s="40">
        <f>VLOOKUP($AX22&amp;"_"&amp;$BC$14,データシート1!$A:$BS,MATCH($BC$12&amp;"_"&amp;BF$20,データシート1!$A$1:$BS$1,0),0)</f>
        <v>15.32134887208635</v>
      </c>
      <c r="BG22" s="40">
        <f>VLOOKUP($AX22&amp;"_"&amp;$BC$14,データシート1!$A:$BS,MATCH($BC$12&amp;"_"&amp;BG$20,データシート1!$A$1:$BS$1,0),0)</f>
        <v>0.6660276087535475</v>
      </c>
      <c r="BH22" s="40">
        <f>VLOOKUP($AX22&amp;"_"&amp;$BC$14,データシート1!$A:$BS,MATCH($BC$12&amp;"_"&amp;BH$20,データシート1!$A$1:$BS$1,0),0)</f>
        <v>7.3698371856186329</v>
      </c>
      <c r="BI22" s="40">
        <f>VLOOKUP($AX22&amp;"_"&amp;$BC$14,データシート1!$A:$BS,MATCH($BC$12&amp;"_"&amp;BI$20,データシート1!$A$1:$BS$1,0),0)</f>
        <v>3.4896051432255666</v>
      </c>
      <c r="BJ22" s="40">
        <f>VLOOKUP($AX22&amp;"_"&amp;$BC$14,データシート1!$A:$BS,MATCH($BC$12&amp;"_"&amp;BJ$20,データシート1!$A$1:$BS$1,0),0)</f>
        <v>8.1469115373922545</v>
      </c>
      <c r="BK22" s="40">
        <f t="shared" si="1"/>
        <v>10.309026347419531</v>
      </c>
      <c r="BL22" s="40">
        <f t="shared" si="2"/>
        <v>10.000943778671797</v>
      </c>
      <c r="BM22" s="40">
        <f>VLOOKUP($AX22&amp;"_"&amp;$BC$14,データシート1!$A:$BS,MATCH($BC$12&amp;"_"&amp;BM$20,データシート1!$A$1:$BS$1,0),0)</f>
        <v>4.5355652070632209</v>
      </c>
      <c r="BN22" s="40">
        <f>VLOOKUP($AX22&amp;"_"&amp;$BC$14,データシート1!$A:$BS,MATCH($BC$12&amp;"_"&amp;BN$20,データシート1!$A$1:$BS$1,0),0)</f>
        <v>5.4653785716085768</v>
      </c>
      <c r="BO22" s="40">
        <f>VLOOKUP($AX22&amp;"_"&amp;$BC$14,データシート1!$A:$BS,MATCH($BC$12&amp;"_"&amp;BO$20,データシート1!$A$1:$BS$1,0),0)</f>
        <v>0.30808256874773482</v>
      </c>
      <c r="BP22" s="40">
        <f>VLOOKUP($AX22&amp;"_"&amp;$BC$14,データシート1!$A:$BS,MATCH($BC$12&amp;"_"&amp;BP$20,データシート1!$A$1:$BS$1,0),0)</f>
        <v>0</v>
      </c>
      <c r="BQ22" s="40">
        <f>VLOOKUP($AX22&amp;"_"&amp;$BC$14,データシート1!$A:$BS,MATCH($BC$12&amp;"_"&amp;BQ$20,データシート1!$A$1:$BS$1,0),0)</f>
        <v>0.83922486966406395</v>
      </c>
      <c r="BR22" s="41">
        <f t="shared" si="3"/>
        <v>46.141981564159948</v>
      </c>
      <c r="BT22" s="134" t="str">
        <f t="shared" si="4"/>
        <v>住田町</v>
      </c>
      <c r="BU22" s="38">
        <f>BD22</f>
        <v>46.141981564159948</v>
      </c>
      <c r="BV22" s="69">
        <f t="shared" ref="BV22:BZ68" si="16">BE22/$BR22</f>
        <v>0.50620309043252876</v>
      </c>
      <c r="BW22" s="69">
        <f t="shared" si="5"/>
        <v>0.33204791716155868</v>
      </c>
      <c r="BX22" s="69">
        <f t="shared" si="5"/>
        <v>1.4434308761262084E-2</v>
      </c>
      <c r="BY22" s="69">
        <f t="shared" si="5"/>
        <v>0.15972086450970793</v>
      </c>
      <c r="BZ22" s="69">
        <f t="shared" si="5"/>
        <v>7.5627552717329807E-2</v>
      </c>
      <c r="CA22" s="69">
        <f t="shared" si="5"/>
        <v>0.17656180469978425</v>
      </c>
      <c r="CB22" s="69">
        <f t="shared" si="5"/>
        <v>0.22341967115315445</v>
      </c>
      <c r="CC22" s="69">
        <f t="shared" si="5"/>
        <v>0.21674283244133302</v>
      </c>
      <c r="CD22" s="69">
        <f t="shared" si="5"/>
        <v>9.8295848017635828E-2</v>
      </c>
      <c r="CE22" s="69">
        <f t="shared" si="5"/>
        <v>0.11844698442369719</v>
      </c>
      <c r="CF22" s="69">
        <f t="shared" si="5"/>
        <v>6.6768387118214499E-3</v>
      </c>
      <c r="CG22" s="69">
        <f t="shared" si="5"/>
        <v>0</v>
      </c>
      <c r="CH22" s="69">
        <f t="shared" si="5"/>
        <v>1.8187880997202741E-2</v>
      </c>
      <c r="CI22" s="135">
        <f t="shared" si="6"/>
        <v>1</v>
      </c>
      <c r="CK22" s="136" t="str">
        <f t="shared" si="7"/>
        <v>住田町</v>
      </c>
      <c r="CL22" s="137">
        <f t="shared" ref="CL22:CL68" si="17">CN22+CP22+CR22</f>
        <v>23.357213666458531</v>
      </c>
      <c r="CM22" s="75">
        <f t="shared" ref="CM22:CM68" si="18">IF(IF(CL22=0,0,CW22/CL22)&gt;1,1,IF(CL22=0,0,CW22/CL22))</f>
        <v>0</v>
      </c>
      <c r="CN22" s="76">
        <f t="shared" ref="CN22:CN68" si="19">BF22</f>
        <v>15.32134887208635</v>
      </c>
      <c r="CO22" s="75">
        <f t="shared" ref="CO22:CO68" si="20">IF(IF(CN22=0,0,CX22/CN22)&gt;1,1,IF(CN22=0,0,CX22/CN22))</f>
        <v>0</v>
      </c>
      <c r="CP22" s="76">
        <f t="shared" si="8"/>
        <v>0.6660276087535475</v>
      </c>
      <c r="CQ22" s="75">
        <f t="shared" ref="CQ22:CQ68" si="21">IF(IF(CP22=0,0,CY22/CP22)&gt;1,1,IF(CP22=0,0,CY22/CP22))</f>
        <v>0</v>
      </c>
      <c r="CR22" s="76">
        <f t="shared" si="9"/>
        <v>7.3698371856186329</v>
      </c>
      <c r="CS22" s="75">
        <f t="shared" ref="CS22:CS68" si="22">IF(IF(CR22=0,0,CZ22/CR22)&gt;1,1,IF(CR22=0,0,CZ22/CR22))</f>
        <v>0</v>
      </c>
      <c r="CT22" s="76">
        <f t="shared" si="10"/>
        <v>3.4896051432255666</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27383</v>
      </c>
      <c r="AY23" s="20" t="str">
        <f>IF(IFERROR(比較地域マスタ!$Z8,"")=0,"",IFERROR(比較地域マスタ!$Z8,""))</f>
        <v>千早赤阪村</v>
      </c>
      <c r="BB23" s="122" t="str">
        <f t="shared" si="0"/>
        <v>27383</v>
      </c>
      <c r="BC23" s="123" t="str">
        <f t="shared" si="0"/>
        <v>千早赤阪村</v>
      </c>
      <c r="BD23" s="40">
        <f t="shared" si="14"/>
        <v>34.650782097517897</v>
      </c>
      <c r="BE23" s="40">
        <f t="shared" si="15"/>
        <v>14.319882766378422</v>
      </c>
      <c r="BF23" s="40">
        <f>VLOOKUP($AX23&amp;"_"&amp;$BC$14,データシート1!$A:$BS,MATCH($BC$12&amp;"_"&amp;BF$20,データシート1!$A$1:$BS$1,0),0)</f>
        <v>13.787646472216871</v>
      </c>
      <c r="BG23" s="40">
        <f>VLOOKUP($AX23&amp;"_"&amp;$BC$14,データシート1!$A:$BS,MATCH($BC$12&amp;"_"&amp;BG$20,データシート1!$A$1:$BS$1,0),0)</f>
        <v>0.18671867651048124</v>
      </c>
      <c r="BH23" s="40">
        <f>VLOOKUP($AX23&amp;"_"&amp;$BC$14,データシート1!$A:$BS,MATCH($BC$12&amp;"_"&amp;BH$20,データシート1!$A$1:$BS$1,0),0)</f>
        <v>0.34551761765107003</v>
      </c>
      <c r="BI23" s="40">
        <f>VLOOKUP($AX23&amp;"_"&amp;$BC$14,データシート1!$A:$BS,MATCH($BC$12&amp;"_"&amp;BI$20,データシート1!$A$1:$BS$1,0),0)</f>
        <v>2.8741369640429668</v>
      </c>
      <c r="BJ23" s="40">
        <f>VLOOKUP($AX23&amp;"_"&amp;$BC$14,データシート1!$A:$BS,MATCH($BC$12&amp;"_"&amp;BJ$20,データシート1!$A$1:$BS$1,0),0)</f>
        <v>5.3844843222555516</v>
      </c>
      <c r="BK23" s="40">
        <f t="shared" si="1"/>
        <v>11.480903858872793</v>
      </c>
      <c r="BL23" s="40">
        <f t="shared" si="2"/>
        <v>11.181429913098679</v>
      </c>
      <c r="BM23" s="40">
        <f>VLOOKUP($AX23&amp;"_"&amp;$BC$14,データシート1!$A:$BS,MATCH($BC$12&amp;"_"&amp;BM$20,データシート1!$A$1:$BS$1,0),0)</f>
        <v>4.4571969097489532</v>
      </c>
      <c r="BN23" s="40">
        <f>VLOOKUP($AX23&amp;"_"&amp;$BC$14,データシート1!$A:$BS,MATCH($BC$12&amp;"_"&amp;BN$20,データシート1!$A$1:$BS$1,0),0)</f>
        <v>6.7242330033497248</v>
      </c>
      <c r="BO23" s="40">
        <f>VLOOKUP($AX23&amp;"_"&amp;$BC$14,データシート1!$A:$BS,MATCH($BC$12&amp;"_"&amp;BO$20,データシート1!$A$1:$BS$1,0),0)</f>
        <v>0.2994739457741139</v>
      </c>
      <c r="BP23" s="40">
        <f>VLOOKUP($AX23&amp;"_"&amp;$BC$14,データシート1!$A:$BS,MATCH($BC$12&amp;"_"&amp;BP$20,データシート1!$A$1:$BS$1,0),0)</f>
        <v>0</v>
      </c>
      <c r="BQ23" s="40">
        <f>VLOOKUP($AX23&amp;"_"&amp;$BC$14,データシート1!$A:$BS,MATCH($BC$12&amp;"_"&amp;BQ$20,データシート1!$A$1:$BS$1,0),0)</f>
        <v>0.59137418596816271</v>
      </c>
      <c r="BR23" s="41">
        <f t="shared" si="3"/>
        <v>34.650782097517897</v>
      </c>
      <c r="BT23" s="134" t="str">
        <f t="shared" si="4"/>
        <v>千早赤阪村</v>
      </c>
      <c r="BU23" s="38">
        <f t="shared" ref="BU23:BU68" si="25">BD23</f>
        <v>34.650782097517897</v>
      </c>
      <c r="BV23" s="69">
        <f t="shared" si="16"/>
        <v>0.4132629020054408</v>
      </c>
      <c r="BW23" s="69">
        <f t="shared" si="5"/>
        <v>0.39790289389180933</v>
      </c>
      <c r="BX23" s="69">
        <f t="shared" si="5"/>
        <v>5.3885847651287573E-3</v>
      </c>
      <c r="BY23" s="69">
        <f t="shared" si="5"/>
        <v>9.9714233485027198E-3</v>
      </c>
      <c r="BZ23" s="69">
        <f t="shared" si="5"/>
        <v>8.294580353061777E-2</v>
      </c>
      <c r="CA23" s="69">
        <f t="shared" si="5"/>
        <v>0.15539286550883516</v>
      </c>
      <c r="CB23" s="69">
        <f t="shared" si="5"/>
        <v>0.33133173809936001</v>
      </c>
      <c r="CC23" s="69">
        <f t="shared" si="5"/>
        <v>0.32268910645741605</v>
      </c>
      <c r="CD23" s="69">
        <f t="shared" si="5"/>
        <v>0.12863192805302454</v>
      </c>
      <c r="CE23" s="69">
        <f t="shared" si="5"/>
        <v>0.19405717840439146</v>
      </c>
      <c r="CF23" s="69">
        <f t="shared" si="5"/>
        <v>8.6426316419439715E-3</v>
      </c>
      <c r="CG23" s="69">
        <f t="shared" si="5"/>
        <v>0</v>
      </c>
      <c r="CH23" s="69">
        <f t="shared" si="5"/>
        <v>1.7066690855746195E-2</v>
      </c>
      <c r="CI23" s="135">
        <f t="shared" si="6"/>
        <v>1</v>
      </c>
      <c r="CK23" s="136" t="str">
        <f t="shared" si="7"/>
        <v>千早赤阪村</v>
      </c>
      <c r="CL23" s="137">
        <f t="shared" si="17"/>
        <v>14.319882766378422</v>
      </c>
      <c r="CM23" s="75">
        <f t="shared" si="18"/>
        <v>0</v>
      </c>
      <c r="CN23" s="76">
        <f t="shared" si="19"/>
        <v>13.787646472216871</v>
      </c>
      <c r="CO23" s="75">
        <f t="shared" si="20"/>
        <v>0</v>
      </c>
      <c r="CP23" s="76">
        <f t="shared" si="8"/>
        <v>0.18671867651048124</v>
      </c>
      <c r="CQ23" s="75">
        <f t="shared" si="21"/>
        <v>0</v>
      </c>
      <c r="CR23" s="76">
        <f t="shared" si="9"/>
        <v>0.34551761765107003</v>
      </c>
      <c r="CS23" s="75">
        <f t="shared" si="22"/>
        <v>0</v>
      </c>
      <c r="CT23" s="76">
        <f t="shared" si="10"/>
        <v>2.8741369640429668</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01633</v>
      </c>
      <c r="AY24" s="20" t="str">
        <f>IF(IFERROR(比較地域マスタ!$Z9,"")=0,"",IFERROR(比較地域マスタ!$Z9,""))</f>
        <v>上士幌町</v>
      </c>
      <c r="BB24" s="122" t="str">
        <f t="shared" si="0"/>
        <v>01633</v>
      </c>
      <c r="BC24" s="123" t="str">
        <f t="shared" si="0"/>
        <v>上士幌町</v>
      </c>
      <c r="BD24" s="40">
        <f t="shared" si="14"/>
        <v>73.135030514778833</v>
      </c>
      <c r="BE24" s="40">
        <f t="shared" si="15"/>
        <v>39.480940614280108</v>
      </c>
      <c r="BF24" s="40">
        <f>VLOOKUP($AX24&amp;"_"&amp;$BC$14,データシート1!$A:$BS,MATCH($BC$12&amp;"_"&amp;BF$20,データシート1!$A$1:$BS$1,0),0)</f>
        <v>16.319563605158571</v>
      </c>
      <c r="BG24" s="40">
        <f>VLOOKUP($AX24&amp;"_"&amp;$BC$14,データシート1!$A:$BS,MATCH($BC$12&amp;"_"&amp;BG$20,データシート1!$A$1:$BS$1,0),0)</f>
        <v>0.76239598727766134</v>
      </c>
      <c r="BH24" s="40">
        <f>VLOOKUP($AX24&amp;"_"&amp;$BC$14,データシート1!$A:$BS,MATCH($BC$12&amp;"_"&amp;BH$20,データシート1!$A$1:$BS$1,0),0)</f>
        <v>22.398981021843877</v>
      </c>
      <c r="BI24" s="40">
        <f>VLOOKUP($AX24&amp;"_"&amp;$BC$14,データシート1!$A:$BS,MATCH($BC$12&amp;"_"&amp;BI$20,データシート1!$A$1:$BS$1,0),0)</f>
        <v>6.73869867302587</v>
      </c>
      <c r="BJ24" s="40">
        <f>VLOOKUP($AX24&amp;"_"&amp;$BC$14,データシート1!$A:$BS,MATCH($BC$12&amp;"_"&amp;BJ$20,データシート1!$A$1:$BS$1,0),0)</f>
        <v>11.544774278695749</v>
      </c>
      <c r="BK24" s="40">
        <f t="shared" si="1"/>
        <v>15.184959108464327</v>
      </c>
      <c r="BL24" s="40">
        <f t="shared" si="2"/>
        <v>14.892265927361215</v>
      </c>
      <c r="BM24" s="40">
        <f>VLOOKUP($AX24&amp;"_"&amp;$BC$14,データシート1!$A:$BS,MATCH($BC$12&amp;"_"&amp;BM$20,データシート1!$A$1:$BS$1,0),0)</f>
        <v>5.1849025276671492</v>
      </c>
      <c r="BN24" s="40">
        <f>VLOOKUP($AX24&amp;"_"&amp;$BC$14,データシート1!$A:$BS,MATCH($BC$12&amp;"_"&amp;BN$20,データシート1!$A$1:$BS$1,0),0)</f>
        <v>9.7073633996940654</v>
      </c>
      <c r="BO24" s="40">
        <f>VLOOKUP($AX24&amp;"_"&amp;$BC$14,データシート1!$A:$BS,MATCH($BC$12&amp;"_"&amp;BO$20,データシート1!$A$1:$BS$1,0),0)</f>
        <v>0.2926931811031111</v>
      </c>
      <c r="BP24" s="40">
        <f>VLOOKUP($AX24&amp;"_"&amp;$BC$14,データシート1!$A:$BS,MATCH($BC$12&amp;"_"&amp;BP$20,データシート1!$A$1:$BS$1,0),0)</f>
        <v>0</v>
      </c>
      <c r="BQ24" s="40">
        <f>VLOOKUP($AX24&amp;"_"&amp;$BC$14,データシート1!$A:$BS,MATCH($BC$12&amp;"_"&amp;BQ$20,データシート1!$A$1:$BS$1,0),0)</f>
        <v>0.18565784031278029</v>
      </c>
      <c r="BR24" s="41">
        <f t="shared" si="3"/>
        <v>73.135030514778833</v>
      </c>
      <c r="BT24" s="134" t="str">
        <f t="shared" si="4"/>
        <v>上士幌町</v>
      </c>
      <c r="BU24" s="38">
        <f t="shared" si="25"/>
        <v>73.135030514778833</v>
      </c>
      <c r="BV24" s="69">
        <f t="shared" si="16"/>
        <v>0.53983624996645019</v>
      </c>
      <c r="BW24" s="69">
        <f t="shared" si="5"/>
        <v>0.22314291100023237</v>
      </c>
      <c r="BX24" s="69">
        <f t="shared" si="5"/>
        <v>1.0424498108653956E-2</v>
      </c>
      <c r="BY24" s="69">
        <f t="shared" si="5"/>
        <v>0.3062688408575639</v>
      </c>
      <c r="BZ24" s="69">
        <f t="shared" si="5"/>
        <v>9.2140505385639254E-2</v>
      </c>
      <c r="CA24" s="69">
        <f t="shared" si="5"/>
        <v>0.15785560212985525</v>
      </c>
      <c r="CB24" s="69">
        <f t="shared" si="5"/>
        <v>0.20762908009446732</v>
      </c>
      <c r="CC24" s="69">
        <f t="shared" si="5"/>
        <v>0.20362698726640779</v>
      </c>
      <c r="CD24" s="69">
        <f t="shared" si="5"/>
        <v>7.089492533430207E-2</v>
      </c>
      <c r="CE24" s="69">
        <f t="shared" si="5"/>
        <v>0.13273206193210571</v>
      </c>
      <c r="CF24" s="69">
        <f t="shared" si="5"/>
        <v>4.0020928280595277E-3</v>
      </c>
      <c r="CG24" s="69">
        <f t="shared" si="5"/>
        <v>0</v>
      </c>
      <c r="CH24" s="69">
        <f t="shared" si="5"/>
        <v>2.5385624235880139E-3</v>
      </c>
      <c r="CI24" s="135">
        <f t="shared" si="6"/>
        <v>1</v>
      </c>
      <c r="CK24" s="136" t="str">
        <f t="shared" si="7"/>
        <v>上士幌町</v>
      </c>
      <c r="CL24" s="137">
        <f t="shared" si="17"/>
        <v>39.480940614280108</v>
      </c>
      <c r="CM24" s="75">
        <f t="shared" si="18"/>
        <v>0.28545419193796218</v>
      </c>
      <c r="CN24" s="76">
        <f t="shared" si="19"/>
        <v>16.319563605158571</v>
      </c>
      <c r="CO24" s="75">
        <f t="shared" si="20"/>
        <v>0</v>
      </c>
      <c r="CP24" s="76">
        <f t="shared" si="8"/>
        <v>0.76239598727766134</v>
      </c>
      <c r="CQ24" s="75">
        <f t="shared" si="21"/>
        <v>0</v>
      </c>
      <c r="CR24" s="76">
        <f t="shared" si="9"/>
        <v>22.398981021843877</v>
      </c>
      <c r="CS24" s="75">
        <f t="shared" si="22"/>
        <v>0.50314788824586698</v>
      </c>
      <c r="CT24" s="76">
        <f t="shared" si="10"/>
        <v>6.73869867302587</v>
      </c>
      <c r="CU24" s="77">
        <f t="shared" si="23"/>
        <v>0</v>
      </c>
      <c r="CV24" s="18"/>
      <c r="CW24" s="1078">
        <f t="shared" si="24"/>
        <v>11.27</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11.27</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11.27</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1</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0</v>
      </c>
      <c r="DO24" s="140">
        <f t="shared" si="27"/>
        <v>0</v>
      </c>
      <c r="DP24" s="140">
        <f t="shared" si="13"/>
        <v>1</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06363</v>
      </c>
      <c r="AY25" s="20" t="str">
        <f>IF(IFERROR(比較地域マスタ!$Z10,"")=0,"",IFERROR(比較地域マスタ!$Z10,""))</f>
        <v>舟形町</v>
      </c>
      <c r="BB25" s="122" t="str">
        <f t="shared" si="0"/>
        <v>06363</v>
      </c>
      <c r="BC25" s="123" t="str">
        <f t="shared" si="0"/>
        <v>舟形町</v>
      </c>
      <c r="BD25" s="40">
        <f t="shared" si="14"/>
        <v>29.90214998512532</v>
      </c>
      <c r="BE25" s="40">
        <f t="shared" si="15"/>
        <v>7.0958206136118367</v>
      </c>
      <c r="BF25" s="40">
        <f>VLOOKUP($AX25&amp;"_"&amp;$BC$14,データシート1!$A:$BS,MATCH($BC$12&amp;"_"&amp;BF$20,データシート1!$A$1:$BS$1,0),0)</f>
        <v>1.918595367742685</v>
      </c>
      <c r="BG25" s="40">
        <f>VLOOKUP($AX25&amp;"_"&amp;$BC$14,データシート1!$A:$BS,MATCH($BC$12&amp;"_"&amp;BG$20,データシート1!$A$1:$BS$1,0),0)</f>
        <v>0.55999195196563389</v>
      </c>
      <c r="BH25" s="40">
        <f>VLOOKUP($AX25&amp;"_"&amp;$BC$14,データシート1!$A:$BS,MATCH($BC$12&amp;"_"&amp;BH$20,データシート1!$A$1:$BS$1,0),0)</f>
        <v>4.6172332939035172</v>
      </c>
      <c r="BI25" s="40">
        <f>VLOOKUP($AX25&amp;"_"&amp;$BC$14,データシート1!$A:$BS,MATCH($BC$12&amp;"_"&amp;BI$20,データシート1!$A$1:$BS$1,0),0)</f>
        <v>3.6189381029124159</v>
      </c>
      <c r="BJ25" s="40">
        <f>VLOOKUP($AX25&amp;"_"&amp;$BC$14,データシート1!$A:$BS,MATCH($BC$12&amp;"_"&amp;BJ$20,データシート1!$A$1:$BS$1,0),0)</f>
        <v>7.2889701166651353</v>
      </c>
      <c r="BK25" s="40">
        <f t="shared" si="1"/>
        <v>11.367402621943793</v>
      </c>
      <c r="BL25" s="40">
        <f t="shared" si="2"/>
        <v>11.064567775419704</v>
      </c>
      <c r="BM25" s="40">
        <f>VLOOKUP($AX25&amp;"_"&amp;$BC$14,データシート1!$A:$BS,MATCH($BC$12&amp;"_"&amp;BM$20,データシート1!$A$1:$BS$1,0),0)</f>
        <v>4.3802280463152972</v>
      </c>
      <c r="BN25" s="40">
        <f>VLOOKUP($AX25&amp;"_"&amp;$BC$14,データシート1!$A:$BS,MATCH($BC$12&amp;"_"&amp;BN$20,データシート1!$A$1:$BS$1,0),0)</f>
        <v>6.6843397291044067</v>
      </c>
      <c r="BO25" s="40">
        <f>VLOOKUP($AX25&amp;"_"&amp;$BC$14,データシート1!$A:$BS,MATCH($BC$12&amp;"_"&amp;BO$20,データシート1!$A$1:$BS$1,0),0)</f>
        <v>0.30283484652408921</v>
      </c>
      <c r="BP25" s="40">
        <f>VLOOKUP($AX25&amp;"_"&amp;$BC$14,データシート1!$A:$BS,MATCH($BC$12&amp;"_"&amp;BP$20,データシート1!$A$1:$BS$1,0),0)</f>
        <v>0</v>
      </c>
      <c r="BQ25" s="40">
        <f>VLOOKUP($AX25&amp;"_"&amp;$BC$14,データシート1!$A:$BS,MATCH($BC$12&amp;"_"&amp;BQ$20,データシート1!$A$1:$BS$1,0),0)</f>
        <v>0.53101852999214039</v>
      </c>
      <c r="BR25" s="41">
        <f t="shared" si="3"/>
        <v>29.90214998512532</v>
      </c>
      <c r="BT25" s="134" t="str">
        <f t="shared" si="4"/>
        <v>舟形町</v>
      </c>
      <c r="BU25" s="38">
        <f t="shared" si="25"/>
        <v>29.90214998512532</v>
      </c>
      <c r="BV25" s="69">
        <f t="shared" si="16"/>
        <v>0.2373013518138869</v>
      </c>
      <c r="BW25" s="69">
        <f t="shared" si="5"/>
        <v>6.4162455498921689E-2</v>
      </c>
      <c r="BX25" s="69">
        <f t="shared" si="5"/>
        <v>1.8727481209351141E-2</v>
      </c>
      <c r="BY25" s="69">
        <f t="shared" si="5"/>
        <v>0.15441141510561407</v>
      </c>
      <c r="BZ25" s="69">
        <f t="shared" si="5"/>
        <v>0.12102601668149746</v>
      </c>
      <c r="CA25" s="69">
        <f t="shared" si="5"/>
        <v>0.2437607369467078</v>
      </c>
      <c r="CB25" s="69">
        <f t="shared" si="5"/>
        <v>0.3801533544443611</v>
      </c>
      <c r="CC25" s="69">
        <f t="shared" si="5"/>
        <v>0.37002582693631458</v>
      </c>
      <c r="CD25" s="69">
        <f t="shared" si="5"/>
        <v>0.14648538812407202</v>
      </c>
      <c r="CE25" s="69">
        <f t="shared" si="5"/>
        <v>0.22354043881224256</v>
      </c>
      <c r="CF25" s="69">
        <f t="shared" si="5"/>
        <v>1.012752750804651E-2</v>
      </c>
      <c r="CG25" s="69">
        <f t="shared" si="5"/>
        <v>0</v>
      </c>
      <c r="CH25" s="69">
        <f t="shared" si="5"/>
        <v>1.7758540113546786E-2</v>
      </c>
      <c r="CI25" s="135">
        <f t="shared" si="6"/>
        <v>1</v>
      </c>
      <c r="CK25" s="136" t="str">
        <f t="shared" si="7"/>
        <v>舟形町</v>
      </c>
      <c r="CL25" s="137">
        <f t="shared" si="17"/>
        <v>7.0958206136118367</v>
      </c>
      <c r="CM25" s="75">
        <f t="shared" si="18"/>
        <v>1</v>
      </c>
      <c r="CN25" s="76">
        <f t="shared" si="19"/>
        <v>1.918595367742685</v>
      </c>
      <c r="CO25" s="75">
        <f t="shared" si="20"/>
        <v>1</v>
      </c>
      <c r="CP25" s="76">
        <f t="shared" si="8"/>
        <v>0.55999195196563389</v>
      </c>
      <c r="CQ25" s="75">
        <f t="shared" si="21"/>
        <v>0</v>
      </c>
      <c r="CR25" s="76">
        <f t="shared" si="9"/>
        <v>4.6172332939035172</v>
      </c>
      <c r="CS25" s="75">
        <f t="shared" si="22"/>
        <v>0</v>
      </c>
      <c r="CT25" s="76">
        <f t="shared" si="10"/>
        <v>3.6189381029124159</v>
      </c>
      <c r="CU25" s="77">
        <f t="shared" si="23"/>
        <v>0</v>
      </c>
      <c r="CV25" s="18"/>
      <c r="CW25" s="1078">
        <f t="shared" si="24"/>
        <v>20.039000000000001</v>
      </c>
      <c r="CX25" s="1081">
        <f>VLOOKUP($AX25&amp;"_"&amp;$CW$14,データシート1!$A:$BS,MATCH($CW$12&amp;"_"&amp;CX$20,データシート1!$A$1:$BS$1,0),0)</f>
        <v>20.039000000000001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20.039000000000001</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01347</v>
      </c>
      <c r="AY26" s="20" t="str">
        <f>IF(IFERROR(比較地域マスタ!$Z11,"")=0,"",IFERROR(比較地域マスタ!$Z11,""))</f>
        <v>長万部町</v>
      </c>
      <c r="BB26" s="122" t="str">
        <f t="shared" si="0"/>
        <v>01347</v>
      </c>
      <c r="BC26" s="123" t="str">
        <f t="shared" si="0"/>
        <v>長万部町</v>
      </c>
      <c r="BD26" s="40">
        <f t="shared" si="14"/>
        <v>51.268436869455655</v>
      </c>
      <c r="BE26" s="40">
        <f t="shared" si="15"/>
        <v>20.723877314885591</v>
      </c>
      <c r="BF26" s="40">
        <f>VLOOKUP($AX26&amp;"_"&amp;$BC$14,データシート1!$A:$BS,MATCH($BC$12&amp;"_"&amp;BF$20,データシート1!$A$1:$BS$1,0),0)</f>
        <v>9.5000163173913492</v>
      </c>
      <c r="BG26" s="40">
        <f>VLOOKUP($AX26&amp;"_"&amp;$BC$14,データシート1!$A:$BS,MATCH($BC$12&amp;"_"&amp;BG$20,データシート1!$A$1:$BS$1,0),0)</f>
        <v>0.48595469418079945</v>
      </c>
      <c r="BH26" s="40">
        <f>VLOOKUP($AX26&amp;"_"&amp;$BC$14,データシート1!$A:$BS,MATCH($BC$12&amp;"_"&amp;BH$20,データシート1!$A$1:$BS$1,0),0)</f>
        <v>10.737906303313441</v>
      </c>
      <c r="BI26" s="40">
        <f>VLOOKUP($AX26&amp;"_"&amp;$BC$14,データシート1!$A:$BS,MATCH($BC$12&amp;"_"&amp;BI$20,データシート1!$A$1:$BS$1,0),0)</f>
        <v>7.0064615342057062</v>
      </c>
      <c r="BJ26" s="40">
        <f>VLOOKUP($AX26&amp;"_"&amp;$BC$14,データシート1!$A:$BS,MATCH($BC$12&amp;"_"&amp;BJ$20,データシート1!$A$1:$BS$1,0),0)</f>
        <v>12.825057294584997</v>
      </c>
      <c r="BK26" s="40">
        <f t="shared" si="1"/>
        <v>9.8948600920037677</v>
      </c>
      <c r="BL26" s="40">
        <f t="shared" si="2"/>
        <v>9.5934993247559834</v>
      </c>
      <c r="BM26" s="40">
        <f>VLOOKUP($AX26&amp;"_"&amp;$BC$14,データシート1!$A:$BS,MATCH($BC$12&amp;"_"&amp;BM$20,データシート1!$A$1:$BS$1,0),0)</f>
        <v>4.0261712745204825</v>
      </c>
      <c r="BN26" s="40">
        <f>VLOOKUP($AX26&amp;"_"&amp;$BC$14,データシート1!$A:$BS,MATCH($BC$12&amp;"_"&amp;BN$20,データシート1!$A$1:$BS$1,0),0)</f>
        <v>5.5673280502355009</v>
      </c>
      <c r="BO26" s="40">
        <f>VLOOKUP($AX26&amp;"_"&amp;$BC$14,データシート1!$A:$BS,MATCH($BC$12&amp;"_"&amp;BO$20,データシート1!$A$1:$BS$1,0),0)</f>
        <v>0.30136076724778421</v>
      </c>
      <c r="BP26" s="40">
        <f>VLOOKUP($AX26&amp;"_"&amp;$BC$14,データシート1!$A:$BS,MATCH($BC$12&amp;"_"&amp;BP$20,データシート1!$A$1:$BS$1,0),0)</f>
        <v>0</v>
      </c>
      <c r="BQ26" s="40">
        <f>VLOOKUP($AX26&amp;"_"&amp;$BC$14,データシート1!$A:$BS,MATCH($BC$12&amp;"_"&amp;BQ$20,データシート1!$A$1:$BS$1,0),0)</f>
        <v>0.81818063377559724</v>
      </c>
      <c r="BR26" s="41">
        <f t="shared" si="3"/>
        <v>51.268436869455655</v>
      </c>
      <c r="BT26" s="134" t="str">
        <f t="shared" si="4"/>
        <v>長万部町</v>
      </c>
      <c r="BU26" s="38">
        <f t="shared" si="25"/>
        <v>51.268436869455655</v>
      </c>
      <c r="BV26" s="69">
        <f t="shared" si="16"/>
        <v>0.40422292116404107</v>
      </c>
      <c r="BW26" s="69">
        <f t="shared" si="5"/>
        <v>0.18529951169724859</v>
      </c>
      <c r="BX26" s="69">
        <f t="shared" si="5"/>
        <v>9.4786329339078806E-3</v>
      </c>
      <c r="BY26" s="69">
        <f t="shared" si="5"/>
        <v>0.2094447765328846</v>
      </c>
      <c r="BZ26" s="69">
        <f t="shared" si="5"/>
        <v>0.13666228116231033</v>
      </c>
      <c r="CA26" s="69">
        <f t="shared" si="5"/>
        <v>0.25015502866298267</v>
      </c>
      <c r="CB26" s="69">
        <f t="shared" si="5"/>
        <v>0.19300100990398747</v>
      </c>
      <c r="CC26" s="69">
        <f t="shared" si="5"/>
        <v>0.18712291441972029</v>
      </c>
      <c r="CD26" s="69">
        <f t="shared" si="5"/>
        <v>7.8531188395157922E-2</v>
      </c>
      <c r="CE26" s="69">
        <f t="shared" si="5"/>
        <v>0.10859172602456238</v>
      </c>
      <c r="CF26" s="69">
        <f t="shared" si="5"/>
        <v>5.8780954842671783E-3</v>
      </c>
      <c r="CG26" s="69">
        <f t="shared" si="5"/>
        <v>0</v>
      </c>
      <c r="CH26" s="69">
        <f t="shared" si="5"/>
        <v>1.5958759106678502E-2</v>
      </c>
      <c r="CI26" s="135">
        <f t="shared" si="6"/>
        <v>1</v>
      </c>
      <c r="CK26" s="136" t="str">
        <f t="shared" si="7"/>
        <v>長万部町</v>
      </c>
      <c r="CL26" s="137">
        <f t="shared" si="17"/>
        <v>20.723877314885591</v>
      </c>
      <c r="CM26" s="75">
        <f t="shared" si="18"/>
        <v>0</v>
      </c>
      <c r="CN26" s="76">
        <f t="shared" si="19"/>
        <v>9.5000163173913492</v>
      </c>
      <c r="CO26" s="75">
        <f t="shared" si="20"/>
        <v>0</v>
      </c>
      <c r="CP26" s="76">
        <f t="shared" si="8"/>
        <v>0.48595469418079945</v>
      </c>
      <c r="CQ26" s="75">
        <f t="shared" si="21"/>
        <v>0</v>
      </c>
      <c r="CR26" s="76">
        <f t="shared" si="9"/>
        <v>10.737906303313441</v>
      </c>
      <c r="CS26" s="75">
        <f t="shared" si="22"/>
        <v>0</v>
      </c>
      <c r="CT26" s="76">
        <f t="shared" si="10"/>
        <v>7.0064615342057062</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02423</v>
      </c>
      <c r="AY27" s="20" t="str">
        <f>IF(IFERROR(比較地域マスタ!$Z12,"")=0,"",IFERROR(比較地域マスタ!$Z12,""))</f>
        <v>大間町</v>
      </c>
      <c r="BB27" s="122" t="str">
        <f t="shared" si="0"/>
        <v>02423</v>
      </c>
      <c r="BC27" s="123" t="str">
        <f t="shared" si="0"/>
        <v>大間町</v>
      </c>
      <c r="BD27" s="40">
        <f t="shared" si="14"/>
        <v>43.653376022164906</v>
      </c>
      <c r="BE27" s="40">
        <f t="shared" si="15"/>
        <v>8.5336703688070319</v>
      </c>
      <c r="BF27" s="40">
        <f>VLOOKUP($AX27&amp;"_"&amp;$BC$14,データシート1!$A:$BS,MATCH($BC$12&amp;"_"&amp;BF$20,データシート1!$A$1:$BS$1,0),0)</f>
        <v>3.6601806535453938</v>
      </c>
      <c r="BG27" s="40">
        <f>VLOOKUP($AX27&amp;"_"&amp;$BC$14,データシート1!$A:$BS,MATCH($BC$12&amp;"_"&amp;BG$20,データシート1!$A$1:$BS$1,0),0)</f>
        <v>1.7217178305520788</v>
      </c>
      <c r="BH27" s="40">
        <f>VLOOKUP($AX27&amp;"_"&amp;$BC$14,データシート1!$A:$BS,MATCH($BC$12&amp;"_"&amp;BH$20,データシート1!$A$1:$BS$1,0),0)</f>
        <v>3.151771884709559</v>
      </c>
      <c r="BI27" s="40">
        <f>VLOOKUP($AX27&amp;"_"&amp;$BC$14,データシート1!$A:$BS,MATCH($BC$12&amp;"_"&amp;BI$20,データシート1!$A$1:$BS$1,0),0)</f>
        <v>6.2329790353948775</v>
      </c>
      <c r="BJ27" s="40">
        <f>VLOOKUP($AX27&amp;"_"&amp;$BC$14,データシート1!$A:$BS,MATCH($BC$12&amp;"_"&amp;BJ$20,データシート1!$A$1:$BS$1,0),0)</f>
        <v>11.423748904513122</v>
      </c>
      <c r="BK27" s="40">
        <f t="shared" si="1"/>
        <v>16.654468514159635</v>
      </c>
      <c r="BL27" s="40">
        <f t="shared" si="2"/>
        <v>9.0520460660019708</v>
      </c>
      <c r="BM27" s="40">
        <f>VLOOKUP($AX27&amp;"_"&amp;$BC$14,データシート1!$A:$BS,MATCH($BC$12&amp;"_"&amp;BM$20,データシート1!$A$1:$BS$1,0),0)</f>
        <v>3.9324092045194843</v>
      </c>
      <c r="BN27" s="40">
        <f>VLOOKUP($AX27&amp;"_"&amp;$BC$14,データシート1!$A:$BS,MATCH($BC$12&amp;"_"&amp;BN$20,データシート1!$A$1:$BS$1,0),0)</f>
        <v>5.119636861482487</v>
      </c>
      <c r="BO27" s="40">
        <f>VLOOKUP($AX27&amp;"_"&amp;$BC$14,データシート1!$A:$BS,MATCH($BC$12&amp;"_"&amp;BO$20,データシート1!$A$1:$BS$1,0),0)</f>
        <v>0.302186251642515</v>
      </c>
      <c r="BP27" s="40">
        <f>VLOOKUP($AX27&amp;"_"&amp;$BC$14,データシート1!$A:$BS,MATCH($BC$12&amp;"_"&amp;BP$20,データシート1!$A$1:$BS$1,0),0)</f>
        <v>7.300236196515149</v>
      </c>
      <c r="BQ27" s="40">
        <f>VLOOKUP($AX27&amp;"_"&amp;$BC$14,データシート1!$A:$BS,MATCH($BC$12&amp;"_"&amp;BQ$20,データシート1!$A$1:$BS$1,0),0)</f>
        <v>0.80850919929023846</v>
      </c>
      <c r="BR27" s="41">
        <f t="shared" si="3"/>
        <v>43.653376022164906</v>
      </c>
      <c r="BT27" s="134" t="str">
        <f t="shared" si="4"/>
        <v>大間町</v>
      </c>
      <c r="BU27" s="38">
        <f t="shared" si="25"/>
        <v>43.653376022164906</v>
      </c>
      <c r="BV27" s="69">
        <f t="shared" si="16"/>
        <v>0.19548706529534118</v>
      </c>
      <c r="BW27" s="69">
        <f t="shared" si="5"/>
        <v>8.3846450998130026E-2</v>
      </c>
      <c r="BX27" s="69">
        <f t="shared" si="5"/>
        <v>3.9440656999309293E-2</v>
      </c>
      <c r="BY27" s="69">
        <f t="shared" si="5"/>
        <v>7.2199957297901851E-2</v>
      </c>
      <c r="BZ27" s="69">
        <f t="shared" si="5"/>
        <v>0.14278343631956658</v>
      </c>
      <c r="CA27" s="69">
        <f t="shared" si="5"/>
        <v>0.26169222052179281</v>
      </c>
      <c r="CB27" s="69">
        <f t="shared" si="5"/>
        <v>0.38151616282102363</v>
      </c>
      <c r="CC27" s="69">
        <f t="shared" si="5"/>
        <v>0.20736187875608553</v>
      </c>
      <c r="CD27" s="69">
        <f t="shared" si="5"/>
        <v>9.0082590691790074E-2</v>
      </c>
      <c r="CE27" s="69">
        <f t="shared" si="5"/>
        <v>0.11727928806429548</v>
      </c>
      <c r="CF27" s="69">
        <f t="shared" si="5"/>
        <v>6.9224027825266158E-3</v>
      </c>
      <c r="CG27" s="69">
        <f t="shared" si="5"/>
        <v>0.16723188128241148</v>
      </c>
      <c r="CH27" s="69">
        <f t="shared" si="5"/>
        <v>1.852111504227576E-2</v>
      </c>
      <c r="CI27" s="135">
        <f t="shared" si="6"/>
        <v>1</v>
      </c>
      <c r="CK27" s="136" t="str">
        <f t="shared" si="7"/>
        <v>大間町</v>
      </c>
      <c r="CL27" s="137">
        <f t="shared" si="17"/>
        <v>8.5336703688070319</v>
      </c>
      <c r="CM27" s="75">
        <f t="shared" si="18"/>
        <v>0</v>
      </c>
      <c r="CN27" s="76">
        <f t="shared" si="19"/>
        <v>3.6601806535453938</v>
      </c>
      <c r="CO27" s="75">
        <f t="shared" si="20"/>
        <v>0</v>
      </c>
      <c r="CP27" s="76">
        <f t="shared" si="8"/>
        <v>1.7217178305520788</v>
      </c>
      <c r="CQ27" s="75">
        <f t="shared" si="21"/>
        <v>0</v>
      </c>
      <c r="CR27" s="76">
        <f t="shared" si="9"/>
        <v>3.151771884709559</v>
      </c>
      <c r="CS27" s="75">
        <f t="shared" si="22"/>
        <v>0</v>
      </c>
      <c r="CT27" s="76">
        <f t="shared" si="10"/>
        <v>6.2329790353948775</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07465</v>
      </c>
      <c r="AY28" s="20" t="str">
        <f>IF(IFERROR(比較地域マスタ!$Z13,"")=0,"",IFERROR(比較地域マスタ!$Z13,""))</f>
        <v>中島村</v>
      </c>
      <c r="BB28" s="122" t="str">
        <f t="shared" si="0"/>
        <v>07465</v>
      </c>
      <c r="BC28" s="123" t="str">
        <f t="shared" si="0"/>
        <v>中島村</v>
      </c>
      <c r="BD28" s="40">
        <f t="shared" si="14"/>
        <v>44.084773122987706</v>
      </c>
      <c r="BE28" s="40">
        <f t="shared" si="15"/>
        <v>23.265776407361034</v>
      </c>
      <c r="BF28" s="40">
        <f>VLOOKUP($AX28&amp;"_"&amp;$BC$14,データシート1!$A:$BS,MATCH($BC$12&amp;"_"&amp;BF$20,データシート1!$A$1:$BS$1,0),0)</f>
        <v>19.796813912250428</v>
      </c>
      <c r="BG28" s="40">
        <f>VLOOKUP($AX28&amp;"_"&amp;$BC$14,データシート1!$A:$BS,MATCH($BC$12&amp;"_"&amp;BG$20,データシート1!$A$1:$BS$1,0),0)</f>
        <v>0.37198473170991092</v>
      </c>
      <c r="BH28" s="40">
        <f>VLOOKUP($AX28&amp;"_"&amp;$BC$14,データシート1!$A:$BS,MATCH($BC$12&amp;"_"&amp;BH$20,データシート1!$A$1:$BS$1,0),0)</f>
        <v>3.0969777634006932</v>
      </c>
      <c r="BI28" s="40">
        <f>VLOOKUP($AX28&amp;"_"&amp;$BC$14,データシート1!$A:$BS,MATCH($BC$12&amp;"_"&amp;BI$20,データシート1!$A$1:$BS$1,0),0)</f>
        <v>3.0392957029249175</v>
      </c>
      <c r="BJ28" s="40">
        <f>VLOOKUP($AX28&amp;"_"&amp;$BC$14,データシート1!$A:$BS,MATCH($BC$12&amp;"_"&amp;BJ$20,データシート1!$A$1:$BS$1,0),0)</f>
        <v>5.8128822712526285</v>
      </c>
      <c r="BK28" s="40">
        <f t="shared" si="1"/>
        <v>11.279300391156649</v>
      </c>
      <c r="BL28" s="40">
        <f t="shared" si="2"/>
        <v>10.98507416760618</v>
      </c>
      <c r="BM28" s="40">
        <f>VLOOKUP($AX28&amp;"_"&amp;$BC$14,データシート1!$A:$BS,MATCH($BC$12&amp;"_"&amp;BM$20,データシート1!$A$1:$BS$1,0),0)</f>
        <v>5.1163302675171654</v>
      </c>
      <c r="BN28" s="40">
        <f>VLOOKUP($AX28&amp;"_"&amp;$BC$14,データシート1!$A:$BS,MATCH($BC$12&amp;"_"&amp;BN$20,データシート1!$A$1:$BS$1,0),0)</f>
        <v>5.8687439000890151</v>
      </c>
      <c r="BO28" s="40">
        <f>VLOOKUP($AX28&amp;"_"&amp;$BC$14,データシート1!$A:$BS,MATCH($BC$12&amp;"_"&amp;BO$20,データシート1!$A$1:$BS$1,0),0)</f>
        <v>0.29422622355046824</v>
      </c>
      <c r="BP28" s="40">
        <f>VLOOKUP($AX28&amp;"_"&amp;$BC$14,データシート1!$A:$BS,MATCH($BC$12&amp;"_"&amp;BP$20,データシート1!$A$1:$BS$1,0),0)</f>
        <v>0</v>
      </c>
      <c r="BQ28" s="40">
        <f>VLOOKUP($AX28&amp;"_"&amp;$BC$14,データシート1!$A:$BS,MATCH($BC$12&amp;"_"&amp;BQ$20,データシート1!$A$1:$BS$1,0),0)</f>
        <v>0.68751835029247466</v>
      </c>
      <c r="BR28" s="41">
        <f t="shared" si="3"/>
        <v>44.084773122987706</v>
      </c>
      <c r="BT28" s="134" t="str">
        <f t="shared" si="4"/>
        <v>中島村</v>
      </c>
      <c r="BU28" s="38">
        <f t="shared" si="25"/>
        <v>44.084773122987706</v>
      </c>
      <c r="BV28" s="69">
        <f t="shared" si="16"/>
        <v>0.52775084817730988</v>
      </c>
      <c r="BW28" s="69">
        <f t="shared" si="5"/>
        <v>0.44906239750902821</v>
      </c>
      <c r="BX28" s="69">
        <f t="shared" si="5"/>
        <v>8.4379413878834728E-3</v>
      </c>
      <c r="BY28" s="69">
        <f t="shared" si="5"/>
        <v>7.025050928039811E-2</v>
      </c>
      <c r="BZ28" s="69">
        <f t="shared" si="5"/>
        <v>6.8942074272354534E-2</v>
      </c>
      <c r="CA28" s="69">
        <f t="shared" si="5"/>
        <v>0.13185691701385985</v>
      </c>
      <c r="CB28" s="69">
        <f t="shared" si="5"/>
        <v>0.25585479048944304</v>
      </c>
      <c r="CC28" s="69">
        <f t="shared" si="5"/>
        <v>0.24918068959910533</v>
      </c>
      <c r="CD28" s="69">
        <f t="shared" si="5"/>
        <v>0.11605663146419347</v>
      </c>
      <c r="CE28" s="69">
        <f t="shared" si="5"/>
        <v>0.13312405813491185</v>
      </c>
      <c r="CF28" s="69">
        <f t="shared" si="5"/>
        <v>6.6741008903377112E-3</v>
      </c>
      <c r="CG28" s="69">
        <f t="shared" si="5"/>
        <v>0</v>
      </c>
      <c r="CH28" s="69">
        <f t="shared" si="5"/>
        <v>1.55953700470327E-2</v>
      </c>
      <c r="CI28" s="135">
        <f t="shared" si="6"/>
        <v>1</v>
      </c>
      <c r="CK28" s="136" t="str">
        <f t="shared" si="7"/>
        <v>中島村</v>
      </c>
      <c r="CL28" s="137">
        <f t="shared" si="17"/>
        <v>23.265776407361034</v>
      </c>
      <c r="CM28" s="75">
        <f t="shared" si="18"/>
        <v>0.39770862738423179</v>
      </c>
      <c r="CN28" s="76">
        <f t="shared" si="19"/>
        <v>19.796813912250428</v>
      </c>
      <c r="CO28" s="75">
        <f t="shared" si="20"/>
        <v>0.46739844305321115</v>
      </c>
      <c r="CP28" s="76">
        <f t="shared" si="8"/>
        <v>0.37198473170991092</v>
      </c>
      <c r="CQ28" s="75">
        <f t="shared" si="21"/>
        <v>0</v>
      </c>
      <c r="CR28" s="76">
        <f t="shared" si="9"/>
        <v>3.0969777634006932</v>
      </c>
      <c r="CS28" s="75">
        <f t="shared" si="22"/>
        <v>0</v>
      </c>
      <c r="CT28" s="76">
        <f t="shared" si="10"/>
        <v>3.0392957029249175</v>
      </c>
      <c r="CU28" s="77">
        <f t="shared" si="23"/>
        <v>0</v>
      </c>
      <c r="CV28" s="18"/>
      <c r="CW28" s="1078">
        <f t="shared" si="24"/>
        <v>9.2530000000000001</v>
      </c>
      <c r="CX28" s="1081">
        <f>VLOOKUP($AX28&amp;"_"&amp;$CW$14,データシート1!$A:$BS,MATCH($CW$12&amp;"_"&amp;CX$20,データシート1!$A$1:$BS$1,0),0)</f>
        <v>9.2530000000000001</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9.2530000000000001</v>
      </c>
      <c r="DE28" s="18"/>
      <c r="DF28" s="138">
        <f>VLOOKUP($AX28&amp;"_"&amp;$DF$14,データシート1!$A:$BS,MATCH($DF$12&amp;"_"&amp;DF$20,データシート1!$A$1:$BS$1,0),0)</f>
        <v>2</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2</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39410</v>
      </c>
      <c r="AY29" s="20" t="str">
        <f>IF(IFERROR(比較地域マスタ!$Z14,"")=0,"",IFERROR(比較地域マスタ!$Z14,""))</f>
        <v>日高村</v>
      </c>
      <c r="BB29" s="122" t="str">
        <f t="shared" si="0"/>
        <v>39410</v>
      </c>
      <c r="BC29" s="123" t="str">
        <f t="shared" si="0"/>
        <v>日高村</v>
      </c>
      <c r="BD29" s="40">
        <f t="shared" si="14"/>
        <v>64.095234687849228</v>
      </c>
      <c r="BE29" s="40">
        <f t="shared" si="15"/>
        <v>38.116898985980448</v>
      </c>
      <c r="BF29" s="40">
        <f>VLOOKUP($AX29&amp;"_"&amp;$BC$14,データシート1!$A:$BS,MATCH($BC$12&amp;"_"&amp;BF$20,データシート1!$A$1:$BS$1,0),0)</f>
        <v>36.548913342423518</v>
      </c>
      <c r="BG29" s="40">
        <f>VLOOKUP($AX29&amp;"_"&amp;$BC$14,データシート1!$A:$BS,MATCH($BC$12&amp;"_"&amp;BG$20,データシート1!$A$1:$BS$1,0),0)</f>
        <v>0.80056093624804692</v>
      </c>
      <c r="BH29" s="40">
        <f>VLOOKUP($AX29&amp;"_"&amp;$BC$14,データシート1!$A:$BS,MATCH($BC$12&amp;"_"&amp;BH$20,データシート1!$A$1:$BS$1,0),0)</f>
        <v>0.76742470730888479</v>
      </c>
      <c r="BI29" s="40">
        <f>VLOOKUP($AX29&amp;"_"&amp;$BC$14,データシート1!$A:$BS,MATCH($BC$12&amp;"_"&amp;BI$20,データシート1!$A$1:$BS$1,0),0)</f>
        <v>5.9990890652148074</v>
      </c>
      <c r="BJ29" s="40">
        <f>VLOOKUP($AX29&amp;"_"&amp;$BC$14,データシート1!$A:$BS,MATCH($BC$12&amp;"_"&amp;BJ$20,データシート1!$A$1:$BS$1,0),0)</f>
        <v>7.5105411507817426</v>
      </c>
      <c r="BK29" s="40">
        <f t="shared" si="1"/>
        <v>11.218863473444022</v>
      </c>
      <c r="BL29" s="40">
        <f t="shared" si="2"/>
        <v>10.925226881604075</v>
      </c>
      <c r="BM29" s="40">
        <f>VLOOKUP($AX29&amp;"_"&amp;$BC$14,データシート1!$A:$BS,MATCH($BC$12&amp;"_"&amp;BM$20,データシート1!$A$1:$BS$1,0),0)</f>
        <v>4.653117653034621</v>
      </c>
      <c r="BN29" s="40">
        <f>VLOOKUP($AX29&amp;"_"&amp;$BC$14,データシート1!$A:$BS,MATCH($BC$12&amp;"_"&amp;BN$20,データシート1!$A$1:$BS$1,0),0)</f>
        <v>6.2721092285694535</v>
      </c>
      <c r="BO29" s="40">
        <f>VLOOKUP($AX29&amp;"_"&amp;$BC$14,データシート1!$A:$BS,MATCH($BC$12&amp;"_"&amp;BO$20,データシート1!$A$1:$BS$1,0),0)</f>
        <v>0.29363659183994623</v>
      </c>
      <c r="BP29" s="40">
        <f>VLOOKUP($AX29&amp;"_"&amp;$BC$14,データシート1!$A:$BS,MATCH($BC$12&amp;"_"&amp;BP$20,データシート1!$A$1:$BS$1,0),0)</f>
        <v>0</v>
      </c>
      <c r="BQ29" s="40">
        <f>VLOOKUP($AX29&amp;"_"&amp;$BC$14,データシート1!$A:$BS,MATCH($BC$12&amp;"_"&amp;BQ$20,データシート1!$A$1:$BS$1,0),0)</f>
        <v>1.2498420124281979</v>
      </c>
      <c r="BR29" s="41">
        <f t="shared" si="3"/>
        <v>64.095234687849228</v>
      </c>
      <c r="BT29" s="134" t="str">
        <f t="shared" si="4"/>
        <v>日高村</v>
      </c>
      <c r="BU29" s="38">
        <f t="shared" si="25"/>
        <v>64.095234687849228</v>
      </c>
      <c r="BV29" s="69">
        <f t="shared" si="16"/>
        <v>0.59469162054892066</v>
      </c>
      <c r="BW29" s="69">
        <f t="shared" si="5"/>
        <v>0.57022824739500066</v>
      </c>
      <c r="BX29" s="69">
        <f t="shared" si="5"/>
        <v>1.2490178718384695E-2</v>
      </c>
      <c r="BY29" s="69">
        <f t="shared" si="5"/>
        <v>1.1973194435535288E-2</v>
      </c>
      <c r="BZ29" s="69">
        <f t="shared" si="5"/>
        <v>9.3596491134341334E-2</v>
      </c>
      <c r="CA29" s="69">
        <f t="shared" si="5"/>
        <v>0.11717783993394978</v>
      </c>
      <c r="CB29" s="69">
        <f t="shared" si="5"/>
        <v>0.17503428340782445</v>
      </c>
      <c r="CC29" s="69">
        <f t="shared" si="5"/>
        <v>0.17045302875964369</v>
      </c>
      <c r="CD29" s="69">
        <f t="shared" si="5"/>
        <v>7.2596936038939727E-2</v>
      </c>
      <c r="CE29" s="69">
        <f t="shared" si="5"/>
        <v>9.7856092720703947E-2</v>
      </c>
      <c r="CF29" s="69">
        <f t="shared" si="5"/>
        <v>4.5812546481807642E-3</v>
      </c>
      <c r="CG29" s="69">
        <f t="shared" si="5"/>
        <v>0</v>
      </c>
      <c r="CH29" s="69">
        <f t="shared" si="5"/>
        <v>1.9499764974963654E-2</v>
      </c>
      <c r="CI29" s="135">
        <f t="shared" si="6"/>
        <v>1</v>
      </c>
      <c r="CK29" s="136" t="str">
        <f t="shared" si="7"/>
        <v>日高村</v>
      </c>
      <c r="CL29" s="137">
        <f t="shared" si="17"/>
        <v>38.116898985980448</v>
      </c>
      <c r="CM29" s="75">
        <f t="shared" si="18"/>
        <v>8.8123643039153154E-2</v>
      </c>
      <c r="CN29" s="76">
        <f t="shared" si="19"/>
        <v>36.548913342423518</v>
      </c>
      <c r="CO29" s="75">
        <f t="shared" si="20"/>
        <v>9.1904237166501437E-2</v>
      </c>
      <c r="CP29" s="76">
        <f t="shared" si="8"/>
        <v>0.80056093624804692</v>
      </c>
      <c r="CQ29" s="75">
        <f t="shared" si="21"/>
        <v>0</v>
      </c>
      <c r="CR29" s="76">
        <f t="shared" si="9"/>
        <v>0.76742470730888479</v>
      </c>
      <c r="CS29" s="75">
        <f t="shared" si="22"/>
        <v>0</v>
      </c>
      <c r="CT29" s="76">
        <f t="shared" si="10"/>
        <v>5.9990890652148074</v>
      </c>
      <c r="CU29" s="77">
        <f t="shared" si="23"/>
        <v>0</v>
      </c>
      <c r="CV29" s="18"/>
      <c r="CW29" s="1078">
        <f t="shared" si="24"/>
        <v>3.359</v>
      </c>
      <c r="CX29" s="1081">
        <f>VLOOKUP($AX29&amp;"_"&amp;$CW$14,データシート1!$A:$BS,MATCH($CW$12&amp;"_"&amp;CX$20,データシート1!$A$1:$BS$1,0),0)</f>
        <v>3.359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3.359</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36342</v>
      </c>
      <c r="AY30" s="20" t="str">
        <f>IF(IFERROR(比較地域マスタ!$Z15,"")=0,"",IFERROR(比較地域マスタ!$Z15,""))</f>
        <v>神山町</v>
      </c>
      <c r="BB30" s="122" t="str">
        <f t="shared" si="0"/>
        <v>36342</v>
      </c>
      <c r="BC30" s="123" t="str">
        <f t="shared" si="0"/>
        <v>神山町</v>
      </c>
      <c r="BD30" s="40">
        <f t="shared" si="14"/>
        <v>35.716543982862774</v>
      </c>
      <c r="BE30" s="40">
        <f t="shared" si="15"/>
        <v>8.7928933574856707</v>
      </c>
      <c r="BF30" s="40">
        <f>VLOOKUP($AX30&amp;"_"&amp;$BC$14,データシート1!$A:$BS,MATCH($BC$12&amp;"_"&amp;BF$20,データシート1!$A$1:$BS$1,0),0)</f>
        <v>2.7473920709174808</v>
      </c>
      <c r="BG30" s="40">
        <f>VLOOKUP($AX30&amp;"_"&amp;$BC$14,データシート1!$A:$BS,MATCH($BC$12&amp;"_"&amp;BG$20,データシート1!$A$1:$BS$1,0),0)</f>
        <v>0.4359631195291116</v>
      </c>
      <c r="BH30" s="40">
        <f>VLOOKUP($AX30&amp;"_"&amp;$BC$14,データシート1!$A:$BS,MATCH($BC$12&amp;"_"&amp;BH$20,データシート1!$A$1:$BS$1,0),0)</f>
        <v>5.6095381670390791</v>
      </c>
      <c r="BI30" s="40">
        <f>VLOOKUP($AX30&amp;"_"&amp;$BC$14,データシート1!$A:$BS,MATCH($BC$12&amp;"_"&amp;BI$20,データシート1!$A$1:$BS$1,0),0)</f>
        <v>4.3960531641114358</v>
      </c>
      <c r="BJ30" s="40">
        <f>VLOOKUP($AX30&amp;"_"&amp;$BC$14,データシート1!$A:$BS,MATCH($BC$12&amp;"_"&amp;BJ$20,データシート1!$A$1:$BS$1,0),0)</f>
        <v>9.292602044859823</v>
      </c>
      <c r="BK30" s="40">
        <f t="shared" si="1"/>
        <v>13.234995416405848</v>
      </c>
      <c r="BL30" s="40">
        <f t="shared" si="2"/>
        <v>12.933516722815959</v>
      </c>
      <c r="BM30" s="40">
        <f>VLOOKUP($AX30&amp;"_"&amp;$BC$14,データシート1!$A:$BS,MATCH($BC$12&amp;"_"&amp;BM$20,データシート1!$A$1:$BS$1,0),0)</f>
        <v>4.2500806954183892</v>
      </c>
      <c r="BN30" s="40">
        <f>VLOOKUP($AX30&amp;"_"&amp;$BC$14,データシート1!$A:$BS,MATCH($BC$12&amp;"_"&amp;BN$20,データシート1!$A$1:$BS$1,0),0)</f>
        <v>8.683436027397569</v>
      </c>
      <c r="BO30" s="40">
        <f>VLOOKUP($AX30&amp;"_"&amp;$BC$14,データシート1!$A:$BS,MATCH($BC$12&amp;"_"&amp;BO$20,データシート1!$A$1:$BS$1,0),0)</f>
        <v>0.3014786935898886</v>
      </c>
      <c r="BP30" s="40">
        <f>VLOOKUP($AX30&amp;"_"&amp;$BC$14,データシート1!$A:$BS,MATCH($BC$12&amp;"_"&amp;BP$20,データシート1!$A$1:$BS$1,0),0)</f>
        <v>0</v>
      </c>
      <c r="BQ30" s="40">
        <f>VLOOKUP($AX30&amp;"_"&amp;$BC$14,データシート1!$A:$BS,MATCH($BC$12&amp;"_"&amp;BQ$20,データシート1!$A$1:$BS$1,0),0)</f>
        <v>0</v>
      </c>
      <c r="BR30" s="41">
        <f t="shared" si="3"/>
        <v>35.716543982862774</v>
      </c>
      <c r="BT30" s="134" t="str">
        <f t="shared" si="4"/>
        <v>神山町</v>
      </c>
      <c r="BU30" s="38">
        <f t="shared" si="25"/>
        <v>35.716543982862774</v>
      </c>
      <c r="BV30" s="69">
        <f t="shared" si="16"/>
        <v>0.24618544732952344</v>
      </c>
      <c r="BW30" s="69">
        <f t="shared" si="5"/>
        <v>7.6922114083482221E-2</v>
      </c>
      <c r="BX30" s="69">
        <f t="shared" si="5"/>
        <v>1.2206195530516389E-2</v>
      </c>
      <c r="BY30" s="69">
        <f t="shared" si="5"/>
        <v>0.15705713771552485</v>
      </c>
      <c r="BZ30" s="69">
        <f t="shared" si="5"/>
        <v>0.12308170595174928</v>
      </c>
      <c r="CA30" s="69">
        <f t="shared" si="5"/>
        <v>0.26017640590642044</v>
      </c>
      <c r="CB30" s="69">
        <f t="shared" si="5"/>
        <v>0.37055644081230699</v>
      </c>
      <c r="CC30" s="69">
        <f t="shared" si="5"/>
        <v>0.36211557112081211</v>
      </c>
      <c r="CD30" s="69">
        <f t="shared" si="5"/>
        <v>0.11899473525371404</v>
      </c>
      <c r="CE30" s="69">
        <f t="shared" si="5"/>
        <v>0.24312083586709804</v>
      </c>
      <c r="CF30" s="69">
        <f t="shared" si="5"/>
        <v>8.4408696914948355E-3</v>
      </c>
      <c r="CG30" s="69">
        <f t="shared" si="5"/>
        <v>0</v>
      </c>
      <c r="CH30" s="69">
        <f t="shared" si="5"/>
        <v>0</v>
      </c>
      <c r="CI30" s="135">
        <f t="shared" si="6"/>
        <v>1</v>
      </c>
      <c r="CK30" s="136" t="str">
        <f t="shared" si="7"/>
        <v>神山町</v>
      </c>
      <c r="CL30" s="137">
        <f t="shared" si="17"/>
        <v>8.7928933574856707</v>
      </c>
      <c r="CM30" s="75">
        <f t="shared" si="18"/>
        <v>0</v>
      </c>
      <c r="CN30" s="76">
        <f t="shared" si="19"/>
        <v>2.7473920709174808</v>
      </c>
      <c r="CO30" s="75">
        <f t="shared" si="20"/>
        <v>0</v>
      </c>
      <c r="CP30" s="76">
        <f t="shared" si="8"/>
        <v>0.4359631195291116</v>
      </c>
      <c r="CQ30" s="75">
        <f t="shared" si="21"/>
        <v>0</v>
      </c>
      <c r="CR30" s="76">
        <f t="shared" si="9"/>
        <v>5.6095381670390791</v>
      </c>
      <c r="CS30" s="75">
        <f t="shared" si="22"/>
        <v>0</v>
      </c>
      <c r="CT30" s="76">
        <f t="shared" si="10"/>
        <v>4.3960531641114358</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45431</v>
      </c>
      <c r="AY31" s="20" t="str">
        <f>IF(IFERROR(比較地域マスタ!$Z16,"")=0,"",IFERROR(比較地域マスタ!$Z16,""))</f>
        <v>美郷町</v>
      </c>
      <c r="BB31" s="122" t="str">
        <f t="shared" si="0"/>
        <v>45431</v>
      </c>
      <c r="BC31" s="123" t="str">
        <f t="shared" si="0"/>
        <v>美郷町</v>
      </c>
      <c r="BD31" s="40">
        <f t="shared" si="14"/>
        <v>37.546202194519026</v>
      </c>
      <c r="BE31" s="40">
        <f t="shared" si="15"/>
        <v>11.784125615390852</v>
      </c>
      <c r="BF31" s="40">
        <f>VLOOKUP($AX31&amp;"_"&amp;$BC$14,データシート1!$A:$BS,MATCH($BC$12&amp;"_"&amp;BF$20,データシート1!$A$1:$BS$1,0),0)</f>
        <v>1.0057418668856291</v>
      </c>
      <c r="BG31" s="40">
        <f>VLOOKUP($AX31&amp;"_"&amp;$BC$14,データシート1!$A:$BS,MATCH($BC$12&amp;"_"&amp;BG$20,データシート1!$A$1:$BS$1,0),0)</f>
        <v>0.35639897125562658</v>
      </c>
      <c r="BH31" s="40">
        <f>VLOOKUP($AX31&amp;"_"&amp;$BC$14,データシート1!$A:$BS,MATCH($BC$12&amp;"_"&amp;BH$20,データシート1!$A$1:$BS$1,0),0)</f>
        <v>10.421984777249596</v>
      </c>
      <c r="BI31" s="40">
        <f>VLOOKUP($AX31&amp;"_"&amp;$BC$14,データシート1!$A:$BS,MATCH($BC$12&amp;"_"&amp;BI$20,データシート1!$A$1:$BS$1,0),0)</f>
        <v>4.4841472604702339</v>
      </c>
      <c r="BJ31" s="40">
        <f>VLOOKUP($AX31&amp;"_"&amp;$BC$14,データシート1!$A:$BS,MATCH($BC$12&amp;"_"&amp;BJ$20,データシート1!$A$1:$BS$1,0),0)</f>
        <v>5.4488498962779195</v>
      </c>
      <c r="BK31" s="40">
        <f t="shared" si="1"/>
        <v>15.313258838381543</v>
      </c>
      <c r="BL31" s="40">
        <f t="shared" si="2"/>
        <v>15.011190513081132</v>
      </c>
      <c r="BM31" s="40">
        <f>VLOOKUP($AX31&amp;"_"&amp;$BC$14,データシート1!$A:$BS,MATCH($BC$12&amp;"_"&amp;BM$20,データシート1!$A$1:$BS$1,0),0)</f>
        <v>4.4306076660173268</v>
      </c>
      <c r="BN31" s="40">
        <f>VLOOKUP($AX31&amp;"_"&amp;$BC$14,データシート1!$A:$BS,MATCH($BC$12&amp;"_"&amp;BN$20,データシート1!$A$1:$BS$1,0),0)</f>
        <v>10.580582847063805</v>
      </c>
      <c r="BO31" s="40">
        <f>VLOOKUP($AX31&amp;"_"&amp;$BC$14,データシート1!$A:$BS,MATCH($BC$12&amp;"_"&amp;BO$20,データシート1!$A$1:$BS$1,0),0)</f>
        <v>0.30206832530041061</v>
      </c>
      <c r="BP31" s="40">
        <f>VLOOKUP($AX31&amp;"_"&amp;$BC$14,データシート1!$A:$BS,MATCH($BC$12&amp;"_"&amp;BP$20,データシート1!$A$1:$BS$1,0),0)</f>
        <v>0</v>
      </c>
      <c r="BQ31" s="40">
        <f>VLOOKUP($AX31&amp;"_"&amp;$BC$14,データシート1!$A:$BS,MATCH($BC$12&amp;"_"&amp;BQ$20,データシート1!$A$1:$BS$1,0),0)</f>
        <v>0.51582058399847663</v>
      </c>
      <c r="BR31" s="41">
        <f t="shared" si="3"/>
        <v>37.546202194519026</v>
      </c>
      <c r="BT31" s="134" t="str">
        <f t="shared" si="4"/>
        <v>美郷町</v>
      </c>
      <c r="BU31" s="38">
        <f t="shared" si="25"/>
        <v>37.546202194519026</v>
      </c>
      <c r="BV31" s="69">
        <f t="shared" si="16"/>
        <v>0.31385665997162004</v>
      </c>
      <c r="BW31" s="69">
        <f t="shared" si="5"/>
        <v>2.6786780236123235E-2</v>
      </c>
      <c r="BX31" s="69">
        <f t="shared" si="5"/>
        <v>9.4922775254125038E-3</v>
      </c>
      <c r="BY31" s="69">
        <f t="shared" si="5"/>
        <v>0.27757760221008432</v>
      </c>
      <c r="BZ31" s="69">
        <f t="shared" si="5"/>
        <v>0.11943011538793735</v>
      </c>
      <c r="CA31" s="69">
        <f t="shared" si="5"/>
        <v>0.14512386280904169</v>
      </c>
      <c r="CB31" s="69">
        <f t="shared" si="5"/>
        <v>0.40785107263437059</v>
      </c>
      <c r="CC31" s="69">
        <f t="shared" si="5"/>
        <v>0.3998058295033754</v>
      </c>
      <c r="CD31" s="69">
        <f t="shared" si="5"/>
        <v>0.11800414974231679</v>
      </c>
      <c r="CE31" s="69">
        <f t="shared" si="5"/>
        <v>0.28180167976105858</v>
      </c>
      <c r="CF31" s="69">
        <f t="shared" si="5"/>
        <v>8.0452431309951875E-3</v>
      </c>
      <c r="CG31" s="69">
        <f t="shared" si="5"/>
        <v>0</v>
      </c>
      <c r="CH31" s="69">
        <f t="shared" si="5"/>
        <v>1.3738289197030315E-2</v>
      </c>
      <c r="CI31" s="135">
        <f t="shared" si="6"/>
        <v>1</v>
      </c>
      <c r="CK31" s="136" t="str">
        <f t="shared" si="7"/>
        <v>美郷町</v>
      </c>
      <c r="CL31" s="137">
        <f t="shared" si="17"/>
        <v>11.784125615390852</v>
      </c>
      <c r="CM31" s="75">
        <f t="shared" si="18"/>
        <v>0</v>
      </c>
      <c r="CN31" s="76">
        <f t="shared" si="19"/>
        <v>1.0057418668856291</v>
      </c>
      <c r="CO31" s="75">
        <f t="shared" si="20"/>
        <v>0</v>
      </c>
      <c r="CP31" s="76">
        <f t="shared" si="8"/>
        <v>0.35639897125562658</v>
      </c>
      <c r="CQ31" s="75">
        <f t="shared" si="21"/>
        <v>0</v>
      </c>
      <c r="CR31" s="76">
        <f t="shared" si="9"/>
        <v>10.421984777249596</v>
      </c>
      <c r="CS31" s="75">
        <f t="shared" si="22"/>
        <v>0</v>
      </c>
      <c r="CT31" s="76">
        <f t="shared" si="10"/>
        <v>4.4841472604702339</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36301</v>
      </c>
      <c r="AY32" s="20" t="str">
        <f>IF(IFERROR(比較地域マスタ!$Z17,"")=0,"",IFERROR(比較地域マスタ!$Z17,""))</f>
        <v>勝浦町</v>
      </c>
      <c r="AZ32" s="18"/>
      <c r="BA32" s="18"/>
      <c r="BB32" s="122" t="str">
        <f t="shared" si="0"/>
        <v>36301</v>
      </c>
      <c r="BC32" s="123" t="str">
        <f t="shared" si="0"/>
        <v>勝浦町</v>
      </c>
      <c r="BD32" s="40">
        <f t="shared" si="14"/>
        <v>45.093747097077944</v>
      </c>
      <c r="BE32" s="40">
        <f t="shared" si="15"/>
        <v>17.816019064328938</v>
      </c>
      <c r="BF32" s="40">
        <f>VLOOKUP($AX32&amp;"_"&amp;$BC$14,データシート1!$A:$BS,MATCH($BC$12&amp;"_"&amp;BF$20,データシート1!$A$1:$BS$1,0),0)</f>
        <v>13.9810447177061</v>
      </c>
      <c r="BG32" s="40">
        <f>VLOOKUP($AX32&amp;"_"&amp;$BC$14,データシート1!$A:$BS,MATCH($BC$12&amp;"_"&amp;BG$20,データシート1!$A$1:$BS$1,0),0)</f>
        <v>0.7050146447242206</v>
      </c>
      <c r="BH32" s="40">
        <f>VLOOKUP($AX32&amp;"_"&amp;$BC$14,データシート1!$A:$BS,MATCH($BC$12&amp;"_"&amp;BH$20,データシート1!$A$1:$BS$1,0),0)</f>
        <v>3.1299597018986165</v>
      </c>
      <c r="BI32" s="40">
        <f>VLOOKUP($AX32&amp;"_"&amp;$BC$14,データシート1!$A:$BS,MATCH($BC$12&amp;"_"&amp;BI$20,データシート1!$A$1:$BS$1,0),0)</f>
        <v>4.6583854505773985</v>
      </c>
      <c r="BJ32" s="40">
        <f>VLOOKUP($AX32&amp;"_"&amp;$BC$14,データシート1!$A:$BS,MATCH($BC$12&amp;"_"&amp;BJ$20,データシート1!$A$1:$BS$1,0),0)</f>
        <v>8.1811191314388356</v>
      </c>
      <c r="BK32" s="40">
        <f t="shared" si="1"/>
        <v>14.438223450732773</v>
      </c>
      <c r="BL32" s="40">
        <f t="shared" si="2"/>
        <v>14.140282547406017</v>
      </c>
      <c r="BM32" s="40">
        <f>VLOOKUP($AX32&amp;"_"&amp;$BC$14,データシート1!$A:$BS,MATCH($BC$12&amp;"_"&amp;BM$20,データシート1!$A$1:$BS$1,0),0)</f>
        <v>4.5215708682571014</v>
      </c>
      <c r="BN32" s="40">
        <f>VLOOKUP($AX32&amp;"_"&amp;$BC$14,データシート1!$A:$BS,MATCH($BC$12&amp;"_"&amp;BN$20,データシート1!$A$1:$BS$1,0),0)</f>
        <v>9.6187116791489142</v>
      </c>
      <c r="BO32" s="40">
        <f>VLOOKUP($AX32&amp;"_"&amp;$BC$14,データシート1!$A:$BS,MATCH($BC$12&amp;"_"&amp;BO$20,データシート1!$A$1:$BS$1,0),0)</f>
        <v>0.29794090332675671</v>
      </c>
      <c r="BP32" s="40">
        <f>VLOOKUP($AX32&amp;"_"&amp;$BC$14,データシート1!$A:$BS,MATCH($BC$12&amp;"_"&amp;BP$20,データシート1!$A$1:$BS$1,0),0)</f>
        <v>0</v>
      </c>
      <c r="BQ32" s="40">
        <f>VLOOKUP($AX32&amp;"_"&amp;$BC$14,データシート1!$A:$BS,MATCH($BC$12&amp;"_"&amp;BQ$20,データシート1!$A$1:$BS$1,0),0)</f>
        <v>0</v>
      </c>
      <c r="BR32" s="41">
        <f t="shared" si="3"/>
        <v>45.093747097077944</v>
      </c>
      <c r="BS32" s="23"/>
      <c r="BT32" s="134" t="str">
        <f t="shared" si="4"/>
        <v>勝浦町</v>
      </c>
      <c r="BU32" s="38">
        <f t="shared" si="25"/>
        <v>45.093747097077944</v>
      </c>
      <c r="BV32" s="69">
        <f t="shared" si="16"/>
        <v>0.39508845929291619</v>
      </c>
      <c r="BW32" s="69">
        <f t="shared" si="5"/>
        <v>0.31004397766297104</v>
      </c>
      <c r="BX32" s="69">
        <f t="shared" si="5"/>
        <v>1.5634421402294714E-2</v>
      </c>
      <c r="BY32" s="69">
        <f t="shared" si="5"/>
        <v>6.9410060227650422E-2</v>
      </c>
      <c r="BZ32" s="69">
        <f t="shared" si="5"/>
        <v>0.10330446570671568</v>
      </c>
      <c r="CA32" s="69">
        <f t="shared" si="5"/>
        <v>0.18142469096272926</v>
      </c>
      <c r="CB32" s="69">
        <f t="shared" si="5"/>
        <v>0.32018238403763888</v>
      </c>
      <c r="CC32" s="69">
        <f t="shared" si="5"/>
        <v>0.31357523953298394</v>
      </c>
      <c r="CD32" s="69">
        <f t="shared" si="5"/>
        <v>0.10027046229986279</v>
      </c>
      <c r="CE32" s="69">
        <f t="shared" si="5"/>
        <v>0.21330477723312113</v>
      </c>
      <c r="CF32" s="69">
        <f t="shared" si="5"/>
        <v>6.607144504654907E-3</v>
      </c>
      <c r="CG32" s="69">
        <f t="shared" si="5"/>
        <v>0</v>
      </c>
      <c r="CH32" s="69">
        <f t="shared" si="5"/>
        <v>0</v>
      </c>
      <c r="CI32" s="135">
        <f t="shared" si="6"/>
        <v>1</v>
      </c>
      <c r="CJ32" s="18"/>
      <c r="CK32" s="136" t="str">
        <f t="shared" si="7"/>
        <v>勝浦町</v>
      </c>
      <c r="CL32" s="137">
        <f t="shared" si="17"/>
        <v>17.816019064328938</v>
      </c>
      <c r="CM32" s="75">
        <f t="shared" si="18"/>
        <v>0.67102532596275599</v>
      </c>
      <c r="CN32" s="76">
        <f t="shared" si="19"/>
        <v>13.9810447177061</v>
      </c>
      <c r="CO32" s="75">
        <f t="shared" si="20"/>
        <v>0.85508631446259209</v>
      </c>
      <c r="CP32" s="76">
        <f t="shared" si="8"/>
        <v>0.7050146447242206</v>
      </c>
      <c r="CQ32" s="75">
        <f t="shared" si="21"/>
        <v>0</v>
      </c>
      <c r="CR32" s="76">
        <f t="shared" si="9"/>
        <v>3.1299597018986165</v>
      </c>
      <c r="CS32" s="75">
        <f t="shared" si="22"/>
        <v>0</v>
      </c>
      <c r="CT32" s="76">
        <f t="shared" si="10"/>
        <v>4.6583854505773985</v>
      </c>
      <c r="CU32" s="77">
        <f t="shared" si="23"/>
        <v>0</v>
      </c>
      <c r="CV32" s="18"/>
      <c r="CW32" s="1078">
        <f t="shared" si="24"/>
        <v>11.955</v>
      </c>
      <c r="CX32" s="1081">
        <f>VLOOKUP($AX32&amp;"_"&amp;$CW$14,データシート1!$A:$BS,MATCH($CW$12&amp;"_"&amp;CX$20,データシート1!$A$1:$BS$1,0),0)</f>
        <v>11.955</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11.955</v>
      </c>
      <c r="DE32" s="18"/>
      <c r="DF32" s="138">
        <f>VLOOKUP($AX32&amp;"_"&amp;$DF$14,データシート1!$A:$BS,MATCH($DF$12&amp;"_"&amp;DF$20,データシート1!$A$1:$BS$1,0),0)</f>
        <v>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2</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07564</v>
      </c>
      <c r="AY33" s="20" t="str">
        <f>IF(IFERROR(比較地域マスタ!$Z18,"")=0,"",IFERROR(比較地域マスタ!$Z18,""))</f>
        <v>飯舘村</v>
      </c>
      <c r="BB33" s="122" t="str">
        <f t="shared" si="0"/>
        <v>07564</v>
      </c>
      <c r="BC33" s="123" t="str">
        <f t="shared" si="0"/>
        <v>飯舘村</v>
      </c>
      <c r="BD33" s="40">
        <f t="shared" si="14"/>
        <v>26.646338269033969</v>
      </c>
      <c r="BE33" s="40">
        <f t="shared" si="15"/>
        <v>4.2368669906796548</v>
      </c>
      <c r="BF33" s="40">
        <f>VLOOKUP($AX33&amp;"_"&amp;$BC$14,データシート1!$A:$BS,MATCH($BC$12&amp;"_"&amp;BF$20,データシート1!$A$1:$BS$1,0),0)</f>
        <v>1.6704933844067009</v>
      </c>
      <c r="BG33" s="40">
        <f>VLOOKUP($AX33&amp;"_"&amp;$BC$14,データシート1!$A:$BS,MATCH($BC$12&amp;"_"&amp;BG$20,データシート1!$A$1:$BS$1,0),0)</f>
        <v>0.42231207776478119</v>
      </c>
      <c r="BH33" s="40">
        <f>VLOOKUP($AX33&amp;"_"&amp;$BC$14,データシート1!$A:$BS,MATCH($BC$12&amp;"_"&amp;BH$20,データシート1!$A$1:$BS$1,0),0)</f>
        <v>2.1440615285081726</v>
      </c>
      <c r="BI33" s="40">
        <f>VLOOKUP($AX33&amp;"_"&amp;$BC$14,データシート1!$A:$BS,MATCH($BC$12&amp;"_"&amp;BI$20,データシート1!$A$1:$BS$1,0),0)</f>
        <v>1.7918235860527496</v>
      </c>
      <c r="BJ33" s="40">
        <f>VLOOKUP($AX33&amp;"_"&amp;$BC$14,データシート1!$A:$BS,MATCH($BC$12&amp;"_"&amp;BJ$20,データシート1!$A$1:$BS$1,0),0)</f>
        <v>6.2597646524346082</v>
      </c>
      <c r="BK33" s="40">
        <f t="shared" si="1"/>
        <v>14.357883039866953</v>
      </c>
      <c r="BL33" s="40">
        <f t="shared" si="2"/>
        <v>14.048562244527123</v>
      </c>
      <c r="BM33" s="40">
        <f>VLOOKUP($AX33&amp;"_"&amp;$BC$14,データシート1!$A:$BS,MATCH($BC$12&amp;"_"&amp;BM$20,データシート1!$A$1:$BS$1,0),0)</f>
        <v>5.6621094809558121</v>
      </c>
      <c r="BN33" s="40">
        <f>VLOOKUP($AX33&amp;"_"&amp;$BC$14,データシート1!$A:$BS,MATCH($BC$12&amp;"_"&amp;BN$20,データシート1!$A$1:$BS$1,0),0)</f>
        <v>8.3864527635713113</v>
      </c>
      <c r="BO33" s="40">
        <f>VLOOKUP($AX33&amp;"_"&amp;$BC$14,データシート1!$A:$BS,MATCH($BC$12&amp;"_"&amp;BO$20,データシート1!$A$1:$BS$1,0),0)</f>
        <v>0.30932079533983098</v>
      </c>
      <c r="BP33" s="40">
        <f>VLOOKUP($AX33&amp;"_"&amp;$BC$14,データシート1!$A:$BS,MATCH($BC$12&amp;"_"&amp;BP$20,データシート1!$A$1:$BS$1,0),0)</f>
        <v>0</v>
      </c>
      <c r="BQ33" s="40">
        <f>VLOOKUP($AX33&amp;"_"&amp;$BC$14,データシート1!$A:$BS,MATCH($BC$12&amp;"_"&amp;BQ$20,データシート1!$A$1:$BS$1,0),0)</f>
        <v>0</v>
      </c>
      <c r="BR33" s="41">
        <f t="shared" si="3"/>
        <v>26.646338269033969</v>
      </c>
      <c r="BT33" s="134" t="str">
        <f t="shared" si="4"/>
        <v>飯舘村</v>
      </c>
      <c r="BU33" s="38">
        <f t="shared" si="25"/>
        <v>26.646338269033969</v>
      </c>
      <c r="BV33" s="69">
        <f t="shared" si="16"/>
        <v>0.15900372305951579</v>
      </c>
      <c r="BW33" s="69">
        <f t="shared" si="5"/>
        <v>6.2691292422268827E-2</v>
      </c>
      <c r="BX33" s="69">
        <f t="shared" si="5"/>
        <v>1.5848784681066486E-2</v>
      </c>
      <c r="BY33" s="69">
        <f t="shared" si="5"/>
        <v>8.0463645956180496E-2</v>
      </c>
      <c r="BZ33" s="69">
        <f t="shared" si="5"/>
        <v>6.7244646073379974E-2</v>
      </c>
      <c r="CA33" s="69">
        <f t="shared" si="5"/>
        <v>0.23492025768167765</v>
      </c>
      <c r="CB33" s="69">
        <f t="shared" si="5"/>
        <v>0.53883137318542651</v>
      </c>
      <c r="CC33" s="69">
        <f t="shared" si="5"/>
        <v>0.52722299411972584</v>
      </c>
      <c r="CD33" s="69">
        <f t="shared" si="5"/>
        <v>0.2124910906627579</v>
      </c>
      <c r="CE33" s="69">
        <f t="shared" si="5"/>
        <v>0.314731903456968</v>
      </c>
      <c r="CF33" s="69">
        <f t="shared" si="5"/>
        <v>1.1608379065700612E-2</v>
      </c>
      <c r="CG33" s="69">
        <f t="shared" si="5"/>
        <v>0</v>
      </c>
      <c r="CH33" s="69">
        <f t="shared" si="5"/>
        <v>0</v>
      </c>
      <c r="CI33" s="135">
        <f t="shared" si="6"/>
        <v>1</v>
      </c>
      <c r="CK33" s="136" t="str">
        <f t="shared" si="7"/>
        <v>飯舘村</v>
      </c>
      <c r="CL33" s="137">
        <f t="shared" si="17"/>
        <v>4.2368669906796548</v>
      </c>
      <c r="CM33" s="75">
        <f t="shared" si="18"/>
        <v>0</v>
      </c>
      <c r="CN33" s="76">
        <f t="shared" si="19"/>
        <v>1.6704933844067009</v>
      </c>
      <c r="CO33" s="75">
        <f t="shared" si="20"/>
        <v>0</v>
      </c>
      <c r="CP33" s="76">
        <f t="shared" si="8"/>
        <v>0.42231207776478119</v>
      </c>
      <c r="CQ33" s="75">
        <f t="shared" si="21"/>
        <v>0</v>
      </c>
      <c r="CR33" s="76">
        <f t="shared" si="9"/>
        <v>2.1440615285081726</v>
      </c>
      <c r="CS33" s="75">
        <f t="shared" si="22"/>
        <v>0</v>
      </c>
      <c r="CT33" s="76">
        <f t="shared" si="10"/>
        <v>1.7918235860527496</v>
      </c>
      <c r="CU33" s="77">
        <f t="shared" si="23"/>
        <v>1</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15.7</v>
      </c>
      <c r="DB33" s="1081">
        <f>VLOOKUP($AX33&amp;"_"&amp;$CW$14,データシート1!$A:$BS,MATCH($CW$12&amp;"_"&amp;DB$20,データシート1!$A$1:$BS$1,0),0)</f>
        <v>0</v>
      </c>
      <c r="DC33" s="1081">
        <f>VLOOKUP($AX33&amp;"_"&amp;$CW$14,データシート1!$A:$BS,MATCH($CW$12&amp;"_"&amp;DC$20,データシート1!$A$1:$BS$1,0),0)</f>
        <v>0</v>
      </c>
      <c r="DD33" s="1080">
        <f t="shared" si="11"/>
        <v>15.7</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0</v>
      </c>
      <c r="DO33" s="140">
        <f t="shared" si="27"/>
        <v>0</v>
      </c>
      <c r="DP33" s="140">
        <f t="shared" si="13"/>
        <v>0</v>
      </c>
      <c r="DQ33" s="140">
        <f t="shared" si="13"/>
        <v>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39387</v>
      </c>
      <c r="AY34" s="20" t="str">
        <f>IF(IFERROR(比較地域マスタ!$Z19,"")=0,"",IFERROR(比較地域マスタ!$Z19,""))</f>
        <v>仁淀川町</v>
      </c>
      <c r="BB34" s="122" t="str">
        <f t="shared" si="0"/>
        <v>39387</v>
      </c>
      <c r="BC34" s="123" t="str">
        <f t="shared" si="0"/>
        <v>仁淀川町</v>
      </c>
      <c r="BD34" s="40">
        <f t="shared" si="14"/>
        <v>48.858343547800104</v>
      </c>
      <c r="BE34" s="40">
        <f t="shared" si="15"/>
        <v>20.373858080271404</v>
      </c>
      <c r="BF34" s="40">
        <f>VLOOKUP($AX34&amp;"_"&amp;$BC$14,データシート1!$A:$BS,MATCH($BC$12&amp;"_"&amp;BF$20,データシート1!$A$1:$BS$1,0),0)</f>
        <v>12.531226184986879</v>
      </c>
      <c r="BG34" s="40">
        <f>VLOOKUP($AX34&amp;"_"&amp;$BC$14,データシート1!$A:$BS,MATCH($BC$12&amp;"_"&amp;BG$20,データシート1!$A$1:$BS$1,0),0)</f>
        <v>1.7032342368134468</v>
      </c>
      <c r="BH34" s="40">
        <f>VLOOKUP($AX34&amp;"_"&amp;$BC$14,データシート1!$A:$BS,MATCH($BC$12&amp;"_"&amp;BH$20,データシート1!$A$1:$BS$1,0),0)</f>
        <v>6.1393976584710783</v>
      </c>
      <c r="BI34" s="40">
        <f>VLOOKUP($AX34&amp;"_"&amp;$BC$14,データシート1!$A:$BS,MATCH($BC$12&amp;"_"&amp;BI$20,データシート1!$A$1:$BS$1,0),0)</f>
        <v>5.3443337739014964</v>
      </c>
      <c r="BJ34" s="40">
        <f>VLOOKUP($AX34&amp;"_"&amp;$BC$14,データシート1!$A:$BS,MATCH($BC$12&amp;"_"&amp;BJ$20,データシート1!$A$1:$BS$1,0),0)</f>
        <v>8.8822176430565989</v>
      </c>
      <c r="BK34" s="40">
        <f t="shared" si="1"/>
        <v>13.787471960824728</v>
      </c>
      <c r="BL34" s="40">
        <f t="shared" si="2"/>
        <v>13.486406009432205</v>
      </c>
      <c r="BM34" s="40">
        <f>VLOOKUP($AX34&amp;"_"&amp;$BC$14,データシート1!$A:$BS,MATCH($BC$12&amp;"_"&amp;BM$20,データシート1!$A$1:$BS$1,0),0)</f>
        <v>4.3242506910908203</v>
      </c>
      <c r="BN34" s="40">
        <f>VLOOKUP($AX34&amp;"_"&amp;$BC$14,データシート1!$A:$BS,MATCH($BC$12&amp;"_"&amp;BN$20,データシート1!$A$1:$BS$1,0),0)</f>
        <v>9.1621553183413855</v>
      </c>
      <c r="BO34" s="40">
        <f>VLOOKUP($AX34&amp;"_"&amp;$BC$14,データシート1!$A:$BS,MATCH($BC$12&amp;"_"&amp;BO$20,データシート1!$A$1:$BS$1,0),0)</f>
        <v>0.30106595139252318</v>
      </c>
      <c r="BP34" s="40">
        <f>VLOOKUP($AX34&amp;"_"&amp;$BC$14,データシート1!$A:$BS,MATCH($BC$12&amp;"_"&amp;BP$20,データシート1!$A$1:$BS$1,0),0)</f>
        <v>0</v>
      </c>
      <c r="BQ34" s="40">
        <f>VLOOKUP($AX34&amp;"_"&amp;$BC$14,データシート1!$A:$BS,MATCH($BC$12&amp;"_"&amp;BQ$20,データシート1!$A$1:$BS$1,0),0)</f>
        <v>0.47046208974587961</v>
      </c>
      <c r="BR34" s="41">
        <f t="shared" si="3"/>
        <v>48.858343547800104</v>
      </c>
      <c r="BT34" s="134" t="str">
        <f t="shared" si="4"/>
        <v>仁淀川町</v>
      </c>
      <c r="BU34" s="38">
        <f t="shared" si="25"/>
        <v>48.858343547800104</v>
      </c>
      <c r="BV34" s="69">
        <f t="shared" si="16"/>
        <v>0.41699854315238566</v>
      </c>
      <c r="BW34" s="69">
        <f t="shared" si="5"/>
        <v>0.25648078250395601</v>
      </c>
      <c r="BX34" s="69">
        <f t="shared" si="5"/>
        <v>3.4860662747338199E-2</v>
      </c>
      <c r="BY34" s="69">
        <f t="shared" si="5"/>
        <v>0.12565709790109147</v>
      </c>
      <c r="BZ34" s="69">
        <f t="shared" si="5"/>
        <v>0.10938426041138537</v>
      </c>
      <c r="CA34" s="69">
        <f t="shared" si="5"/>
        <v>0.18179530860203569</v>
      </c>
      <c r="CB34" s="69">
        <f t="shared" si="5"/>
        <v>0.28219278345644044</v>
      </c>
      <c r="CC34" s="69">
        <f t="shared" si="5"/>
        <v>0.27603076629558482</v>
      </c>
      <c r="CD34" s="69">
        <f t="shared" si="5"/>
        <v>8.8505880001032572E-2</v>
      </c>
      <c r="CE34" s="69">
        <f t="shared" si="5"/>
        <v>0.18752488629455227</v>
      </c>
      <c r="CF34" s="69">
        <f t="shared" si="5"/>
        <v>6.1620171608556098E-3</v>
      </c>
      <c r="CG34" s="69">
        <f t="shared" si="5"/>
        <v>0</v>
      </c>
      <c r="CH34" s="69">
        <f t="shared" si="5"/>
        <v>9.6291043777529499E-3</v>
      </c>
      <c r="CI34" s="135">
        <f t="shared" si="6"/>
        <v>1</v>
      </c>
      <c r="CK34" s="136" t="str">
        <f t="shared" si="7"/>
        <v>仁淀川町</v>
      </c>
      <c r="CL34" s="137">
        <f t="shared" si="17"/>
        <v>20.373858080271404</v>
      </c>
      <c r="CM34" s="75">
        <f t="shared" si="18"/>
        <v>0</v>
      </c>
      <c r="CN34" s="76">
        <f t="shared" si="19"/>
        <v>12.531226184986879</v>
      </c>
      <c r="CO34" s="75">
        <f t="shared" si="20"/>
        <v>0</v>
      </c>
      <c r="CP34" s="76">
        <f t="shared" si="8"/>
        <v>1.7032342368134468</v>
      </c>
      <c r="CQ34" s="75">
        <f t="shared" si="21"/>
        <v>0</v>
      </c>
      <c r="CR34" s="76">
        <f t="shared" si="9"/>
        <v>6.1393976584710783</v>
      </c>
      <c r="CS34" s="75">
        <f t="shared" si="22"/>
        <v>0</v>
      </c>
      <c r="CT34" s="76">
        <f t="shared" si="10"/>
        <v>5.3443337739014964</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01427</v>
      </c>
      <c r="AY35" s="20" t="str">
        <f>IF(IFERROR(比較地域マスタ!$Z20,"")=0,"",IFERROR(比較地域マスタ!$Z20,""))</f>
        <v>由仁町</v>
      </c>
      <c r="BB35" s="122" t="str">
        <f t="shared" si="0"/>
        <v>01427</v>
      </c>
      <c r="BC35" s="123" t="str">
        <f t="shared" si="0"/>
        <v>由仁町</v>
      </c>
      <c r="BD35" s="40">
        <f t="shared" si="14"/>
        <v>64.574700541143898</v>
      </c>
      <c r="BE35" s="40">
        <f t="shared" si="15"/>
        <v>34.905678269729293</v>
      </c>
      <c r="BF35" s="40">
        <f>VLOOKUP($AX35&amp;"_"&amp;$BC$14,データシート1!$A:$BS,MATCH($BC$12&amp;"_"&amp;BF$20,データシート1!$A$1:$BS$1,0),0)</f>
        <v>21.80029352505818</v>
      </c>
      <c r="BG35" s="40">
        <f>VLOOKUP($AX35&amp;"_"&amp;$BC$14,データシート1!$A:$BS,MATCH($BC$12&amp;"_"&amp;BG$20,データシート1!$A$1:$BS$1,0),0)</f>
        <v>0.37537817694205461</v>
      </c>
      <c r="BH35" s="40">
        <f>VLOOKUP($AX35&amp;"_"&amp;$BC$14,データシート1!$A:$BS,MATCH($BC$12&amp;"_"&amp;BH$20,データシート1!$A$1:$BS$1,0),0)</f>
        <v>12.730006567729058</v>
      </c>
      <c r="BI35" s="40">
        <f>VLOOKUP($AX35&amp;"_"&amp;$BC$14,データシート1!$A:$BS,MATCH($BC$12&amp;"_"&amp;BI$20,データシート1!$A$1:$BS$1,0),0)</f>
        <v>5.6274827991295506</v>
      </c>
      <c r="BJ35" s="40">
        <f>VLOOKUP($AX35&amp;"_"&amp;$BC$14,データシート1!$A:$BS,MATCH($BC$12&amp;"_"&amp;BJ$20,データシート1!$A$1:$BS$1,0),0)</f>
        <v>10.531216891116761</v>
      </c>
      <c r="BK35" s="40">
        <f t="shared" si="1"/>
        <v>13.510322581168289</v>
      </c>
      <c r="BL35" s="40">
        <f t="shared" si="2"/>
        <v>13.219457258367797</v>
      </c>
      <c r="BM35" s="40">
        <f>VLOOKUP($AX35&amp;"_"&amp;$BC$14,データシート1!$A:$BS,MATCH($BC$12&amp;"_"&amp;BM$20,データシート1!$A$1:$BS$1,0),0)</f>
        <v>4.5803470912428024</v>
      </c>
      <c r="BN35" s="40">
        <f>VLOOKUP($AX35&amp;"_"&amp;$BC$14,データシート1!$A:$BS,MATCH($BC$12&amp;"_"&amp;BN$20,データシート1!$A$1:$BS$1,0),0)</f>
        <v>8.6391101671249935</v>
      </c>
      <c r="BO35" s="40">
        <f>VLOOKUP($AX35&amp;"_"&amp;$BC$14,データシート1!$A:$BS,MATCH($BC$12&amp;"_"&amp;BO$20,データシート1!$A$1:$BS$1,0),0)</f>
        <v>0.29086532280049299</v>
      </c>
      <c r="BP35" s="40">
        <f>VLOOKUP($AX35&amp;"_"&amp;$BC$14,データシート1!$A:$BS,MATCH($BC$12&amp;"_"&amp;BP$20,データシート1!$A$1:$BS$1,0),0)</f>
        <v>0</v>
      </c>
      <c r="BQ35" s="40">
        <f>VLOOKUP($AX35&amp;"_"&amp;$BC$14,データシート1!$A:$BS,MATCH($BC$12&amp;"_"&amp;BQ$20,データシート1!$A$1:$BS$1,0),0)</f>
        <v>0</v>
      </c>
      <c r="BR35" s="41">
        <f t="shared" si="3"/>
        <v>64.574700541143898</v>
      </c>
      <c r="BT35" s="134" t="str">
        <f t="shared" si="4"/>
        <v>由仁町</v>
      </c>
      <c r="BU35" s="38">
        <f t="shared" si="25"/>
        <v>64.574700541143898</v>
      </c>
      <c r="BV35" s="69">
        <f t="shared" si="16"/>
        <v>0.54054727280522297</v>
      </c>
      <c r="BW35" s="69">
        <f t="shared" si="5"/>
        <v>0.33759805840939333</v>
      </c>
      <c r="BX35" s="69">
        <f t="shared" si="5"/>
        <v>5.8130842852748754E-3</v>
      </c>
      <c r="BY35" s="69">
        <f t="shared" si="5"/>
        <v>0.19713613011055481</v>
      </c>
      <c r="BZ35" s="69">
        <f t="shared" si="5"/>
        <v>8.7146866372906973E-2</v>
      </c>
      <c r="CA35" s="69">
        <f t="shared" si="5"/>
        <v>0.16308580299813819</v>
      </c>
      <c r="CB35" s="69">
        <f t="shared" si="5"/>
        <v>0.20922005782373176</v>
      </c>
      <c r="CC35" s="69">
        <f t="shared" si="5"/>
        <v>0.20471573460793663</v>
      </c>
      <c r="CD35" s="69">
        <f t="shared" si="5"/>
        <v>7.0930984624921728E-2</v>
      </c>
      <c r="CE35" s="69">
        <f t="shared" si="5"/>
        <v>0.1337847499830149</v>
      </c>
      <c r="CF35" s="69">
        <f t="shared" si="5"/>
        <v>4.5043232157951328E-3</v>
      </c>
      <c r="CG35" s="69">
        <f t="shared" si="5"/>
        <v>0</v>
      </c>
      <c r="CH35" s="69">
        <f t="shared" si="5"/>
        <v>0</v>
      </c>
      <c r="CI35" s="135">
        <f t="shared" si="6"/>
        <v>1</v>
      </c>
      <c r="CK35" s="136" t="str">
        <f t="shared" si="7"/>
        <v>由仁町</v>
      </c>
      <c r="CL35" s="137">
        <f t="shared" si="17"/>
        <v>34.905678269729293</v>
      </c>
      <c r="CM35" s="75">
        <f t="shared" si="18"/>
        <v>0</v>
      </c>
      <c r="CN35" s="76">
        <f t="shared" si="19"/>
        <v>21.80029352505818</v>
      </c>
      <c r="CO35" s="75">
        <f t="shared" si="20"/>
        <v>0</v>
      </c>
      <c r="CP35" s="76">
        <f t="shared" si="8"/>
        <v>0.37537817694205461</v>
      </c>
      <c r="CQ35" s="75">
        <f t="shared" si="21"/>
        <v>0</v>
      </c>
      <c r="CR35" s="76">
        <f t="shared" si="9"/>
        <v>12.730006567729058</v>
      </c>
      <c r="CS35" s="75">
        <f t="shared" si="22"/>
        <v>0</v>
      </c>
      <c r="CT35" s="76">
        <f t="shared" si="10"/>
        <v>5.6274827991295506</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01370</v>
      </c>
      <c r="AY36" s="20" t="str">
        <f>IF(IFERROR(比較地域マスタ!$Z21,"")=0,"",IFERROR(比較地域マスタ!$Z21,""))</f>
        <v>今金町</v>
      </c>
      <c r="BB36" s="122" t="str">
        <f t="shared" si="0"/>
        <v>01370</v>
      </c>
      <c r="BC36" s="123" t="str">
        <f t="shared" si="0"/>
        <v>今金町</v>
      </c>
      <c r="BD36" s="40">
        <f t="shared" si="14"/>
        <v>37.520400337268732</v>
      </c>
      <c r="BE36" s="40">
        <f t="shared" si="15"/>
        <v>7.1873488662469702</v>
      </c>
      <c r="BF36" s="40">
        <f>VLOOKUP($AX36&amp;"_"&amp;$BC$14,データシート1!$A:$BS,MATCH($BC$12&amp;"_"&amp;BF$20,データシート1!$A$1:$BS$1,0),0)</f>
        <v>1.9158967811793159</v>
      </c>
      <c r="BG36" s="40">
        <f>VLOOKUP($AX36&amp;"_"&amp;$BC$14,データシート1!$A:$BS,MATCH($BC$12&amp;"_"&amp;BG$20,データシート1!$A$1:$BS$1,0),0)</f>
        <v>0.70419782030990086</v>
      </c>
      <c r="BH36" s="40">
        <f>VLOOKUP($AX36&amp;"_"&amp;$BC$14,データシート1!$A:$BS,MATCH($BC$12&amp;"_"&amp;BH$20,データシート1!$A$1:$BS$1,0),0)</f>
        <v>4.5672542647577536</v>
      </c>
      <c r="BI36" s="40">
        <f>VLOOKUP($AX36&amp;"_"&amp;$BC$14,データシート1!$A:$BS,MATCH($BC$12&amp;"_"&amp;BI$20,データシート1!$A$1:$BS$1,0),0)</f>
        <v>7.1760446796196025</v>
      </c>
      <c r="BJ36" s="40">
        <f>VLOOKUP($AX36&amp;"_"&amp;$BC$14,データシート1!$A:$BS,MATCH($BC$12&amp;"_"&amp;BJ$20,データシート1!$A$1:$BS$1,0),0)</f>
        <v>11.100231564845318</v>
      </c>
      <c r="BK36" s="40">
        <f t="shared" si="1"/>
        <v>11.354696059291957</v>
      </c>
      <c r="BL36" s="40">
        <f t="shared" si="2"/>
        <v>11.056696192794147</v>
      </c>
      <c r="BM36" s="40">
        <f>VLOOKUP($AX36&amp;"_"&amp;$BC$14,データシート1!$A:$BS,MATCH($BC$12&amp;"_"&amp;BM$20,データシート1!$A$1:$BS$1,0),0)</f>
        <v>4.1241316461633168</v>
      </c>
      <c r="BN36" s="40">
        <f>VLOOKUP($AX36&amp;"_"&amp;$BC$14,データシート1!$A:$BS,MATCH($BC$12&amp;"_"&amp;BN$20,データシート1!$A$1:$BS$1,0),0)</f>
        <v>6.9325645466308305</v>
      </c>
      <c r="BO36" s="40">
        <f>VLOOKUP($AX36&amp;"_"&amp;$BC$14,データシート1!$A:$BS,MATCH($BC$12&amp;"_"&amp;BO$20,データシート1!$A$1:$BS$1,0),0)</f>
        <v>0.29799986649780891</v>
      </c>
      <c r="BP36" s="40">
        <f>VLOOKUP($AX36&amp;"_"&amp;$BC$14,データシート1!$A:$BS,MATCH($BC$12&amp;"_"&amp;BP$20,データシート1!$A$1:$BS$1,0),0)</f>
        <v>0</v>
      </c>
      <c r="BQ36" s="40">
        <f>VLOOKUP($AX36&amp;"_"&amp;$BC$14,データシート1!$A:$BS,MATCH($BC$12&amp;"_"&amp;BQ$20,データシート1!$A$1:$BS$1,0),0)</f>
        <v>0.70207916726488873</v>
      </c>
      <c r="BR36" s="41">
        <f t="shared" si="3"/>
        <v>37.520400337268732</v>
      </c>
      <c r="BT36" s="134" t="str">
        <f t="shared" si="4"/>
        <v>今金町</v>
      </c>
      <c r="BU36" s="38">
        <f t="shared" si="25"/>
        <v>37.520400337268732</v>
      </c>
      <c r="BV36" s="69">
        <f t="shared" si="16"/>
        <v>0.19155842692616024</v>
      </c>
      <c r="BW36" s="69">
        <f t="shared" si="5"/>
        <v>5.1062802207797076E-2</v>
      </c>
      <c r="BX36" s="69">
        <f t="shared" si="5"/>
        <v>1.8768398364087453E-2</v>
      </c>
      <c r="BY36" s="69">
        <f t="shared" si="5"/>
        <v>0.12172722635427571</v>
      </c>
      <c r="BZ36" s="69">
        <f t="shared" si="5"/>
        <v>0.19125714584904605</v>
      </c>
      <c r="CA36" s="69">
        <f t="shared" si="5"/>
        <v>0.29584523259522744</v>
      </c>
      <c r="CB36" s="69">
        <f t="shared" si="5"/>
        <v>0.30262726296162201</v>
      </c>
      <c r="CC36" s="69">
        <f t="shared" si="5"/>
        <v>0.29468492056071199</v>
      </c>
      <c r="CD36" s="69">
        <f t="shared" si="5"/>
        <v>0.10991704803498185</v>
      </c>
      <c r="CE36" s="69">
        <f t="shared" si="5"/>
        <v>0.18476787252573013</v>
      </c>
      <c r="CF36" s="69">
        <f t="shared" si="5"/>
        <v>7.9423424009100428E-3</v>
      </c>
      <c r="CG36" s="69">
        <f t="shared" si="5"/>
        <v>0</v>
      </c>
      <c r="CH36" s="69">
        <f t="shared" si="5"/>
        <v>1.871193166794435E-2</v>
      </c>
      <c r="CI36" s="135">
        <f t="shared" si="6"/>
        <v>1</v>
      </c>
      <c r="CK36" s="136" t="str">
        <f t="shared" si="7"/>
        <v>今金町</v>
      </c>
      <c r="CL36" s="137">
        <f t="shared" si="17"/>
        <v>7.1873488662469702</v>
      </c>
      <c r="CM36" s="75">
        <f t="shared" si="18"/>
        <v>0</v>
      </c>
      <c r="CN36" s="76">
        <f t="shared" si="19"/>
        <v>1.9158967811793159</v>
      </c>
      <c r="CO36" s="75">
        <f t="shared" si="20"/>
        <v>0</v>
      </c>
      <c r="CP36" s="76">
        <f t="shared" si="8"/>
        <v>0.70419782030990086</v>
      </c>
      <c r="CQ36" s="75">
        <f t="shared" si="21"/>
        <v>0</v>
      </c>
      <c r="CR36" s="76">
        <f t="shared" si="9"/>
        <v>4.5672542647577536</v>
      </c>
      <c r="CS36" s="75">
        <f t="shared" si="22"/>
        <v>0</v>
      </c>
      <c r="CT36" s="76">
        <f t="shared" si="10"/>
        <v>7.1760446796196025</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06322</v>
      </c>
      <c r="AY37" s="20" t="str">
        <f>IF(IFERROR(比較地域マスタ!$Z22,"")=0,"",IFERROR(比較地域マスタ!$Z22,""))</f>
        <v>西川町</v>
      </c>
      <c r="BB37" s="122" t="str">
        <f t="shared" si="0"/>
        <v>06322</v>
      </c>
      <c r="BC37" s="123" t="str">
        <f t="shared" si="0"/>
        <v>西川町</v>
      </c>
      <c r="BD37" s="40">
        <f t="shared" si="14"/>
        <v>28.679675761060082</v>
      </c>
      <c r="BE37" s="40">
        <f t="shared" si="15"/>
        <v>4.854772396395548</v>
      </c>
      <c r="BF37" s="40">
        <f>VLOOKUP($AX37&amp;"_"&amp;$BC$14,データシート1!$A:$BS,MATCH($BC$12&amp;"_"&amp;BF$20,データシート1!$A$1:$BS$1,0),0)</f>
        <v>1.432169652807477</v>
      </c>
      <c r="BG37" s="40">
        <f>VLOOKUP($AX37&amp;"_"&amp;$BC$14,データシート1!$A:$BS,MATCH($BC$12&amp;"_"&amp;BG$20,データシート1!$A$1:$BS$1,0),0)</f>
        <v>0.44705239862802698</v>
      </c>
      <c r="BH37" s="40">
        <f>VLOOKUP($AX37&amp;"_"&amp;$BC$14,データシート1!$A:$BS,MATCH($BC$12&amp;"_"&amp;BH$20,データシート1!$A$1:$BS$1,0),0)</f>
        <v>2.9755503449600442</v>
      </c>
      <c r="BI37" s="40">
        <f>VLOOKUP($AX37&amp;"_"&amp;$BC$14,データシート1!$A:$BS,MATCH($BC$12&amp;"_"&amp;BI$20,データシート1!$A$1:$BS$1,0),0)</f>
        <v>4.6076170691719929</v>
      </c>
      <c r="BJ37" s="40">
        <f>VLOOKUP($AX37&amp;"_"&amp;$BC$14,データシート1!$A:$BS,MATCH($BC$12&amp;"_"&amp;BJ$20,データシート1!$A$1:$BS$1,0),0)</f>
        <v>7.1909473878234849</v>
      </c>
      <c r="BK37" s="40">
        <f t="shared" si="1"/>
        <v>10.906531916832625</v>
      </c>
      <c r="BL37" s="40">
        <f t="shared" si="2"/>
        <v>10.60699900788746</v>
      </c>
      <c r="BM37" s="40">
        <f>VLOOKUP($AX37&amp;"_"&amp;$BC$14,データシート1!$A:$BS,MATCH($BC$12&amp;"_"&amp;BM$20,データシート1!$A$1:$BS$1,0),0)</f>
        <v>4.7160921776621576</v>
      </c>
      <c r="BN37" s="40">
        <f>VLOOKUP($AX37&amp;"_"&amp;$BC$14,データシート1!$A:$BS,MATCH($BC$12&amp;"_"&amp;BN$20,データシート1!$A$1:$BS$1,0),0)</f>
        <v>5.8909068302253029</v>
      </c>
      <c r="BO37" s="40">
        <f>VLOOKUP($AX37&amp;"_"&amp;$BC$14,データシート1!$A:$BS,MATCH($BC$12&amp;"_"&amp;BO$20,データシート1!$A$1:$BS$1,0),0)</f>
        <v>0.2995329089451661</v>
      </c>
      <c r="BP37" s="40">
        <f>VLOOKUP($AX37&amp;"_"&amp;$BC$14,データシート1!$A:$BS,MATCH($BC$12&amp;"_"&amp;BP$20,データシート1!$A$1:$BS$1,0),0)</f>
        <v>0</v>
      </c>
      <c r="BQ37" s="40">
        <f>VLOOKUP($AX37&amp;"_"&amp;$BC$14,データシート1!$A:$BS,MATCH($BC$12&amp;"_"&amp;BQ$20,データシート1!$A$1:$BS$1,0),0)</f>
        <v>1.1198069908364321</v>
      </c>
      <c r="BR37" s="41">
        <f t="shared" si="3"/>
        <v>28.679675761060082</v>
      </c>
      <c r="BT37" s="134" t="str">
        <f t="shared" si="4"/>
        <v>西川町</v>
      </c>
      <c r="BU37" s="38">
        <f t="shared" si="25"/>
        <v>28.679675761060082</v>
      </c>
      <c r="BV37" s="69">
        <f t="shared" si="16"/>
        <v>0.16927570718868204</v>
      </c>
      <c r="BW37" s="69">
        <f t="shared" si="5"/>
        <v>4.9936744917876995E-2</v>
      </c>
      <c r="BX37" s="69">
        <f t="shared" si="5"/>
        <v>1.5587777294017171E-2</v>
      </c>
      <c r="BY37" s="69">
        <f t="shared" si="5"/>
        <v>0.10375118497678788</v>
      </c>
      <c r="BZ37" s="69">
        <f t="shared" si="5"/>
        <v>0.16065792052740008</v>
      </c>
      <c r="CA37" s="69">
        <f t="shared" si="5"/>
        <v>0.25073321775788748</v>
      </c>
      <c r="CB37" s="69">
        <f t="shared" si="5"/>
        <v>0.38028783894555052</v>
      </c>
      <c r="CC37" s="69">
        <f t="shared" si="5"/>
        <v>0.36984375612394982</v>
      </c>
      <c r="CD37" s="69">
        <f t="shared" si="5"/>
        <v>0.1644402195113184</v>
      </c>
      <c r="CE37" s="69">
        <f t="shared" si="5"/>
        <v>0.20540353661263144</v>
      </c>
      <c r="CF37" s="69">
        <f t="shared" si="5"/>
        <v>1.0444082821600718E-2</v>
      </c>
      <c r="CG37" s="69">
        <f t="shared" si="5"/>
        <v>0</v>
      </c>
      <c r="CH37" s="69">
        <f t="shared" si="5"/>
        <v>3.9045315580479939E-2</v>
      </c>
      <c r="CI37" s="135">
        <f t="shared" si="6"/>
        <v>1</v>
      </c>
      <c r="CK37" s="136" t="str">
        <f t="shared" si="7"/>
        <v>西川町</v>
      </c>
      <c r="CL37" s="137">
        <f t="shared" si="17"/>
        <v>4.854772396395548</v>
      </c>
      <c r="CM37" s="75">
        <f t="shared" si="18"/>
        <v>0</v>
      </c>
      <c r="CN37" s="76">
        <f t="shared" si="19"/>
        <v>1.432169652807477</v>
      </c>
      <c r="CO37" s="75">
        <f t="shared" si="20"/>
        <v>0</v>
      </c>
      <c r="CP37" s="76">
        <f t="shared" si="8"/>
        <v>0.44705239862802698</v>
      </c>
      <c r="CQ37" s="75">
        <f t="shared" si="21"/>
        <v>0</v>
      </c>
      <c r="CR37" s="76">
        <f t="shared" si="9"/>
        <v>2.9755503449600442</v>
      </c>
      <c r="CS37" s="75">
        <f t="shared" si="22"/>
        <v>0</v>
      </c>
      <c r="CT37" s="76">
        <f t="shared" si="10"/>
        <v>4.6076170691719929</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07505</v>
      </c>
      <c r="AY38" s="20" t="str">
        <f>IF(IFERROR(比較地域マスタ!$Z23,"")=0,"",IFERROR(比較地域マスタ!$Z23,""))</f>
        <v>古殿町</v>
      </c>
      <c r="BB38" s="122" t="str">
        <f t="shared" si="0"/>
        <v>07505</v>
      </c>
      <c r="BC38" s="123" t="str">
        <f t="shared" si="0"/>
        <v>古殿町</v>
      </c>
      <c r="BD38" s="40">
        <f t="shared" si="14"/>
        <v>41.561336186831191</v>
      </c>
      <c r="BE38" s="40">
        <f t="shared" si="15"/>
        <v>19.039097042809196</v>
      </c>
      <c r="BF38" s="40">
        <f>VLOOKUP($AX38&amp;"_"&amp;$BC$14,データシート1!$A:$BS,MATCH($BC$12&amp;"_"&amp;BF$20,データシート1!$A$1:$BS$1,0),0)</f>
        <v>7.8202104551498053</v>
      </c>
      <c r="BG38" s="40">
        <f>VLOOKUP($AX38&amp;"_"&amp;$BC$14,データシート1!$A:$BS,MATCH($BC$12&amp;"_"&amp;BG$20,データシート1!$A$1:$BS$1,0),0)</f>
        <v>0.53828378823904743</v>
      </c>
      <c r="BH38" s="40">
        <f>VLOOKUP($AX38&amp;"_"&amp;$BC$14,データシート1!$A:$BS,MATCH($BC$12&amp;"_"&amp;BH$20,データシート1!$A$1:$BS$1,0),0)</f>
        <v>10.680602799420342</v>
      </c>
      <c r="BI38" s="40">
        <f>VLOOKUP($AX38&amp;"_"&amp;$BC$14,データシート1!$A:$BS,MATCH($BC$12&amp;"_"&amp;BI$20,データシート1!$A$1:$BS$1,0),0)</f>
        <v>3.0922187624285851</v>
      </c>
      <c r="BJ38" s="40">
        <f>VLOOKUP($AX38&amp;"_"&amp;$BC$14,データシート1!$A:$BS,MATCH($BC$12&amp;"_"&amp;BJ$20,データシート1!$A$1:$BS$1,0),0)</f>
        <v>5.9152217478591878</v>
      </c>
      <c r="BK38" s="40">
        <f t="shared" si="1"/>
        <v>12.837123074259077</v>
      </c>
      <c r="BL38" s="40">
        <f t="shared" si="2"/>
        <v>12.540715213379677</v>
      </c>
      <c r="BM38" s="40">
        <f>VLOOKUP($AX38&amp;"_"&amp;$BC$14,データシート1!$A:$BS,MATCH($BC$12&amp;"_"&amp;BM$20,データシート1!$A$1:$BS$1,0),0)</f>
        <v>4.9609931067692434</v>
      </c>
      <c r="BN38" s="40">
        <f>VLOOKUP($AX38&amp;"_"&amp;$BC$14,データシート1!$A:$BS,MATCH($BC$12&amp;"_"&amp;BN$20,データシート1!$A$1:$BS$1,0),0)</f>
        <v>7.5797221066104346</v>
      </c>
      <c r="BO38" s="40">
        <f>VLOOKUP($AX38&amp;"_"&amp;$BC$14,データシート1!$A:$BS,MATCH($BC$12&amp;"_"&amp;BO$20,データシート1!$A$1:$BS$1,0),0)</f>
        <v>0.29640786087939958</v>
      </c>
      <c r="BP38" s="40">
        <f>VLOOKUP($AX38&amp;"_"&amp;$BC$14,データシート1!$A:$BS,MATCH($BC$12&amp;"_"&amp;BP$20,データシート1!$A$1:$BS$1,0),0)</f>
        <v>0</v>
      </c>
      <c r="BQ38" s="40">
        <f>VLOOKUP($AX38&amp;"_"&amp;$BC$14,データシート1!$A:$BS,MATCH($BC$12&amp;"_"&amp;BQ$20,データシート1!$A$1:$BS$1,0),0)</f>
        <v>0.6776755594751378</v>
      </c>
      <c r="BR38" s="41">
        <f t="shared" si="3"/>
        <v>41.561336186831191</v>
      </c>
      <c r="BT38" s="134" t="str">
        <f t="shared" si="4"/>
        <v>古殿町</v>
      </c>
      <c r="BU38" s="38">
        <f t="shared" si="25"/>
        <v>41.561336186831191</v>
      </c>
      <c r="BV38" s="69">
        <f t="shared" si="16"/>
        <v>0.45809636526656666</v>
      </c>
      <c r="BW38" s="69">
        <f t="shared" si="5"/>
        <v>0.18816070830821022</v>
      </c>
      <c r="BX38" s="69">
        <f t="shared" si="5"/>
        <v>1.295155155308996E-2</v>
      </c>
      <c r="BY38" s="69">
        <f t="shared" si="5"/>
        <v>0.25698410540526645</v>
      </c>
      <c r="BZ38" s="69">
        <f t="shared" si="5"/>
        <v>7.4401331769702872E-2</v>
      </c>
      <c r="CA38" s="69">
        <f t="shared" si="5"/>
        <v>0.14232511007991702</v>
      </c>
      <c r="CB38" s="69">
        <f t="shared" si="5"/>
        <v>0.30887176043985204</v>
      </c>
      <c r="CC38" s="69">
        <f t="shared" si="5"/>
        <v>0.30173994303275631</v>
      </c>
      <c r="CD38" s="69">
        <f t="shared" si="5"/>
        <v>0.11936558258059918</v>
      </c>
      <c r="CE38" s="69">
        <f t="shared" si="5"/>
        <v>0.18237436045215716</v>
      </c>
      <c r="CF38" s="69">
        <f t="shared" si="5"/>
        <v>7.1318174070957108E-3</v>
      </c>
      <c r="CG38" s="69">
        <f t="shared" si="5"/>
        <v>0</v>
      </c>
      <c r="CH38" s="69">
        <f t="shared" si="5"/>
        <v>1.6305432443961244E-2</v>
      </c>
      <c r="CI38" s="135">
        <f t="shared" si="6"/>
        <v>1</v>
      </c>
      <c r="CK38" s="136" t="str">
        <f t="shared" si="7"/>
        <v>古殿町</v>
      </c>
      <c r="CL38" s="137">
        <f t="shared" si="17"/>
        <v>19.039097042809196</v>
      </c>
      <c r="CM38" s="75">
        <f t="shared" si="18"/>
        <v>0</v>
      </c>
      <c r="CN38" s="76">
        <f t="shared" si="19"/>
        <v>7.8202104551498053</v>
      </c>
      <c r="CO38" s="75">
        <f t="shared" si="20"/>
        <v>0</v>
      </c>
      <c r="CP38" s="76">
        <f t="shared" si="8"/>
        <v>0.53828378823904743</v>
      </c>
      <c r="CQ38" s="75">
        <f t="shared" si="21"/>
        <v>0</v>
      </c>
      <c r="CR38" s="76">
        <f t="shared" si="9"/>
        <v>10.680602799420342</v>
      </c>
      <c r="CS38" s="75">
        <f t="shared" si="22"/>
        <v>0</v>
      </c>
      <c r="CT38" s="76">
        <f t="shared" si="10"/>
        <v>3.0922187624285851</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01552</v>
      </c>
      <c r="AY39" s="20" t="str">
        <f>IF(IFERROR(比較地域マスタ!$Z24,"")=0,"",IFERROR(比較地域マスタ!$Z24,""))</f>
        <v>佐呂間町</v>
      </c>
      <c r="BB39" s="122" t="str">
        <f t="shared" si="0"/>
        <v>01552</v>
      </c>
      <c r="BC39" s="123" t="str">
        <f t="shared" si="0"/>
        <v>佐呂間町</v>
      </c>
      <c r="BD39" s="40">
        <f t="shared" si="14"/>
        <v>139.8697643541241</v>
      </c>
      <c r="BE39" s="40">
        <f t="shared" si="15"/>
        <v>107.89695520494202</v>
      </c>
      <c r="BF39" s="40">
        <f>VLOOKUP($AX39&amp;"_"&amp;$BC$14,データシート1!$A:$BS,MATCH($BC$12&amp;"_"&amp;BF$20,データシート1!$A$1:$BS$1,0),0)</f>
        <v>95.506106104999347</v>
      </c>
      <c r="BG39" s="40">
        <f>VLOOKUP($AX39&amp;"_"&amp;$BC$14,データシート1!$A:$BS,MATCH($BC$12&amp;"_"&amp;BG$20,データシート1!$A$1:$BS$1,0),0)</f>
        <v>0.53542313610339565</v>
      </c>
      <c r="BH39" s="40">
        <f>VLOOKUP($AX39&amp;"_"&amp;$BC$14,データシート1!$A:$BS,MATCH($BC$12&amp;"_"&amp;BH$20,データシート1!$A$1:$BS$1,0),0)</f>
        <v>11.855425963839275</v>
      </c>
      <c r="BI39" s="40">
        <f>VLOOKUP($AX39&amp;"_"&amp;$BC$14,データシート1!$A:$BS,MATCH($BC$12&amp;"_"&amp;BI$20,データシート1!$A$1:$BS$1,0),0)</f>
        <v>5.8015286588964443</v>
      </c>
      <c r="BJ39" s="40">
        <f>VLOOKUP($AX39&amp;"_"&amp;$BC$14,データシート1!$A:$BS,MATCH($BC$12&amp;"_"&amp;BJ$20,データシート1!$A$1:$BS$1,0),0)</f>
        <v>10.784606238011509</v>
      </c>
      <c r="BK39" s="40">
        <f t="shared" si="1"/>
        <v>14.936075969355633</v>
      </c>
      <c r="BL39" s="40">
        <f t="shared" si="2"/>
        <v>14.643913456791992</v>
      </c>
      <c r="BM39" s="40">
        <f>VLOOKUP($AX39&amp;"_"&amp;$BC$14,データシート1!$A:$BS,MATCH($BC$12&amp;"_"&amp;BM$20,データシート1!$A$1:$BS$1,0),0)</f>
        <v>4.7370836858713368</v>
      </c>
      <c r="BN39" s="40">
        <f>VLOOKUP($AX39&amp;"_"&amp;$BC$14,データシート1!$A:$BS,MATCH($BC$12&amp;"_"&amp;BN$20,データシート1!$A$1:$BS$1,0),0)</f>
        <v>9.9068297709206554</v>
      </c>
      <c r="BO39" s="40">
        <f>VLOOKUP($AX39&amp;"_"&amp;$BC$14,データシート1!$A:$BS,MATCH($BC$12&amp;"_"&amp;BO$20,データシート1!$A$1:$BS$1,0),0)</f>
        <v>0.29216251256364134</v>
      </c>
      <c r="BP39" s="40">
        <f>VLOOKUP($AX39&amp;"_"&amp;$BC$14,データシート1!$A:$BS,MATCH($BC$12&amp;"_"&amp;BP$20,データシート1!$A$1:$BS$1,0),0)</f>
        <v>0</v>
      </c>
      <c r="BQ39" s="40">
        <f>VLOOKUP($AX39&amp;"_"&amp;$BC$14,データシート1!$A:$BS,MATCH($BC$12&amp;"_"&amp;BQ$20,データシート1!$A$1:$BS$1,0),0)</f>
        <v>0.45059828291850529</v>
      </c>
      <c r="BR39" s="41">
        <f t="shared" si="3"/>
        <v>139.8697643541241</v>
      </c>
      <c r="BT39" s="134" t="str">
        <f t="shared" si="4"/>
        <v>佐呂間町</v>
      </c>
      <c r="BU39" s="38">
        <f t="shared" si="25"/>
        <v>139.8697643541241</v>
      </c>
      <c r="BV39" s="69">
        <f t="shared" si="16"/>
        <v>0.7714101450243892</v>
      </c>
      <c r="BW39" s="69">
        <f t="shared" si="5"/>
        <v>0.6828216701873876</v>
      </c>
      <c r="BX39" s="69">
        <f t="shared" si="5"/>
        <v>3.8280119979883882E-3</v>
      </c>
      <c r="BY39" s="69">
        <f t="shared" si="5"/>
        <v>8.4760462839013243E-2</v>
      </c>
      <c r="BZ39" s="69">
        <f t="shared" si="5"/>
        <v>4.1478075591863145E-2</v>
      </c>
      <c r="CA39" s="69">
        <f t="shared" si="5"/>
        <v>7.7104628636585834E-2</v>
      </c>
      <c r="CB39" s="69">
        <f t="shared" si="5"/>
        <v>0.10678559471609804</v>
      </c>
      <c r="CC39" s="69">
        <f t="shared" si="5"/>
        <v>0.10469677649356969</v>
      </c>
      <c r="CD39" s="69">
        <f t="shared" si="5"/>
        <v>3.3867817735632459E-2</v>
      </c>
      <c r="CE39" s="69">
        <f t="shared" si="5"/>
        <v>7.0828958757937238E-2</v>
      </c>
      <c r="CF39" s="69">
        <f t="shared" si="5"/>
        <v>2.0888182225283548E-3</v>
      </c>
      <c r="CG39" s="69">
        <f t="shared" si="5"/>
        <v>0</v>
      </c>
      <c r="CH39" s="69">
        <f t="shared" si="5"/>
        <v>3.2215560310638307E-3</v>
      </c>
      <c r="CI39" s="135">
        <f t="shared" si="6"/>
        <v>1</v>
      </c>
      <c r="CK39" s="136" t="str">
        <f t="shared" si="7"/>
        <v>佐呂間町</v>
      </c>
      <c r="CL39" s="137">
        <f t="shared" si="17"/>
        <v>107.89695520494202</v>
      </c>
      <c r="CM39" s="75">
        <f t="shared" si="18"/>
        <v>0.14870669862299404</v>
      </c>
      <c r="CN39" s="76">
        <f t="shared" si="19"/>
        <v>95.506106104999347</v>
      </c>
      <c r="CO39" s="75">
        <f t="shared" si="20"/>
        <v>0.16799972959174087</v>
      </c>
      <c r="CP39" s="76">
        <f t="shared" si="8"/>
        <v>0.53542313610339565</v>
      </c>
      <c r="CQ39" s="75">
        <f t="shared" si="21"/>
        <v>0</v>
      </c>
      <c r="CR39" s="76">
        <f t="shared" si="9"/>
        <v>11.855425963839275</v>
      </c>
      <c r="CS39" s="75">
        <f t="shared" si="22"/>
        <v>0</v>
      </c>
      <c r="CT39" s="76">
        <f t="shared" si="10"/>
        <v>5.8015286588964443</v>
      </c>
      <c r="CU39" s="77">
        <f t="shared" si="23"/>
        <v>0</v>
      </c>
      <c r="CV39" s="18"/>
      <c r="CW39" s="1078">
        <f t="shared" si="24"/>
        <v>16.045000000000002</v>
      </c>
      <c r="CX39" s="1081">
        <f>VLOOKUP($AX39&amp;"_"&amp;$CW$14,データシート1!$A:$BS,MATCH($CW$12&amp;"_"&amp;CX$20,データシート1!$A$1:$BS$1,0),0)</f>
        <v>16.045000000000002</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16.045000000000002</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29443</v>
      </c>
      <c r="AY40" s="20" t="str">
        <f>IF(IFERROR(比較地域マスタ!$Z25,"")=0,"",IFERROR(比較地域マスタ!$Z25,""))</f>
        <v>下市町</v>
      </c>
      <c r="BB40" s="122" t="str">
        <f t="shared" si="0"/>
        <v>29443</v>
      </c>
      <c r="BC40" s="123" t="str">
        <f t="shared" si="0"/>
        <v>下市町</v>
      </c>
      <c r="BD40" s="40">
        <f t="shared" si="14"/>
        <v>25.190355178173157</v>
      </c>
      <c r="BE40" s="40">
        <f t="shared" si="15"/>
        <v>4.005162300726135</v>
      </c>
      <c r="BF40" s="40">
        <f>VLOOKUP($AX40&amp;"_"&amp;$BC$14,データシート1!$A:$BS,MATCH($BC$12&amp;"_"&amp;BF$20,データシート1!$A$1:$BS$1,0),0)</f>
        <v>2.6812594285541782</v>
      </c>
      <c r="BG40" s="40">
        <f>VLOOKUP($AX40&amp;"_"&amp;$BC$14,データシート1!$A:$BS,MATCH($BC$12&amp;"_"&amp;BG$20,データシート1!$A$1:$BS$1,0),0)</f>
        <v>0.24015501147494017</v>
      </c>
      <c r="BH40" s="40">
        <f>VLOOKUP($AX40&amp;"_"&amp;$BC$14,データシート1!$A:$BS,MATCH($BC$12&amp;"_"&amp;BH$20,データシート1!$A$1:$BS$1,0),0)</f>
        <v>1.0837478606970168</v>
      </c>
      <c r="BI40" s="40">
        <f>VLOOKUP($AX40&amp;"_"&amp;$BC$14,データシート1!$A:$BS,MATCH($BC$12&amp;"_"&amp;BI$20,データシート1!$A$1:$BS$1,0),0)</f>
        <v>3.7106563175765541</v>
      </c>
      <c r="BJ40" s="40">
        <f>VLOOKUP($AX40&amp;"_"&amp;$BC$14,データシート1!$A:$BS,MATCH($BC$12&amp;"_"&amp;BJ$20,データシート1!$A$1:$BS$1,0),0)</f>
        <v>5.7278009763586484</v>
      </c>
      <c r="BK40" s="40">
        <f t="shared" si="1"/>
        <v>11.212110628112269</v>
      </c>
      <c r="BL40" s="40">
        <f t="shared" si="2"/>
        <v>10.910985713548694</v>
      </c>
      <c r="BM40" s="40">
        <f>VLOOKUP($AX40&amp;"_"&amp;$BC$14,データシート1!$A:$BS,MATCH($BC$12&amp;"_"&amp;BM$20,データシート1!$A$1:$BS$1,0),0)</f>
        <v>4.69650010333359</v>
      </c>
      <c r="BN40" s="40">
        <f>VLOOKUP($AX40&amp;"_"&amp;$BC$14,データシート1!$A:$BS,MATCH($BC$12&amp;"_"&amp;BN$20,データシート1!$A$1:$BS$1,0),0)</f>
        <v>6.2144856102151049</v>
      </c>
      <c r="BO40" s="40">
        <f>VLOOKUP($AX40&amp;"_"&amp;$BC$14,データシート1!$A:$BS,MATCH($BC$12&amp;"_"&amp;BO$20,データシート1!$A$1:$BS$1,0),0)</f>
        <v>0.30112491456357543</v>
      </c>
      <c r="BP40" s="40">
        <f>VLOOKUP($AX40&amp;"_"&amp;$BC$14,データシート1!$A:$BS,MATCH($BC$12&amp;"_"&amp;BP$20,データシート1!$A$1:$BS$1,0),0)</f>
        <v>0</v>
      </c>
      <c r="BQ40" s="40">
        <f>VLOOKUP($AX40&amp;"_"&amp;$BC$14,データシート1!$A:$BS,MATCH($BC$12&amp;"_"&amp;BQ$20,データシート1!$A$1:$BS$1,0),0)</f>
        <v>0.53462495539955157</v>
      </c>
      <c r="BR40" s="41">
        <f t="shared" si="3"/>
        <v>25.190355178173157</v>
      </c>
      <c r="BT40" s="134" t="str">
        <f t="shared" si="4"/>
        <v>下市町</v>
      </c>
      <c r="BU40" s="38">
        <f t="shared" si="25"/>
        <v>25.190355178173157</v>
      </c>
      <c r="BV40" s="69">
        <f t="shared" si="16"/>
        <v>0.15899586458377979</v>
      </c>
      <c r="BW40" s="69">
        <f t="shared" si="5"/>
        <v>0.10643992153304077</v>
      </c>
      <c r="BX40" s="69">
        <f t="shared" si="5"/>
        <v>9.5336095809807706E-3</v>
      </c>
      <c r="BY40" s="69">
        <f t="shared" si="5"/>
        <v>4.3022333469758242E-2</v>
      </c>
      <c r="BZ40" s="69">
        <f t="shared" si="5"/>
        <v>0.1473046446281055</v>
      </c>
      <c r="CA40" s="69">
        <f t="shared" si="5"/>
        <v>0.22738071519220387</v>
      </c>
      <c r="CB40" s="69">
        <f t="shared" si="5"/>
        <v>0.44509537673479477</v>
      </c>
      <c r="CC40" s="69">
        <f t="shared" si="5"/>
        <v>0.43314140020553593</v>
      </c>
      <c r="CD40" s="69">
        <f t="shared" si="5"/>
        <v>0.18644040824811378</v>
      </c>
      <c r="CE40" s="69">
        <f t="shared" si="5"/>
        <v>0.24670099195742221</v>
      </c>
      <c r="CF40" s="69">
        <f t="shared" si="5"/>
        <v>1.1953976529258826E-2</v>
      </c>
      <c r="CG40" s="69">
        <f t="shared" si="5"/>
        <v>0</v>
      </c>
      <c r="CH40" s="69">
        <f t="shared" si="5"/>
        <v>2.1223398861116155E-2</v>
      </c>
      <c r="CI40" s="135">
        <f t="shared" si="6"/>
        <v>1</v>
      </c>
      <c r="CK40" s="136" t="str">
        <f t="shared" si="7"/>
        <v>下市町</v>
      </c>
      <c r="CL40" s="137">
        <f t="shared" si="17"/>
        <v>4.005162300726135</v>
      </c>
      <c r="CM40" s="75">
        <f t="shared" si="18"/>
        <v>0</v>
      </c>
      <c r="CN40" s="76">
        <f t="shared" si="19"/>
        <v>2.6812594285541782</v>
      </c>
      <c r="CO40" s="75">
        <f t="shared" si="20"/>
        <v>0</v>
      </c>
      <c r="CP40" s="76">
        <f t="shared" si="8"/>
        <v>0.24015501147494017</v>
      </c>
      <c r="CQ40" s="75">
        <f t="shared" si="21"/>
        <v>0</v>
      </c>
      <c r="CR40" s="76">
        <f t="shared" si="9"/>
        <v>1.0837478606970168</v>
      </c>
      <c r="CS40" s="75">
        <f t="shared" si="22"/>
        <v>0</v>
      </c>
      <c r="CT40" s="76">
        <f t="shared" si="10"/>
        <v>3.7106563175765541</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13308</v>
      </c>
      <c r="AY41" s="20" t="str">
        <f>IF(IFERROR(比較地域マスタ!$Z26,"")=0,"",IFERROR(比較地域マスタ!$Z26,""))</f>
        <v>奥多摩町</v>
      </c>
      <c r="BB41" s="122" t="str">
        <f t="shared" si="0"/>
        <v>13308</v>
      </c>
      <c r="BC41" s="123" t="str">
        <f t="shared" si="0"/>
        <v>奥多摩町</v>
      </c>
      <c r="BD41" s="40">
        <f t="shared" si="14"/>
        <v>29.649102407756651</v>
      </c>
      <c r="BE41" s="40">
        <f t="shared" si="15"/>
        <v>6.9052737747159245</v>
      </c>
      <c r="BF41" s="40">
        <f>VLOOKUP($AX41&amp;"_"&amp;$BC$14,データシート1!$A:$BS,MATCH($BC$12&amp;"_"&amp;BF$20,データシート1!$A$1:$BS$1,0),0)</f>
        <v>0.93498936393718735</v>
      </c>
      <c r="BG41" s="40">
        <f>VLOOKUP($AX41&amp;"_"&amp;$BC$14,データシート1!$A:$BS,MATCH($BC$12&amp;"_"&amp;BG$20,データシート1!$A$1:$BS$1,0),0)</f>
        <v>0.66138672826252687</v>
      </c>
      <c r="BH41" s="40">
        <f>VLOOKUP($AX41&amp;"_"&amp;$BC$14,データシート1!$A:$BS,MATCH($BC$12&amp;"_"&amp;BH$20,データシート1!$A$1:$BS$1,0),0)</f>
        <v>5.3088976825162106</v>
      </c>
      <c r="BI41" s="40">
        <f>VLOOKUP($AX41&amp;"_"&amp;$BC$14,データシート1!$A:$BS,MATCH($BC$12&amp;"_"&amp;BI$20,データシート1!$A$1:$BS$1,0),0)</f>
        <v>5.7437646429853499</v>
      </c>
      <c r="BJ41" s="40">
        <f>VLOOKUP($AX41&amp;"_"&amp;$BC$14,データシート1!$A:$BS,MATCH($BC$12&amp;"_"&amp;BJ$20,データシート1!$A$1:$BS$1,0),0)</f>
        <v>6.0604859119659027</v>
      </c>
      <c r="BK41" s="40">
        <f t="shared" si="1"/>
        <v>9.8934010642957073</v>
      </c>
      <c r="BL41" s="40">
        <f t="shared" si="2"/>
        <v>9.5991158775741869</v>
      </c>
      <c r="BM41" s="40">
        <f>VLOOKUP($AX41&amp;"_"&amp;$BC$14,データシート1!$A:$BS,MATCH($BC$12&amp;"_"&amp;BM$20,データシート1!$A$1:$BS$1,0),0)</f>
        <v>3.952001278848051</v>
      </c>
      <c r="BN41" s="40">
        <f>VLOOKUP($AX41&amp;"_"&amp;$BC$14,データシート1!$A:$BS,MATCH($BC$12&amp;"_"&amp;BN$20,データシート1!$A$1:$BS$1,0),0)</f>
        <v>5.6471145987261364</v>
      </c>
      <c r="BO41" s="40">
        <f>VLOOKUP($AX41&amp;"_"&amp;$BC$14,データシート1!$A:$BS,MATCH($BC$12&amp;"_"&amp;BO$20,データシート1!$A$1:$BS$1,0),0)</f>
        <v>0.29428518672152043</v>
      </c>
      <c r="BP41" s="40">
        <f>VLOOKUP($AX41&amp;"_"&amp;$BC$14,データシート1!$A:$BS,MATCH($BC$12&amp;"_"&amp;BP$20,データシート1!$A$1:$BS$1,0),0)</f>
        <v>0</v>
      </c>
      <c r="BQ41" s="40">
        <f>VLOOKUP($AX41&amp;"_"&amp;$BC$14,データシート1!$A:$BS,MATCH($BC$12&amp;"_"&amp;BQ$20,データシート1!$A$1:$BS$1,0),0)</f>
        <v>1.046177013793768</v>
      </c>
      <c r="BR41" s="41">
        <f t="shared" si="3"/>
        <v>29.649102407756651</v>
      </c>
      <c r="BT41" s="134" t="str">
        <f t="shared" si="4"/>
        <v>奥多摩町</v>
      </c>
      <c r="BU41" s="38">
        <f t="shared" si="25"/>
        <v>29.649102407756651</v>
      </c>
      <c r="BV41" s="69">
        <f t="shared" si="16"/>
        <v>0.23289992660652692</v>
      </c>
      <c r="BW41" s="69">
        <f t="shared" si="5"/>
        <v>3.1535165924368086E-2</v>
      </c>
      <c r="BX41" s="69">
        <f t="shared" si="5"/>
        <v>2.2307141685661894E-2</v>
      </c>
      <c r="BY41" s="69">
        <f t="shared" si="5"/>
        <v>0.17905761899649694</v>
      </c>
      <c r="BZ41" s="69">
        <f t="shared" si="5"/>
        <v>0.19372473958883474</v>
      </c>
      <c r="CA41" s="69">
        <f t="shared" si="5"/>
        <v>0.20440706192779678</v>
      </c>
      <c r="CB41" s="69">
        <f t="shared" si="5"/>
        <v>0.33368298737122798</v>
      </c>
      <c r="CC41" s="69">
        <f t="shared" si="5"/>
        <v>0.32375738548708693</v>
      </c>
      <c r="CD41" s="69">
        <f t="shared" si="5"/>
        <v>0.13329244253323999</v>
      </c>
      <c r="CE41" s="69">
        <f t="shared" si="5"/>
        <v>0.19046494295384694</v>
      </c>
      <c r="CF41" s="69">
        <f t="shared" si="5"/>
        <v>9.9256018841410529E-3</v>
      </c>
      <c r="CG41" s="69">
        <f t="shared" si="5"/>
        <v>0</v>
      </c>
      <c r="CH41" s="69">
        <f t="shared" si="5"/>
        <v>3.5285284505613648E-2</v>
      </c>
      <c r="CI41" s="135">
        <f t="shared" si="6"/>
        <v>1</v>
      </c>
      <c r="CK41" s="136" t="str">
        <f t="shared" si="7"/>
        <v>奥多摩町</v>
      </c>
      <c r="CL41" s="137">
        <f t="shared" si="17"/>
        <v>6.9052737747159245</v>
      </c>
      <c r="CM41" s="75">
        <f t="shared" si="18"/>
        <v>1</v>
      </c>
      <c r="CN41" s="76">
        <f t="shared" si="19"/>
        <v>0.93498936393718735</v>
      </c>
      <c r="CO41" s="75">
        <f t="shared" si="20"/>
        <v>1</v>
      </c>
      <c r="CP41" s="76">
        <f t="shared" si="8"/>
        <v>0.66138672826252687</v>
      </c>
      <c r="CQ41" s="75">
        <f t="shared" si="21"/>
        <v>1</v>
      </c>
      <c r="CR41" s="76">
        <f t="shared" si="9"/>
        <v>5.3088976825162106</v>
      </c>
      <c r="CS41" s="75">
        <f t="shared" si="22"/>
        <v>0</v>
      </c>
      <c r="CT41" s="76">
        <f t="shared" si="10"/>
        <v>5.7437646429853499</v>
      </c>
      <c r="CU41" s="77">
        <f t="shared" si="23"/>
        <v>0</v>
      </c>
      <c r="CV41" s="18"/>
      <c r="CW41" s="1078">
        <f t="shared" si="24"/>
        <v>105.322</v>
      </c>
      <c r="CX41" s="1081">
        <f>VLOOKUP($AX41&amp;"_"&amp;$CW$14,データシート1!$A:$BS,MATCH($CW$12&amp;"_"&amp;CX$20,データシート1!$A$1:$BS$1,0),0)</f>
        <v>97.983000000000004</v>
      </c>
      <c r="CY41" s="1081">
        <f>VLOOKUP($AX41&amp;"_"&amp;$CW$14,データシート1!$A:$BS,MATCH($CW$12&amp;"_"&amp;CY$20,データシート1!$A$1:$BS$1,0),0)</f>
        <v>7.3390000000000004</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105.322</v>
      </c>
      <c r="DE41" s="18"/>
      <c r="DF41" s="138">
        <f>VLOOKUP($AX41&amp;"_"&amp;$DF$14,データシート1!$A:$BS,MATCH($DF$12&amp;"_"&amp;DF$20,データシート1!$A$1:$BS$1,0),0)</f>
        <v>1</v>
      </c>
      <c r="DG41" s="74">
        <f>VLOOKUP($AX41&amp;"_"&amp;$DF$14,データシート1!$A:$BS,MATCH($DF$12&amp;"_"&amp;DG$20,データシート1!$A$1:$BS$1,0),0)</f>
        <v>1</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2</v>
      </c>
      <c r="DM41" s="18"/>
      <c r="DN41" s="139">
        <f t="shared" si="26"/>
        <v>0.93</v>
      </c>
      <c r="DO41" s="140">
        <f t="shared" si="27"/>
        <v>7.0000000000000007E-2</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20386</v>
      </c>
      <c r="AY42" s="20" t="str">
        <f>IF(IFERROR(比較地域マスタ!$Z27,"")=0,"",IFERROR(比較地域マスタ!$Z27,""))</f>
        <v>中川村</v>
      </c>
      <c r="BB42" s="122" t="str">
        <f t="shared" si="0"/>
        <v>20386</v>
      </c>
      <c r="BC42" s="123" t="str">
        <f t="shared" si="0"/>
        <v>中川村</v>
      </c>
      <c r="BD42" s="40">
        <f t="shared" si="14"/>
        <v>27.214876204586851</v>
      </c>
      <c r="BE42" s="40">
        <f t="shared" si="15"/>
        <v>6.3416354230780758</v>
      </c>
      <c r="BF42" s="40">
        <f>VLOOKUP($AX42&amp;"_"&amp;$BC$14,データシート1!$A:$BS,MATCH($BC$12&amp;"_"&amp;BF$20,データシート1!$A$1:$BS$1,0),0)</f>
        <v>1.597723294852025</v>
      </c>
      <c r="BG42" s="40">
        <f>VLOOKUP($AX42&amp;"_"&amp;$BC$14,データシート1!$A:$BS,MATCH($BC$12&amp;"_"&amp;BG$20,データシート1!$A$1:$BS$1,0),0)</f>
        <v>0.45155681158684158</v>
      </c>
      <c r="BH42" s="40">
        <f>VLOOKUP($AX42&amp;"_"&amp;$BC$14,データシート1!$A:$BS,MATCH($BC$12&amp;"_"&amp;BH$20,データシート1!$A$1:$BS$1,0),0)</f>
        <v>4.2923553166392097</v>
      </c>
      <c r="BI42" s="40">
        <f>VLOOKUP($AX42&amp;"_"&amp;$BC$14,データシート1!$A:$BS,MATCH($BC$12&amp;"_"&amp;BI$20,データシート1!$A$1:$BS$1,0),0)</f>
        <v>2.4501000725719209</v>
      </c>
      <c r="BJ42" s="40">
        <f>VLOOKUP($AX42&amp;"_"&amp;$BC$14,データシート1!$A:$BS,MATCH($BC$12&amp;"_"&amp;BJ$20,データシート1!$A$1:$BS$1,0),0)</f>
        <v>5.8446878241412277</v>
      </c>
      <c r="BK42" s="40">
        <f t="shared" si="1"/>
        <v>12.28853840382595</v>
      </c>
      <c r="BL42" s="40">
        <f t="shared" si="2"/>
        <v>12.00445384569646</v>
      </c>
      <c r="BM42" s="40">
        <f>VLOOKUP($AX42&amp;"_"&amp;$BC$14,データシート1!$A:$BS,MATCH($BC$12&amp;"_"&amp;BM$20,データシート1!$A$1:$BS$1,0),0)</f>
        <v>4.6153329382581001</v>
      </c>
      <c r="BN42" s="40">
        <f>VLOOKUP($AX42&amp;"_"&amp;$BC$14,データシート1!$A:$BS,MATCH($BC$12&amp;"_"&amp;BN$20,データシート1!$A$1:$BS$1,0),0)</f>
        <v>7.3891209074383593</v>
      </c>
      <c r="BO42" s="40">
        <f>VLOOKUP($AX42&amp;"_"&amp;$BC$14,データシート1!$A:$BS,MATCH($BC$12&amp;"_"&amp;BO$20,データシート1!$A$1:$BS$1,0),0)</f>
        <v>0.28408455812949018</v>
      </c>
      <c r="BP42" s="40">
        <f>VLOOKUP($AX42&amp;"_"&amp;$BC$14,データシート1!$A:$BS,MATCH($BC$12&amp;"_"&amp;BP$20,データシート1!$A$1:$BS$1,0),0)</f>
        <v>0</v>
      </c>
      <c r="BQ42" s="40">
        <f>VLOOKUP($AX42&amp;"_"&amp;$BC$14,データシート1!$A:$BS,MATCH($BC$12&amp;"_"&amp;BQ$20,データシート1!$A$1:$BS$1,0),0)</f>
        <v>0.28991448096967748</v>
      </c>
      <c r="BR42" s="41">
        <f t="shared" si="3"/>
        <v>27.214876204586851</v>
      </c>
      <c r="BT42" s="134" t="str">
        <f t="shared" si="4"/>
        <v>中川村</v>
      </c>
      <c r="BU42" s="38">
        <f t="shared" si="25"/>
        <v>27.214876204586851</v>
      </c>
      <c r="BV42" s="69">
        <f t="shared" si="16"/>
        <v>0.23302091750868387</v>
      </c>
      <c r="BW42" s="69">
        <f t="shared" si="5"/>
        <v>5.8707718633044581E-2</v>
      </c>
      <c r="BX42" s="69">
        <f t="shared" si="5"/>
        <v>1.6592278729922545E-2</v>
      </c>
      <c r="BY42" s="69">
        <f t="shared" si="5"/>
        <v>0.15772092014571676</v>
      </c>
      <c r="BZ42" s="69">
        <f t="shared" si="5"/>
        <v>9.0027970517057729E-2</v>
      </c>
      <c r="CA42" s="69">
        <f t="shared" ref="CA42:CH68" si="32">BJ42/$BR42</f>
        <v>0.2147607720205669</v>
      </c>
      <c r="CB42" s="69">
        <f t="shared" si="32"/>
        <v>0.45153754554851933</v>
      </c>
      <c r="CC42" s="69">
        <f t="shared" si="32"/>
        <v>0.44109896938179732</v>
      </c>
      <c r="CD42" s="69">
        <f t="shared" si="32"/>
        <v>0.16958860674443274</v>
      </c>
      <c r="CE42" s="69">
        <f t="shared" si="32"/>
        <v>0.27151036263736456</v>
      </c>
      <c r="CF42" s="69">
        <f t="shared" si="32"/>
        <v>1.0438576166722007E-2</v>
      </c>
      <c r="CG42" s="69">
        <f t="shared" si="32"/>
        <v>0</v>
      </c>
      <c r="CH42" s="69">
        <f t="shared" si="32"/>
        <v>1.0652794405172224E-2</v>
      </c>
      <c r="CI42" s="135">
        <f t="shared" si="6"/>
        <v>1</v>
      </c>
      <c r="CK42" s="136" t="str">
        <f t="shared" si="7"/>
        <v>中川村</v>
      </c>
      <c r="CL42" s="137">
        <f t="shared" si="17"/>
        <v>6.3416354230780758</v>
      </c>
      <c r="CM42" s="75">
        <f t="shared" si="18"/>
        <v>0</v>
      </c>
      <c r="CN42" s="76">
        <f t="shared" si="19"/>
        <v>1.597723294852025</v>
      </c>
      <c r="CO42" s="75">
        <f t="shared" si="20"/>
        <v>0</v>
      </c>
      <c r="CP42" s="76">
        <f t="shared" si="8"/>
        <v>0.45155681158684158</v>
      </c>
      <c r="CQ42" s="75">
        <f t="shared" si="21"/>
        <v>0</v>
      </c>
      <c r="CR42" s="76">
        <f t="shared" si="9"/>
        <v>4.2923553166392097</v>
      </c>
      <c r="CS42" s="75">
        <f t="shared" si="22"/>
        <v>0</v>
      </c>
      <c r="CT42" s="76">
        <f t="shared" si="10"/>
        <v>2.4501000725719209</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05303</v>
      </c>
      <c r="AY43" s="20" t="str">
        <f>IF(IFERROR(比較地域マスタ!$Z28,"")=0,"",IFERROR(比較地域マスタ!$Z28,""))</f>
        <v>小坂町</v>
      </c>
      <c r="AZ43" s="26"/>
      <c r="BB43" s="122" t="str">
        <f t="shared" si="0"/>
        <v>05303</v>
      </c>
      <c r="BC43" s="123" t="str">
        <f t="shared" si="0"/>
        <v>小坂町</v>
      </c>
      <c r="BD43" s="40">
        <f t="shared" si="14"/>
        <v>89.121368679171908</v>
      </c>
      <c r="BE43" s="40">
        <f t="shared" si="15"/>
        <v>62.917703664901474</v>
      </c>
      <c r="BF43" s="40">
        <f>VLOOKUP($AX43&amp;"_"&amp;$BC$14,データシート1!$A:$BS,MATCH($BC$12&amp;"_"&amp;BF$20,データシート1!$A$1:$BS$1,0),0)</f>
        <v>53.897506016936092</v>
      </c>
      <c r="BG43" s="40">
        <f>VLOOKUP($AX43&amp;"_"&amp;$BC$14,データシート1!$A:$BS,MATCH($BC$12&amp;"_"&amp;BG$20,データシート1!$A$1:$BS$1,0),0)</f>
        <v>1.117607513523619</v>
      </c>
      <c r="BH43" s="40">
        <f>VLOOKUP($AX43&amp;"_"&amp;$BC$14,データシート1!$A:$BS,MATCH($BC$12&amp;"_"&amp;BH$20,データシート1!$A$1:$BS$1,0),0)</f>
        <v>7.9025901344417662</v>
      </c>
      <c r="BI43" s="40">
        <f>VLOOKUP($AX43&amp;"_"&amp;$BC$14,データシート1!$A:$BS,MATCH($BC$12&amp;"_"&amp;BI$20,データシート1!$A$1:$BS$1,0),0)</f>
        <v>5.5222148278247456</v>
      </c>
      <c r="BJ43" s="40">
        <f>VLOOKUP($AX43&amp;"_"&amp;$BC$14,データシート1!$A:$BS,MATCH($BC$12&amp;"_"&amp;BJ$20,データシート1!$A$1:$BS$1,0),0)</f>
        <v>9.5688911266366468</v>
      </c>
      <c r="BK43" s="40">
        <f t="shared" si="1"/>
        <v>10.242031655291704</v>
      </c>
      <c r="BL43" s="40">
        <f t="shared" si="2"/>
        <v>9.9543503437280307</v>
      </c>
      <c r="BM43" s="40">
        <f>VLOOKUP($AX43&amp;"_"&amp;$BC$14,データシート1!$A:$BS,MATCH($BC$12&amp;"_"&amp;BM$20,データシート1!$A$1:$BS$1,0),0)</f>
        <v>4.2584772987020605</v>
      </c>
      <c r="BN43" s="40">
        <f>VLOOKUP($AX43&amp;"_"&amp;$BC$14,データシート1!$A:$BS,MATCH($BC$12&amp;"_"&amp;BN$20,データシート1!$A$1:$BS$1,0),0)</f>
        <v>5.6958730450259702</v>
      </c>
      <c r="BO43" s="40">
        <f>VLOOKUP($AX43&amp;"_"&amp;$BC$14,データシート1!$A:$BS,MATCH($BC$12&amp;"_"&amp;BO$20,データシート1!$A$1:$BS$1,0),0)</f>
        <v>0.28768131156367427</v>
      </c>
      <c r="BP43" s="40">
        <f>VLOOKUP($AX43&amp;"_"&amp;$BC$14,データシート1!$A:$BS,MATCH($BC$12&amp;"_"&amp;BP$20,データシート1!$A$1:$BS$1,0),0)</f>
        <v>0</v>
      </c>
      <c r="BQ43" s="40">
        <f>VLOOKUP($AX43&amp;"_"&amp;$BC$14,データシート1!$A:$BS,MATCH($BC$12&amp;"_"&amp;BQ$20,データシート1!$A$1:$BS$1,0),0)</f>
        <v>0.870527404517353</v>
      </c>
      <c r="BR43" s="41">
        <f t="shared" si="3"/>
        <v>89.121368679171908</v>
      </c>
      <c r="BT43" s="134" t="str">
        <f t="shared" si="4"/>
        <v>小坂町</v>
      </c>
      <c r="BU43" s="38">
        <f t="shared" si="25"/>
        <v>89.121368679171908</v>
      </c>
      <c r="BV43" s="69">
        <f t="shared" si="16"/>
        <v>0.70597775367879467</v>
      </c>
      <c r="BW43" s="69">
        <f t="shared" si="16"/>
        <v>0.60476524110577534</v>
      </c>
      <c r="BX43" s="69">
        <f t="shared" si="16"/>
        <v>1.2540286690915791E-2</v>
      </c>
      <c r="BY43" s="69">
        <f t="shared" si="16"/>
        <v>8.867222588210362E-2</v>
      </c>
      <c r="BZ43" s="69">
        <f t="shared" si="16"/>
        <v>6.1962859297012944E-2</v>
      </c>
      <c r="CA43" s="69">
        <f t="shared" si="32"/>
        <v>0.10736921199093907</v>
      </c>
      <c r="CB43" s="69">
        <f t="shared" si="32"/>
        <v>0.11492228863946202</v>
      </c>
      <c r="CC43" s="69">
        <f t="shared" si="32"/>
        <v>0.11169431631557079</v>
      </c>
      <c r="CD43" s="69">
        <f t="shared" si="32"/>
        <v>4.7782898330838666E-2</v>
      </c>
      <c r="CE43" s="69">
        <f t="shared" si="32"/>
        <v>6.3911417984732127E-2</v>
      </c>
      <c r="CF43" s="69">
        <f t="shared" si="32"/>
        <v>3.2279723238912371E-3</v>
      </c>
      <c r="CG43" s="69">
        <f t="shared" si="32"/>
        <v>0</v>
      </c>
      <c r="CH43" s="69">
        <f t="shared" si="32"/>
        <v>9.7678863937914299E-3</v>
      </c>
      <c r="CI43" s="135">
        <f t="shared" si="6"/>
        <v>1</v>
      </c>
      <c r="CJ43" s="26"/>
      <c r="CK43" s="136" t="str">
        <f t="shared" si="7"/>
        <v>小坂町</v>
      </c>
      <c r="CL43" s="137">
        <f t="shared" si="17"/>
        <v>62.917703664901474</v>
      </c>
      <c r="CM43" s="75">
        <f t="shared" si="18"/>
        <v>1</v>
      </c>
      <c r="CN43" s="76">
        <f t="shared" si="19"/>
        <v>53.897506016936092</v>
      </c>
      <c r="CO43" s="75">
        <f t="shared" si="20"/>
        <v>1</v>
      </c>
      <c r="CP43" s="76">
        <f t="shared" si="8"/>
        <v>1.117607513523619</v>
      </c>
      <c r="CQ43" s="75">
        <f t="shared" si="21"/>
        <v>0</v>
      </c>
      <c r="CR43" s="76">
        <f t="shared" si="9"/>
        <v>7.9025901344417662</v>
      </c>
      <c r="CS43" s="75">
        <f t="shared" si="22"/>
        <v>0</v>
      </c>
      <c r="CT43" s="76">
        <f t="shared" si="10"/>
        <v>5.5222148278247456</v>
      </c>
      <c r="CU43" s="77">
        <f t="shared" si="23"/>
        <v>1</v>
      </c>
      <c r="CV43" s="18"/>
      <c r="CW43" s="1078">
        <f t="shared" si="24"/>
        <v>146.10400000000001</v>
      </c>
      <c r="CX43" s="1081">
        <f>VLOOKUP($AX43&amp;"_"&amp;$CW$14,データシート1!$A:$BS,MATCH($CW$12&amp;"_"&amp;CX$20,データシート1!$A$1:$BS$1,0),0)</f>
        <v>146.10400000000001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100.08199999999999</v>
      </c>
      <c r="DB43" s="1081">
        <f>VLOOKUP($AX43&amp;"_"&amp;$CW$14,データシート1!$A:$BS,MATCH($CW$12&amp;"_"&amp;DB$20,データシート1!$A$1:$BS$1,0),0)</f>
        <v>0</v>
      </c>
      <c r="DC43" s="1081">
        <f>VLOOKUP($AX43&amp;"_"&amp;$CW$14,データシート1!$A:$BS,MATCH($CW$12&amp;"_"&amp;DC$20,データシート1!$A$1:$BS$1,0),0)</f>
        <v>0</v>
      </c>
      <c r="DD43" s="1080">
        <f t="shared" si="11"/>
        <v>246.18600000000001</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3</v>
      </c>
      <c r="DM43" s="18"/>
      <c r="DN43" s="139">
        <f t="shared" si="26"/>
        <v>0.59</v>
      </c>
      <c r="DO43" s="140">
        <f t="shared" si="27"/>
        <v>0</v>
      </c>
      <c r="DP43" s="140">
        <f t="shared" si="29"/>
        <v>0</v>
      </c>
      <c r="DQ43" s="140">
        <f t="shared" si="30"/>
        <v>0.41</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01461</v>
      </c>
      <c r="AY44" s="20" t="str">
        <f>IF(IFERROR(比較地域マスタ!$Z29,"")=0,"",IFERROR(比較地域マスタ!$Z29,""))</f>
        <v>中富良野町</v>
      </c>
      <c r="BB44" s="122" t="str">
        <f t="shared" si="0"/>
        <v>01461</v>
      </c>
      <c r="BC44" s="123" t="str">
        <f t="shared" si="0"/>
        <v>中富良野町</v>
      </c>
      <c r="BD44" s="40">
        <f t="shared" si="14"/>
        <v>35.320362466487438</v>
      </c>
      <c r="BE44" s="40">
        <f t="shared" si="15"/>
        <v>9.1487951371875429</v>
      </c>
      <c r="BF44" s="40">
        <f>VLOOKUP($AX44&amp;"_"&amp;$BC$14,データシート1!$A:$BS,MATCH($BC$12&amp;"_"&amp;BF$20,データシート1!$A$1:$BS$1,0),0)</f>
        <v>1.7581640318792839</v>
      </c>
      <c r="BG44" s="40">
        <f>VLOOKUP($AX44&amp;"_"&amp;$BC$14,データシート1!$A:$BS,MATCH($BC$12&amp;"_"&amp;BG$20,データシート1!$A$1:$BS$1,0),0)</f>
        <v>0.29681065153557806</v>
      </c>
      <c r="BH44" s="40">
        <f>VLOOKUP($AX44&amp;"_"&amp;$BC$14,データシート1!$A:$BS,MATCH($BC$12&amp;"_"&amp;BH$20,データシート1!$A$1:$BS$1,0),0)</f>
        <v>7.0938204537726808</v>
      </c>
      <c r="BI44" s="40">
        <f>VLOOKUP($AX44&amp;"_"&amp;$BC$14,データシート1!$A:$BS,MATCH($BC$12&amp;"_"&amp;BI$20,データシート1!$A$1:$BS$1,0),0)</f>
        <v>5.9041710890153816</v>
      </c>
      <c r="BJ44" s="40">
        <f>VLOOKUP($AX44&amp;"_"&amp;$BC$14,データシート1!$A:$BS,MATCH($BC$12&amp;"_"&amp;BJ$20,データシート1!$A$1:$BS$1,0),0)</f>
        <v>9.655467744831407</v>
      </c>
      <c r="BK44" s="40">
        <f t="shared" si="1"/>
        <v>10.611928495453103</v>
      </c>
      <c r="BL44" s="40">
        <f t="shared" si="2"/>
        <v>10.326016079020995</v>
      </c>
      <c r="BM44" s="40">
        <f>VLOOKUP($AX44&amp;"_"&amp;$BC$14,データシート1!$A:$BS,MATCH($BC$12&amp;"_"&amp;BM$20,データシート1!$A$1:$BS$1,0),0)</f>
        <v>4.1381259849694363</v>
      </c>
      <c r="BN44" s="40">
        <f>VLOOKUP($AX44&amp;"_"&amp;$BC$14,データシート1!$A:$BS,MATCH($BC$12&amp;"_"&amp;BN$20,データシート1!$A$1:$BS$1,0),0)</f>
        <v>6.1878900940515589</v>
      </c>
      <c r="BO44" s="40">
        <f>VLOOKUP($AX44&amp;"_"&amp;$BC$14,データシート1!$A:$BS,MATCH($BC$12&amp;"_"&amp;BO$20,データシート1!$A$1:$BS$1,0),0)</f>
        <v>0.28591241643210835</v>
      </c>
      <c r="BP44" s="40">
        <f>VLOOKUP($AX44&amp;"_"&amp;$BC$14,データシート1!$A:$BS,MATCH($BC$12&amp;"_"&amp;BP$20,データシート1!$A$1:$BS$1,0),0)</f>
        <v>0</v>
      </c>
      <c r="BQ44" s="40">
        <f>VLOOKUP($AX44&amp;"_"&amp;$BC$14,データシート1!$A:$BS,MATCH($BC$12&amp;"_"&amp;BQ$20,データシート1!$A$1:$BS$1,0),0)</f>
        <v>0</v>
      </c>
      <c r="BR44" s="41">
        <f t="shared" si="3"/>
        <v>35.320362466487438</v>
      </c>
      <c r="BT44" s="134" t="str">
        <f t="shared" si="4"/>
        <v>中富良野町</v>
      </c>
      <c r="BU44" s="38">
        <f t="shared" si="25"/>
        <v>35.320362466487438</v>
      </c>
      <c r="BV44" s="69">
        <f t="shared" si="16"/>
        <v>0.25902325169703666</v>
      </c>
      <c r="BW44" s="69">
        <f t="shared" si="16"/>
        <v>4.977763276204937E-2</v>
      </c>
      <c r="BX44" s="69">
        <f t="shared" si="16"/>
        <v>8.4033863417227687E-3</v>
      </c>
      <c r="BY44" s="69">
        <f t="shared" si="16"/>
        <v>0.20084223259326453</v>
      </c>
      <c r="BZ44" s="69">
        <f t="shared" si="16"/>
        <v>0.16716054640201838</v>
      </c>
      <c r="CA44" s="69">
        <f t="shared" si="32"/>
        <v>0.27336830854985361</v>
      </c>
      <c r="CB44" s="69">
        <f t="shared" si="32"/>
        <v>0.30044789335109123</v>
      </c>
      <c r="CC44" s="69">
        <f t="shared" si="32"/>
        <v>0.29235306089563762</v>
      </c>
      <c r="CD44" s="69">
        <f t="shared" si="32"/>
        <v>0.11715978251626837</v>
      </c>
      <c r="CE44" s="69">
        <f t="shared" si="32"/>
        <v>0.17519327837936924</v>
      </c>
      <c r="CF44" s="69">
        <f t="shared" si="32"/>
        <v>8.094832455453619E-3</v>
      </c>
      <c r="CG44" s="69">
        <f t="shared" si="32"/>
        <v>0</v>
      </c>
      <c r="CH44" s="69">
        <f t="shared" si="32"/>
        <v>0</v>
      </c>
      <c r="CI44" s="135">
        <f t="shared" si="6"/>
        <v>1</v>
      </c>
      <c r="CK44" s="136" t="str">
        <f t="shared" si="7"/>
        <v>中富良野町</v>
      </c>
      <c r="CL44" s="137">
        <f t="shared" si="17"/>
        <v>9.1487951371875429</v>
      </c>
      <c r="CM44" s="75">
        <f t="shared" si="18"/>
        <v>0</v>
      </c>
      <c r="CN44" s="76">
        <f t="shared" si="19"/>
        <v>1.7581640318792839</v>
      </c>
      <c r="CO44" s="75">
        <f t="shared" si="20"/>
        <v>0</v>
      </c>
      <c r="CP44" s="76">
        <f t="shared" si="8"/>
        <v>0.29681065153557806</v>
      </c>
      <c r="CQ44" s="75">
        <f t="shared" si="21"/>
        <v>0</v>
      </c>
      <c r="CR44" s="76">
        <f t="shared" si="9"/>
        <v>7.0938204537726808</v>
      </c>
      <c r="CS44" s="75">
        <f t="shared" si="22"/>
        <v>0</v>
      </c>
      <c r="CT44" s="76">
        <f t="shared" si="10"/>
        <v>5.9041710890153816</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07541</v>
      </c>
      <c r="AY45" s="20" t="str">
        <f>IF(IFERROR(比較地域マスタ!$Z30,"")=0,"",IFERROR(比較地域マスタ!$Z30,""))</f>
        <v>広野町</v>
      </c>
      <c r="BB45" s="122" t="str">
        <f t="shared" si="0"/>
        <v>07541</v>
      </c>
      <c r="BC45" s="123" t="str">
        <f t="shared" si="0"/>
        <v>広野町</v>
      </c>
      <c r="BD45" s="40">
        <f t="shared" si="14"/>
        <v>46.478217198899053</v>
      </c>
      <c r="BE45" s="40">
        <f t="shared" si="15"/>
        <v>16.68686505258902</v>
      </c>
      <c r="BF45" s="40">
        <f>VLOOKUP($AX45&amp;"_"&amp;$BC$14,データシート1!$A:$BS,MATCH($BC$12&amp;"_"&amp;BF$20,データシート1!$A$1:$BS$1,0),0)</f>
        <v>14.492952105701031</v>
      </c>
      <c r="BG45" s="40">
        <f>VLOOKUP($AX45&amp;"_"&amp;$BC$14,データシート1!$A:$BS,MATCH($BC$12&amp;"_"&amp;BG$20,データシート1!$A$1:$BS$1,0),0)</f>
        <v>1.2012918688749477</v>
      </c>
      <c r="BH45" s="40">
        <f>VLOOKUP($AX45&amp;"_"&amp;$BC$14,データシート1!$A:$BS,MATCH($BC$12&amp;"_"&amp;BH$20,データシート1!$A$1:$BS$1,0),0)</f>
        <v>0.99262107801304278</v>
      </c>
      <c r="BI45" s="40">
        <f>VLOOKUP($AX45&amp;"_"&amp;$BC$14,データシート1!$A:$BS,MATCH($BC$12&amp;"_"&amp;BI$20,データシート1!$A$1:$BS$1,0),0)</f>
        <v>8.9704585858716772</v>
      </c>
      <c r="BJ45" s="40">
        <f>VLOOKUP($AX45&amp;"_"&amp;$BC$14,データシート1!$A:$BS,MATCH($BC$12&amp;"_"&amp;BJ$20,データシート1!$A$1:$BS$1,0),0)</f>
        <v>7.3820875792198866</v>
      </c>
      <c r="BK45" s="40">
        <f t="shared" si="1"/>
        <v>13.08324246444154</v>
      </c>
      <c r="BL45" s="40">
        <f t="shared" si="2"/>
        <v>12.805879707812</v>
      </c>
      <c r="BM45" s="40">
        <f>VLOOKUP($AX45&amp;"_"&amp;$BC$14,データシート1!$A:$BS,MATCH($BC$12&amp;"_"&amp;BM$20,データシート1!$A$1:$BS$1,0),0)</f>
        <v>5.3458374239375201</v>
      </c>
      <c r="BN45" s="40">
        <f>VLOOKUP($AX45&amp;"_"&amp;$BC$14,データシート1!$A:$BS,MATCH($BC$12&amp;"_"&amp;BN$20,データシート1!$A$1:$BS$1,0),0)</f>
        <v>7.46004228387448</v>
      </c>
      <c r="BO45" s="40">
        <f>VLOOKUP($AX45&amp;"_"&amp;$BC$14,データシート1!$A:$BS,MATCH($BC$12&amp;"_"&amp;BO$20,データシート1!$A$1:$BS$1,0),0)</f>
        <v>0.27736275662953963</v>
      </c>
      <c r="BP45" s="40">
        <f>VLOOKUP($AX45&amp;"_"&amp;$BC$14,データシート1!$A:$BS,MATCH($BC$12&amp;"_"&amp;BP$20,データシート1!$A$1:$BS$1,0),0)</f>
        <v>0</v>
      </c>
      <c r="BQ45" s="40">
        <f>VLOOKUP($AX45&amp;"_"&amp;$BC$14,データシート1!$A:$BS,MATCH($BC$12&amp;"_"&amp;BQ$20,データシート1!$A$1:$BS$1,0),0)</f>
        <v>0.35556351677693399</v>
      </c>
      <c r="BR45" s="41">
        <f t="shared" si="3"/>
        <v>46.478217198899053</v>
      </c>
      <c r="BT45" s="134" t="str">
        <f t="shared" si="4"/>
        <v>広野町</v>
      </c>
      <c r="BU45" s="38">
        <f t="shared" si="25"/>
        <v>46.478217198899053</v>
      </c>
      <c r="BV45" s="69">
        <f t="shared" si="16"/>
        <v>0.35902549749658402</v>
      </c>
      <c r="BW45" s="69">
        <f t="shared" si="16"/>
        <v>0.31182246177128176</v>
      </c>
      <c r="BX45" s="69">
        <f t="shared" si="16"/>
        <v>2.5846341389002398E-2</v>
      </c>
      <c r="BY45" s="69">
        <f t="shared" si="16"/>
        <v>2.1356694336299872E-2</v>
      </c>
      <c r="BZ45" s="69">
        <f t="shared" si="16"/>
        <v>0.19300349984345277</v>
      </c>
      <c r="CA45" s="69">
        <f t="shared" si="32"/>
        <v>0.1588289746060817</v>
      </c>
      <c r="CB45" s="69">
        <f t="shared" si="32"/>
        <v>0.28149191713729171</v>
      </c>
      <c r="CC45" s="69">
        <f t="shared" si="32"/>
        <v>0.27552433117239572</v>
      </c>
      <c r="CD45" s="69">
        <f t="shared" si="32"/>
        <v>0.11501812561055266</v>
      </c>
      <c r="CE45" s="69">
        <f t="shared" si="32"/>
        <v>0.16050620556184303</v>
      </c>
      <c r="CF45" s="69">
        <f t="shared" si="32"/>
        <v>5.9675859648960381E-3</v>
      </c>
      <c r="CG45" s="69">
        <f t="shared" si="32"/>
        <v>0</v>
      </c>
      <c r="CH45" s="69">
        <f t="shared" si="32"/>
        <v>7.6501109165898976E-3</v>
      </c>
      <c r="CI45" s="135">
        <f t="shared" si="6"/>
        <v>1</v>
      </c>
      <c r="CK45" s="136" t="str">
        <f t="shared" si="7"/>
        <v>広野町</v>
      </c>
      <c r="CL45" s="137">
        <f t="shared" si="17"/>
        <v>16.68686505258902</v>
      </c>
      <c r="CM45" s="75">
        <f t="shared" si="18"/>
        <v>1</v>
      </c>
      <c r="CN45" s="76">
        <f t="shared" si="19"/>
        <v>14.492952105701031</v>
      </c>
      <c r="CO45" s="75">
        <f t="shared" si="20"/>
        <v>1</v>
      </c>
      <c r="CP45" s="76">
        <f t="shared" si="8"/>
        <v>1.2012918688749477</v>
      </c>
      <c r="CQ45" s="75">
        <f t="shared" si="21"/>
        <v>0</v>
      </c>
      <c r="CR45" s="76">
        <f t="shared" si="9"/>
        <v>0.99262107801304278</v>
      </c>
      <c r="CS45" s="75">
        <f t="shared" si="22"/>
        <v>0</v>
      </c>
      <c r="CT45" s="76">
        <f t="shared" si="10"/>
        <v>8.9704585858716772</v>
      </c>
      <c r="CU45" s="77">
        <f t="shared" si="23"/>
        <v>0</v>
      </c>
      <c r="CV45" s="18"/>
      <c r="CW45" s="1078">
        <f t="shared" si="24"/>
        <v>25.042000000000002</v>
      </c>
      <c r="CX45" s="1081">
        <f>VLOOKUP($AX45&amp;"_"&amp;$CW$14,データシート1!$A:$BS,MATCH($CW$12&amp;"_"&amp;CX$20,データシート1!$A$1:$BS$1,0),0)</f>
        <v>25.042000000000002</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1356.2840000000001</v>
      </c>
      <c r="DC45" s="1081">
        <f>VLOOKUP($AX45&amp;"_"&amp;$CW$14,データシート1!$A:$BS,MATCH($CW$12&amp;"_"&amp;DC$20,データシート1!$A$1:$BS$1,0),0)</f>
        <v>0</v>
      </c>
      <c r="DD45" s="1080">
        <f t="shared" si="11"/>
        <v>1381.326</v>
      </c>
      <c r="DE45" s="18"/>
      <c r="DF45" s="138">
        <f>VLOOKUP($AX45&amp;"_"&amp;$DF$14,データシート1!$A:$BS,MATCH($DF$12&amp;"_"&amp;DF$20,データシート1!$A$1:$BS$1,0),0)</f>
        <v>4</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2</v>
      </c>
      <c r="DK45" s="74">
        <f>VLOOKUP($AX45&amp;"_"&amp;$DF$14,データシート1!$A:$BS,MATCH($DF$12&amp;"_"&amp;DK$20,データシート1!$A$1:$BS$1,0),0)</f>
        <v>0</v>
      </c>
      <c r="DL45" s="78">
        <f t="shared" si="12"/>
        <v>6</v>
      </c>
      <c r="DM45" s="18"/>
      <c r="DN45" s="139">
        <f t="shared" si="26"/>
        <v>0.02</v>
      </c>
      <c r="DO45" s="140">
        <f t="shared" si="27"/>
        <v>0</v>
      </c>
      <c r="DP45" s="140">
        <f t="shared" si="29"/>
        <v>0</v>
      </c>
      <c r="DQ45" s="140">
        <f t="shared" si="30"/>
        <v>0</v>
      </c>
      <c r="DR45" s="140">
        <f t="shared" si="31"/>
        <v>0.98</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23427</v>
      </c>
      <c r="AY46" s="20" t="str">
        <f>IF(IFERROR(比較地域マスタ!$Z31,"")=0,"",IFERROR(比較地域マスタ!$Z31,""))</f>
        <v>飛島村</v>
      </c>
      <c r="BB46" s="122" t="str">
        <f t="shared" si="0"/>
        <v>23427</v>
      </c>
      <c r="BC46" s="123" t="str">
        <f t="shared" si="0"/>
        <v>飛島村</v>
      </c>
      <c r="BD46" s="40">
        <f t="shared" si="14"/>
        <v>291.62413068649892</v>
      </c>
      <c r="BE46" s="40">
        <f t="shared" si="15"/>
        <v>180.49407297149907</v>
      </c>
      <c r="BF46" s="40">
        <f>VLOOKUP($AX46&amp;"_"&amp;$BC$14,データシート1!$A:$BS,MATCH($BC$12&amp;"_"&amp;BF$20,データシート1!$A$1:$BS$1,0),0)</f>
        <v>176.91568352110659</v>
      </c>
      <c r="BG46" s="40">
        <f>VLOOKUP($AX46&amp;"_"&amp;$BC$14,データシート1!$A:$BS,MATCH($BC$12&amp;"_"&amp;BG$20,データシート1!$A$1:$BS$1,0),0)</f>
        <v>0.54383387199622402</v>
      </c>
      <c r="BH46" s="40">
        <f>VLOOKUP($AX46&amp;"_"&amp;$BC$14,データシート1!$A:$BS,MATCH($BC$12&amp;"_"&amp;BH$20,データシート1!$A$1:$BS$1,0),0)</f>
        <v>3.0345555783962772</v>
      </c>
      <c r="BI46" s="40">
        <f>VLOOKUP($AX46&amp;"_"&amp;$BC$14,データシート1!$A:$BS,MATCH($BC$12&amp;"_"&amp;BI$20,データシート1!$A$1:$BS$1,0),0)</f>
        <v>26.158560317252388</v>
      </c>
      <c r="BJ46" s="40">
        <f>VLOOKUP($AX46&amp;"_"&amp;$BC$14,データシート1!$A:$BS,MATCH($BC$12&amp;"_"&amp;BJ$20,データシート1!$A$1:$BS$1,0),0)</f>
        <v>4.5873457569815725</v>
      </c>
      <c r="BK46" s="40">
        <f t="shared" si="1"/>
        <v>79.639709713479249</v>
      </c>
      <c r="BL46" s="40">
        <f t="shared" si="2"/>
        <v>35.851858895197864</v>
      </c>
      <c r="BM46" s="40">
        <f>VLOOKUP($AX46&amp;"_"&amp;$BC$14,データシート1!$A:$BS,MATCH($BC$12&amp;"_"&amp;BM$20,データシート1!$A$1:$BS$1,0),0)</f>
        <v>6.2022909588720125</v>
      </c>
      <c r="BN46" s="40">
        <f>VLOOKUP($AX46&amp;"_"&amp;$BC$14,データシート1!$A:$BS,MATCH($BC$12&amp;"_"&amp;BN$20,データシート1!$A$1:$BS$1,0),0)</f>
        <v>29.649567936325848</v>
      </c>
      <c r="BO46" s="40">
        <f>VLOOKUP($AX46&amp;"_"&amp;$BC$14,データシート1!$A:$BS,MATCH($BC$12&amp;"_"&amp;BO$20,データシート1!$A$1:$BS$1,0),0)</f>
        <v>0.2824925525110808</v>
      </c>
      <c r="BP46" s="40">
        <f>VLOOKUP($AX46&amp;"_"&amp;$BC$14,データシート1!$A:$BS,MATCH($BC$12&amp;"_"&amp;BP$20,データシート1!$A$1:$BS$1,0),0)</f>
        <v>43.505358265770305</v>
      </c>
      <c r="BQ46" s="40">
        <f>VLOOKUP($AX46&amp;"_"&amp;$BC$14,データシート1!$A:$BS,MATCH($BC$12&amp;"_"&amp;BQ$20,データシート1!$A$1:$BS$1,0),0)</f>
        <v>0.74444192728664971</v>
      </c>
      <c r="BR46" s="41">
        <f t="shared" si="3"/>
        <v>291.62413068649892</v>
      </c>
      <c r="BT46" s="134" t="str">
        <f t="shared" si="4"/>
        <v>飛島村</v>
      </c>
      <c r="BU46" s="38">
        <f t="shared" si="25"/>
        <v>291.62413068649892</v>
      </c>
      <c r="BV46" s="69">
        <f t="shared" si="16"/>
        <v>0.61892708448579437</v>
      </c>
      <c r="BW46" s="69">
        <f t="shared" si="16"/>
        <v>0.60665653114725981</v>
      </c>
      <c r="BX46" s="69">
        <f t="shared" si="16"/>
        <v>1.864845240056129E-3</v>
      </c>
      <c r="BY46" s="69">
        <f t="shared" si="16"/>
        <v>1.0405708098478579E-2</v>
      </c>
      <c r="BZ46" s="69">
        <f t="shared" si="16"/>
        <v>8.9699574091052503E-2</v>
      </c>
      <c r="CA46" s="69">
        <f t="shared" si="32"/>
        <v>1.5730336670640777E-2</v>
      </c>
      <c r="CB46" s="69">
        <f t="shared" si="32"/>
        <v>0.27309026014412141</v>
      </c>
      <c r="CC46" s="69">
        <f t="shared" si="32"/>
        <v>0.12293858814358283</v>
      </c>
      <c r="CD46" s="69">
        <f t="shared" si="32"/>
        <v>2.126809926281301E-2</v>
      </c>
      <c r="CE46" s="69">
        <f t="shared" si="32"/>
        <v>0.10167048888076981</v>
      </c>
      <c r="CF46" s="69">
        <f t="shared" si="32"/>
        <v>9.6868716537989541E-4</v>
      </c>
      <c r="CG46" s="69">
        <f t="shared" si="32"/>
        <v>0.14918298483515868</v>
      </c>
      <c r="CH46" s="69">
        <f t="shared" si="32"/>
        <v>2.5527446083909219E-3</v>
      </c>
      <c r="CI46" s="135">
        <f t="shared" si="6"/>
        <v>1</v>
      </c>
      <c r="CK46" s="136" t="str">
        <f t="shared" si="7"/>
        <v>飛島村</v>
      </c>
      <c r="CL46" s="137">
        <f t="shared" si="17"/>
        <v>180.49407297149907</v>
      </c>
      <c r="CM46" s="75">
        <f t="shared" si="18"/>
        <v>0.78575987380147871</v>
      </c>
      <c r="CN46" s="76">
        <f t="shared" si="19"/>
        <v>176.91568352110659</v>
      </c>
      <c r="CO46" s="75">
        <f t="shared" si="20"/>
        <v>0.80165306533199376</v>
      </c>
      <c r="CP46" s="76">
        <f t="shared" si="8"/>
        <v>0.54383387199622402</v>
      </c>
      <c r="CQ46" s="75">
        <f t="shared" si="21"/>
        <v>0</v>
      </c>
      <c r="CR46" s="76">
        <f t="shared" si="9"/>
        <v>3.0345555783962772</v>
      </c>
      <c r="CS46" s="75">
        <f t="shared" si="22"/>
        <v>0</v>
      </c>
      <c r="CT46" s="76">
        <f t="shared" si="10"/>
        <v>26.158560317252388</v>
      </c>
      <c r="CU46" s="77">
        <f t="shared" si="23"/>
        <v>0.39554929149429641</v>
      </c>
      <c r="CV46" s="18"/>
      <c r="CW46" s="1078">
        <f t="shared" si="24"/>
        <v>141.82499999999999</v>
      </c>
      <c r="CX46" s="1081">
        <f>VLOOKUP($AX46&amp;"_"&amp;$CW$14,データシート1!$A:$BS,MATCH($CW$12&amp;"_"&amp;CX$20,データシート1!$A$1:$BS$1,0),0)</f>
        <v>141.82499999999999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10.347</v>
      </c>
      <c r="DB46" s="1081">
        <f>VLOOKUP($AX46&amp;"_"&amp;$CW$14,データシート1!$A:$BS,MATCH($CW$12&amp;"_"&amp;DB$20,データシート1!$A$1:$BS$1,0),0)</f>
        <v>94.471000000000004</v>
      </c>
      <c r="DC46" s="1081">
        <f>VLOOKUP($AX46&amp;"_"&amp;$CW$14,データシート1!$A:$BS,MATCH($CW$12&amp;"_"&amp;DC$20,データシート1!$A$1:$BS$1,0),0)</f>
        <v>0</v>
      </c>
      <c r="DD46" s="1080">
        <f t="shared" si="11"/>
        <v>246.643</v>
      </c>
      <c r="DE46" s="18"/>
      <c r="DF46" s="138">
        <f>VLOOKUP($AX46&amp;"_"&amp;$DF$14,データシート1!$A:$BS,MATCH($DF$12&amp;"_"&amp;DF$20,データシート1!$A$1:$BS$1,0),0)</f>
        <v>9</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2</v>
      </c>
      <c r="DJ46" s="74">
        <f>VLOOKUP($AX46&amp;"_"&amp;$DF$14,データシート1!$A:$BS,MATCH($DF$12&amp;"_"&amp;DJ$20,データシート1!$A$1:$BS$1,0),0)</f>
        <v>1</v>
      </c>
      <c r="DK46" s="74">
        <f>VLOOKUP($AX46&amp;"_"&amp;$DF$14,データシート1!$A:$BS,MATCH($DF$12&amp;"_"&amp;DK$20,データシート1!$A$1:$BS$1,0),0)</f>
        <v>0</v>
      </c>
      <c r="DL46" s="78">
        <f t="shared" si="12"/>
        <v>12</v>
      </c>
      <c r="DM46" s="18"/>
      <c r="DN46" s="139">
        <f t="shared" si="26"/>
        <v>0.57999999999999996</v>
      </c>
      <c r="DO46" s="140">
        <f t="shared" si="27"/>
        <v>0</v>
      </c>
      <c r="DP46" s="140">
        <f t="shared" si="29"/>
        <v>0</v>
      </c>
      <c r="DQ46" s="140">
        <f t="shared" si="30"/>
        <v>0.04</v>
      </c>
      <c r="DR46" s="140">
        <f t="shared" si="31"/>
        <v>0.38</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01549</v>
      </c>
      <c r="AY47" s="20" t="str">
        <f>IF(IFERROR(比較地域マスタ!$Z32,"")=0,"",IFERROR(比較地域マスタ!$Z32,""))</f>
        <v>訓子府町</v>
      </c>
      <c r="BB47" s="122" t="str">
        <f t="shared" si="0"/>
        <v>01549</v>
      </c>
      <c r="BC47" s="123" t="str">
        <f t="shared" si="0"/>
        <v>訓子府町</v>
      </c>
      <c r="BD47" s="40">
        <f t="shared" si="14"/>
        <v>45.493173948583738</v>
      </c>
      <c r="BE47" s="40">
        <f t="shared" si="15"/>
        <v>17.471715414478979</v>
      </c>
      <c r="BF47" s="40">
        <f>VLOOKUP($AX47&amp;"_"&amp;$BC$14,データシート1!$A:$BS,MATCH($BC$12&amp;"_"&amp;BF$20,データシート1!$A$1:$BS$1,0),0)</f>
        <v>12.86513909656364</v>
      </c>
      <c r="BG47" s="40">
        <f>VLOOKUP($AX47&amp;"_"&amp;$BC$14,データシート1!$A:$BS,MATCH($BC$12&amp;"_"&amp;BG$20,データシート1!$A$1:$BS$1,0),0)</f>
        <v>0.282261109793638</v>
      </c>
      <c r="BH47" s="40">
        <f>VLOOKUP($AX47&amp;"_"&amp;$BC$14,データシート1!$A:$BS,MATCH($BC$12&amp;"_"&amp;BH$20,データシート1!$A$1:$BS$1,0),0)</f>
        <v>4.3243152081217024</v>
      </c>
      <c r="BI47" s="40">
        <f>VLOOKUP($AX47&amp;"_"&amp;$BC$14,データシート1!$A:$BS,MATCH($BC$12&amp;"_"&amp;BI$20,データシート1!$A$1:$BS$1,0),0)</f>
        <v>5.4891386541866369</v>
      </c>
      <c r="BJ47" s="40">
        <f>VLOOKUP($AX47&amp;"_"&amp;$BC$14,データシート1!$A:$BS,MATCH($BC$12&amp;"_"&amp;BJ$20,データシート1!$A$1:$BS$1,0),0)</f>
        <v>9.3087244280280697</v>
      </c>
      <c r="BK47" s="40">
        <f t="shared" si="1"/>
        <v>13.223595451890056</v>
      </c>
      <c r="BL47" s="40">
        <f t="shared" si="2"/>
        <v>12.939982599128983</v>
      </c>
      <c r="BM47" s="40">
        <f>VLOOKUP($AX47&amp;"_"&amp;$BC$14,データシート1!$A:$BS,MATCH($BC$12&amp;"_"&amp;BM$20,データシート1!$A$1:$BS$1,0),0)</f>
        <v>4.5313669054213843</v>
      </c>
      <c r="BN47" s="40">
        <f>VLOOKUP($AX47&amp;"_"&amp;$BC$14,データシート1!$A:$BS,MATCH($BC$12&amp;"_"&amp;BN$20,データシート1!$A$1:$BS$1,0),0)</f>
        <v>8.4086156937075991</v>
      </c>
      <c r="BO47" s="40">
        <f>VLOOKUP($AX47&amp;"_"&amp;$BC$14,データシート1!$A:$BS,MATCH($BC$12&amp;"_"&amp;BO$20,データシート1!$A$1:$BS$1,0),0)</f>
        <v>0.28361285276107262</v>
      </c>
      <c r="BP47" s="40">
        <f>VLOOKUP($AX47&amp;"_"&amp;$BC$14,データシート1!$A:$BS,MATCH($BC$12&amp;"_"&amp;BP$20,データシート1!$A$1:$BS$1,0),0)</f>
        <v>0</v>
      </c>
      <c r="BQ47" s="40">
        <f>VLOOKUP($AX47&amp;"_"&amp;$BC$14,データシート1!$A:$BS,MATCH($BC$12&amp;"_"&amp;BQ$20,データシート1!$A$1:$BS$1,0),0)</f>
        <v>0</v>
      </c>
      <c r="BR47" s="41">
        <f t="shared" si="3"/>
        <v>45.493173948583738</v>
      </c>
      <c r="BT47" s="134" t="str">
        <f t="shared" si="4"/>
        <v>訓子府町</v>
      </c>
      <c r="BU47" s="38">
        <f t="shared" si="25"/>
        <v>45.493173948583738</v>
      </c>
      <c r="BV47" s="69">
        <f t="shared" si="16"/>
        <v>0.38405136195213513</v>
      </c>
      <c r="BW47" s="69">
        <f t="shared" si="16"/>
        <v>0.28279273525966303</v>
      </c>
      <c r="BX47" s="69">
        <f t="shared" si="16"/>
        <v>6.2044716887119976E-3</v>
      </c>
      <c r="BY47" s="69">
        <f t="shared" si="16"/>
        <v>9.505415500376016E-2</v>
      </c>
      <c r="BZ47" s="69">
        <f t="shared" si="16"/>
        <v>0.12065851154703883</v>
      </c>
      <c r="CA47" s="69">
        <f t="shared" si="32"/>
        <v>0.2046180475020003</v>
      </c>
      <c r="CB47" s="69">
        <f t="shared" si="32"/>
        <v>0.2906720789988258</v>
      </c>
      <c r="CC47" s="69">
        <f t="shared" si="32"/>
        <v>0.28443789421581611</v>
      </c>
      <c r="CD47" s="69">
        <f t="shared" si="32"/>
        <v>9.9605424553202704E-2</v>
      </c>
      <c r="CE47" s="69">
        <f t="shared" si="32"/>
        <v>0.18483246966261344</v>
      </c>
      <c r="CF47" s="69">
        <f t="shared" si="32"/>
        <v>6.2341847830096686E-3</v>
      </c>
      <c r="CG47" s="69">
        <f t="shared" si="32"/>
        <v>0</v>
      </c>
      <c r="CH47" s="69">
        <f t="shared" si="32"/>
        <v>0</v>
      </c>
      <c r="CI47" s="135">
        <f t="shared" si="6"/>
        <v>1</v>
      </c>
      <c r="CK47" s="136" t="str">
        <f t="shared" si="7"/>
        <v>訓子府町</v>
      </c>
      <c r="CL47" s="137">
        <f t="shared" si="17"/>
        <v>17.471715414478979</v>
      </c>
      <c r="CM47" s="75">
        <f t="shared" si="18"/>
        <v>0.88291273261103631</v>
      </c>
      <c r="CN47" s="76">
        <f t="shared" si="19"/>
        <v>12.86513909656364</v>
      </c>
      <c r="CO47" s="75">
        <f t="shared" si="20"/>
        <v>1</v>
      </c>
      <c r="CP47" s="76">
        <f t="shared" si="8"/>
        <v>0.282261109793638</v>
      </c>
      <c r="CQ47" s="75">
        <f t="shared" si="21"/>
        <v>0</v>
      </c>
      <c r="CR47" s="76">
        <f t="shared" si="9"/>
        <v>4.3243152081217024</v>
      </c>
      <c r="CS47" s="75">
        <f t="shared" si="22"/>
        <v>0</v>
      </c>
      <c r="CT47" s="76">
        <f t="shared" si="10"/>
        <v>5.4891386541866369</v>
      </c>
      <c r="CU47" s="77">
        <f t="shared" si="23"/>
        <v>0</v>
      </c>
      <c r="CV47" s="18"/>
      <c r="CW47" s="1078">
        <f t="shared" si="24"/>
        <v>15.426</v>
      </c>
      <c r="CX47" s="1081">
        <f>VLOOKUP($AX47&amp;"_"&amp;$CW$14,データシート1!$A:$BS,MATCH($CW$12&amp;"_"&amp;CX$20,データシート1!$A$1:$BS$1,0),0)</f>
        <v>15.426</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15.426</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01602</v>
      </c>
      <c r="AY48" s="20" t="str">
        <f>IF(IFERROR(比較地域マスタ!$Z33,"")=0,"",IFERROR(比較地域マスタ!$Z33,""))</f>
        <v>平取町</v>
      </c>
      <c r="BB48" s="122" t="str">
        <f t="shared" si="0"/>
        <v>01602</v>
      </c>
      <c r="BC48" s="123" t="str">
        <f t="shared" si="0"/>
        <v>平取町</v>
      </c>
      <c r="BD48" s="40">
        <f t="shared" si="14"/>
        <v>41.768940380845493</v>
      </c>
      <c r="BE48" s="40">
        <f t="shared" si="15"/>
        <v>9.9745914116042567</v>
      </c>
      <c r="BF48" s="40">
        <f>VLOOKUP($AX48&amp;"_"&amp;$BC$14,データシート1!$A:$BS,MATCH($BC$12&amp;"_"&amp;BF$20,データシート1!$A$1:$BS$1,0),0)</f>
        <v>0</v>
      </c>
      <c r="BG48" s="40">
        <f>VLOOKUP($AX48&amp;"_"&amp;$BC$14,データシート1!$A:$BS,MATCH($BC$12&amp;"_"&amp;BG$20,データシート1!$A$1:$BS$1,0),0)</f>
        <v>0.79149507076154146</v>
      </c>
      <c r="BH48" s="40">
        <f>VLOOKUP($AX48&amp;"_"&amp;$BC$14,データシート1!$A:$BS,MATCH($BC$12&amp;"_"&amp;BH$20,データシート1!$A$1:$BS$1,0),0)</f>
        <v>9.1830963408427149</v>
      </c>
      <c r="BI48" s="40">
        <f>VLOOKUP($AX48&amp;"_"&amp;$BC$14,データシート1!$A:$BS,MATCH($BC$12&amp;"_"&amp;BI$20,データシート1!$A$1:$BS$1,0),0)</f>
        <v>6.5646528132589772</v>
      </c>
      <c r="BJ48" s="40">
        <f>VLOOKUP($AX48&amp;"_"&amp;$BC$14,データシート1!$A:$BS,MATCH($BC$12&amp;"_"&amp;BJ$20,データシート1!$A$1:$BS$1,0),0)</f>
        <v>10.935750760720657</v>
      </c>
      <c r="BK48" s="40">
        <f t="shared" si="1"/>
        <v>13.759073048589396</v>
      </c>
      <c r="BL48" s="40">
        <f t="shared" si="2"/>
        <v>13.476934275104629</v>
      </c>
      <c r="BM48" s="40">
        <f>VLOOKUP($AX48&amp;"_"&amp;$BC$14,データシート1!$A:$BS,MATCH($BC$12&amp;"_"&amp;BM$20,データシート1!$A$1:$BS$1,0),0)</f>
        <v>4.9176106564702735</v>
      </c>
      <c r="BN48" s="40">
        <f>VLOOKUP($AX48&amp;"_"&amp;$BC$14,データシート1!$A:$BS,MATCH($BC$12&amp;"_"&amp;BN$20,データシート1!$A$1:$BS$1,0),0)</f>
        <v>8.5593236186343553</v>
      </c>
      <c r="BO48" s="40">
        <f>VLOOKUP($AX48&amp;"_"&amp;$BC$14,データシート1!$A:$BS,MATCH($BC$12&amp;"_"&amp;BO$20,データシート1!$A$1:$BS$1,0),0)</f>
        <v>0.28213877348476768</v>
      </c>
      <c r="BP48" s="40">
        <f>VLOOKUP($AX48&amp;"_"&amp;$BC$14,データシート1!$A:$BS,MATCH($BC$12&amp;"_"&amp;BP$20,データシート1!$A$1:$BS$1,0),0)</f>
        <v>0</v>
      </c>
      <c r="BQ48" s="40">
        <f>VLOOKUP($AX48&amp;"_"&amp;$BC$14,データシート1!$A:$BS,MATCH($BC$12&amp;"_"&amp;BQ$20,データシート1!$A$1:$BS$1,0),0)</f>
        <v>0.53487234667219941</v>
      </c>
      <c r="BR48" s="41">
        <f t="shared" si="3"/>
        <v>41.768940380845493</v>
      </c>
      <c r="BT48" s="134" t="str">
        <f t="shared" si="4"/>
        <v>平取町</v>
      </c>
      <c r="BU48" s="38">
        <f t="shared" si="25"/>
        <v>41.768940380845493</v>
      </c>
      <c r="BV48" s="69">
        <f t="shared" si="16"/>
        <v>0.23880403286884505</v>
      </c>
      <c r="BW48" s="69">
        <f t="shared" si="16"/>
        <v>0</v>
      </c>
      <c r="BX48" s="69">
        <f t="shared" si="16"/>
        <v>1.8949369161505168E-2</v>
      </c>
      <c r="BY48" s="69">
        <f t="shared" si="16"/>
        <v>0.21985466370733989</v>
      </c>
      <c r="BZ48" s="69">
        <f t="shared" si="16"/>
        <v>0.15716589296743119</v>
      </c>
      <c r="CA48" s="69">
        <f t="shared" si="32"/>
        <v>0.26181537431903829</v>
      </c>
      <c r="CB48" s="69">
        <f t="shared" si="32"/>
        <v>0.32940919552029302</v>
      </c>
      <c r="CC48" s="69">
        <f t="shared" si="32"/>
        <v>0.32265444495893691</v>
      </c>
      <c r="CD48" s="69">
        <f t="shared" si="32"/>
        <v>0.11773367032134251</v>
      </c>
      <c r="CE48" s="69">
        <f t="shared" si="32"/>
        <v>0.20492077463759439</v>
      </c>
      <c r="CF48" s="69">
        <f t="shared" si="32"/>
        <v>6.7547505613561503E-3</v>
      </c>
      <c r="CG48" s="69">
        <f t="shared" si="32"/>
        <v>0</v>
      </c>
      <c r="CH48" s="69">
        <f t="shared" si="32"/>
        <v>1.2805504324392258E-2</v>
      </c>
      <c r="CI48" s="135">
        <f t="shared" si="6"/>
        <v>1</v>
      </c>
      <c r="CK48" s="136" t="str">
        <f t="shared" si="7"/>
        <v>平取町</v>
      </c>
      <c r="CL48" s="137">
        <f t="shared" si="17"/>
        <v>9.9745914116042567</v>
      </c>
      <c r="CM48" s="75">
        <f t="shared" si="18"/>
        <v>0</v>
      </c>
      <c r="CN48" s="76">
        <f t="shared" si="19"/>
        <v>0</v>
      </c>
      <c r="CO48" s="75">
        <f t="shared" si="20"/>
        <v>0</v>
      </c>
      <c r="CP48" s="76">
        <f t="shared" si="8"/>
        <v>0.79149507076154146</v>
      </c>
      <c r="CQ48" s="75">
        <f t="shared" si="21"/>
        <v>0</v>
      </c>
      <c r="CR48" s="76">
        <f t="shared" si="9"/>
        <v>9.1830963408427149</v>
      </c>
      <c r="CS48" s="75">
        <f t="shared" si="22"/>
        <v>0</v>
      </c>
      <c r="CT48" s="76">
        <f t="shared" si="10"/>
        <v>6.5646528132589772</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39424</v>
      </c>
      <c r="AY49" s="20" t="str">
        <f>IF(IFERROR(比較地域マスタ!$Z34,"")=0,"",IFERROR(比較地域マスタ!$Z34,""))</f>
        <v>大月町</v>
      </c>
      <c r="BB49" s="122" t="str">
        <f t="shared" si="0"/>
        <v>39424</v>
      </c>
      <c r="BC49" s="123" t="str">
        <f t="shared" si="0"/>
        <v>大月町</v>
      </c>
      <c r="BD49" s="40">
        <f t="shared" si="14"/>
        <v>39.609654610305697</v>
      </c>
      <c r="BE49" s="40">
        <f t="shared" si="15"/>
        <v>15.810936422274395</v>
      </c>
      <c r="BF49" s="40">
        <f>VLOOKUP($AX49&amp;"_"&amp;$BC$14,データシート1!$A:$BS,MATCH($BC$12&amp;"_"&amp;BF$20,データシート1!$A$1:$BS$1,0),0)</f>
        <v>0.98364229997749397</v>
      </c>
      <c r="BG49" s="40">
        <f>VLOOKUP($AX49&amp;"_"&amp;$BC$14,データシート1!$A:$BS,MATCH($BC$12&amp;"_"&amp;BG$20,データシート1!$A$1:$BS$1,0),0)</f>
        <v>0.60042070218603527</v>
      </c>
      <c r="BH49" s="40">
        <f>VLOOKUP($AX49&amp;"_"&amp;$BC$14,データシート1!$A:$BS,MATCH($BC$12&amp;"_"&amp;BH$20,データシート1!$A$1:$BS$1,0),0)</f>
        <v>14.226873420110865</v>
      </c>
      <c r="BI49" s="40">
        <f>VLOOKUP($AX49&amp;"_"&amp;$BC$14,データシート1!$A:$BS,MATCH($BC$12&amp;"_"&amp;BI$20,データシート1!$A$1:$BS$1,0),0)</f>
        <v>4.0900947418402858</v>
      </c>
      <c r="BJ49" s="40">
        <f>VLOOKUP($AX49&amp;"_"&amp;$BC$14,データシート1!$A:$BS,MATCH($BC$12&amp;"_"&amp;BJ$20,データシート1!$A$1:$BS$1,0),0)</f>
        <v>7.9024487200031306</v>
      </c>
      <c r="BK49" s="40">
        <f t="shared" si="1"/>
        <v>11.377541552479947</v>
      </c>
      <c r="BL49" s="40">
        <f t="shared" si="2"/>
        <v>10.862815012226168</v>
      </c>
      <c r="BM49" s="40">
        <f>VLOOKUP($AX49&amp;"_"&amp;$BC$14,データシート1!$A:$BS,MATCH($BC$12&amp;"_"&amp;BM$20,データシート1!$A$1:$BS$1,0),0)</f>
        <v>4.1829078691490178</v>
      </c>
      <c r="BN49" s="40">
        <f>VLOOKUP($AX49&amp;"_"&amp;$BC$14,データシート1!$A:$BS,MATCH($BC$12&amp;"_"&amp;BN$20,データシート1!$A$1:$BS$1,0),0)</f>
        <v>6.6799071430771493</v>
      </c>
      <c r="BO49" s="40">
        <f>VLOOKUP($AX49&amp;"_"&amp;$BC$14,データシート1!$A:$BS,MATCH($BC$12&amp;"_"&amp;BO$20,データシート1!$A$1:$BS$1,0),0)</f>
        <v>0.28331803690581159</v>
      </c>
      <c r="BP49" s="40">
        <f>VLOOKUP($AX49&amp;"_"&amp;$BC$14,データシート1!$A:$BS,MATCH($BC$12&amp;"_"&amp;BP$20,データシート1!$A$1:$BS$1,0),0)</f>
        <v>0.23140850334796847</v>
      </c>
      <c r="BQ49" s="40">
        <f>VLOOKUP($AX49&amp;"_"&amp;$BC$14,データシート1!$A:$BS,MATCH($BC$12&amp;"_"&amp;BQ$20,データシート1!$A$1:$BS$1,0),0)</f>
        <v>0.42863317370793341</v>
      </c>
      <c r="BR49" s="41">
        <f t="shared" si="3"/>
        <v>39.609654610305697</v>
      </c>
      <c r="BT49" s="134" t="str">
        <f t="shared" si="4"/>
        <v>大月町</v>
      </c>
      <c r="BU49" s="38">
        <f t="shared" si="25"/>
        <v>39.609654610305697</v>
      </c>
      <c r="BV49" s="69">
        <f t="shared" si="16"/>
        <v>0.39916875261418416</v>
      </c>
      <c r="BW49" s="69">
        <f t="shared" si="16"/>
        <v>2.4833397555594147E-2</v>
      </c>
      <c r="BX49" s="69">
        <f t="shared" si="16"/>
        <v>1.5158443265744028E-2</v>
      </c>
      <c r="BY49" s="69">
        <f t="shared" si="16"/>
        <v>0.359176911792846</v>
      </c>
      <c r="BZ49" s="69">
        <f t="shared" si="16"/>
        <v>0.1032600456146396</v>
      </c>
      <c r="CA49" s="69">
        <f t="shared" si="32"/>
        <v>0.19950814511639442</v>
      </c>
      <c r="CB49" s="69">
        <f t="shared" si="32"/>
        <v>0.2872416249123193</v>
      </c>
      <c r="CC49" s="69">
        <f t="shared" si="32"/>
        <v>0.27424664817450506</v>
      </c>
      <c r="CD49" s="69">
        <f t="shared" si="32"/>
        <v>0.10560324017722444</v>
      </c>
      <c r="CE49" s="69">
        <f t="shared" si="32"/>
        <v>0.16864340799728059</v>
      </c>
      <c r="CF49" s="69">
        <f t="shared" si="32"/>
        <v>7.1527520169816757E-3</v>
      </c>
      <c r="CG49" s="69">
        <f t="shared" si="32"/>
        <v>5.842224720832589E-3</v>
      </c>
      <c r="CH49" s="69">
        <f t="shared" si="32"/>
        <v>1.0821431742462379E-2</v>
      </c>
      <c r="CI49" s="135">
        <f t="shared" si="6"/>
        <v>1</v>
      </c>
      <c r="CK49" s="136" t="str">
        <f t="shared" si="7"/>
        <v>大月町</v>
      </c>
      <c r="CL49" s="137">
        <f t="shared" si="17"/>
        <v>15.810936422274395</v>
      </c>
      <c r="CM49" s="75">
        <f t="shared" si="18"/>
        <v>0</v>
      </c>
      <c r="CN49" s="76">
        <f t="shared" si="19"/>
        <v>0.98364229997749397</v>
      </c>
      <c r="CO49" s="75">
        <f t="shared" si="20"/>
        <v>0</v>
      </c>
      <c r="CP49" s="76">
        <f t="shared" si="8"/>
        <v>0.60042070218603527</v>
      </c>
      <c r="CQ49" s="75">
        <f t="shared" si="21"/>
        <v>0</v>
      </c>
      <c r="CR49" s="76">
        <f t="shared" si="9"/>
        <v>14.226873420110865</v>
      </c>
      <c r="CS49" s="75">
        <f t="shared" si="22"/>
        <v>0</v>
      </c>
      <c r="CT49" s="76">
        <f t="shared" si="10"/>
        <v>4.0900947418402858</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長万部町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北海道</v>
      </c>
      <c r="AY4" s="261" t="str">
        <f>年度マスタ!$J4</f>
        <v>長万部町</v>
      </c>
      <c r="AZ4" s="261" t="str">
        <f>年度マスタ!$K4</f>
        <v>01347</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45404</v>
      </c>
      <c r="AY13" s="20" t="str">
        <f>IF(IFERROR(比較地域マスタ!$Z6,"")=0,"",IFERROR(比較地域マスタ!$Z6,""))</f>
        <v>木城町</v>
      </c>
      <c r="BC13" s="960" t="str">
        <f t="shared" ref="BC13:BC59" si="0">AX13</f>
        <v>45404</v>
      </c>
      <c r="BD13" s="123" t="str">
        <f>AY13</f>
        <v>木城町</v>
      </c>
      <c r="BE13" s="40">
        <f>VLOOKUP($BC13&amp;"_"&amp;$AZ$7,データシート1!$A:$BS,MATCH("cb_"&amp;BE$12,データシート1!$A$1:$BS$1,0),0)</f>
        <v>1505.04</v>
      </c>
      <c r="BF13" s="40">
        <f>VLOOKUP($BC13&amp;"_"&amp;$AZ$7,データシート1!$A:$BS,MATCH("cb_"&amp;BF$12,データシート1!$A$1:$BS$1,0),0)</f>
        <v>5505.8999999999987</v>
      </c>
      <c r="BG13" s="40">
        <f>VLOOKUP($BC13&amp;"_"&amp;$AZ$7,データシート1!$A:$BS,MATCH("cb_"&amp;BG$12,データシート1!$A$1:$BS$1,0),0)</f>
        <v>0</v>
      </c>
      <c r="BH13" s="40">
        <f>VLOOKUP($BC13&amp;"_"&amp;$AZ$7,データシート1!$A:$BS,MATCH("cb_"&amp;BH$12,データシート1!$A$1:$BS$1,0),0)</f>
        <v>480</v>
      </c>
      <c r="BI13" s="40">
        <f>VLOOKUP($BC13&amp;"_"&amp;$AZ$7,データシート1!$A:$BS,MATCH("cb_"&amp;BI$12,データシート1!$A$1:$BS$1,0),0)</f>
        <v>0</v>
      </c>
      <c r="BJ13" s="40">
        <f>VLOOKUP($BC13&amp;"_"&amp;$AZ$7,データシート1!$A:$BS,MATCH("cb_"&amp;BJ$12,データシート1!$A$1:$BS$1,0),0)</f>
        <v>0</v>
      </c>
      <c r="BK13" s="40">
        <f>SUM(BE13:BJ13)</f>
        <v>7490.9399999999987</v>
      </c>
      <c r="BL13" s="42"/>
      <c r="BM13" s="960" t="str">
        <f>AX13</f>
        <v>45404</v>
      </c>
      <c r="BN13" s="123" t="str">
        <f>AY13</f>
        <v>木城町</v>
      </c>
      <c r="BO13" s="40">
        <f>BE13*VLOOKUP(BO$12,別紙!$B$4:$E$10,MATCH("設備利用率",別紙!$B$4:$E$4,0),0)/100*8760/10^3</f>
        <v>1806.2286047999999</v>
      </c>
      <c r="BP13" s="40">
        <f>BF13*VLOOKUP(BP$12,別紙!$B$4:$E$10,MATCH("設備利用率",別紙!$B$4:$E$4,0),0)/100*8760/10^3</f>
        <v>7282.9842839999992</v>
      </c>
      <c r="BQ13" s="40">
        <f>BG13*VLOOKUP(BQ$12,別紙!$B$4:$E$10,MATCH("設備利用率",別紙!$B$4:$E$4,0),0)/100*8760/10^3</f>
        <v>0</v>
      </c>
      <c r="BR13" s="40">
        <f>BH13*VLOOKUP(BR$12,別紙!$B$4:$E$10,MATCH("設備利用率",別紙!$B$4:$E$4,0),0)/100*8760/10^3</f>
        <v>2522.88</v>
      </c>
      <c r="BS13" s="40">
        <f>BI13*VLOOKUP(BS$12,別紙!$B$4:$E$10,MATCH("設備利用率",別紙!$B$4:$E$4,0),0)/100*8760/10^3</f>
        <v>0</v>
      </c>
      <c r="BT13" s="40">
        <f>BJ13*VLOOKUP(BT$12,別紙!$B$4:$E$10,MATCH("設備利用率",別紙!$B$4:$E$4,0),0)/100*8760/10^3</f>
        <v>0</v>
      </c>
      <c r="BU13" s="40">
        <f>SUM(BO13:BT13)</f>
        <v>11612.092888799998</v>
      </c>
      <c r="BV13" s="42"/>
      <c r="BW13" s="38" t="str">
        <f>AX13</f>
        <v>45404</v>
      </c>
      <c r="BX13" s="38" t="str">
        <f>AY13</f>
        <v>木城町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19973.50637996375</v>
      </c>
      <c r="BZ13" s="42"/>
      <c r="CA13" s="38" t="str">
        <f>AX13</f>
        <v>45404</v>
      </c>
      <c r="CB13" s="38" t="str">
        <f>AY13</f>
        <v>木城町</v>
      </c>
      <c r="CC13" s="260">
        <f>BO13/$BY13</f>
        <v>9.0431222762764496E-2</v>
      </c>
      <c r="CD13" s="260">
        <f t="shared" ref="CD13:CH28" si="1">BP13/$BY13</f>
        <v>0.36463223559514124</v>
      </c>
      <c r="CE13" s="260">
        <f t="shared" si="1"/>
        <v>0</v>
      </c>
      <c r="CF13" s="260">
        <f t="shared" si="1"/>
        <v>0.12631132220884389</v>
      </c>
      <c r="CG13" s="260">
        <f t="shared" si="1"/>
        <v>0</v>
      </c>
      <c r="CH13" s="260">
        <f t="shared" si="1"/>
        <v>0</v>
      </c>
      <c r="CI13" s="260">
        <f>BU13/BY13</f>
        <v>0.58137478056674963</v>
      </c>
      <c r="CK13" s="20" t="str">
        <f>AX13</f>
        <v>45404</v>
      </c>
      <c r="CL13" s="20" t="str">
        <f>AY13</f>
        <v>木城町</v>
      </c>
      <c r="CM13" s="20">
        <f>VLOOKUP($CK13&amp;"_"&amp;$AZ$7,データシート1!$A:$BS,MATCH("ca_太陽光発電（10kW未満）",データシート1!$A$1:$BS$1,0),0)</f>
        <v>284</v>
      </c>
      <c r="CN13" s="20">
        <f>VLOOKUP($CK13&amp;"_"&amp;$AZ$5,データシート1!$A:$BS,MATCH("ab_家庭",データシート1!$A$1:$BS$1,0),0)</f>
        <v>2239</v>
      </c>
      <c r="CO13" s="260">
        <f>CM13/CN13</f>
        <v>0.12684234033050468</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03441</v>
      </c>
      <c r="AY14" s="20" t="str">
        <f>IF(IFERROR(比較地域マスタ!$Z7,"")=0,"",IFERROR(比較地域マスタ!$Z7,""))</f>
        <v>住田町</v>
      </c>
      <c r="BC14" s="960" t="str">
        <f t="shared" si="0"/>
        <v>03441</v>
      </c>
      <c r="BD14" s="123" t="str">
        <f t="shared" ref="BD14:BD60" si="2">AY14</f>
        <v>住田町</v>
      </c>
      <c r="BE14" s="40">
        <f>VLOOKUP($BC14&amp;"_"&amp;$AZ$7,データシート1!$A:$BS,MATCH("cb_"&amp;BE$12,データシート1!$A$1:$BS$1,0),0)</f>
        <v>514.19999999999982</v>
      </c>
      <c r="BF14" s="40">
        <f>VLOOKUP($BC14&amp;"_"&amp;$AZ$7,データシート1!$A:$BS,MATCH("cb_"&amp;BF$12,データシート1!$A$1:$BS$1,0),0)</f>
        <v>2459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2973.2</v>
      </c>
      <c r="BL14" s="42"/>
      <c r="BM14" s="960" t="str">
        <f t="shared" ref="BM14:BM60" si="4">AX14</f>
        <v>03441</v>
      </c>
      <c r="BN14" s="123" t="str">
        <f t="shared" ref="BN14:BN60" si="5">AY14</f>
        <v>住田町</v>
      </c>
      <c r="BO14" s="40">
        <f>BE14*VLOOKUP(BO$12,別紙!$B$4:$E$10,MATCH("設備利用率",別紙!$B$4:$E$4,0),0)/100*8760/10^3</f>
        <v>617.10170399999981</v>
      </c>
      <c r="BP14" s="40">
        <f>BF14*VLOOKUP(BP$12,別紙!$B$4:$E$10,MATCH("設備利用率",別紙!$B$4:$E$4,0),0)/100*8760/10^3</f>
        <v>3252.6668400000003</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3869.768544</v>
      </c>
      <c r="BV14" s="42"/>
      <c r="BW14" s="38" t="str">
        <f t="shared" ref="BW14:BW60" si="7">AX14</f>
        <v>03441</v>
      </c>
      <c r="BX14" s="38" t="str">
        <f t="shared" ref="BX14:BX60" si="8">AY14</f>
        <v>住田町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29371.856438314568</v>
      </c>
      <c r="BZ14" s="42"/>
      <c r="CA14" s="38" t="str">
        <f t="shared" ref="CA14:CA60" si="9">AX14</f>
        <v>03441</v>
      </c>
      <c r="CB14" s="38" t="str">
        <f t="shared" ref="CB14:CB60" si="10">AY14</f>
        <v>住田町</v>
      </c>
      <c r="CC14" s="260">
        <f t="shared" ref="CC14:CC60" si="11">BO14/$BY14</f>
        <v>2.1009965961668396E-2</v>
      </c>
      <c r="CD14" s="260">
        <f t="shared" si="1"/>
        <v>0.11074093484118386</v>
      </c>
      <c r="CE14" s="260">
        <f t="shared" si="1"/>
        <v>0</v>
      </c>
      <c r="CF14" s="260">
        <f t="shared" si="1"/>
        <v>0</v>
      </c>
      <c r="CG14" s="260">
        <f t="shared" si="1"/>
        <v>0</v>
      </c>
      <c r="CH14" s="260">
        <f t="shared" si="1"/>
        <v>0</v>
      </c>
      <c r="CI14" s="260">
        <f t="shared" ref="CI14:CI60" si="12">BU14/BY14</f>
        <v>0.13175090080285226</v>
      </c>
      <c r="CK14" s="20" t="str">
        <f t="shared" ref="CK14:CK60" si="13">AX14</f>
        <v>03441</v>
      </c>
      <c r="CL14" s="20" t="str">
        <f t="shared" ref="CL14:CL60" si="14">AY14</f>
        <v>住田町</v>
      </c>
      <c r="CM14" s="20">
        <f>VLOOKUP($CK14&amp;"_"&amp;$AZ$7,データシート1!$A:$BS,MATCH("ca_太陽光発電（10kW未満）",データシート1!$A$1:$BS$1,0),0)</f>
        <v>106</v>
      </c>
      <c r="CN14" s="20">
        <f>VLOOKUP($CK14&amp;"_"&amp;$AZ$5,データシート1!$A:$BS,MATCH("ab_家庭",データシート1!$A$1:$BS$1,0),0)</f>
        <v>2080</v>
      </c>
      <c r="CO14" s="260">
        <f t="shared" ref="CO14:CO60" si="15">CM14/CN14</f>
        <v>5.0961538461538461E-2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27383</v>
      </c>
      <c r="AY15" s="20" t="str">
        <f>IF(IFERROR(比較地域マスタ!$Z8,"")=0,"",IFERROR(比較地域マスタ!$Z8,""))</f>
        <v>千早赤阪村</v>
      </c>
      <c r="BC15" s="960" t="str">
        <f t="shared" si="0"/>
        <v>27383</v>
      </c>
      <c r="BD15" s="123" t="str">
        <f t="shared" si="2"/>
        <v>千早赤阪村</v>
      </c>
      <c r="BE15" s="40">
        <f>VLOOKUP($BC15&amp;"_"&amp;$AZ$7,データシート1!$A:$BS,MATCH("cb_"&amp;BE$12,データシート1!$A$1:$BS$1,0),0)</f>
        <v>395.1</v>
      </c>
      <c r="BF15" s="40">
        <f>VLOOKUP($BC15&amp;"_"&amp;$AZ$7,データシート1!$A:$BS,MATCH("cb_"&amp;BF$12,データシート1!$A$1:$BS$1,0),0)</f>
        <v>1990.4000000000003</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2385.5000000000005</v>
      </c>
      <c r="BL15" s="42"/>
      <c r="BM15" s="960" t="str">
        <f t="shared" si="4"/>
        <v>27383</v>
      </c>
      <c r="BN15" s="123" t="str">
        <f t="shared" si="5"/>
        <v>千早赤阪村</v>
      </c>
      <c r="BO15" s="40">
        <f>BE15*VLOOKUP(BO$12,別紙!$B$4:$E$10,MATCH("設備利用率",別紙!$B$4:$E$4,0),0)/100*8760/10^3</f>
        <v>474.16741200000001</v>
      </c>
      <c r="BP15" s="40">
        <f>BF15*VLOOKUP(BP$12,別紙!$B$4:$E$10,MATCH("設備利用率",別紙!$B$4:$E$4,0),0)/100*8760/10^3</f>
        <v>2632.821504</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3106.9889160000002</v>
      </c>
      <c r="BV15" s="42"/>
      <c r="BW15" s="38" t="str">
        <f t="shared" si="7"/>
        <v>27383</v>
      </c>
      <c r="BX15" s="38" t="str">
        <f t="shared" si="8"/>
        <v>千早赤阪村</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23933.06483532321</v>
      </c>
      <c r="BZ15" s="42"/>
      <c r="CA15" s="38" t="str">
        <f t="shared" si="9"/>
        <v>27383</v>
      </c>
      <c r="CB15" s="38" t="str">
        <f t="shared" si="10"/>
        <v>千早赤阪村</v>
      </c>
      <c r="CC15" s="260">
        <f t="shared" si="11"/>
        <v>1.981223112303479E-2</v>
      </c>
      <c r="CD15" s="260">
        <f t="shared" si="1"/>
        <v>0.1100077036566656</v>
      </c>
      <c r="CE15" s="260">
        <f t="shared" si="1"/>
        <v>0</v>
      </c>
      <c r="CF15" s="260">
        <f t="shared" si="1"/>
        <v>0</v>
      </c>
      <c r="CG15" s="260">
        <f t="shared" si="1"/>
        <v>0</v>
      </c>
      <c r="CH15" s="260">
        <f t="shared" si="1"/>
        <v>0</v>
      </c>
      <c r="CI15" s="260">
        <f t="shared" si="12"/>
        <v>0.12981993477970041</v>
      </c>
      <c r="CK15" s="20" t="str">
        <f t="shared" si="13"/>
        <v>27383</v>
      </c>
      <c r="CL15" s="20" t="str">
        <f t="shared" si="14"/>
        <v>千早赤阪村</v>
      </c>
      <c r="CM15" s="20">
        <f>VLOOKUP($CK15&amp;"_"&amp;$AZ$7,データシート1!$A:$BS,MATCH("ca_太陽光発電（10kW未満）",データシート1!$A$1:$BS$1,0),0)</f>
        <v>94</v>
      </c>
      <c r="CN15" s="20">
        <f>VLOOKUP($CK15&amp;"_"&amp;$AZ$5,データシート1!$A:$BS,MATCH("ab_家庭",データシート1!$A$1:$BS$1,0),0)</f>
        <v>2267</v>
      </c>
      <c r="CO15" s="260">
        <f t="shared" si="15"/>
        <v>4.1464490516100572E-2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01633</v>
      </c>
      <c r="AY16" s="20" t="str">
        <f>IF(IFERROR(比較地域マスタ!$Z9,"")=0,"",IFERROR(比較地域マスタ!$Z9,""))</f>
        <v>上士幌町</v>
      </c>
      <c r="BC16" s="960" t="str">
        <f t="shared" si="0"/>
        <v>01633</v>
      </c>
      <c r="BD16" s="123" t="str">
        <f t="shared" si="2"/>
        <v>上士幌町</v>
      </c>
      <c r="BE16" s="40">
        <f>VLOOKUP($BC16&amp;"_"&amp;$AZ$7,データシート1!$A:$BS,MATCH("cb_"&amp;BE$12,データシート1!$A$1:$BS$1,0),0)</f>
        <v>826.3739999999998</v>
      </c>
      <c r="BF16" s="40">
        <f>VLOOKUP($BC16&amp;"_"&amp;$AZ$7,データシート1!$A:$BS,MATCH("cb_"&amp;BF$12,データシート1!$A$1:$BS$1,0),0)</f>
        <v>7505.4</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1950</v>
      </c>
      <c r="BK16" s="40">
        <f t="shared" si="3"/>
        <v>10281.773999999999</v>
      </c>
      <c r="BL16" s="42"/>
      <c r="BM16" s="960" t="str">
        <f t="shared" si="4"/>
        <v>01633</v>
      </c>
      <c r="BN16" s="123" t="str">
        <f t="shared" si="5"/>
        <v>上士幌町</v>
      </c>
      <c r="BO16" s="40">
        <f>BE16*VLOOKUP(BO$12,別紙!$B$4:$E$10,MATCH("設備利用率",別紙!$B$4:$E$4,0),0)/100*8760/10^3</f>
        <v>991.74796487999959</v>
      </c>
      <c r="BP16" s="40">
        <f>BF16*VLOOKUP(BP$12,別紙!$B$4:$E$10,MATCH("設備利用率",別紙!$B$4:$E$4,0),0)/100*8760/10^3</f>
        <v>9927.8429039999992</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13665.6</v>
      </c>
      <c r="BU16" s="40">
        <f t="shared" si="6"/>
        <v>24585.190868879999</v>
      </c>
      <c r="BV16" s="42"/>
      <c r="BW16" s="38" t="str">
        <f t="shared" si="7"/>
        <v>01633</v>
      </c>
      <c r="BX16" s="38" t="str">
        <f t="shared" si="8"/>
        <v>上士幌町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26028.918067497085</v>
      </c>
      <c r="BZ16" s="42"/>
      <c r="CA16" s="38" t="str">
        <f t="shared" si="9"/>
        <v>01633</v>
      </c>
      <c r="CB16" s="38" t="str">
        <f t="shared" si="10"/>
        <v>上士幌町</v>
      </c>
      <c r="CC16" s="260">
        <f t="shared" si="11"/>
        <v>3.8101774430586814E-2</v>
      </c>
      <c r="CD16" s="260">
        <f t="shared" si="1"/>
        <v>0.38141588821538946</v>
      </c>
      <c r="CE16" s="260">
        <f t="shared" si="1"/>
        <v>0</v>
      </c>
      <c r="CF16" s="260">
        <f t="shared" si="1"/>
        <v>0</v>
      </c>
      <c r="CG16" s="260">
        <f t="shared" si="1"/>
        <v>0</v>
      </c>
      <c r="CH16" s="260">
        <f t="shared" si="1"/>
        <v>0.52501605962118547</v>
      </c>
      <c r="CI16" s="260">
        <f t="shared" si="12"/>
        <v>0.9445337222671617</v>
      </c>
      <c r="CK16" s="20" t="str">
        <f t="shared" si="13"/>
        <v>01633</v>
      </c>
      <c r="CL16" s="20" t="str">
        <f t="shared" si="14"/>
        <v>上士幌町</v>
      </c>
      <c r="CM16" s="20">
        <f>VLOOKUP($CK16&amp;"_"&amp;$AZ$7,データシート1!$A:$BS,MATCH("ca_太陽光発電（10kW未満）",データシート1!$A$1:$BS$1,0),0)</f>
        <v>129</v>
      </c>
      <c r="CN16" s="20">
        <f>VLOOKUP($CK16&amp;"_"&amp;$AZ$5,データシート1!$A:$BS,MATCH("ab_家庭",データシート1!$A$1:$BS$1,0),0)</f>
        <v>2587</v>
      </c>
      <c r="CO16" s="260">
        <f t="shared" si="15"/>
        <v>4.9864708156165442E-2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06363</v>
      </c>
      <c r="AY17" s="20" t="str">
        <f>IF(IFERROR(比較地域マスタ!$Z10,"")=0,"",IFERROR(比較地域マスタ!$Z10,""))</f>
        <v>舟形町</v>
      </c>
      <c r="BC17" s="960" t="str">
        <f t="shared" si="0"/>
        <v>06363</v>
      </c>
      <c r="BD17" s="123" t="str">
        <f t="shared" si="2"/>
        <v>舟形町</v>
      </c>
      <c r="BE17" s="40">
        <f>VLOOKUP($BC17&amp;"_"&amp;$AZ$7,データシート1!$A:$BS,MATCH("cb_"&amp;BE$12,データシート1!$A$1:$BS$1,0),0)</f>
        <v>131.80000000000001</v>
      </c>
      <c r="BF17" s="40">
        <f>VLOOKUP($BC17&amp;"_"&amp;$AZ$7,データシート1!$A:$BS,MATCH("cb_"&amp;BF$12,データシート1!$A$1:$BS$1,0),0)</f>
        <v>55.1</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186.9</v>
      </c>
      <c r="BL17" s="42"/>
      <c r="BM17" s="960" t="str">
        <f t="shared" si="4"/>
        <v>06363</v>
      </c>
      <c r="BN17" s="123" t="str">
        <f t="shared" si="5"/>
        <v>舟形町</v>
      </c>
      <c r="BO17" s="40">
        <f>BE17*VLOOKUP(BO$12,別紙!$B$4:$E$10,MATCH("設備利用率",別紙!$B$4:$E$4,0),0)/100*8760/10^3</f>
        <v>158.175816</v>
      </c>
      <c r="BP17" s="40">
        <f>BF17*VLOOKUP(BP$12,別紙!$B$4:$E$10,MATCH("設備利用率",別紙!$B$4:$E$4,0),0)/100*8760/10^3</f>
        <v>72.884076000000007</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231.05989199999999</v>
      </c>
      <c r="BV17" s="42"/>
      <c r="BW17" s="38" t="str">
        <f t="shared" si="7"/>
        <v>06363</v>
      </c>
      <c r="BX17" s="38" t="str">
        <f t="shared" si="8"/>
        <v>舟形町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18092.800888552138</v>
      </c>
      <c r="BZ17" s="42"/>
      <c r="CA17" s="38" t="str">
        <f t="shared" si="9"/>
        <v>06363</v>
      </c>
      <c r="CB17" s="38" t="str">
        <f t="shared" si="10"/>
        <v>舟形町</v>
      </c>
      <c r="CC17" s="260">
        <f t="shared" si="11"/>
        <v>8.742472598594871E-3</v>
      </c>
      <c r="CD17" s="260">
        <f t="shared" si="1"/>
        <v>4.0283467689138149E-3</v>
      </c>
      <c r="CE17" s="260">
        <f t="shared" si="1"/>
        <v>0</v>
      </c>
      <c r="CF17" s="260">
        <f t="shared" si="1"/>
        <v>0</v>
      </c>
      <c r="CG17" s="260">
        <f t="shared" si="1"/>
        <v>0</v>
      </c>
      <c r="CH17" s="260">
        <f t="shared" si="1"/>
        <v>0</v>
      </c>
      <c r="CI17" s="260">
        <f t="shared" si="12"/>
        <v>1.2770819367508686E-2</v>
      </c>
      <c r="CK17" s="20" t="str">
        <f t="shared" si="13"/>
        <v>06363</v>
      </c>
      <c r="CL17" s="20" t="str">
        <f t="shared" si="14"/>
        <v>舟形町</v>
      </c>
      <c r="CM17" s="20">
        <f>VLOOKUP($CK17&amp;"_"&amp;$AZ$7,データシート1!$A:$BS,MATCH("ca_太陽光発電（10kW未満）",データシート1!$A$1:$BS$1,0),0)</f>
        <v>29</v>
      </c>
      <c r="CN17" s="20">
        <f>VLOOKUP($CK17&amp;"_"&amp;$AZ$5,データシート1!$A:$BS,MATCH("ab_家庭",データシート1!$A$1:$BS$1,0),0)</f>
        <v>1862</v>
      </c>
      <c r="CO17" s="260">
        <f t="shared" si="15"/>
        <v>1.5574650912996778E-2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01347</v>
      </c>
      <c r="AY18" s="20" t="str">
        <f>IF(IFERROR(比較地域マスタ!$Z11,"")=0,"",IFERROR(比較地域マスタ!$Z11,""))</f>
        <v>長万部町</v>
      </c>
      <c r="BC18" s="960" t="str">
        <f t="shared" si="0"/>
        <v>01347</v>
      </c>
      <c r="BD18" s="123" t="str">
        <f t="shared" si="2"/>
        <v>長万部町</v>
      </c>
      <c r="BE18" s="40">
        <f>VLOOKUP($BC18&amp;"_"&amp;$AZ$7,データシート1!$A:$BS,MATCH("cb_"&amp;BE$12,データシート1!$A$1:$BS$1,0),0)</f>
        <v>195.6</v>
      </c>
      <c r="BF18" s="40">
        <f>VLOOKUP($BC18&amp;"_"&amp;$AZ$7,データシート1!$A:$BS,MATCH("cb_"&amp;BF$12,データシート1!$A$1:$BS$1,0),0)</f>
        <v>7243.7</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7439.3</v>
      </c>
      <c r="BL18" s="42"/>
      <c r="BM18" s="960" t="str">
        <f t="shared" si="4"/>
        <v>01347</v>
      </c>
      <c r="BN18" s="123" t="str">
        <f t="shared" si="5"/>
        <v>長万部町</v>
      </c>
      <c r="BO18" s="40">
        <f>BE18*VLOOKUP(BO$12,別紙!$B$4:$E$10,MATCH("設備利用率",別紙!$B$4:$E$4,0),0)/100*8760/10^3</f>
        <v>234.74347199999997</v>
      </c>
      <c r="BP18" s="40">
        <f>BF18*VLOOKUP(BP$12,別紙!$B$4:$E$10,MATCH("設備利用率",別紙!$B$4:$E$4,0),0)/100*8760/10^3</f>
        <v>9581.6766119999993</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9816.4200839999994</v>
      </c>
      <c r="BV18" s="42"/>
      <c r="BW18" s="38" t="str">
        <f t="shared" si="7"/>
        <v>01347</v>
      </c>
      <c r="BX18" s="38" t="str">
        <f t="shared" si="8"/>
        <v>長万部町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26412.931460699347</v>
      </c>
      <c r="BZ18" s="42"/>
      <c r="CA18" s="38" t="str">
        <f t="shared" si="9"/>
        <v>01347</v>
      </c>
      <c r="CB18" s="38" t="str">
        <f t="shared" si="10"/>
        <v>長万部町</v>
      </c>
      <c r="CC18" s="260">
        <f t="shared" si="11"/>
        <v>8.8874448619715822E-3</v>
      </c>
      <c r="CD18" s="260">
        <f t="shared" si="1"/>
        <v>0.36276460362822222</v>
      </c>
      <c r="CE18" s="260">
        <f t="shared" si="1"/>
        <v>0</v>
      </c>
      <c r="CF18" s="260">
        <f t="shared" si="1"/>
        <v>0</v>
      </c>
      <c r="CG18" s="260">
        <f t="shared" si="1"/>
        <v>0</v>
      </c>
      <c r="CH18" s="260">
        <f t="shared" si="1"/>
        <v>0</v>
      </c>
      <c r="CI18" s="260">
        <f t="shared" si="12"/>
        <v>0.37165204849019384</v>
      </c>
      <c r="CK18" s="20" t="str">
        <f t="shared" si="13"/>
        <v>01347</v>
      </c>
      <c r="CL18" s="20" t="str">
        <f t="shared" si="14"/>
        <v>長万部町</v>
      </c>
      <c r="CM18" s="20">
        <f>VLOOKUP($CK18&amp;"_"&amp;$AZ$7,データシート1!$A:$BS,MATCH("ca_太陽光発電（10kW未満）",データシート1!$A$1:$BS$1,0),0)</f>
        <v>40</v>
      </c>
      <c r="CN18" s="20">
        <f>VLOOKUP($CK18&amp;"_"&amp;$AZ$5,データシート1!$A:$BS,MATCH("ab_家庭",データシート1!$A$1:$BS$1,0),0)</f>
        <v>2798</v>
      </c>
      <c r="CO18" s="260">
        <f t="shared" si="15"/>
        <v>1.4295925661186561E-2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02423</v>
      </c>
      <c r="AY19" s="20" t="str">
        <f>IF(IFERROR(比較地域マスタ!$Z12,"")=0,"",IFERROR(比較地域マスタ!$Z12,""))</f>
        <v>大間町</v>
      </c>
      <c r="BC19" s="960" t="str">
        <f t="shared" si="0"/>
        <v>02423</v>
      </c>
      <c r="BD19" s="123" t="str">
        <f t="shared" si="2"/>
        <v>大間町</v>
      </c>
      <c r="BE19" s="40">
        <f>VLOOKUP($BC19&amp;"_"&amp;$AZ$7,データシート1!$A:$BS,MATCH("cb_"&amp;BE$12,データシート1!$A$1:$BS$1,0),0)</f>
        <v>197.10000000000002</v>
      </c>
      <c r="BF19" s="40">
        <f>VLOOKUP($BC19&amp;"_"&amp;$AZ$7,データシート1!$A:$BS,MATCH("cb_"&amp;BF$12,データシート1!$A$1:$BS$1,0),0)</f>
        <v>5659.5</v>
      </c>
      <c r="BG19" s="40">
        <f>VLOOKUP($BC19&amp;"_"&amp;$AZ$7,データシート1!$A:$BS,MATCH("cb_"&amp;BG$12,データシート1!$A$1:$BS$1,0),0)</f>
        <v>21874.6</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27731.199999999997</v>
      </c>
      <c r="BL19" s="42"/>
      <c r="BM19" s="960" t="str">
        <f t="shared" si="4"/>
        <v>02423</v>
      </c>
      <c r="BN19" s="123" t="str">
        <f t="shared" si="5"/>
        <v>大間町</v>
      </c>
      <c r="BO19" s="40">
        <f>BE19*VLOOKUP(BO$12,別紙!$B$4:$E$10,MATCH("設備利用率",別紙!$B$4:$E$4,0),0)/100*8760/10^3</f>
        <v>236.54365200000001</v>
      </c>
      <c r="BP19" s="40">
        <f>BF19*VLOOKUP(BP$12,別紙!$B$4:$E$10,MATCH("設備利用率",別紙!$B$4:$E$4,0),0)/100*8760/10^3</f>
        <v>7486.1602199999998</v>
      </c>
      <c r="BQ19" s="40">
        <f>BG19*VLOOKUP(BQ$12,別紙!$B$4:$E$10,MATCH("設備利用率",別紙!$B$4:$E$4,0),0)/100*8760/10^3</f>
        <v>47522.131007999997</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55244.834879999995</v>
      </c>
      <c r="BV19" s="42"/>
      <c r="BW19" s="38" t="str">
        <f t="shared" si="7"/>
        <v>02423</v>
      </c>
      <c r="BX19" s="38" t="str">
        <f t="shared" si="8"/>
        <v>大間町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27066.792594558632</v>
      </c>
      <c r="BZ19" s="42"/>
      <c r="CA19" s="38" t="str">
        <f t="shared" si="9"/>
        <v>02423</v>
      </c>
      <c r="CB19" s="38" t="str">
        <f t="shared" si="10"/>
        <v>大間町</v>
      </c>
      <c r="CC19" s="260">
        <f t="shared" si="11"/>
        <v>8.7392568282195927E-3</v>
      </c>
      <c r="CD19" s="260">
        <f t="shared" si="1"/>
        <v>0.27658098734258518</v>
      </c>
      <c r="CE19" s="260">
        <f t="shared" si="1"/>
        <v>1.7557355878787648</v>
      </c>
      <c r="CF19" s="260">
        <f t="shared" si="1"/>
        <v>0</v>
      </c>
      <c r="CG19" s="260">
        <f t="shared" si="1"/>
        <v>0</v>
      </c>
      <c r="CH19" s="260">
        <f t="shared" si="1"/>
        <v>0</v>
      </c>
      <c r="CI19" s="260">
        <f t="shared" si="12"/>
        <v>2.0410558320495693</v>
      </c>
      <c r="CK19" s="20" t="str">
        <f t="shared" si="13"/>
        <v>02423</v>
      </c>
      <c r="CL19" s="20" t="str">
        <f t="shared" si="14"/>
        <v>大間町</v>
      </c>
      <c r="CM19" s="20">
        <f>VLOOKUP($CK19&amp;"_"&amp;$AZ$7,データシート1!$A:$BS,MATCH("ca_太陽光発電（10kW未満）",データシート1!$A$1:$BS$1,0),0)</f>
        <v>37</v>
      </c>
      <c r="CN19" s="20">
        <f>VLOOKUP($CK19&amp;"_"&amp;$AZ$5,データシート1!$A:$BS,MATCH("ab_家庭",データシート1!$A$1:$BS$1,0),0)</f>
        <v>2494</v>
      </c>
      <c r="CO19" s="260">
        <f t="shared" si="15"/>
        <v>1.483560545308741E-2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07465</v>
      </c>
      <c r="AY20" s="20" t="str">
        <f>IF(IFERROR(比較地域マスタ!$Z13,"")=0,"",IFERROR(比較地域マスタ!$Z13,""))</f>
        <v>中島村</v>
      </c>
      <c r="BC20" s="960" t="str">
        <f t="shared" si="0"/>
        <v>07465</v>
      </c>
      <c r="BD20" s="123" t="str">
        <f t="shared" si="2"/>
        <v>中島村</v>
      </c>
      <c r="BE20" s="40">
        <f>VLOOKUP($BC20&amp;"_"&amp;$AZ$7,データシート1!$A:$BS,MATCH("cb_"&amp;BE$12,データシート1!$A$1:$BS$1,0),0)</f>
        <v>865.8</v>
      </c>
      <c r="BF20" s="40">
        <f>VLOOKUP($BC20&amp;"_"&amp;$AZ$7,データシート1!$A:$BS,MATCH("cb_"&amp;BF$12,データシート1!$A$1:$BS$1,0),0)</f>
        <v>12920.500000000002</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13786.300000000001</v>
      </c>
      <c r="BL20" s="42"/>
      <c r="BM20" s="960" t="str">
        <f t="shared" si="4"/>
        <v>07465</v>
      </c>
      <c r="BN20" s="123" t="str">
        <f t="shared" si="5"/>
        <v>中島村</v>
      </c>
      <c r="BO20" s="40">
        <f>BE20*VLOOKUP(BO$12,別紙!$B$4:$E$10,MATCH("設備利用率",別紙!$B$4:$E$4,0),0)/100*8760/10^3</f>
        <v>1039.0638959999999</v>
      </c>
      <c r="BP20" s="40">
        <f>BF20*VLOOKUP(BP$12,別紙!$B$4:$E$10,MATCH("設備利用率",別紙!$B$4:$E$4,0),0)/100*8760/10^3</f>
        <v>17090.720580000001</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18129.784476000001</v>
      </c>
      <c r="BV20" s="42"/>
      <c r="BW20" s="38" t="str">
        <f t="shared" si="7"/>
        <v>07465</v>
      </c>
      <c r="BX20" s="38" t="str">
        <f t="shared" si="8"/>
        <v>中島村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39760.781290340943</v>
      </c>
      <c r="BZ20" s="42"/>
      <c r="CA20" s="38" t="str">
        <f t="shared" si="9"/>
        <v>07465</v>
      </c>
      <c r="CB20" s="38" t="str">
        <f t="shared" si="10"/>
        <v>中島村</v>
      </c>
      <c r="CC20" s="260">
        <f t="shared" si="11"/>
        <v>2.6132884271376701E-2</v>
      </c>
      <c r="CD20" s="260">
        <f t="shared" si="1"/>
        <v>0.4298386506844582</v>
      </c>
      <c r="CE20" s="260">
        <f t="shared" si="1"/>
        <v>0</v>
      </c>
      <c r="CF20" s="260">
        <f t="shared" si="1"/>
        <v>0</v>
      </c>
      <c r="CG20" s="260">
        <f t="shared" si="1"/>
        <v>0</v>
      </c>
      <c r="CH20" s="260">
        <f t="shared" si="1"/>
        <v>0</v>
      </c>
      <c r="CI20" s="260">
        <f t="shared" si="12"/>
        <v>0.45597153495583487</v>
      </c>
      <c r="CK20" s="20" t="str">
        <f t="shared" si="13"/>
        <v>07465</v>
      </c>
      <c r="CL20" s="20" t="str">
        <f t="shared" si="14"/>
        <v>中島村</v>
      </c>
      <c r="CM20" s="20">
        <f>VLOOKUP($CK20&amp;"_"&amp;$AZ$7,データシート1!$A:$BS,MATCH("ca_太陽光発電（10kW未満）",データシート1!$A$1:$BS$1,0),0)</f>
        <v>170</v>
      </c>
      <c r="CN20" s="20">
        <f>VLOOKUP($CK20&amp;"_"&amp;$AZ$5,データシート1!$A:$BS,MATCH("ab_家庭",データシート1!$A$1:$BS$1,0),0)</f>
        <v>1709</v>
      </c>
      <c r="CO20" s="260">
        <f t="shared" si="15"/>
        <v>9.9473376243417205E-2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39410</v>
      </c>
      <c r="AY21" s="20" t="str">
        <f>IF(IFERROR(比較地域マスタ!$Z14,"")=0,"",IFERROR(比較地域マスタ!$Z14,""))</f>
        <v>日高村</v>
      </c>
      <c r="BC21" s="960" t="str">
        <f t="shared" si="0"/>
        <v>39410</v>
      </c>
      <c r="BD21" s="123" t="str">
        <f t="shared" si="2"/>
        <v>日高村</v>
      </c>
      <c r="BE21" s="40">
        <f>VLOOKUP($BC21&amp;"_"&amp;$AZ$7,データシート1!$A:$BS,MATCH("cb_"&amp;BE$12,データシート1!$A$1:$BS$1,0),0)</f>
        <v>715.05799999999988</v>
      </c>
      <c r="BF21" s="40">
        <f>VLOOKUP($BC21&amp;"_"&amp;$AZ$7,データシート1!$A:$BS,MATCH("cb_"&amp;BF$12,データシート1!$A$1:$BS$1,0),0)</f>
        <v>7814.3600000000033</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8529.4180000000033</v>
      </c>
      <c r="BL21" s="42"/>
      <c r="BM21" s="960" t="str">
        <f t="shared" si="4"/>
        <v>39410</v>
      </c>
      <c r="BN21" s="123" t="str">
        <f t="shared" si="5"/>
        <v>日高村</v>
      </c>
      <c r="BO21" s="40">
        <f>BE21*VLOOKUP(BO$12,別紙!$B$4:$E$10,MATCH("設備利用率",別紙!$B$4:$E$4,0),0)/100*8760/10^3</f>
        <v>858.15540695999982</v>
      </c>
      <c r="BP21" s="40">
        <f>BF21*VLOOKUP(BP$12,別紙!$B$4:$E$10,MATCH("設備利用率",別紙!$B$4:$E$4,0),0)/100*8760/10^3</f>
        <v>10336.522833600005</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11194.678240560006</v>
      </c>
      <c r="BV21" s="42"/>
      <c r="BW21" s="38" t="str">
        <f t="shared" si="7"/>
        <v>39410</v>
      </c>
      <c r="BX21" s="38" t="str">
        <f t="shared" si="8"/>
        <v>日高村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30206.018469489234</v>
      </c>
      <c r="BZ21" s="42"/>
      <c r="CA21" s="38" t="str">
        <f t="shared" si="9"/>
        <v>39410</v>
      </c>
      <c r="CB21" s="38" t="str">
        <f t="shared" si="10"/>
        <v>日高村</v>
      </c>
      <c r="CC21" s="260">
        <f t="shared" si="11"/>
        <v>2.8410080190701504E-2</v>
      </c>
      <c r="CD21" s="260">
        <f t="shared" si="1"/>
        <v>0.34220077181111486</v>
      </c>
      <c r="CE21" s="260">
        <f t="shared" si="1"/>
        <v>0</v>
      </c>
      <c r="CF21" s="260">
        <f t="shared" si="1"/>
        <v>0</v>
      </c>
      <c r="CG21" s="260">
        <f t="shared" si="1"/>
        <v>0</v>
      </c>
      <c r="CH21" s="260">
        <f t="shared" si="1"/>
        <v>0</v>
      </c>
      <c r="CI21" s="260">
        <f t="shared" si="12"/>
        <v>0.37061085200181637</v>
      </c>
      <c r="CK21" s="20" t="str">
        <f t="shared" si="13"/>
        <v>39410</v>
      </c>
      <c r="CL21" s="20" t="str">
        <f t="shared" si="14"/>
        <v>日高村</v>
      </c>
      <c r="CM21" s="20">
        <f>VLOOKUP($CK21&amp;"_"&amp;$AZ$7,データシート1!$A:$BS,MATCH("ca_太陽光発電（10kW未満）",データシート1!$A$1:$BS$1,0),0)</f>
        <v>149</v>
      </c>
      <c r="CN21" s="20">
        <f>VLOOKUP($CK21&amp;"_"&amp;$AZ$5,データシート1!$A:$BS,MATCH("ab_家庭",データシート1!$A$1:$BS$1,0),0)</f>
        <v>2437</v>
      </c>
      <c r="CO21" s="260">
        <f t="shared" si="15"/>
        <v>6.1140746819860481E-2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36342</v>
      </c>
      <c r="AY22" s="20" t="str">
        <f>IF(IFERROR(比較地域マスタ!$Z15,"")=0,"",IFERROR(比較地域マスタ!$Z15,""))</f>
        <v>神山町</v>
      </c>
      <c r="BC22" s="960" t="str">
        <f t="shared" si="0"/>
        <v>36342</v>
      </c>
      <c r="BD22" s="123" t="str">
        <f t="shared" si="2"/>
        <v>神山町</v>
      </c>
      <c r="BE22" s="40">
        <f>VLOOKUP($BC22&amp;"_"&amp;$AZ$7,データシート1!$A:$BS,MATCH("cb_"&amp;BE$12,データシート1!$A$1:$BS$1,0),0)</f>
        <v>236.40700000000001</v>
      </c>
      <c r="BF22" s="40">
        <f>VLOOKUP($BC22&amp;"_"&amp;$AZ$7,データシート1!$A:$BS,MATCH("cb_"&amp;BF$12,データシート1!$A$1:$BS$1,0),0)</f>
        <v>3955.5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4191.9070000000002</v>
      </c>
      <c r="BL22" s="42"/>
      <c r="BM22" s="960" t="str">
        <f t="shared" si="4"/>
        <v>36342</v>
      </c>
      <c r="BN22" s="123" t="str">
        <f t="shared" si="5"/>
        <v>神山町</v>
      </c>
      <c r="BO22" s="40">
        <f>BE22*VLOOKUP(BO$12,別紙!$B$4:$E$10,MATCH("設備利用率",別紙!$B$4:$E$4,0),0)/100*8760/10^3</f>
        <v>283.71676884000004</v>
      </c>
      <c r="BP22" s="40">
        <f>BF22*VLOOKUP(BP$12,別紙!$B$4:$E$10,MATCH("設備利用率",別紙!$B$4:$E$4,0),0)/100*8760/10^3</f>
        <v>5232.1771799999997</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5515.8939488400001</v>
      </c>
      <c r="BV22" s="42"/>
      <c r="BW22" s="38" t="str">
        <f t="shared" si="7"/>
        <v>36342</v>
      </c>
      <c r="BX22" s="38" t="str">
        <f t="shared" si="8"/>
        <v>神山町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25531.759351437911</v>
      </c>
      <c r="BZ22" s="42"/>
      <c r="CA22" s="38" t="str">
        <f t="shared" si="9"/>
        <v>36342</v>
      </c>
      <c r="CB22" s="38" t="str">
        <f t="shared" si="10"/>
        <v>神山町</v>
      </c>
      <c r="CC22" s="260">
        <f t="shared" si="11"/>
        <v>1.1112307809842393E-2</v>
      </c>
      <c r="CD22" s="260">
        <f t="shared" si="1"/>
        <v>0.20492818798659604</v>
      </c>
      <c r="CE22" s="260">
        <f t="shared" si="1"/>
        <v>0</v>
      </c>
      <c r="CF22" s="260">
        <f t="shared" si="1"/>
        <v>0</v>
      </c>
      <c r="CG22" s="260">
        <f t="shared" si="1"/>
        <v>0</v>
      </c>
      <c r="CH22" s="260">
        <f t="shared" si="1"/>
        <v>0</v>
      </c>
      <c r="CI22" s="260">
        <f t="shared" si="12"/>
        <v>0.21604049579643844</v>
      </c>
      <c r="CK22" s="20" t="str">
        <f t="shared" si="13"/>
        <v>36342</v>
      </c>
      <c r="CL22" s="20" t="str">
        <f t="shared" si="14"/>
        <v>神山町</v>
      </c>
      <c r="CM22" s="20">
        <f>VLOOKUP($CK22&amp;"_"&amp;$AZ$7,データシート1!$A:$BS,MATCH("ca_太陽光発電（10kW未満）",データシート1!$A$1:$BS$1,0),0)</f>
        <v>49</v>
      </c>
      <c r="CN22" s="20">
        <f>VLOOKUP($CK22&amp;"_"&amp;$AZ$5,データシート1!$A:$BS,MATCH("ab_家庭",データシート1!$A$1:$BS$1,0),0)</f>
        <v>2427</v>
      </c>
      <c r="CO22" s="260">
        <f t="shared" si="15"/>
        <v>2.018953440461475E-2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45431</v>
      </c>
      <c r="AY23" s="20" t="str">
        <f>IF(IFERROR(比較地域マスタ!$Z16,"")=0,"",IFERROR(比較地域マスタ!$Z16,""))</f>
        <v>美郷町</v>
      </c>
      <c r="BC23" s="960" t="str">
        <f t="shared" si="0"/>
        <v>45431</v>
      </c>
      <c r="BD23" s="123" t="str">
        <f t="shared" si="2"/>
        <v>美郷町</v>
      </c>
      <c r="BE23" s="40">
        <f>VLOOKUP($BC23&amp;"_"&amp;$AZ$7,データシート1!$A:$BS,MATCH("cb_"&amp;BE$12,データシート1!$A$1:$BS$1,0),0)</f>
        <v>1298.6099999999999</v>
      </c>
      <c r="BF23" s="40">
        <f>VLOOKUP($BC23&amp;"_"&amp;$AZ$7,データシート1!$A:$BS,MATCH("cb_"&amp;BF$12,データシート1!$A$1:$BS$1,0),0)</f>
        <v>3399.3100000000004</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4697.92</v>
      </c>
      <c r="BL23" s="42"/>
      <c r="BM23" s="960" t="str">
        <f t="shared" si="4"/>
        <v>45431</v>
      </c>
      <c r="BN23" s="123" t="str">
        <f t="shared" si="5"/>
        <v>美郷町</v>
      </c>
      <c r="BO23" s="40">
        <f>BE23*VLOOKUP(BO$12,別紙!$B$4:$E$10,MATCH("設備利用率",別紙!$B$4:$E$4,0),0)/100*8760/10^3</f>
        <v>1558.4878331999998</v>
      </c>
      <c r="BP23" s="40">
        <f>BF23*VLOOKUP(BP$12,別紙!$B$4:$E$10,MATCH("設備利用率",別紙!$B$4:$E$4,0),0)/100*8760/10^3</f>
        <v>4496.4712956000012</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6054.9591288000011</v>
      </c>
      <c r="BV23" s="42"/>
      <c r="BW23" s="38" t="str">
        <f t="shared" si="7"/>
        <v>45431</v>
      </c>
      <c r="BX23" s="38" t="str">
        <f t="shared" si="8"/>
        <v>美郷町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21136.188221569151</v>
      </c>
      <c r="BZ23" s="42"/>
      <c r="CA23" s="38" t="str">
        <f t="shared" si="9"/>
        <v>45431</v>
      </c>
      <c r="CB23" s="38" t="str">
        <f t="shared" si="10"/>
        <v>美郷町</v>
      </c>
      <c r="CC23" s="260">
        <f t="shared" si="11"/>
        <v>7.3735520182848638E-2</v>
      </c>
      <c r="CD23" s="260">
        <f t="shared" si="1"/>
        <v>0.21273804190537168</v>
      </c>
      <c r="CE23" s="260">
        <f t="shared" si="1"/>
        <v>0</v>
      </c>
      <c r="CF23" s="260">
        <f t="shared" si="1"/>
        <v>0</v>
      </c>
      <c r="CG23" s="260">
        <f t="shared" si="1"/>
        <v>0</v>
      </c>
      <c r="CH23" s="260">
        <f t="shared" si="1"/>
        <v>0</v>
      </c>
      <c r="CI23" s="260">
        <f t="shared" si="12"/>
        <v>0.28647356208822033</v>
      </c>
      <c r="CK23" s="20" t="str">
        <f t="shared" si="13"/>
        <v>45431</v>
      </c>
      <c r="CL23" s="20" t="str">
        <f t="shared" si="14"/>
        <v>美郷町</v>
      </c>
      <c r="CM23" s="20">
        <f>VLOOKUP($CK23&amp;"_"&amp;$AZ$7,データシート1!$A:$BS,MATCH("ca_太陽光発電（10kW未満）",データシート1!$A$1:$BS$1,0),0)</f>
        <v>244</v>
      </c>
      <c r="CN23" s="20">
        <f>VLOOKUP($CK23&amp;"_"&amp;$AZ$5,データシート1!$A:$BS,MATCH("ab_家庭",データシート1!$A$1:$BS$1,0),0)</f>
        <v>2510</v>
      </c>
      <c r="CO23" s="260">
        <f t="shared" si="15"/>
        <v>9.7211155378486055E-2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36301</v>
      </c>
      <c r="AY24" s="20" t="str">
        <f>IF(IFERROR(比較地域マスタ!$Z17,"")=0,"",IFERROR(比較地域マスタ!$Z17,""))</f>
        <v>勝浦町</v>
      </c>
      <c r="BC24" s="960" t="str">
        <f t="shared" si="0"/>
        <v>36301</v>
      </c>
      <c r="BD24" s="123" t="str">
        <f t="shared" si="2"/>
        <v>勝浦町</v>
      </c>
      <c r="BE24" s="40">
        <f>VLOOKUP($BC24&amp;"_"&amp;$AZ$7,データシート1!$A:$BS,MATCH("cb_"&amp;BE$12,データシート1!$A$1:$BS$1,0),0)</f>
        <v>724.0390000000001</v>
      </c>
      <c r="BF24" s="40">
        <f>VLOOKUP($BC24&amp;"_"&amp;$AZ$7,データシート1!$A:$BS,MATCH("cb_"&amp;BF$12,データシート1!$A$1:$BS$1,0),0)</f>
        <v>2236.8999999999996</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2960.9389999999999</v>
      </c>
      <c r="BL24" s="42"/>
      <c r="BM24" s="960" t="str">
        <f t="shared" si="4"/>
        <v>36301</v>
      </c>
      <c r="BN24" s="123" t="str">
        <f t="shared" si="5"/>
        <v>勝浦町</v>
      </c>
      <c r="BO24" s="40">
        <f>BE24*VLOOKUP(BO$12,別紙!$B$4:$E$10,MATCH("設備利用率",別紙!$B$4:$E$4,0),0)/100*8760/10^3</f>
        <v>868.93368467999994</v>
      </c>
      <c r="BP24" s="40">
        <f>BF24*VLOOKUP(BP$12,別紙!$B$4:$E$10,MATCH("設備利用率",別紙!$B$4:$E$4,0),0)/100*8760/10^3</f>
        <v>2958.8818439999995</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3827.8155286799993</v>
      </c>
      <c r="BV24" s="42"/>
      <c r="BW24" s="38" t="str">
        <f t="shared" si="7"/>
        <v>36301</v>
      </c>
      <c r="BX24" s="38" t="str">
        <f t="shared" si="8"/>
        <v>勝浦町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32979.516557286079</v>
      </c>
      <c r="BZ24" s="42"/>
      <c r="CA24" s="38" t="str">
        <f t="shared" si="9"/>
        <v>36301</v>
      </c>
      <c r="CB24" s="38" t="str">
        <f t="shared" si="10"/>
        <v>勝浦町</v>
      </c>
      <c r="CC24" s="260">
        <f t="shared" si="11"/>
        <v>2.6347678055578673E-2</v>
      </c>
      <c r="CD24" s="260">
        <f t="shared" si="1"/>
        <v>8.9718775557560485E-2</v>
      </c>
      <c r="CE24" s="260">
        <f t="shared" si="1"/>
        <v>0</v>
      </c>
      <c r="CF24" s="260">
        <f t="shared" si="1"/>
        <v>0</v>
      </c>
      <c r="CG24" s="260">
        <f t="shared" si="1"/>
        <v>0</v>
      </c>
      <c r="CH24" s="260">
        <f t="shared" si="1"/>
        <v>0</v>
      </c>
      <c r="CI24" s="260">
        <f t="shared" si="12"/>
        <v>0.11606645361313915</v>
      </c>
      <c r="CK24" s="20" t="str">
        <f t="shared" si="13"/>
        <v>36301</v>
      </c>
      <c r="CL24" s="20" t="str">
        <f t="shared" si="14"/>
        <v>勝浦町</v>
      </c>
      <c r="CM24" s="20">
        <f>VLOOKUP($CK24&amp;"_"&amp;$AZ$7,データシート1!$A:$BS,MATCH("ca_太陽光発電（10kW未満）",データシート1!$A$1:$BS$1,0),0)</f>
        <v>144</v>
      </c>
      <c r="CN24" s="20">
        <f>VLOOKUP($CK24&amp;"_"&amp;$AZ$5,データシート1!$A:$BS,MATCH("ab_家庭",データシート1!$A$1:$BS$1,0),0)</f>
        <v>2168</v>
      </c>
      <c r="CO24" s="260">
        <f t="shared" si="15"/>
        <v>6.6420664206642069E-2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07564</v>
      </c>
      <c r="AY25" s="20" t="str">
        <f>IF(IFERROR(比較地域マスタ!$Z18,"")=0,"",IFERROR(比較地域マスタ!$Z18,""))</f>
        <v>飯舘村</v>
      </c>
      <c r="BC25" s="960" t="str">
        <f t="shared" si="0"/>
        <v>07564</v>
      </c>
      <c r="BD25" s="123" t="str">
        <f t="shared" si="2"/>
        <v>飯舘村</v>
      </c>
      <c r="BE25" s="40">
        <f>VLOOKUP($BC25&amp;"_"&amp;$AZ$7,データシート1!$A:$BS,MATCH("cb_"&amp;BE$12,データシート1!$A$1:$BS$1,0),0)</f>
        <v>1404.3000000000002</v>
      </c>
      <c r="BF25" s="40">
        <f>VLOOKUP($BC25&amp;"_"&amp;$AZ$7,データシート1!$A:$BS,MATCH("cb_"&amp;BF$12,データシート1!$A$1:$BS$1,0),0)</f>
        <v>38577.10000000002</v>
      </c>
      <c r="BG25" s="40">
        <f>VLOOKUP($BC25&amp;"_"&amp;$AZ$7,データシート1!$A:$BS,MATCH("cb_"&amp;BG$12,データシート1!$A$1:$BS$1,0),0)</f>
        <v>6460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46441.400000000023</v>
      </c>
      <c r="BL25" s="42"/>
      <c r="BM25" s="960" t="str">
        <f t="shared" si="4"/>
        <v>07564</v>
      </c>
      <c r="BN25" s="123" t="str">
        <f t="shared" si="5"/>
        <v>飯舘村</v>
      </c>
      <c r="BO25" s="40">
        <f>BE25*VLOOKUP(BO$12,別紙!$B$4:$E$10,MATCH("設備利用率",別紙!$B$4:$E$4,0),0)/100*8760/10^3</f>
        <v>1685.3285159999998</v>
      </c>
      <c r="BP25" s="40">
        <f>BF25*VLOOKUP(BP$12,別紙!$B$4:$E$10,MATCH("設備利用率",別紙!$B$4:$E$4,0),0)/100*8760/10^3</f>
        <v>51028.244796000028</v>
      </c>
      <c r="BQ25" s="40">
        <f>BG25*VLOOKUP(BQ$12,別紙!$B$4:$E$10,MATCH("設備利用率",別紙!$B$4:$E$4,0),0)/100*8760/10^3</f>
        <v>14034.220799999999</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66747.794112000032</v>
      </c>
      <c r="BV25" s="42"/>
      <c r="BW25" s="38" t="str">
        <f t="shared" si="7"/>
        <v>07564</v>
      </c>
      <c r="BX25" s="38" t="str">
        <f t="shared" si="8"/>
        <v>飯舘村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15550.023999444031</v>
      </c>
      <c r="BZ25" s="42"/>
      <c r="CA25" s="38" t="str">
        <f t="shared" si="9"/>
        <v>07564</v>
      </c>
      <c r="CB25" s="38" t="str">
        <f t="shared" si="10"/>
        <v>飯舘村</v>
      </c>
      <c r="CC25" s="260">
        <f t="shared" si="11"/>
        <v>0.10838108777582957</v>
      </c>
      <c r="CD25" s="260">
        <f t="shared" si="1"/>
        <v>3.2815540862074855</v>
      </c>
      <c r="CE25" s="260">
        <f t="shared" si="1"/>
        <v>0.90252084501617313</v>
      </c>
      <c r="CF25" s="260">
        <f t="shared" si="1"/>
        <v>0</v>
      </c>
      <c r="CG25" s="260">
        <f t="shared" si="1"/>
        <v>0</v>
      </c>
      <c r="CH25" s="260">
        <f t="shared" si="1"/>
        <v>0</v>
      </c>
      <c r="CI25" s="260">
        <f t="shared" si="12"/>
        <v>4.2924560189994887</v>
      </c>
      <c r="CK25" s="20" t="str">
        <f t="shared" si="13"/>
        <v>07564</v>
      </c>
      <c r="CL25" s="20" t="str">
        <f t="shared" si="14"/>
        <v>飯舘村</v>
      </c>
      <c r="CM25" s="20">
        <f>VLOOKUP($CK25&amp;"_"&amp;$AZ$7,データシート1!$A:$BS,MATCH("ca_太陽光発電（10kW未満）",データシート1!$A$1:$BS$1,0),0)</f>
        <v>248</v>
      </c>
      <c r="CN25" s="20">
        <f>VLOOKUP($CK25&amp;"_"&amp;$AZ$5,データシート1!$A:$BS,MATCH("ab_家庭",データシート1!$A$1:$BS$1,0),0)</f>
        <v>1811</v>
      </c>
      <c r="CO25" s="260">
        <f t="shared" si="15"/>
        <v>0.13694091662065158</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39387</v>
      </c>
      <c r="AY26" s="20" t="str">
        <f>IF(IFERROR(比較地域マスタ!$Z19,"")=0,"",IFERROR(比較地域マスタ!$Z19,""))</f>
        <v>仁淀川町</v>
      </c>
      <c r="BC26" s="960" t="str">
        <f t="shared" si="0"/>
        <v>39387</v>
      </c>
      <c r="BD26" s="123" t="str">
        <f t="shared" si="2"/>
        <v>仁淀川町</v>
      </c>
      <c r="BE26" s="40">
        <f>VLOOKUP($BC26&amp;"_"&amp;$AZ$7,データシート1!$A:$BS,MATCH("cb_"&amp;BE$12,データシート1!$A$1:$BS$1,0),0)</f>
        <v>513.81500000000005</v>
      </c>
      <c r="BF26" s="40">
        <f>VLOOKUP($BC26&amp;"_"&amp;$AZ$7,データシート1!$A:$BS,MATCH("cb_"&amp;BF$12,データシート1!$A$1:$BS$1,0),0)</f>
        <v>543.71</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1057.5250000000001</v>
      </c>
      <c r="BL26" s="42"/>
      <c r="BM26" s="960" t="str">
        <f t="shared" si="4"/>
        <v>39387</v>
      </c>
      <c r="BN26" s="123" t="str">
        <f t="shared" si="5"/>
        <v>仁淀川町</v>
      </c>
      <c r="BO26" s="40">
        <f>BE26*VLOOKUP(BO$12,別紙!$B$4:$E$10,MATCH("設備利用率",別紙!$B$4:$E$4,0),0)/100*8760/10^3</f>
        <v>616.63965780000001</v>
      </c>
      <c r="BP26" s="40">
        <f>BF26*VLOOKUP(BP$12,別紙!$B$4:$E$10,MATCH("設備利用率",別紙!$B$4:$E$4,0),0)/100*8760/10^3</f>
        <v>719.19783960000007</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1335.8374974000001</v>
      </c>
      <c r="BV26" s="42"/>
      <c r="BW26" s="38" t="str">
        <f t="shared" si="7"/>
        <v>39387</v>
      </c>
      <c r="BX26" s="38" t="str">
        <f t="shared" si="8"/>
        <v>仁淀川町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25975.295783933041</v>
      </c>
      <c r="BZ26" s="42"/>
      <c r="CA26" s="38" t="str">
        <f t="shared" si="9"/>
        <v>39387</v>
      </c>
      <c r="CB26" s="38" t="str">
        <f t="shared" si="10"/>
        <v>仁淀川町</v>
      </c>
      <c r="CC26" s="260">
        <f t="shared" si="11"/>
        <v>2.3739466257836458E-2</v>
      </c>
      <c r="CD26" s="260">
        <f t="shared" si="1"/>
        <v>2.7687763234051727E-2</v>
      </c>
      <c r="CE26" s="260">
        <f t="shared" si="1"/>
        <v>0</v>
      </c>
      <c r="CF26" s="260">
        <f t="shared" si="1"/>
        <v>0</v>
      </c>
      <c r="CG26" s="260">
        <f t="shared" si="1"/>
        <v>0</v>
      </c>
      <c r="CH26" s="260">
        <f t="shared" si="1"/>
        <v>0</v>
      </c>
      <c r="CI26" s="260">
        <f t="shared" si="12"/>
        <v>5.1427229491888181E-2</v>
      </c>
      <c r="CK26" s="20" t="str">
        <f t="shared" si="13"/>
        <v>39387</v>
      </c>
      <c r="CL26" s="20" t="str">
        <f t="shared" si="14"/>
        <v>仁淀川町</v>
      </c>
      <c r="CM26" s="20">
        <f>VLOOKUP($CK26&amp;"_"&amp;$AZ$7,データシート1!$A:$BS,MATCH("ca_太陽光発電（10kW未満）",データシート1!$A$1:$BS$1,0),0)</f>
        <v>102</v>
      </c>
      <c r="CN26" s="20">
        <f>VLOOKUP($CK26&amp;"_"&amp;$AZ$5,データシート1!$A:$BS,MATCH("ab_家庭",データシート1!$A$1:$BS$1,0),0)</f>
        <v>2825</v>
      </c>
      <c r="CO26" s="260">
        <f t="shared" si="15"/>
        <v>3.6106194690265485E-2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01427</v>
      </c>
      <c r="AY27" s="20" t="str">
        <f>IF(IFERROR(比較地域マスタ!$Z20,"")=0,"",IFERROR(比較地域マスタ!$Z20,""))</f>
        <v>由仁町</v>
      </c>
      <c r="BC27" s="960" t="str">
        <f t="shared" si="0"/>
        <v>01427</v>
      </c>
      <c r="BD27" s="123" t="str">
        <f t="shared" si="2"/>
        <v>由仁町</v>
      </c>
      <c r="BE27" s="40">
        <f>VLOOKUP($BC27&amp;"_"&amp;$AZ$7,データシート1!$A:$BS,MATCH("cb_"&amp;BE$12,データシート1!$A$1:$BS$1,0),0)</f>
        <v>734.91400000000056</v>
      </c>
      <c r="BF27" s="40">
        <f>VLOOKUP($BC27&amp;"_"&amp;$AZ$7,データシート1!$A:$BS,MATCH("cb_"&amp;BF$12,データシート1!$A$1:$BS$1,0),0)</f>
        <v>3030.4</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3765.3140000000008</v>
      </c>
      <c r="BL27" s="42"/>
      <c r="BM27" s="960" t="str">
        <f t="shared" si="4"/>
        <v>01427</v>
      </c>
      <c r="BN27" s="123" t="str">
        <f t="shared" si="5"/>
        <v>由仁町</v>
      </c>
      <c r="BO27" s="40">
        <f>BE27*VLOOKUP(BO$12,別紙!$B$4:$E$10,MATCH("設備利用率",別紙!$B$4:$E$4,0),0)/100*8760/10^3</f>
        <v>881.98498968000058</v>
      </c>
      <c r="BP27" s="40">
        <f>BF27*VLOOKUP(BP$12,別紙!$B$4:$E$10,MATCH("設備利用率",別紙!$B$4:$E$4,0),0)/100*8760/10^3</f>
        <v>4008.491904</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4890.476893680001</v>
      </c>
      <c r="BV27" s="42"/>
      <c r="BW27" s="38" t="str">
        <f t="shared" si="7"/>
        <v>01427</v>
      </c>
      <c r="BX27" s="38" t="str">
        <f t="shared" si="8"/>
        <v>由仁町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27873.571619359602</v>
      </c>
      <c r="BZ27" s="42"/>
      <c r="CA27" s="38" t="str">
        <f t="shared" si="9"/>
        <v>01427</v>
      </c>
      <c r="CB27" s="38" t="str">
        <f t="shared" si="10"/>
        <v>由仁町</v>
      </c>
      <c r="CC27" s="260">
        <f t="shared" si="11"/>
        <v>3.1642338546503938E-2</v>
      </c>
      <c r="CD27" s="260">
        <f t="shared" si="1"/>
        <v>0.14380976929472147</v>
      </c>
      <c r="CE27" s="260">
        <f t="shared" si="1"/>
        <v>0</v>
      </c>
      <c r="CF27" s="260">
        <f t="shared" si="1"/>
        <v>0</v>
      </c>
      <c r="CG27" s="260">
        <f t="shared" si="1"/>
        <v>0</v>
      </c>
      <c r="CH27" s="260">
        <f t="shared" si="1"/>
        <v>0</v>
      </c>
      <c r="CI27" s="260">
        <f t="shared" si="12"/>
        <v>0.17545210784122542</v>
      </c>
      <c r="CK27" s="20" t="str">
        <f t="shared" si="13"/>
        <v>01427</v>
      </c>
      <c r="CL27" s="20" t="str">
        <f t="shared" si="14"/>
        <v>由仁町</v>
      </c>
      <c r="CM27" s="20">
        <f>VLOOKUP($CK27&amp;"_"&amp;$AZ$7,データシート1!$A:$BS,MATCH("ca_太陽光発電（10kW未満）",データシート1!$A$1:$BS$1,0),0)</f>
        <v>102</v>
      </c>
      <c r="CN27" s="20">
        <f>VLOOKUP($CK27&amp;"_"&amp;$AZ$5,データシート1!$A:$BS,MATCH("ab_家庭",データシート1!$A$1:$BS$1,0),0)</f>
        <v>2380</v>
      </c>
      <c r="CO27" s="260">
        <f t="shared" si="15"/>
        <v>4.2857142857142858E-2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01370</v>
      </c>
      <c r="AY28" s="20" t="str">
        <f>IF(IFERROR(比較地域マスタ!$Z21,"")=0,"",IFERROR(比較地域マスタ!$Z21,""))</f>
        <v>今金町</v>
      </c>
      <c r="BC28" s="960" t="str">
        <f t="shared" si="0"/>
        <v>01370</v>
      </c>
      <c r="BD28" s="123" t="str">
        <f t="shared" si="2"/>
        <v>今金町</v>
      </c>
      <c r="BE28" s="40">
        <f>VLOOKUP($BC28&amp;"_"&amp;$AZ$7,データシート1!$A:$BS,MATCH("cb_"&amp;BE$12,データシート1!$A$1:$BS$1,0),0)</f>
        <v>136.5</v>
      </c>
      <c r="BF28" s="40">
        <f>VLOOKUP($BC28&amp;"_"&amp;$AZ$7,データシート1!$A:$BS,MATCH("cb_"&amp;BF$12,データシート1!$A$1:$BS$1,0),0)</f>
        <v>30.4</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166.9</v>
      </c>
      <c r="BL28" s="42"/>
      <c r="BM28" s="960" t="str">
        <f t="shared" si="4"/>
        <v>01370</v>
      </c>
      <c r="BN28" s="123" t="str">
        <f t="shared" si="5"/>
        <v>今金町</v>
      </c>
      <c r="BO28" s="40">
        <f>BE28*VLOOKUP(BO$12,別紙!$B$4:$E$10,MATCH("設備利用率",別紙!$B$4:$E$4,0),0)/100*8760/10^3</f>
        <v>163.81637999999998</v>
      </c>
      <c r="BP28" s="40">
        <f>BF28*VLOOKUP(BP$12,別紙!$B$4:$E$10,MATCH("設備利用率",別紙!$B$4:$E$4,0),0)/100*8760/10^3</f>
        <v>40.211903999999997</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204.02828399999999</v>
      </c>
      <c r="BV28" s="42"/>
      <c r="BW28" s="38" t="str">
        <f t="shared" si="7"/>
        <v>01370</v>
      </c>
      <c r="BX28" s="38" t="str">
        <f t="shared" si="8"/>
        <v>今金町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21349.182341609921</v>
      </c>
      <c r="BZ28" s="42"/>
      <c r="CA28" s="38" t="str">
        <f t="shared" si="9"/>
        <v>01370</v>
      </c>
      <c r="CB28" s="38" t="str">
        <f t="shared" si="10"/>
        <v>今金町</v>
      </c>
      <c r="CC28" s="260">
        <f t="shared" si="11"/>
        <v>7.6731922271664268E-3</v>
      </c>
      <c r="CD28" s="260">
        <f t="shared" si="1"/>
        <v>1.8835336808954181E-3</v>
      </c>
      <c r="CE28" s="260">
        <f t="shared" si="1"/>
        <v>0</v>
      </c>
      <c r="CF28" s="260">
        <f t="shared" si="1"/>
        <v>0</v>
      </c>
      <c r="CG28" s="260">
        <f t="shared" si="1"/>
        <v>0</v>
      </c>
      <c r="CH28" s="260">
        <f t="shared" si="1"/>
        <v>0</v>
      </c>
      <c r="CI28" s="260">
        <f t="shared" si="12"/>
        <v>9.5567259080618448E-3</v>
      </c>
      <c r="CK28" s="20" t="str">
        <f t="shared" si="13"/>
        <v>01370</v>
      </c>
      <c r="CL28" s="20" t="str">
        <f t="shared" si="14"/>
        <v>今金町</v>
      </c>
      <c r="CM28" s="20">
        <f>VLOOKUP($CK28&amp;"_"&amp;$AZ$7,データシート1!$A:$BS,MATCH("ca_太陽光発電（10kW未満）",データシート1!$A$1:$BS$1,0),0)</f>
        <v>22</v>
      </c>
      <c r="CN28" s="20">
        <f>VLOOKUP($CK28&amp;"_"&amp;$AZ$5,データシート1!$A:$BS,MATCH("ab_家庭",データシート1!$A$1:$BS$1,0),0)</f>
        <v>2490</v>
      </c>
      <c r="CO28" s="260">
        <f t="shared" si="15"/>
        <v>8.8353413654618466E-3</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06322</v>
      </c>
      <c r="AY29" s="20" t="str">
        <f>IF(IFERROR(比較地域マスタ!$Z22,"")=0,"",IFERROR(比較地域マスタ!$Z22,""))</f>
        <v>西川町</v>
      </c>
      <c r="BC29" s="960" t="str">
        <f t="shared" si="0"/>
        <v>06322</v>
      </c>
      <c r="BD29" s="123" t="str">
        <f t="shared" si="2"/>
        <v>西川町</v>
      </c>
      <c r="BE29" s="40">
        <f>VLOOKUP($BC29&amp;"_"&amp;$AZ$7,データシート1!$A:$BS,MATCH("cb_"&amp;BE$12,データシート1!$A$1:$BS$1,0),0)</f>
        <v>175</v>
      </c>
      <c r="BF29" s="40">
        <f>VLOOKUP($BC29&amp;"_"&amp;$AZ$7,データシート1!$A:$BS,MATCH("cb_"&amp;BF$12,データシート1!$A$1:$BS$1,0),0)</f>
        <v>32.6</v>
      </c>
      <c r="BG29" s="40">
        <f>VLOOKUP($BC29&amp;"_"&amp;$AZ$7,データシート1!$A:$BS,MATCH("cb_"&amp;BG$12,データシート1!$A$1:$BS$1,0),0)</f>
        <v>0</v>
      </c>
      <c r="BH29" s="40">
        <f>VLOOKUP($BC29&amp;"_"&amp;$AZ$7,データシート1!$A:$BS,MATCH("cb_"&amp;BH$12,データシート1!$A$1:$BS$1,0),0)</f>
        <v>49.4</v>
      </c>
      <c r="BI29" s="40">
        <f>VLOOKUP($BC29&amp;"_"&amp;$AZ$7,データシート1!$A:$BS,MATCH("cb_"&amp;BI$12,データシート1!$A$1:$BS$1,0),0)</f>
        <v>0</v>
      </c>
      <c r="BJ29" s="40">
        <f>VLOOKUP($BC29&amp;"_"&amp;$AZ$7,データシート1!$A:$BS,MATCH("cb_"&amp;BJ$12,データシート1!$A$1:$BS$1,0),0)</f>
        <v>0</v>
      </c>
      <c r="BK29" s="40">
        <f t="shared" si="3"/>
        <v>257</v>
      </c>
      <c r="BL29" s="42"/>
      <c r="BM29" s="960" t="str">
        <f t="shared" si="4"/>
        <v>06322</v>
      </c>
      <c r="BN29" s="123" t="str">
        <f t="shared" si="5"/>
        <v>西川町</v>
      </c>
      <c r="BO29" s="40">
        <f>BE29*VLOOKUP(BO$12,別紙!$B$4:$E$10,MATCH("設備利用率",別紙!$B$4:$E$4,0),0)/100*8760/10^3</f>
        <v>210.02099999999999</v>
      </c>
      <c r="BP29" s="40">
        <f>BF29*VLOOKUP(BP$12,別紙!$B$4:$E$10,MATCH("設備利用率",別紙!$B$4:$E$4,0),0)/100*8760/10^3</f>
        <v>43.121976000000004</v>
      </c>
      <c r="BQ29" s="40">
        <f>BG29*VLOOKUP(BQ$12,別紙!$B$4:$E$10,MATCH("設備利用率",別紙!$B$4:$E$4,0),0)/100*8760/10^3</f>
        <v>0</v>
      </c>
      <c r="BR29" s="40">
        <f>BH29*VLOOKUP(BR$12,別紙!$B$4:$E$10,MATCH("設備利用率",別紙!$B$4:$E$4,0),0)/100*8760/10^3</f>
        <v>259.64639999999997</v>
      </c>
      <c r="BS29" s="40">
        <f>BI29*VLOOKUP(BS$12,別紙!$B$4:$E$10,MATCH("設備利用率",別紙!$B$4:$E$4,0),0)/100*8760/10^3</f>
        <v>0</v>
      </c>
      <c r="BT29" s="40">
        <f>BJ29*VLOOKUP(BT$12,別紙!$B$4:$E$10,MATCH("設備利用率",別紙!$B$4:$E$4,0),0)/100*8760/10^3</f>
        <v>0</v>
      </c>
      <c r="BU29" s="40">
        <f t="shared" si="6"/>
        <v>512.78937599999995</v>
      </c>
      <c r="BV29" s="42"/>
      <c r="BW29" s="38" t="str">
        <f t="shared" si="7"/>
        <v>06322</v>
      </c>
      <c r="BX29" s="38" t="str">
        <f t="shared" si="8"/>
        <v>西川町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20351.506367514477</v>
      </c>
      <c r="BZ29" s="42"/>
      <c r="CA29" s="38" t="str">
        <f t="shared" si="9"/>
        <v>06322</v>
      </c>
      <c r="CB29" s="38" t="str">
        <f t="shared" si="10"/>
        <v>西川町</v>
      </c>
      <c r="CC29" s="260">
        <f t="shared" si="11"/>
        <v>1.0319678367162056E-2</v>
      </c>
      <c r="CD29" s="260">
        <f t="shared" ref="CD29:CD60" si="16">BP29/$BY29</f>
        <v>2.1188591753990385E-3</v>
      </c>
      <c r="CE29" s="260">
        <f t="shared" ref="CE29:CE60" si="17">BQ29/$BY29</f>
        <v>0</v>
      </c>
      <c r="CF29" s="260">
        <f t="shared" ref="CF29:CF60" si="18">BR29/$BY29</f>
        <v>1.2758092463094195E-2</v>
      </c>
      <c r="CG29" s="260">
        <f t="shared" ref="CG29:CG60" si="19">BS29/$BY29</f>
        <v>0</v>
      </c>
      <c r="CH29" s="260">
        <f t="shared" ref="CH29:CH60" si="20">BT29/$BY29</f>
        <v>0</v>
      </c>
      <c r="CI29" s="260">
        <f t="shared" si="12"/>
        <v>2.519663000565529E-2</v>
      </c>
      <c r="CK29" s="20" t="str">
        <f t="shared" si="13"/>
        <v>06322</v>
      </c>
      <c r="CL29" s="20" t="str">
        <f t="shared" si="14"/>
        <v>西川町</v>
      </c>
      <c r="CM29" s="20">
        <f>VLOOKUP($CK29&amp;"_"&amp;$AZ$7,データシート1!$A:$BS,MATCH("ca_太陽光発電（10kW未満）",データシート1!$A$1:$BS$1,0),0)</f>
        <v>36</v>
      </c>
      <c r="CN29" s="20">
        <f>VLOOKUP($CK29&amp;"_"&amp;$AZ$5,データシート1!$A:$BS,MATCH("ab_家庭",データシート1!$A$1:$BS$1,0),0)</f>
        <v>1815</v>
      </c>
      <c r="CO29" s="260">
        <f t="shared" si="15"/>
        <v>1.9834710743801654E-2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07505</v>
      </c>
      <c r="AY30" s="20" t="str">
        <f>IF(IFERROR(比較地域マスタ!$Z23,"")=0,"",IFERROR(比較地域マスタ!$Z23,""))</f>
        <v>古殿町</v>
      </c>
      <c r="BC30" s="960" t="str">
        <f t="shared" si="0"/>
        <v>07505</v>
      </c>
      <c r="BD30" s="123" t="str">
        <f t="shared" si="2"/>
        <v>古殿町</v>
      </c>
      <c r="BE30" s="40">
        <f>VLOOKUP($BC30&amp;"_"&amp;$AZ$7,データシート1!$A:$BS,MATCH("cb_"&amp;BE$12,データシート1!$A$1:$BS$1,0),0)</f>
        <v>450.90000000000003</v>
      </c>
      <c r="BF30" s="40">
        <f>VLOOKUP($BC30&amp;"_"&amp;$AZ$7,データシート1!$A:$BS,MATCH("cb_"&amp;BF$12,データシート1!$A$1:$BS$1,0),0)</f>
        <v>1127.2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1578.1000000000001</v>
      </c>
      <c r="BL30" s="42"/>
      <c r="BM30" s="960" t="str">
        <f t="shared" si="4"/>
        <v>07505</v>
      </c>
      <c r="BN30" s="123" t="str">
        <f t="shared" si="5"/>
        <v>古殿町</v>
      </c>
      <c r="BO30" s="40">
        <f>BE30*VLOOKUP(BO$12,別紙!$B$4:$E$10,MATCH("設備利用率",別紙!$B$4:$E$4,0),0)/100*8760/10^3</f>
        <v>541.13410799999997</v>
      </c>
      <c r="BP30" s="40">
        <f>BF30*VLOOKUP(BP$12,別紙!$B$4:$E$10,MATCH("設備利用率",別紙!$B$4:$E$4,0),0)/100*8760/10^3</f>
        <v>1491.0150719999999</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2032.1491799999999</v>
      </c>
      <c r="BV30" s="42"/>
      <c r="BW30" s="38" t="str">
        <f t="shared" si="7"/>
        <v>07505</v>
      </c>
      <c r="BX30" s="38" t="str">
        <f t="shared" si="8"/>
        <v>古殿町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25961.909350312435</v>
      </c>
      <c r="BZ30" s="42"/>
      <c r="CA30" s="38" t="str">
        <f t="shared" si="9"/>
        <v>07505</v>
      </c>
      <c r="CB30" s="38" t="str">
        <f t="shared" si="10"/>
        <v>古殿町</v>
      </c>
      <c r="CC30" s="260">
        <f t="shared" si="11"/>
        <v>2.0843386389587243E-2</v>
      </c>
      <c r="CD30" s="260">
        <f t="shared" si="16"/>
        <v>5.7430871199850964E-2</v>
      </c>
      <c r="CE30" s="260">
        <f t="shared" si="17"/>
        <v>0</v>
      </c>
      <c r="CF30" s="260">
        <f t="shared" si="18"/>
        <v>0</v>
      </c>
      <c r="CG30" s="260">
        <f t="shared" si="19"/>
        <v>0</v>
      </c>
      <c r="CH30" s="260">
        <f t="shared" si="20"/>
        <v>0</v>
      </c>
      <c r="CI30" s="260">
        <f t="shared" si="12"/>
        <v>7.8274257589438206E-2</v>
      </c>
      <c r="CK30" s="20" t="str">
        <f t="shared" si="13"/>
        <v>07505</v>
      </c>
      <c r="CL30" s="20" t="str">
        <f t="shared" si="14"/>
        <v>古殿町</v>
      </c>
      <c r="CM30" s="20">
        <f>VLOOKUP($CK30&amp;"_"&amp;$AZ$7,データシート1!$A:$BS,MATCH("ca_太陽光発電（10kW未満）",データシート1!$A$1:$BS$1,0),0)</f>
        <v>89</v>
      </c>
      <c r="CN30" s="20">
        <f>VLOOKUP($CK30&amp;"_"&amp;$AZ$5,データシート1!$A:$BS,MATCH("ab_家庭",データシート1!$A$1:$BS$1,0),0)</f>
        <v>1710</v>
      </c>
      <c r="CO30" s="260">
        <f t="shared" si="15"/>
        <v>5.2046783625730994E-2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01552</v>
      </c>
      <c r="AY31" s="20" t="str">
        <f>IF(IFERROR(比較地域マスタ!$Z24,"")=0,"",IFERROR(比較地域マスタ!$Z24,""))</f>
        <v>佐呂間町</v>
      </c>
      <c r="BC31" s="960" t="str">
        <f t="shared" si="0"/>
        <v>01552</v>
      </c>
      <c r="BD31" s="123" t="str">
        <f t="shared" si="2"/>
        <v>佐呂間町</v>
      </c>
      <c r="BE31" s="40">
        <f>VLOOKUP($BC31&amp;"_"&amp;$AZ$7,データシート1!$A:$BS,MATCH("cb_"&amp;BE$12,データシート1!$A$1:$BS$1,0),0)</f>
        <v>891.23400000000038</v>
      </c>
      <c r="BF31" s="40">
        <f>VLOOKUP($BC31&amp;"_"&amp;$AZ$7,データシート1!$A:$BS,MATCH("cb_"&amp;BF$12,データシート1!$A$1:$BS$1,0),0)</f>
        <v>6159.1</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7050.3340000000007</v>
      </c>
      <c r="BL31" s="42"/>
      <c r="BM31" s="960" t="str">
        <f t="shared" si="4"/>
        <v>01552</v>
      </c>
      <c r="BN31" s="123" t="str">
        <f t="shared" si="5"/>
        <v>佐呂間町</v>
      </c>
      <c r="BO31" s="40">
        <f>BE31*VLOOKUP(BO$12,別紙!$B$4:$E$10,MATCH("設備利用率",別紙!$B$4:$E$4,0),0)/100*8760/10^3</f>
        <v>1069.5877480800002</v>
      </c>
      <c r="BP31" s="40">
        <f>BF31*VLOOKUP(BP$12,別紙!$B$4:$E$10,MATCH("設備利用率",別紙!$B$4:$E$4,0),0)/100*8760/10^3</f>
        <v>8147.0111160000006</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9216.5988640800006</v>
      </c>
      <c r="BV31" s="42"/>
      <c r="BW31" s="38" t="str">
        <f t="shared" si="7"/>
        <v>01552</v>
      </c>
      <c r="BX31" s="38" t="str">
        <f t="shared" si="8"/>
        <v>佐呂間町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54370.231152491309</v>
      </c>
      <c r="BZ31" s="42"/>
      <c r="CA31" s="38" t="str">
        <f t="shared" si="9"/>
        <v>01552</v>
      </c>
      <c r="CB31" s="38" t="str">
        <f t="shared" si="10"/>
        <v>佐呂間町</v>
      </c>
      <c r="CC31" s="260">
        <f t="shared" si="11"/>
        <v>1.9672304594036849E-2</v>
      </c>
      <c r="CD31" s="260">
        <f t="shared" si="16"/>
        <v>0.14984323118197179</v>
      </c>
      <c r="CE31" s="260">
        <f t="shared" si="17"/>
        <v>0</v>
      </c>
      <c r="CF31" s="260">
        <f t="shared" si="18"/>
        <v>0</v>
      </c>
      <c r="CG31" s="260">
        <f t="shared" si="19"/>
        <v>0</v>
      </c>
      <c r="CH31" s="260">
        <f t="shared" si="20"/>
        <v>0</v>
      </c>
      <c r="CI31" s="260">
        <f t="shared" si="12"/>
        <v>0.16951553577600864</v>
      </c>
      <c r="CK31" s="20" t="str">
        <f t="shared" si="13"/>
        <v>01552</v>
      </c>
      <c r="CL31" s="20" t="str">
        <f t="shared" si="14"/>
        <v>佐呂間町</v>
      </c>
      <c r="CM31" s="20">
        <f>VLOOKUP($CK31&amp;"_"&amp;$AZ$7,データシート1!$A:$BS,MATCH("ca_太陽光発電（10kW未満）",データシート1!$A$1:$BS$1,0),0)</f>
        <v>133</v>
      </c>
      <c r="CN31" s="20">
        <f>VLOOKUP($CK31&amp;"_"&amp;$AZ$5,データシート1!$A:$BS,MATCH("ab_家庭",データシート1!$A$1:$BS$1,0),0)</f>
        <v>2373</v>
      </c>
      <c r="CO31" s="260">
        <f t="shared" si="15"/>
        <v>5.6047197640117993E-2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29443</v>
      </c>
      <c r="AY32" s="20" t="str">
        <f>IF(IFERROR(比較地域マスタ!$Z25,"")=0,"",IFERROR(比較地域マスタ!$Z25,""))</f>
        <v>下市町</v>
      </c>
      <c r="AZ32" s="24"/>
      <c r="BA32" s="24"/>
      <c r="BB32" s="24"/>
      <c r="BC32" s="960" t="str">
        <f t="shared" si="0"/>
        <v>29443</v>
      </c>
      <c r="BD32" s="123" t="str">
        <f t="shared" si="2"/>
        <v>下市町</v>
      </c>
      <c r="BE32" s="40">
        <f>VLOOKUP($BC32&amp;"_"&amp;$AZ$7,データシート1!$A:$BS,MATCH("cb_"&amp;BE$12,データシート1!$A$1:$BS$1,0),0)</f>
        <v>369.29999999999995</v>
      </c>
      <c r="BF32" s="40">
        <f>VLOOKUP($BC32&amp;"_"&amp;$AZ$7,データシート1!$A:$BS,MATCH("cb_"&amp;BF$12,データシート1!$A$1:$BS$1,0),0)</f>
        <v>5391.2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5760.5</v>
      </c>
      <c r="BL32" s="42"/>
      <c r="BM32" s="960" t="str">
        <f t="shared" si="4"/>
        <v>29443</v>
      </c>
      <c r="BN32" s="123" t="str">
        <f t="shared" si="5"/>
        <v>下市町</v>
      </c>
      <c r="BO32" s="40">
        <f>BE32*VLOOKUP(BO$12,別紙!$B$4:$E$10,MATCH("設備利用率",別紙!$B$4:$E$4,0),0)/100*8760/10^3</f>
        <v>443.20431599999995</v>
      </c>
      <c r="BP32" s="40">
        <f>BF32*VLOOKUP(BP$12,別紙!$B$4:$E$10,MATCH("設備利用率",別紙!$B$4:$E$4,0),0)/100*8760/10^3</f>
        <v>7131.263711999999</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7574.4680279999993</v>
      </c>
      <c r="BV32" s="42"/>
      <c r="BW32" s="38" t="str">
        <f t="shared" si="7"/>
        <v>29443</v>
      </c>
      <c r="BX32" s="38" t="str">
        <f t="shared" si="8"/>
        <v>下市町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22989.124790838847</v>
      </c>
      <c r="BZ32" s="42"/>
      <c r="CA32" s="38" t="str">
        <f t="shared" si="9"/>
        <v>29443</v>
      </c>
      <c r="CB32" s="38" t="str">
        <f t="shared" si="10"/>
        <v>下市町</v>
      </c>
      <c r="CC32" s="260">
        <f t="shared" si="11"/>
        <v>1.9278868596886153E-2</v>
      </c>
      <c r="CD32" s="260">
        <f t="shared" si="16"/>
        <v>0.31020161823828124</v>
      </c>
      <c r="CE32" s="260">
        <f t="shared" si="17"/>
        <v>0</v>
      </c>
      <c r="CF32" s="260">
        <f t="shared" si="18"/>
        <v>0</v>
      </c>
      <c r="CG32" s="260">
        <f t="shared" si="19"/>
        <v>0</v>
      </c>
      <c r="CH32" s="260">
        <f t="shared" si="20"/>
        <v>0</v>
      </c>
      <c r="CI32" s="260">
        <f t="shared" si="12"/>
        <v>0.3294804868351674</v>
      </c>
      <c r="CJ32" s="24"/>
      <c r="CK32" s="20" t="str">
        <f t="shared" si="13"/>
        <v>29443</v>
      </c>
      <c r="CL32" s="20" t="str">
        <f t="shared" si="14"/>
        <v>下市町</v>
      </c>
      <c r="CM32" s="20">
        <f>VLOOKUP($CK32&amp;"_"&amp;$AZ$7,データシート1!$A:$BS,MATCH("ca_太陽光発電（10kW未満）",データシート1!$A$1:$BS$1,0),0)</f>
        <v>85</v>
      </c>
      <c r="CN32" s="20">
        <f>VLOOKUP($CK32&amp;"_"&amp;$AZ$5,データシート1!$A:$BS,MATCH("ab_家庭",データシート1!$A$1:$BS$1,0),0)</f>
        <v>2368</v>
      </c>
      <c r="CO32" s="260">
        <f t="shared" si="15"/>
        <v>3.5895270270270271E-2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13308</v>
      </c>
      <c r="AY33" s="20" t="str">
        <f>IF(IFERROR(比較地域マスタ!$Z26,"")=0,"",IFERROR(比較地域マスタ!$Z26,""))</f>
        <v>奥多摩町</v>
      </c>
      <c r="BC33" s="960" t="str">
        <f t="shared" si="0"/>
        <v>13308</v>
      </c>
      <c r="BD33" s="123" t="str">
        <f t="shared" si="2"/>
        <v>奥多摩町</v>
      </c>
      <c r="BE33" s="40">
        <f>VLOOKUP($BC33&amp;"_"&amp;$AZ$7,データシート1!$A:$BS,MATCH("cb_"&amp;BE$12,データシート1!$A$1:$BS$1,0),0)</f>
        <v>206.2</v>
      </c>
      <c r="BF33" s="40">
        <f>VLOOKUP($BC33&amp;"_"&amp;$AZ$7,データシート1!$A:$BS,MATCH("cb_"&amp;BF$12,データシート1!$A$1:$BS$1,0),0)</f>
        <v>85.6</v>
      </c>
      <c r="BG33" s="40">
        <f>VLOOKUP($BC33&amp;"_"&amp;$AZ$7,データシート1!$A:$BS,MATCH("cb_"&amp;BG$12,データシート1!$A$1:$BS$1,0),0)</f>
        <v>0</v>
      </c>
      <c r="BH33" s="40">
        <f>VLOOKUP($BC33&amp;"_"&amp;$AZ$7,データシート1!$A:$BS,MATCH("cb_"&amp;BH$12,データシート1!$A$1:$BS$1,0),0)</f>
        <v>7</v>
      </c>
      <c r="BI33" s="40">
        <f>VLOOKUP($BC33&amp;"_"&amp;$AZ$7,データシート1!$A:$BS,MATCH("cb_"&amp;BI$12,データシート1!$A$1:$BS$1,0),0)</f>
        <v>0</v>
      </c>
      <c r="BJ33" s="40">
        <f>VLOOKUP($BC33&amp;"_"&amp;$AZ$7,データシート1!$A:$BS,MATCH("cb_"&amp;BJ$12,データシート1!$A$1:$BS$1,0),0)</f>
        <v>0</v>
      </c>
      <c r="BK33" s="40">
        <f t="shared" si="3"/>
        <v>298.79999999999995</v>
      </c>
      <c r="BL33" s="42"/>
      <c r="BM33" s="960" t="str">
        <f t="shared" si="4"/>
        <v>13308</v>
      </c>
      <c r="BN33" s="123" t="str">
        <f t="shared" si="5"/>
        <v>奥多摩町</v>
      </c>
      <c r="BO33" s="40">
        <f>BE33*VLOOKUP(BO$12,別紙!$B$4:$E$10,MATCH("設備利用率",別紙!$B$4:$E$4,0),0)/100*8760/10^3</f>
        <v>247.46474399999994</v>
      </c>
      <c r="BP33" s="40">
        <f>BF33*VLOOKUP(BP$12,別紙!$B$4:$E$10,MATCH("設備利用率",別紙!$B$4:$E$4,0),0)/100*8760/10^3</f>
        <v>113.22825599999999</v>
      </c>
      <c r="BQ33" s="40">
        <f>BG33*VLOOKUP(BQ$12,別紙!$B$4:$E$10,MATCH("設備利用率",別紙!$B$4:$E$4,0),0)/100*8760/10^3</f>
        <v>0</v>
      </c>
      <c r="BR33" s="40">
        <f>BH33*VLOOKUP(BR$12,別紙!$B$4:$E$10,MATCH("設備利用率",別紙!$B$4:$E$4,0),0)/100*8760/10^3</f>
        <v>36.792000000000002</v>
      </c>
      <c r="BS33" s="40">
        <f>BI33*VLOOKUP(BS$12,別紙!$B$4:$E$10,MATCH("設備利用率",別紙!$B$4:$E$4,0),0)/100*8760/10^3</f>
        <v>0</v>
      </c>
      <c r="BT33" s="40">
        <f>BJ33*VLOOKUP(BT$12,別紙!$B$4:$E$10,MATCH("設備利用率",別紙!$B$4:$E$4,0),0)/100*8760/10^3</f>
        <v>0</v>
      </c>
      <c r="BU33" s="40">
        <f t="shared" si="6"/>
        <v>397.4849999999999</v>
      </c>
      <c r="BV33" s="42"/>
      <c r="BW33" s="38" t="str">
        <f t="shared" si="7"/>
        <v>13308</v>
      </c>
      <c r="BX33" s="38" t="str">
        <f t="shared" si="8"/>
        <v>奥多摩町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21968.292167647996</v>
      </c>
      <c r="BZ33" s="42"/>
      <c r="CA33" s="38" t="str">
        <f t="shared" si="9"/>
        <v>13308</v>
      </c>
      <c r="CB33" s="38" t="str">
        <f t="shared" si="10"/>
        <v>奥多摩町</v>
      </c>
      <c r="CC33" s="260">
        <f t="shared" si="11"/>
        <v>1.1264632776708668E-2</v>
      </c>
      <c r="CD33" s="260">
        <f t="shared" si="16"/>
        <v>5.1541674307640367E-3</v>
      </c>
      <c r="CE33" s="260">
        <f t="shared" si="17"/>
        <v>0</v>
      </c>
      <c r="CF33" s="260">
        <f t="shared" si="18"/>
        <v>1.674777434642025E-3</v>
      </c>
      <c r="CG33" s="260">
        <f t="shared" si="19"/>
        <v>0</v>
      </c>
      <c r="CH33" s="260">
        <f t="shared" si="20"/>
        <v>0</v>
      </c>
      <c r="CI33" s="260">
        <f t="shared" si="12"/>
        <v>1.8093577642114729E-2</v>
      </c>
      <c r="CK33" s="20" t="str">
        <f t="shared" si="13"/>
        <v>13308</v>
      </c>
      <c r="CL33" s="20" t="str">
        <f t="shared" si="14"/>
        <v>奥多摩町</v>
      </c>
      <c r="CM33" s="20">
        <f>VLOOKUP($CK33&amp;"_"&amp;$AZ$7,データシート1!$A:$BS,MATCH("ca_太陽光発電（10kW未満）",データシート1!$A$1:$BS$1,0),0)</f>
        <v>48</v>
      </c>
      <c r="CN33" s="20">
        <f>VLOOKUP($CK33&amp;"_"&amp;$AZ$5,データシート1!$A:$BS,MATCH("ab_家庭",データシート1!$A$1:$BS$1,0),0)</f>
        <v>2620</v>
      </c>
      <c r="CO33" s="260">
        <f t="shared" si="15"/>
        <v>1.8320610687022901E-2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20386</v>
      </c>
      <c r="AY34" s="20" t="str">
        <f>IF(IFERROR(比較地域マスタ!$Z27,"")=0,"",IFERROR(比較地域マスタ!$Z27,""))</f>
        <v>中川村</v>
      </c>
      <c r="BC34" s="960" t="str">
        <f t="shared" si="0"/>
        <v>20386</v>
      </c>
      <c r="BD34" s="123" t="str">
        <f t="shared" si="2"/>
        <v>中川村</v>
      </c>
      <c r="BE34" s="40">
        <f>VLOOKUP($BC34&amp;"_"&amp;$AZ$7,データシート1!$A:$BS,MATCH("cb_"&amp;BE$12,データシート1!$A$1:$BS$1,0),0)</f>
        <v>1273.0999999999999</v>
      </c>
      <c r="BF34" s="40">
        <f>VLOOKUP($BC34&amp;"_"&amp;$AZ$7,データシート1!$A:$BS,MATCH("cb_"&amp;BF$12,データシート1!$A$1:$BS$1,0),0)</f>
        <v>7117.8999999999987</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8390.9999999999982</v>
      </c>
      <c r="BL34" s="42"/>
      <c r="BM34" s="960" t="str">
        <f t="shared" si="4"/>
        <v>20386</v>
      </c>
      <c r="BN34" s="123" t="str">
        <f t="shared" si="5"/>
        <v>中川村</v>
      </c>
      <c r="BO34" s="40">
        <f>BE34*VLOOKUP(BO$12,別紙!$B$4:$E$10,MATCH("設備利用率",別紙!$B$4:$E$4,0),0)/100*8760/10^3</f>
        <v>1527.8727719999999</v>
      </c>
      <c r="BP34" s="40">
        <f>BF34*VLOOKUP(BP$12,別紙!$B$4:$E$10,MATCH("設備利用率",別紙!$B$4:$E$4,0),0)/100*8760/10^3</f>
        <v>9415.2734039999978</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10943.146175999998</v>
      </c>
      <c r="BV34" s="42"/>
      <c r="BW34" s="38" t="str">
        <f t="shared" si="7"/>
        <v>20386</v>
      </c>
      <c r="BX34" s="38" t="str">
        <f t="shared" si="8"/>
        <v>中川村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17432.050235756094</v>
      </c>
      <c r="BZ34" s="42"/>
      <c r="CA34" s="38" t="str">
        <f t="shared" si="9"/>
        <v>20386</v>
      </c>
      <c r="CB34" s="38" t="str">
        <f t="shared" si="10"/>
        <v>中川村</v>
      </c>
      <c r="CC34" s="260">
        <f t="shared" si="11"/>
        <v>8.764733644847314E-2</v>
      </c>
      <c r="CD34" s="260">
        <f t="shared" si="16"/>
        <v>0.54011279663981659</v>
      </c>
      <c r="CE34" s="260">
        <f t="shared" si="17"/>
        <v>0</v>
      </c>
      <c r="CF34" s="260">
        <f t="shared" si="18"/>
        <v>0</v>
      </c>
      <c r="CG34" s="260">
        <f t="shared" si="19"/>
        <v>0</v>
      </c>
      <c r="CH34" s="260">
        <f t="shared" si="20"/>
        <v>0</v>
      </c>
      <c r="CI34" s="260">
        <f t="shared" si="12"/>
        <v>0.62776013308828971</v>
      </c>
      <c r="CK34" s="20" t="str">
        <f t="shared" si="13"/>
        <v>20386</v>
      </c>
      <c r="CL34" s="20" t="str">
        <f t="shared" si="14"/>
        <v>中川村</v>
      </c>
      <c r="CM34" s="20">
        <f>VLOOKUP($CK34&amp;"_"&amp;$AZ$7,データシート1!$A:$BS,MATCH("ca_太陽光発電（10kW未満）",データシート1!$A$1:$BS$1,0),0)</f>
        <v>263</v>
      </c>
      <c r="CN34" s="20">
        <f>VLOOKUP($CK34&amp;"_"&amp;$AZ$5,データシート1!$A:$BS,MATCH("ab_家庭",データシート1!$A$1:$BS$1,0),0)</f>
        <v>1687</v>
      </c>
      <c r="CO34" s="260">
        <f t="shared" si="15"/>
        <v>0.15589804386484885</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05303</v>
      </c>
      <c r="AY35" s="20" t="str">
        <f>IF(IFERROR(比較地域マスタ!$Z28,"")=0,"",IFERROR(比較地域マスタ!$Z28,""))</f>
        <v>小坂町</v>
      </c>
      <c r="BC35" s="960" t="str">
        <f t="shared" si="0"/>
        <v>05303</v>
      </c>
      <c r="BD35" s="123" t="str">
        <f t="shared" si="2"/>
        <v>小坂町</v>
      </c>
      <c r="BE35" s="40">
        <f>VLOOKUP($BC35&amp;"_"&amp;$AZ$7,データシート1!$A:$BS,MATCH("cb_"&amp;BE$12,データシート1!$A$1:$BS$1,0),0)</f>
        <v>239.90000000000003</v>
      </c>
      <c r="BF35" s="40">
        <f>VLOOKUP($BC35&amp;"_"&amp;$AZ$7,データシート1!$A:$BS,MATCH("cb_"&amp;BF$12,データシート1!$A$1:$BS$1,0),0)</f>
        <v>16.5</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256.40000000000003</v>
      </c>
      <c r="BL35" s="42"/>
      <c r="BM35" s="960" t="str">
        <f t="shared" si="4"/>
        <v>05303</v>
      </c>
      <c r="BN35" s="123" t="str">
        <f t="shared" si="5"/>
        <v>小坂町</v>
      </c>
      <c r="BO35" s="40">
        <f>BE35*VLOOKUP(BO$12,別紙!$B$4:$E$10,MATCH("設備利用率",別紙!$B$4:$E$4,0),0)/100*8760/10^3</f>
        <v>287.90878800000002</v>
      </c>
      <c r="BP35" s="40">
        <f>BF35*VLOOKUP(BP$12,別紙!$B$4:$E$10,MATCH("設備利用率",別紙!$B$4:$E$4,0),0)/100*8760/10^3</f>
        <v>21.82554</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309.734328</v>
      </c>
      <c r="BV35" s="42"/>
      <c r="BW35" s="38" t="str">
        <f t="shared" si="7"/>
        <v>05303</v>
      </c>
      <c r="BX35" s="38" t="str">
        <f t="shared" si="8"/>
        <v>小坂町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100625.35187703519</v>
      </c>
      <c r="BZ35" s="42"/>
      <c r="CA35" s="38" t="str">
        <f t="shared" si="9"/>
        <v>05303</v>
      </c>
      <c r="CB35" s="38" t="str">
        <f t="shared" si="10"/>
        <v>小坂町</v>
      </c>
      <c r="CC35" s="260">
        <f t="shared" si="11"/>
        <v>2.8611953412279872E-3</v>
      </c>
      <c r="CD35" s="260">
        <f t="shared" si="16"/>
        <v>2.1689901792016535E-4</v>
      </c>
      <c r="CE35" s="260">
        <f t="shared" si="17"/>
        <v>0</v>
      </c>
      <c r="CF35" s="260">
        <f t="shared" si="18"/>
        <v>0</v>
      </c>
      <c r="CG35" s="260">
        <f t="shared" si="19"/>
        <v>0</v>
      </c>
      <c r="CH35" s="260">
        <f t="shared" si="20"/>
        <v>0</v>
      </c>
      <c r="CI35" s="260">
        <f t="shared" si="12"/>
        <v>3.0780943591481526E-3</v>
      </c>
      <c r="CK35" s="20" t="str">
        <f t="shared" si="13"/>
        <v>05303</v>
      </c>
      <c r="CL35" s="20" t="str">
        <f t="shared" si="14"/>
        <v>小坂町</v>
      </c>
      <c r="CM35" s="20">
        <f>VLOOKUP($CK35&amp;"_"&amp;$AZ$7,データシート1!$A:$BS,MATCH("ca_太陽光発電（10kW未満）",データシート1!$A$1:$BS$1,0),0)</f>
        <v>49</v>
      </c>
      <c r="CN35" s="20">
        <f>VLOOKUP($CK35&amp;"_"&amp;$AZ$5,データシート1!$A:$BS,MATCH("ab_家庭",データシート1!$A$1:$BS$1,0),0)</f>
        <v>2329</v>
      </c>
      <c r="CO35" s="260">
        <f t="shared" si="15"/>
        <v>2.1039072563331901E-2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01461</v>
      </c>
      <c r="AY36" s="20" t="str">
        <f>IF(IFERROR(比較地域マスタ!$Z29,"")=0,"",IFERROR(比較地域マスタ!$Z29,""))</f>
        <v>中富良野町</v>
      </c>
      <c r="BC36" s="960" t="str">
        <f t="shared" si="0"/>
        <v>01461</v>
      </c>
      <c r="BD36" s="123" t="str">
        <f t="shared" si="2"/>
        <v>中富良野町</v>
      </c>
      <c r="BE36" s="40">
        <f>VLOOKUP($BC36&amp;"_"&amp;$AZ$7,データシート1!$A:$BS,MATCH("cb_"&amp;BE$12,データシート1!$A$1:$BS$1,0),0)</f>
        <v>367.86</v>
      </c>
      <c r="BF36" s="40">
        <f>VLOOKUP($BC36&amp;"_"&amp;$AZ$7,データシート1!$A:$BS,MATCH("cb_"&amp;BF$12,データシート1!$A$1:$BS$1,0),0)</f>
        <v>735.20000000000016</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1103.0600000000002</v>
      </c>
      <c r="BL36" s="42"/>
      <c r="BM36" s="960" t="str">
        <f t="shared" si="4"/>
        <v>01461</v>
      </c>
      <c r="BN36" s="123" t="str">
        <f t="shared" si="5"/>
        <v>中富良野町</v>
      </c>
      <c r="BO36" s="40">
        <f>BE36*VLOOKUP(BO$12,別紙!$B$4:$E$10,MATCH("設備利用率",別紙!$B$4:$E$4,0),0)/100*8760/10^3</f>
        <v>441.47614319999997</v>
      </c>
      <c r="BP36" s="40">
        <f>BF36*VLOOKUP(BP$12,別紙!$B$4:$E$10,MATCH("設備利用率",別紙!$B$4:$E$4,0),0)/100*8760/10^3</f>
        <v>972.49315200000024</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1413.9692952000003</v>
      </c>
      <c r="BV36" s="42"/>
      <c r="BW36" s="38" t="str">
        <f t="shared" si="7"/>
        <v>01461</v>
      </c>
      <c r="BX36" s="38" t="str">
        <f t="shared" si="8"/>
        <v>中富良野町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18750.141570022315</v>
      </c>
      <c r="BZ36" s="42"/>
      <c r="CA36" s="38" t="str">
        <f t="shared" si="9"/>
        <v>01461</v>
      </c>
      <c r="CB36" s="38" t="str">
        <f t="shared" si="10"/>
        <v>中富良野町</v>
      </c>
      <c r="CC36" s="260">
        <f t="shared" si="11"/>
        <v>2.3545216528169103E-2</v>
      </c>
      <c r="CD36" s="260">
        <f t="shared" si="16"/>
        <v>5.1865909831572694E-2</v>
      </c>
      <c r="CE36" s="260">
        <f t="shared" si="17"/>
        <v>0</v>
      </c>
      <c r="CF36" s="260">
        <f t="shared" si="18"/>
        <v>0</v>
      </c>
      <c r="CG36" s="260">
        <f t="shared" si="19"/>
        <v>0</v>
      </c>
      <c r="CH36" s="260">
        <f t="shared" si="20"/>
        <v>0</v>
      </c>
      <c r="CI36" s="260">
        <f t="shared" si="12"/>
        <v>7.5411126359741801E-2</v>
      </c>
      <c r="CK36" s="20" t="str">
        <f t="shared" si="13"/>
        <v>01461</v>
      </c>
      <c r="CL36" s="20" t="str">
        <f t="shared" si="14"/>
        <v>中富良野町</v>
      </c>
      <c r="CM36" s="20">
        <f>VLOOKUP($CK36&amp;"_"&amp;$AZ$7,データシート1!$A:$BS,MATCH("ca_太陽光発電（10kW未満）",データシート1!$A$1:$BS$1,0),0)</f>
        <v>60</v>
      </c>
      <c r="CN36" s="20">
        <f>VLOOKUP($CK36&amp;"_"&amp;$AZ$5,データシート1!$A:$BS,MATCH("ab_家庭",データシート1!$A$1:$BS$1,0),0)</f>
        <v>2188</v>
      </c>
      <c r="CO36" s="260">
        <f t="shared" si="15"/>
        <v>2.7422303473491772E-2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07541</v>
      </c>
      <c r="AY37" s="20" t="str">
        <f>IF(IFERROR(比較地域マスタ!$Z30,"")=0,"",IFERROR(比較地域マスタ!$Z30,""))</f>
        <v>広野町</v>
      </c>
      <c r="BC37" s="960" t="str">
        <f t="shared" si="0"/>
        <v>07541</v>
      </c>
      <c r="BD37" s="123" t="str">
        <f t="shared" si="2"/>
        <v>広野町</v>
      </c>
      <c r="BE37" s="40">
        <f>VLOOKUP($BC37&amp;"_"&amp;$AZ$7,データシート1!$A:$BS,MATCH("cb_"&amp;BE$12,データシート1!$A$1:$BS$1,0),0)</f>
        <v>762.29999999999984</v>
      </c>
      <c r="BF37" s="40">
        <f>VLOOKUP($BC37&amp;"_"&amp;$AZ$7,データシート1!$A:$BS,MATCH("cb_"&amp;BF$12,データシート1!$A$1:$BS$1,0),0)</f>
        <v>25954.900000000005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26717.200000000004</v>
      </c>
      <c r="BL37" s="42"/>
      <c r="BM37" s="960" t="str">
        <f t="shared" si="4"/>
        <v>07541</v>
      </c>
      <c r="BN37" s="123" t="str">
        <f t="shared" si="5"/>
        <v>広野町</v>
      </c>
      <c r="BO37" s="40">
        <f>BE37*VLOOKUP(BO$12,別紙!$B$4:$E$10,MATCH("設備利用率",別紙!$B$4:$E$4,0),0)/100*8760/10^3</f>
        <v>914.85147599999971</v>
      </c>
      <c r="BP37" s="40">
        <f>BF37*VLOOKUP(BP$12,別紙!$B$4:$E$10,MATCH("設備利用率",別紙!$B$4:$E$4,0),0)/100*8760/10^3</f>
        <v>34332.103524000006</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35246.955000000002</v>
      </c>
      <c r="BV37" s="42"/>
      <c r="BW37" s="38" t="str">
        <f t="shared" si="7"/>
        <v>07541</v>
      </c>
      <c r="BX37" s="38" t="str">
        <f t="shared" si="8"/>
        <v>広野町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45936.841488817736</v>
      </c>
      <c r="BZ37" s="42"/>
      <c r="CA37" s="38" t="str">
        <f t="shared" si="9"/>
        <v>07541</v>
      </c>
      <c r="CB37" s="38" t="str">
        <f t="shared" si="10"/>
        <v>広野町</v>
      </c>
      <c r="CC37" s="260">
        <f t="shared" si="11"/>
        <v>1.991541965772068E-2</v>
      </c>
      <c r="CD37" s="260">
        <f t="shared" si="16"/>
        <v>0.74737623248122886</v>
      </c>
      <c r="CE37" s="260">
        <f t="shared" si="17"/>
        <v>0</v>
      </c>
      <c r="CF37" s="260">
        <f t="shared" si="18"/>
        <v>0</v>
      </c>
      <c r="CG37" s="260">
        <f t="shared" si="19"/>
        <v>0</v>
      </c>
      <c r="CH37" s="260">
        <f t="shared" si="20"/>
        <v>0</v>
      </c>
      <c r="CI37" s="260">
        <f t="shared" si="12"/>
        <v>0.76729165213894956</v>
      </c>
      <c r="CK37" s="20" t="str">
        <f t="shared" si="13"/>
        <v>07541</v>
      </c>
      <c r="CL37" s="20" t="str">
        <f t="shared" si="14"/>
        <v>広野町</v>
      </c>
      <c r="CM37" s="20">
        <f>VLOOKUP($CK37&amp;"_"&amp;$AZ$7,データシート1!$A:$BS,MATCH("ca_太陽光発電（10kW未満）",データシート1!$A$1:$BS$1,0),0)</f>
        <v>161</v>
      </c>
      <c r="CN37" s="20">
        <f>VLOOKUP($CK37&amp;"_"&amp;$AZ$5,データシート1!$A:$BS,MATCH("ab_家庭",データシート1!$A$1:$BS$1,0),0)</f>
        <v>2236</v>
      </c>
      <c r="CO37" s="260">
        <f t="shared" si="15"/>
        <v>7.2003577817531306E-2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23427</v>
      </c>
      <c r="AY38" s="20" t="str">
        <f>IF(IFERROR(比較地域マスタ!$Z31,"")=0,"",IFERROR(比較地域マスタ!$Z31,""))</f>
        <v>飛島村</v>
      </c>
      <c r="BC38" s="960" t="str">
        <f t="shared" si="0"/>
        <v>23427</v>
      </c>
      <c r="BD38" s="123" t="str">
        <f t="shared" si="2"/>
        <v>飛島村</v>
      </c>
      <c r="BE38" s="40">
        <f>VLOOKUP($BC38&amp;"_"&amp;$AZ$7,データシート1!$A:$BS,MATCH("cb_"&amp;BE$12,データシート1!$A$1:$BS$1,0),0)</f>
        <v>1361.6999999999998</v>
      </c>
      <c r="BF38" s="40">
        <f>VLOOKUP($BC38&amp;"_"&amp;$AZ$7,データシート1!$A:$BS,MATCH("cb_"&amp;BF$12,データシート1!$A$1:$BS$1,0),0)</f>
        <v>12782.000000000002</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14143.7</v>
      </c>
      <c r="BL38" s="42"/>
      <c r="BM38" s="960" t="str">
        <f t="shared" si="4"/>
        <v>23427</v>
      </c>
      <c r="BN38" s="123" t="str">
        <f t="shared" si="5"/>
        <v>飛島村</v>
      </c>
      <c r="BO38" s="40">
        <f>BE38*VLOOKUP(BO$12,別紙!$B$4:$E$10,MATCH("設備利用率",別紙!$B$4:$E$4,0),0)/100*8760/10^3</f>
        <v>1634.2034039999996</v>
      </c>
      <c r="BP38" s="40">
        <f>BF38*VLOOKUP(BP$12,別紙!$B$4:$E$10,MATCH("設備利用率",別紙!$B$4:$E$4,0),0)/100*8760/10^3</f>
        <v>16907.518319999999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18541.721723999999</v>
      </c>
      <c r="BV38" s="42"/>
      <c r="BW38" s="38" t="str">
        <f t="shared" si="7"/>
        <v>23427</v>
      </c>
      <c r="BX38" s="38" t="str">
        <f t="shared" si="8"/>
        <v>飛島村</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193317.63313883057</v>
      </c>
      <c r="BZ38" s="42"/>
      <c r="CA38" s="38" t="str">
        <f t="shared" si="9"/>
        <v>23427</v>
      </c>
      <c r="CB38" s="38" t="str">
        <f t="shared" si="10"/>
        <v>飛島村</v>
      </c>
      <c r="CC38" s="260">
        <f t="shared" si="11"/>
        <v>8.4534627155630482E-3</v>
      </c>
      <c r="CD38" s="260">
        <f t="shared" si="16"/>
        <v>8.7459783391088328E-2</v>
      </c>
      <c r="CE38" s="260">
        <f t="shared" si="17"/>
        <v>0</v>
      </c>
      <c r="CF38" s="260">
        <f t="shared" si="18"/>
        <v>0</v>
      </c>
      <c r="CG38" s="260">
        <f t="shared" si="19"/>
        <v>0</v>
      </c>
      <c r="CH38" s="260">
        <f t="shared" si="20"/>
        <v>0</v>
      </c>
      <c r="CI38" s="260">
        <f t="shared" si="12"/>
        <v>9.5913246106651376E-2</v>
      </c>
      <c r="CK38" s="20" t="str">
        <f t="shared" si="13"/>
        <v>23427</v>
      </c>
      <c r="CL38" s="20" t="str">
        <f t="shared" si="14"/>
        <v>飛島村</v>
      </c>
      <c r="CM38" s="20">
        <f>VLOOKUP($CK38&amp;"_"&amp;$AZ$7,データシート1!$A:$BS,MATCH("ca_太陽光発電（10kW未満）",データシート1!$A$1:$BS$1,0),0)</f>
        <v>268</v>
      </c>
      <c r="CN38" s="20">
        <f>VLOOKUP($CK38&amp;"_"&amp;$AZ$5,データシート1!$A:$BS,MATCH("ab_家庭",データシート1!$A$1:$BS$1,0),0)</f>
        <v>1723</v>
      </c>
      <c r="CO38" s="260">
        <f t="shared" si="15"/>
        <v>0.1555426581543819</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01549</v>
      </c>
      <c r="AY39" s="20" t="str">
        <f>IF(IFERROR(比較地域マスタ!$Z32,"")=0,"",IFERROR(比較地域マスタ!$Z32,""))</f>
        <v>訓子府町</v>
      </c>
      <c r="BC39" s="960" t="str">
        <f t="shared" si="0"/>
        <v>01549</v>
      </c>
      <c r="BD39" s="123" t="str">
        <f t="shared" si="2"/>
        <v>訓子府町</v>
      </c>
      <c r="BE39" s="40">
        <f>VLOOKUP($BC39&amp;"_"&amp;$AZ$7,データシート1!$A:$BS,MATCH("cb_"&amp;BE$12,データシート1!$A$1:$BS$1,0),0)</f>
        <v>1148.7200000000003</v>
      </c>
      <c r="BF39" s="40">
        <f>VLOOKUP($BC39&amp;"_"&amp;$AZ$7,データシート1!$A:$BS,MATCH("cb_"&amp;BF$12,データシート1!$A$1:$BS$1,0),0)</f>
        <v>4887.3</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70.400000000000006</v>
      </c>
      <c r="BK39" s="40">
        <f t="shared" si="3"/>
        <v>6106.42</v>
      </c>
      <c r="BL39" s="42"/>
      <c r="BM39" s="960" t="str">
        <f t="shared" si="4"/>
        <v>01549</v>
      </c>
      <c r="BN39" s="123" t="str">
        <f t="shared" si="5"/>
        <v>訓子府町</v>
      </c>
      <c r="BO39" s="40">
        <f>BE39*VLOOKUP(BO$12,別紙!$B$4:$E$10,MATCH("設備利用率",別紙!$B$4:$E$4,0),0)/100*8760/10^3</f>
        <v>1378.6018464000001</v>
      </c>
      <c r="BP39" s="40">
        <f>BF39*VLOOKUP(BP$12,別紙!$B$4:$E$10,MATCH("設備利用率",別紙!$B$4:$E$4,0),0)/100*8760/10^3</f>
        <v>6464.724948</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493.36320000000001</v>
      </c>
      <c r="BU39" s="40">
        <f t="shared" si="6"/>
        <v>8336.6899943999997</v>
      </c>
      <c r="BV39" s="42"/>
      <c r="BW39" s="38" t="str">
        <f t="shared" si="7"/>
        <v>01549</v>
      </c>
      <c r="BX39" s="38" t="str">
        <f t="shared" si="8"/>
        <v>訓子府町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21541.421537369904</v>
      </c>
      <c r="BZ39" s="42"/>
      <c r="CA39" s="38" t="str">
        <f t="shared" si="9"/>
        <v>01549</v>
      </c>
      <c r="CB39" s="38" t="str">
        <f t="shared" si="10"/>
        <v>訓子府町</v>
      </c>
      <c r="CC39" s="260">
        <f t="shared" si="11"/>
        <v>6.3997719185264146E-2</v>
      </c>
      <c r="CD39" s="260">
        <f t="shared" si="16"/>
        <v>0.30010670079432972</v>
      </c>
      <c r="CE39" s="260">
        <f t="shared" si="17"/>
        <v>0</v>
      </c>
      <c r="CF39" s="260">
        <f t="shared" si="18"/>
        <v>0</v>
      </c>
      <c r="CG39" s="260">
        <f t="shared" si="19"/>
        <v>0</v>
      </c>
      <c r="CH39" s="260">
        <f t="shared" si="20"/>
        <v>2.2903001045874203E-2</v>
      </c>
      <c r="CI39" s="260">
        <f t="shared" si="12"/>
        <v>0.38700742102546803</v>
      </c>
      <c r="CK39" s="20" t="str">
        <f t="shared" si="13"/>
        <v>01549</v>
      </c>
      <c r="CL39" s="20" t="str">
        <f t="shared" si="14"/>
        <v>訓子府町</v>
      </c>
      <c r="CM39" s="20">
        <f>VLOOKUP($CK39&amp;"_"&amp;$AZ$7,データシート1!$A:$BS,MATCH("ca_太陽光発電（10kW未満）",データシート1!$A$1:$BS$1,0),0)</f>
        <v>136</v>
      </c>
      <c r="CN39" s="20">
        <f>VLOOKUP($CK39&amp;"_"&amp;$AZ$5,データシート1!$A:$BS,MATCH("ab_家庭",データシート1!$A$1:$BS$1,0),0)</f>
        <v>2088</v>
      </c>
      <c r="CO39" s="260">
        <f t="shared" si="15"/>
        <v>6.5134099616858232E-2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01602</v>
      </c>
      <c r="AY40" s="20" t="str">
        <f>IF(IFERROR(比較地域マスタ!$Z33,"")=0,"",IFERROR(比較地域マスタ!$Z33,""))</f>
        <v>平取町</v>
      </c>
      <c r="BC40" s="960" t="str">
        <f t="shared" si="0"/>
        <v>01602</v>
      </c>
      <c r="BD40" s="123" t="str">
        <f t="shared" si="2"/>
        <v>平取町</v>
      </c>
      <c r="BE40" s="40">
        <f>VLOOKUP($BC40&amp;"_"&amp;$AZ$7,データシート1!$A:$BS,MATCH("cb_"&amp;BE$12,データシート1!$A$1:$BS$1,0),0)</f>
        <v>384.80099999999993</v>
      </c>
      <c r="BF40" s="40">
        <f>VLOOKUP($BC40&amp;"_"&amp;$AZ$7,データシート1!$A:$BS,MATCH("cb_"&amp;BF$12,データシート1!$A$1:$BS$1,0),0)</f>
        <v>1466</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1850.8009999999999</v>
      </c>
      <c r="BL40" s="42"/>
      <c r="BM40" s="960" t="str">
        <f t="shared" si="4"/>
        <v>01602</v>
      </c>
      <c r="BN40" s="123" t="str">
        <f t="shared" si="5"/>
        <v>平取町</v>
      </c>
      <c r="BO40" s="40">
        <f>BE40*VLOOKUP(BO$12,別紙!$B$4:$E$10,MATCH("設備利用率",別紙!$B$4:$E$4,0),0)/100*8760/10^3</f>
        <v>461.80737611999984</v>
      </c>
      <c r="BP40" s="40">
        <f>BF40*VLOOKUP(BP$12,別紙!$B$4:$E$10,MATCH("設備利用率",別紙!$B$4:$E$4,0),0)/100*8760/10^3</f>
        <v>1939.16616</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2400.9735361200001</v>
      </c>
      <c r="BV40" s="42"/>
      <c r="BW40" s="38" t="str">
        <f t="shared" si="7"/>
        <v>01602</v>
      </c>
      <c r="BX40" s="38" t="str">
        <f t="shared" si="8"/>
        <v>平取町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21171.403601678569</v>
      </c>
      <c r="BZ40" s="42"/>
      <c r="CA40" s="38" t="str">
        <f t="shared" si="9"/>
        <v>01602</v>
      </c>
      <c r="CB40" s="38" t="str">
        <f t="shared" si="10"/>
        <v>平取町</v>
      </c>
      <c r="CC40" s="260">
        <f t="shared" si="11"/>
        <v>2.1812789780427482E-2</v>
      </c>
      <c r="CD40" s="260">
        <f t="shared" si="16"/>
        <v>9.159365134611358E-2</v>
      </c>
      <c r="CE40" s="260">
        <f t="shared" si="17"/>
        <v>0</v>
      </c>
      <c r="CF40" s="260">
        <f t="shared" si="18"/>
        <v>0</v>
      </c>
      <c r="CG40" s="260">
        <f t="shared" si="19"/>
        <v>0</v>
      </c>
      <c r="CH40" s="260">
        <f t="shared" si="20"/>
        <v>0</v>
      </c>
      <c r="CI40" s="260">
        <f t="shared" si="12"/>
        <v>0.11340644112654107</v>
      </c>
      <c r="CK40" s="20" t="str">
        <f t="shared" si="13"/>
        <v>01602</v>
      </c>
      <c r="CL40" s="20" t="str">
        <f t="shared" si="14"/>
        <v>平取町</v>
      </c>
      <c r="CM40" s="20">
        <f>VLOOKUP($CK40&amp;"_"&amp;$AZ$7,データシート1!$A:$BS,MATCH("ca_太陽光発電（10kW未満）",データシート1!$A$1:$BS$1,0),0)</f>
        <v>65</v>
      </c>
      <c r="CN40" s="20">
        <f>VLOOKUP($CK40&amp;"_"&amp;$AZ$5,データシート1!$A:$BS,MATCH("ab_家庭",データシート1!$A$1:$BS$1,0),0)</f>
        <v>2414</v>
      </c>
      <c r="CO40" s="260">
        <f t="shared" si="15"/>
        <v>2.6926263463131733E-2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39424</v>
      </c>
      <c r="AY41" s="20" t="str">
        <f>IF(IFERROR(比較地域マスタ!$Z34,"")=0,"",IFERROR(比較地域マスタ!$Z34,""))</f>
        <v>大月町</v>
      </c>
      <c r="BC41" s="960" t="str">
        <f t="shared" si="0"/>
        <v>39424</v>
      </c>
      <c r="BD41" s="123" t="str">
        <f t="shared" si="2"/>
        <v>大月町</v>
      </c>
      <c r="BE41" s="40">
        <f>VLOOKUP($BC41&amp;"_"&amp;$AZ$7,データシート1!$A:$BS,MATCH("cb_"&amp;BE$12,データシート1!$A$1:$BS$1,0),0)</f>
        <v>543.85800000000006</v>
      </c>
      <c r="BF41" s="40">
        <f>VLOOKUP($BC41&amp;"_"&amp;$AZ$7,データシート1!$A:$BS,MATCH("cb_"&amp;BF$12,データシート1!$A$1:$BS$1,0),0)</f>
        <v>7531.4</v>
      </c>
      <c r="BG41" s="40">
        <f>VLOOKUP($BC41&amp;"_"&amp;$AZ$7,データシート1!$A:$BS,MATCH("cb_"&amp;BG$12,データシート1!$A$1:$BS$1,0),0)</f>
        <v>45475.199999999997</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53550.457999999999</v>
      </c>
      <c r="BL41" s="42"/>
      <c r="BM41" s="960" t="str">
        <f t="shared" si="4"/>
        <v>39424</v>
      </c>
      <c r="BN41" s="123" t="str">
        <f t="shared" si="5"/>
        <v>大月町</v>
      </c>
      <c r="BO41" s="40">
        <f>BE41*VLOOKUP(BO$12,別紙!$B$4:$E$10,MATCH("設備利用率",別紙!$B$4:$E$4,0),0)/100*8760/10^3</f>
        <v>652.69486296000002</v>
      </c>
      <c r="BP41" s="40">
        <f>BF41*VLOOKUP(BP$12,別紙!$B$4:$E$10,MATCH("設備利用率",別紙!$B$4:$E$4,0),0)/100*8760/10^3</f>
        <v>9962.2346639999996</v>
      </c>
      <c r="BQ41" s="40">
        <f>BG41*VLOOKUP(BQ$12,別紙!$B$4:$E$10,MATCH("設備利用率",別紙!$B$4:$E$4,0),0)/100*8760/10^3</f>
        <v>98793.962495999993</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109408.89202295999</v>
      </c>
      <c r="BV41" s="42"/>
      <c r="BW41" s="38" t="str">
        <f t="shared" si="7"/>
        <v>39424</v>
      </c>
      <c r="BX41" s="38" t="str">
        <f t="shared" si="8"/>
        <v>大月町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19241.912653713847</v>
      </c>
      <c r="BZ41" s="42"/>
      <c r="CA41" s="38" t="str">
        <f t="shared" si="9"/>
        <v>39424</v>
      </c>
      <c r="CB41" s="38" t="str">
        <f t="shared" si="10"/>
        <v>大月町</v>
      </c>
      <c r="CC41" s="260">
        <f t="shared" si="11"/>
        <v>3.3920477382170452E-2</v>
      </c>
      <c r="CD41" s="260">
        <f t="shared" si="16"/>
        <v>0.51773619615081279</v>
      </c>
      <c r="CE41" s="260">
        <f t="shared" si="17"/>
        <v>5.1343109322831246</v>
      </c>
      <c r="CF41" s="260">
        <f t="shared" si="18"/>
        <v>0</v>
      </c>
      <c r="CG41" s="260">
        <f t="shared" si="19"/>
        <v>0</v>
      </c>
      <c r="CH41" s="260">
        <f t="shared" si="20"/>
        <v>0</v>
      </c>
      <c r="CI41" s="260">
        <f t="shared" si="12"/>
        <v>5.6859676058161073</v>
      </c>
      <c r="CK41" s="20" t="str">
        <f t="shared" si="13"/>
        <v>39424</v>
      </c>
      <c r="CL41" s="20" t="str">
        <f t="shared" si="14"/>
        <v>大月町</v>
      </c>
      <c r="CM41" s="20">
        <f>VLOOKUP($CK41&amp;"_"&amp;$AZ$7,データシート1!$A:$BS,MATCH("ca_太陽光発電（10kW未満）",データシート1!$A$1:$BS$1,0),0)</f>
        <v>101</v>
      </c>
      <c r="CN41" s="20">
        <f>VLOOKUP($CK41&amp;"_"&amp;$AZ$5,データシート1!$A:$BS,MATCH("ab_家庭",データシート1!$A$1:$BS$1,0),0)</f>
        <v>2575</v>
      </c>
      <c r="CO41" s="260">
        <f t="shared" si="15"/>
        <v>3.9223300970873787E-2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01363</v>
      </c>
      <c r="AY72" s="20" t="str">
        <f>IF(IFERROR(比較地域マスタ!$AE7,"")=0,"",IFERROR(比較地域マスタ!$AE7,""))</f>
        <v>厚沢部町</v>
      </c>
      <c r="AZ72" s="18"/>
      <c r="BA72" s="24">
        <v>1</v>
      </c>
      <c r="BB72" s="24">
        <v>1</v>
      </c>
      <c r="BC72" s="20" t="str">
        <f>AX72</f>
        <v>01363</v>
      </c>
      <c r="BD72" s="20" t="str">
        <f>AY72</f>
        <v>厚沢部町</v>
      </c>
      <c r="BE72" s="953">
        <f>VLOOKUP(BC72&amp;"_令和4年度",データシート3!A:AB,MATCH("ea_"&amp;"太陽光（建物系）"&amp;"_年間発電",データシート3!$A$1:$AB$1,0),0)/10^3+VLOOKUP(BC72&amp;"_令和4年度",データシート3!A:AB,MATCH("ea_"&amp;"太陽光（土地系）"&amp;"_年間発電",データシート3!$A$1:$AB$1,0),0)/10^3</f>
        <v>1478078.4810000001</v>
      </c>
      <c r="BF72" s="953">
        <f>VLOOKUP(BC72&amp;"_令和4年度",データシート3!A:AB,MATCH("ea_"&amp;"風力（陸上）"&amp;"_年間発電",データシート3!$A$1:$AB$1,0),0)/10^3</f>
        <v>2787901.0060000001</v>
      </c>
      <c r="BG72" s="953">
        <f>VLOOKUP(BC72&amp;"_令和4年度",データシート3!A:AB,MATCH("ea_"&amp;"中小水（河川）"&amp;"_年間発電",データシート3!$A$1:$AB$1,0),0)/10^3+VLOOKUP(BC72&amp;"_令和4年度",データシート3!A:AB,MATCH("ea_"&amp;"中小水（農業用水路）"&amp;"_年間発電",データシート3!$A$1:$AB$1,0),0)/10^3</f>
        <v>63620.567999999999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35.075000000000003</v>
      </c>
      <c r="BI72" s="953">
        <f>SUM(BE72:BH72)</f>
        <v>4329635.13</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17155.367283084903</v>
      </c>
      <c r="BK72" s="953">
        <f t="shared" ref="BK72:BK103" si="21">BI72-BJ72</f>
        <v>4312479.7627169145</v>
      </c>
      <c r="BL72" s="953">
        <f t="shared" ref="BL72:BL103" si="22">IF(BK72&gt;0,0,BK72)</f>
        <v>0</v>
      </c>
      <c r="BM72" s="953">
        <f t="shared" ref="BM72:BM103" si="23">IF(BK72&gt;0,BK72,0)</f>
        <v>4312479.7627169145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01581</v>
      </c>
      <c r="AY73" s="20" t="str">
        <f>IF(IFERROR(比較地域マスタ!$AE8,"")=0,"",IFERROR(比較地域マスタ!$AE8,""))</f>
        <v>厚真町</v>
      </c>
      <c r="AZ73" s="18"/>
      <c r="BA73" s="24">
        <v>2</v>
      </c>
      <c r="BB73" s="24">
        <v>1</v>
      </c>
      <c r="BC73" s="20" t="str">
        <f t="shared" ref="BC73:BC136" si="24">AX73</f>
        <v>01581</v>
      </c>
      <c r="BD73" s="20" t="str">
        <f t="shared" ref="BD73:BD136" si="25">AY73</f>
        <v>厚真町</v>
      </c>
      <c r="BE73" s="953">
        <f>VLOOKUP(BC73&amp;"_令和4年度",データシート3!A:AB,MATCH("ea_"&amp;"太陽光（建物系）"&amp;"_年間発電",データシート3!$A$1:$AB$1,0),0)/10^3+VLOOKUP(BC73&amp;"_令和4年度",データシート3!A:AB,MATCH("ea_"&amp;"太陽光（土地系）"&amp;"_年間発電",データシート3!$A$1:$AB$1,0),0)/10^3</f>
        <v>1282660.8360000001</v>
      </c>
      <c r="BF73" s="953">
        <f>VLOOKUP(BC73&amp;"_令和4年度",データシート3!A:AB,MATCH("ea_"&amp;"風力（陸上）"&amp;"_年間発電",データシート3!$A$1:$AB$1,0),0)/10^3</f>
        <v>2960047.0159999998</v>
      </c>
      <c r="BG73" s="953">
        <f>VLOOKUP(BC73&amp;"_令和4年度",データシート3!A:AB,MATCH("ea_"&amp;"中小水（河川）"&amp;"_年間発電",データシート3!$A$1:$AB$1,0),0)/10^3+VLOOKUP(BC73&amp;"_令和4年度",データシート3!A:AB,MATCH("ea_"&amp;"中小水（農業用水路）"&amp;"_年間発電",データシート3!$A$1:$AB$1,0),0)/10^3</f>
        <v>1894.317</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76166.797999999995</v>
      </c>
      <c r="BI73" s="953">
        <f t="shared" ref="BI73:BI136" si="26">SUM(BE73:BH73)</f>
        <v>4320768.9670000002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33320.505646738195</v>
      </c>
      <c r="BK73" s="953">
        <f t="shared" si="21"/>
        <v>4287448.461353262</v>
      </c>
      <c r="BL73" s="953">
        <f t="shared" si="22"/>
        <v>0</v>
      </c>
      <c r="BM73" s="953">
        <f t="shared" si="23"/>
        <v>4287448.461353262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01585</v>
      </c>
      <c r="AY74" s="20" t="str">
        <f>IF(IFERROR(比較地域マスタ!$AE9,"")=0,"",IFERROR(比較地域マスタ!$AE9,""))</f>
        <v>安平町</v>
      </c>
      <c r="AZ74" s="18"/>
      <c r="BA74" s="24">
        <v>3</v>
      </c>
      <c r="BB74" s="24">
        <v>1</v>
      </c>
      <c r="BC74" s="20" t="str">
        <f t="shared" si="24"/>
        <v>01585</v>
      </c>
      <c r="BD74" s="20" t="str">
        <f t="shared" si="25"/>
        <v>安平町</v>
      </c>
      <c r="BE74" s="953">
        <f>VLOOKUP(BC74&amp;"_令和4年度",データシート3!A:AB,MATCH("ea_"&amp;"太陽光（建物系）"&amp;"_年間発電",データシート3!$A$1:$AB$1,0),0)/10^3+VLOOKUP(BC74&amp;"_令和4年度",データシート3!A:AB,MATCH("ea_"&amp;"太陽光（土地系）"&amp;"_年間発電",データシート3!$A$1:$AB$1,0),0)/10^3</f>
        <v>2802370.13</v>
      </c>
      <c r="BF74" s="953">
        <f>VLOOKUP(BC74&amp;"_令和4年度",データシート3!A:AB,MATCH("ea_"&amp;"風力（陸上）"&amp;"_年間発電",データシート3!$A$1:$AB$1,0),0)/10^3</f>
        <v>1671111.9350000003</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85887.49</v>
      </c>
      <c r="BI74" s="953">
        <f t="shared" si="26"/>
        <v>4559369.5550000006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58589.646118350705</v>
      </c>
      <c r="BK74" s="953">
        <f t="shared" si="21"/>
        <v>4500779.9088816503</v>
      </c>
      <c r="BL74" s="953">
        <f t="shared" si="22"/>
        <v>0</v>
      </c>
      <c r="BM74" s="953">
        <f t="shared" si="23"/>
        <v>4500779.9088816503</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01370</v>
      </c>
      <c r="AY75" s="20" t="str">
        <f>IF(IFERROR(比較地域マスタ!$AE10,"")=0,"",IFERROR(比較地域マスタ!$AE10,""))</f>
        <v>今金町</v>
      </c>
      <c r="AZ75" s="18"/>
      <c r="BA75" s="24">
        <v>4</v>
      </c>
      <c r="BB75" s="24">
        <v>1</v>
      </c>
      <c r="BC75" s="20" t="str">
        <f t="shared" si="24"/>
        <v>01370</v>
      </c>
      <c r="BD75" s="20" t="str">
        <f t="shared" si="25"/>
        <v>今金町</v>
      </c>
      <c r="BE75" s="953">
        <f>VLOOKUP(BC75&amp;"_令和4年度",データシート3!A:AB,MATCH("ea_"&amp;"太陽光（建物系）"&amp;"_年間発電",データシート3!$A$1:$AB$1,0),0)/10^3+VLOOKUP(BC75&amp;"_令和4年度",データシート3!A:AB,MATCH("ea_"&amp;"太陽光（土地系）"&amp;"_年間発電",データシート3!$A$1:$AB$1,0),0)/10^3</f>
        <v>1678973.882</v>
      </c>
      <c r="BF75" s="953">
        <f>VLOOKUP(BC75&amp;"_令和4年度",データシート3!A:AB,MATCH("ea_"&amp;"風力（陸上）"&amp;"_年間発電",データシート3!$A$1:$AB$1,0),0)/10^3</f>
        <v>5740218.3109999998</v>
      </c>
      <c r="BG75" s="953">
        <f>VLOOKUP(BC75&amp;"_令和4年度",データシート3!A:AB,MATCH("ea_"&amp;"中小水（河川）"&amp;"_年間発電",データシート3!$A$1:$AB$1,0),0)/10^3+VLOOKUP(BC75&amp;"_令和4年度",データシート3!A:AB,MATCH("ea_"&amp;"中小水（農業用水路）"&amp;"_年間発電",データシート3!$A$1:$AB$1,0),0)/10^3</f>
        <v>113963.60700000002</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7533155.7999999998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21349.182341609921</v>
      </c>
      <c r="BK75" s="953">
        <f t="shared" si="21"/>
        <v>7511806.6176583897</v>
      </c>
      <c r="BL75" s="953">
        <f t="shared" si="22"/>
        <v>0</v>
      </c>
      <c r="BM75" s="953">
        <f t="shared" si="23"/>
        <v>7511806.6176583897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01607</v>
      </c>
      <c r="AY76" s="20" t="str">
        <f>IF(IFERROR(比較地域マスタ!$AE11,"")=0,"",IFERROR(比較地域マスタ!$AE11,""))</f>
        <v>浦河町</v>
      </c>
      <c r="AZ76" s="18"/>
      <c r="BA76" s="24">
        <v>5</v>
      </c>
      <c r="BB76" s="24">
        <v>1</v>
      </c>
      <c r="BC76" s="20" t="str">
        <f t="shared" si="24"/>
        <v>01607</v>
      </c>
      <c r="BD76" s="20" t="str">
        <f t="shared" si="25"/>
        <v>浦河町</v>
      </c>
      <c r="BE76" s="953">
        <f>VLOOKUP(BC76&amp;"_令和4年度",データシート3!A:AB,MATCH("ea_"&amp;"太陽光（建物系）"&amp;"_年間発電",データシート3!$A$1:$AB$1,0),0)/10^3+VLOOKUP(BC76&amp;"_令和4年度",データシート3!A:AB,MATCH("ea_"&amp;"太陽光（土地系）"&amp;"_年間発電",データシート3!$A$1:$AB$1,0),0)/10^3</f>
        <v>2412242.2899999996</v>
      </c>
      <c r="BF76" s="953">
        <f>VLOOKUP(BC76&amp;"_令和4年度",データシート3!A:AB,MATCH("ea_"&amp;"風力（陸上）"&amp;"_年間発電",データシート3!$A$1:$AB$1,0),0)/10^3</f>
        <v>1085143.3500000001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31250.269</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339.95800000000008</v>
      </c>
      <c r="BI76" s="953">
        <f t="shared" si="26"/>
        <v>3528975.8669999996</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65762.440771165246</v>
      </c>
      <c r="BK76" s="953">
        <f t="shared" si="21"/>
        <v>3463213.4262288343</v>
      </c>
      <c r="BL76" s="953">
        <f t="shared" si="22"/>
        <v>0</v>
      </c>
      <c r="BM76" s="953">
        <f t="shared" si="23"/>
        <v>3463213.4262288343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01361</v>
      </c>
      <c r="AY77" s="20" t="str">
        <f>IF(IFERROR(比較地域マスタ!$AE12,"")=0,"",IFERROR(比較地域マスタ!$AE12,""))</f>
        <v>江差町</v>
      </c>
      <c r="AZ77" s="18"/>
      <c r="BA77" s="24">
        <v>6</v>
      </c>
      <c r="BB77" s="24">
        <v>1</v>
      </c>
      <c r="BC77" s="20" t="str">
        <f t="shared" si="24"/>
        <v>01361</v>
      </c>
      <c r="BD77" s="20" t="str">
        <f t="shared" si="25"/>
        <v>江差町</v>
      </c>
      <c r="BE77" s="953">
        <f>VLOOKUP(BC77&amp;"_令和4年度",データシート3!A:AB,MATCH("ea_"&amp;"太陽光（建物系）"&amp;"_年間発電",データシート3!$A$1:$AB$1,0),0)/10^3+VLOOKUP(BC77&amp;"_令和4年度",データシート3!A:AB,MATCH("ea_"&amp;"太陽光（土地系）"&amp;"_年間発電",データシート3!$A$1:$AB$1,0),0)/10^3</f>
        <v>419621.788</v>
      </c>
      <c r="BF77" s="953">
        <f>VLOOKUP(BC77&amp;"_令和4年度",データシート3!A:AB,MATCH("ea_"&amp;"風力（陸上）"&amp;"_年間発電",データシート3!$A$1:$AB$1,0),0)/10^3</f>
        <v>817789.32</v>
      </c>
      <c r="BG77" s="953">
        <f>VLOOKUP(BC77&amp;"_令和4年度",データシート3!A:AB,MATCH("ea_"&amp;"中小水（河川）"&amp;"_年間発電",データシート3!$A$1:$AB$1,0),0)/10^3+VLOOKUP(BC77&amp;"_令和4年度",データシート3!A:AB,MATCH("ea_"&amp;"中小水（農業用水路）"&amp;"_年間発電",データシート3!$A$1:$AB$1,0),0)/10^3</f>
        <v>2239.9430000000007</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308.56200000000001</v>
      </c>
      <c r="BI77" s="953">
        <f t="shared" si="26"/>
        <v>1239959.6129999999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38154.748765630808</v>
      </c>
      <c r="BK77" s="953">
        <f t="shared" si="21"/>
        <v>1201804.864234369</v>
      </c>
      <c r="BL77" s="953">
        <f t="shared" si="22"/>
        <v>0</v>
      </c>
      <c r="BM77" s="953">
        <f t="shared" si="23"/>
        <v>1201804.864234369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01609</v>
      </c>
      <c r="AY78" s="20" t="str">
        <f>IF(IFERROR(比較地域マスタ!$AE13,"")=0,"",IFERROR(比較地域マスタ!$AE13,""))</f>
        <v>えりも町</v>
      </c>
      <c r="AZ78" s="18"/>
      <c r="BA78" s="24">
        <v>7</v>
      </c>
      <c r="BB78" s="24">
        <v>1</v>
      </c>
      <c r="BC78" s="20" t="str">
        <f t="shared" si="24"/>
        <v>01609</v>
      </c>
      <c r="BD78" s="20" t="str">
        <f t="shared" si="25"/>
        <v>えりも町</v>
      </c>
      <c r="BE78" s="953">
        <f>VLOOKUP(BC78&amp;"_令和4年度",データシート3!A:AB,MATCH("ea_"&amp;"太陽光（建物系）"&amp;"_年間発電",データシート3!$A$1:$AB$1,0),0)/10^3+VLOOKUP(BC78&amp;"_令和4年度",データシート3!A:AB,MATCH("ea_"&amp;"太陽光（土地系）"&amp;"_年間発電",データシート3!$A$1:$AB$1,0),0)/10^3</f>
        <v>907458.15800000017</v>
      </c>
      <c r="BF78" s="953">
        <f>VLOOKUP(BC78&amp;"_令和4年度",データシート3!A:AB,MATCH("ea_"&amp;"風力（陸上）"&amp;"_年間発電",データシート3!$A$1:$AB$1,0),0)/10^3</f>
        <v>2443951.7170000006</v>
      </c>
      <c r="BG78" s="953">
        <f>VLOOKUP(BC78&amp;"_令和4年度",データシート3!A:AB,MATCH("ea_"&amp;"中小水（河川）"&amp;"_年間発電",データシート3!$A$1:$AB$1,0),0)/10^3+VLOOKUP(BC78&amp;"_令和4年度",データシート3!A:AB,MATCH("ea_"&amp;"中小水（農業用水路）"&amp;"_年間発電",データシート3!$A$1:$AB$1,0),0)/10^3</f>
        <v>35630.402000000002</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1413.058</v>
      </c>
      <c r="BI78" s="953">
        <f t="shared" si="26"/>
        <v>3388453.3350000009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20391.896085094337</v>
      </c>
      <c r="BK78" s="953">
        <f t="shared" si="21"/>
        <v>3368061.4389149067</v>
      </c>
      <c r="BL78" s="953">
        <f t="shared" si="22"/>
        <v>0</v>
      </c>
      <c r="BM78" s="953">
        <f t="shared" si="23"/>
        <v>3368061.4389149067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01367</v>
      </c>
      <c r="AY79" s="20" t="str">
        <f>IF(IFERROR(比較地域マスタ!$AE14,"")=0,"",IFERROR(比較地域マスタ!$AE14,""))</f>
        <v>奥尻町</v>
      </c>
      <c r="AZ79" s="18"/>
      <c r="BA79" s="24">
        <v>8</v>
      </c>
      <c r="BB79" s="24">
        <v>1</v>
      </c>
      <c r="BC79" s="20" t="str">
        <f t="shared" si="24"/>
        <v>01367</v>
      </c>
      <c r="BD79" s="20" t="str">
        <f t="shared" si="25"/>
        <v>奥尻町</v>
      </c>
      <c r="BE79" s="953">
        <f>VLOOKUP(BC79&amp;"_令和4年度",データシート3!A:AB,MATCH("ea_"&amp;"太陽光（建物系）"&amp;"_年間発電",データシート3!$A$1:$AB$1,0),0)/10^3+VLOOKUP(BC79&amp;"_令和4年度",データシート3!A:AB,MATCH("ea_"&amp;"太陽光（土地系）"&amp;"_年間発電",データシート3!$A$1:$AB$1,0),0)/10^3</f>
        <v>236277.53799999997</v>
      </c>
      <c r="BF79" s="953">
        <f>VLOOKUP(BC79&amp;"_令和4年度",データシート3!A:AB,MATCH("ea_"&amp;"風力（陸上）"&amp;"_年間発電",データシート3!$A$1:$AB$1,0),0)/10^3</f>
        <v>2667447.5490000001</v>
      </c>
      <c r="BG79" s="953">
        <f>VLOOKUP(BC79&amp;"_令和4年度",データシート3!A:AB,MATCH("ea_"&amp;"中小水（河川）"&amp;"_年間発電",データシート3!$A$1:$AB$1,0),0)/10^3+VLOOKUP(BC79&amp;"_令和4年度",データシート3!A:AB,MATCH("ea_"&amp;"中小水（農業用水路）"&amp;"_年間発電",データシート3!$A$1:$AB$1,0),0)/10^3</f>
        <v>12511.291999999999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1098.854</v>
      </c>
      <c r="BI79" s="953">
        <f t="shared" si="26"/>
        <v>2917335.233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13143.475312306935</v>
      </c>
      <c r="BK79" s="953">
        <f t="shared" si="21"/>
        <v>2904191.757687693</v>
      </c>
      <c r="BL79" s="953">
        <f>IF(BK79&gt;0,0,BK79)</f>
        <v>0</v>
      </c>
      <c r="BM79" s="953">
        <f>IF(BK79&gt;0,BK79,0)</f>
        <v>2904191.757687693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01347</v>
      </c>
      <c r="AY80" s="20" t="str">
        <f>IF(IFERROR(比較地域マスタ!$AE15,"")=0,"",IFERROR(比較地域マスタ!$AE15,""))</f>
        <v>長万部町</v>
      </c>
      <c r="AZ80" s="18"/>
      <c r="BA80" s="24">
        <v>9</v>
      </c>
      <c r="BB80" s="24">
        <v>1</v>
      </c>
      <c r="BC80" s="20" t="str">
        <f t="shared" si="24"/>
        <v>01347</v>
      </c>
      <c r="BD80" s="20" t="str">
        <f t="shared" si="25"/>
        <v>長万部町</v>
      </c>
      <c r="BE80" s="953">
        <f>VLOOKUP(BC80&amp;"_令和4年度",データシート3!A:AB,MATCH("ea_"&amp;"太陽光（建物系）"&amp;"_年間発電",データシート3!$A$1:$AB$1,0),0)/10^3+VLOOKUP(BC80&amp;"_令和4年度",データシート3!A:AB,MATCH("ea_"&amp;"太陽光（土地系）"&amp;"_年間発電",データシート3!$A$1:$AB$1,0),0)/10^3</f>
        <v>1044996.449</v>
      </c>
      <c r="BF80" s="953">
        <f>VLOOKUP(BC80&amp;"_令和4年度",データシート3!A:AB,MATCH("ea_"&amp;"風力（陸上）"&amp;"_年間発電",データシート3!$A$1:$AB$1,0),0)/10^3</f>
        <v>2854906.679</v>
      </c>
      <c r="BG80" s="953">
        <f>VLOOKUP(BC80&amp;"_令和4年度",データシート3!A:AB,MATCH("ea_"&amp;"中小水（河川）"&amp;"_年間発電",データシート3!$A$1:$AB$1,0),0)/10^3+VLOOKUP(BC80&amp;"_令和4年度",データシート3!A:AB,MATCH("ea_"&amp;"中小水（農業用水路）"&amp;"_年間発電",データシート3!$A$1:$AB$1,0),0)/10^3</f>
        <v>5520.0200000000013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2999.0390000000002</v>
      </c>
      <c r="BI80" s="953">
        <f t="shared" si="26"/>
        <v>3908422.1869999999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26412.931460699347</v>
      </c>
      <c r="BK80" s="953">
        <f t="shared" si="21"/>
        <v>3882009.2555393004</v>
      </c>
      <c r="BL80" s="953">
        <f t="shared" si="22"/>
        <v>0</v>
      </c>
      <c r="BM80" s="953">
        <f t="shared" si="23"/>
        <v>3882009.2555393004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01364</v>
      </c>
      <c r="AY81" s="20" t="str">
        <f>IF(IFERROR(比較地域マスタ!$AE16,"")=0,"",IFERROR(比較地域マスタ!$AE16,""))</f>
        <v>乙部町</v>
      </c>
      <c r="AZ81" s="18"/>
      <c r="BA81" s="24">
        <v>10</v>
      </c>
      <c r="BB81" s="24">
        <v>1</v>
      </c>
      <c r="BC81" s="20" t="str">
        <f t="shared" si="24"/>
        <v>01364</v>
      </c>
      <c r="BD81" s="20" t="str">
        <f t="shared" si="25"/>
        <v>乙部町</v>
      </c>
      <c r="BE81" s="953">
        <f>VLOOKUP(BC81&amp;"_令和4年度",データシート3!A:AB,MATCH("ea_"&amp;"太陽光（建物系）"&amp;"_年間発電",データシート3!$A$1:$AB$1,0),0)/10^3+VLOOKUP(BC81&amp;"_令和4年度",データシート3!A:AB,MATCH("ea_"&amp;"太陽光（土地系）"&amp;"_年間発電",データシート3!$A$1:$AB$1,0),0)/10^3</f>
        <v>336144.26799999998</v>
      </c>
      <c r="BF81" s="953">
        <f>VLOOKUP(BC81&amp;"_令和4年度",データシート3!A:AB,MATCH("ea_"&amp;"風力（陸上）"&amp;"_年間発電",データシート3!$A$1:$AB$1,0),0)/10^3</f>
        <v>543010.09199999995</v>
      </c>
      <c r="BG81" s="953">
        <f>VLOOKUP(BC81&amp;"_令和4年度",データシート3!A:AB,MATCH("ea_"&amp;"中小水（河川）"&amp;"_年間発電",データシート3!$A$1:$AB$1,0),0)/10^3+VLOOKUP(BC81&amp;"_令和4年度",データシート3!A:AB,MATCH("ea_"&amp;"中小水（農業用水路）"&amp;"_年間発電",データシート3!$A$1:$AB$1,0),0)/10^3</f>
        <v>27928.907999999999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216.58199999999999</v>
      </c>
      <c r="BI81" s="953">
        <f t="shared" si="26"/>
        <v>907299.85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14861.468567373882</v>
      </c>
      <c r="BK81" s="953">
        <f t="shared" si="21"/>
        <v>892438.38143262605</v>
      </c>
      <c r="BL81" s="953">
        <f t="shared" si="22"/>
        <v>0</v>
      </c>
      <c r="BM81" s="953">
        <f t="shared" si="23"/>
        <v>892438.38143262605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01362</v>
      </c>
      <c r="AY82" s="20" t="str">
        <f>IF(IFERROR(比較地域マスタ!$AE17,"")=0,"",IFERROR(比較地域マスタ!$AE17,""))</f>
        <v>上ノ国町</v>
      </c>
      <c r="AZ82" s="18"/>
      <c r="BA82" s="24">
        <v>11</v>
      </c>
      <c r="BB82" s="24">
        <v>1</v>
      </c>
      <c r="BC82" s="20" t="str">
        <f t="shared" si="24"/>
        <v>01362</v>
      </c>
      <c r="BD82" s="20" t="str">
        <f t="shared" si="25"/>
        <v>上ノ国町</v>
      </c>
      <c r="BE82" s="953">
        <f>VLOOKUP(BC82&amp;"_令和4年度",データシート3!A:AB,MATCH("ea_"&amp;"太陽光（建物系）"&amp;"_年間発電",データシート3!$A$1:$AB$1,0),0)/10^3+VLOOKUP(BC82&amp;"_令和4年度",データシート3!A:AB,MATCH("ea_"&amp;"太陽光（土地系）"&amp;"_年間発電",データシート3!$A$1:$AB$1,0),0)/10^3</f>
        <v>351848.85600000003</v>
      </c>
      <c r="BF82" s="953">
        <f>VLOOKUP(BC82&amp;"_令和4年度",データシート3!A:AB,MATCH("ea_"&amp;"風力（陸上）"&amp;"_年間発電",データシート3!$A$1:$AB$1,0),0)/10^3</f>
        <v>7024251.9270000001</v>
      </c>
      <c r="BG82" s="953">
        <f>VLOOKUP(BC82&amp;"_令和4年度",データシート3!A:AB,MATCH("ea_"&amp;"中小水（河川）"&amp;"_年間発電",データシート3!$A$1:$AB$1,0),0)/10^3+VLOOKUP(BC82&amp;"_令和4年度",データシート3!A:AB,MATCH("ea_"&amp;"中小水（農業用水路）"&amp;"_年間発電",データシート3!$A$1:$AB$1,0),0)/10^3</f>
        <v>130912.95699999999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7507013.7400000002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18103.87154054414</v>
      </c>
      <c r="BK82" s="953">
        <f t="shared" si="21"/>
        <v>7488909.8684594557</v>
      </c>
      <c r="BL82" s="953">
        <f t="shared" si="22"/>
        <v>0</v>
      </c>
      <c r="BM82" s="953">
        <f t="shared" si="23"/>
        <v>7488909.8684594557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01334</v>
      </c>
      <c r="AY83" s="20" t="str">
        <f>IF(IFERROR(比較地域マスタ!$AE18,"")=0,"",IFERROR(比較地域マスタ!$AE18,""))</f>
        <v>木古内町</v>
      </c>
      <c r="AZ83" s="18"/>
      <c r="BA83" s="24">
        <v>12</v>
      </c>
      <c r="BB83" s="24">
        <v>1</v>
      </c>
      <c r="BC83" s="20" t="str">
        <f t="shared" si="24"/>
        <v>01334</v>
      </c>
      <c r="BD83" s="20" t="str">
        <f t="shared" si="25"/>
        <v>木古内町</v>
      </c>
      <c r="BE83" s="953">
        <f>VLOOKUP(BC83&amp;"_令和4年度",データシート3!A:AB,MATCH("ea_"&amp;"太陽光（建物系）"&amp;"_年間発電",データシート3!$A$1:$AB$1,0),0)/10^3+VLOOKUP(BC83&amp;"_令和4年度",データシート3!A:AB,MATCH("ea_"&amp;"太陽光（土地系）"&amp;"_年間発電",データシート3!$A$1:$AB$1,0),0)/10^3</f>
        <v>384183.64499999996</v>
      </c>
      <c r="BF83" s="953">
        <f>VLOOKUP(BC83&amp;"_令和4年度",データシート3!A:AB,MATCH("ea_"&amp;"風力（陸上）"&amp;"_年間発電",データシート3!$A$1:$AB$1,0),0)/10^3</f>
        <v>2156479.253</v>
      </c>
      <c r="BG83" s="953">
        <f>VLOOKUP(BC83&amp;"_令和4年度",データシート3!A:AB,MATCH("ea_"&amp;"中小水（河川）"&amp;"_年間発電",データシート3!$A$1:$AB$1,0),0)/10^3+VLOOKUP(BC83&amp;"_令和4年度",データシート3!A:AB,MATCH("ea_"&amp;"中小水（農業用水路）"&amp;"_年間発電",データシート3!$A$1:$AB$1,0),0)/10^3</f>
        <v>17526.179</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2558189.077</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17901.330845101696</v>
      </c>
      <c r="BK83" s="953">
        <f t="shared" si="21"/>
        <v>2540287.7461548983</v>
      </c>
      <c r="BL83" s="953">
        <f t="shared" si="22"/>
        <v>0</v>
      </c>
      <c r="BM83" s="953">
        <f t="shared" si="23"/>
        <v>2540287.7461548983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01608</v>
      </c>
      <c r="AY84" s="20" t="str">
        <f>IF(IFERROR(比較地域マスタ!$AE19,"")=0,"",IFERROR(比較地域マスタ!$AE19,""))</f>
        <v>様似町</v>
      </c>
      <c r="AZ84" s="18"/>
      <c r="BA84" s="24">
        <v>13</v>
      </c>
      <c r="BB84" s="24">
        <v>1</v>
      </c>
      <c r="BC84" s="20" t="str">
        <f t="shared" si="24"/>
        <v>01608</v>
      </c>
      <c r="BD84" s="20" t="str">
        <f t="shared" si="25"/>
        <v>様似町</v>
      </c>
      <c r="BE84" s="953">
        <f>VLOOKUP(BC84&amp;"_令和4年度",データシート3!A:AB,MATCH("ea_"&amp;"太陽光（建物系）"&amp;"_年間発電",データシート3!$A$1:$AB$1,0),0)/10^3+VLOOKUP(BC84&amp;"_令和4年度",データシート3!A:AB,MATCH("ea_"&amp;"太陽光（土地系）"&amp;"_年間発電",データシート3!$A$1:$AB$1,0),0)/10^3</f>
        <v>486249.97400000005</v>
      </c>
      <c r="BF84" s="953">
        <f>VLOOKUP(BC84&amp;"_令和4年度",データシート3!A:AB,MATCH("ea_"&amp;"風力（陸上）"&amp;"_年間発電",データシート3!$A$1:$AB$1,0),0)/10^3</f>
        <v>1014798.444</v>
      </c>
      <c r="BG84" s="953">
        <f>VLOOKUP(BC84&amp;"_令和4年度",データシート3!A:AB,MATCH("ea_"&amp;"中小水（河川）"&amp;"_年間発電",データシート3!$A$1:$AB$1,0),0)/10^3+VLOOKUP(BC84&amp;"_令和4年度",データシート3!A:AB,MATCH("ea_"&amp;"中小水（農業用水路）"&amp;"_年間発電",データシート3!$A$1:$AB$1,0),0)/10^3</f>
        <v>13263.278</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181.50700000000001</v>
      </c>
      <c r="BI84" s="953">
        <f t="shared" si="26"/>
        <v>1514493.203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20910.076359535669</v>
      </c>
      <c r="BK84" s="953">
        <f t="shared" si="21"/>
        <v>1493583.1266404644</v>
      </c>
      <c r="BL84" s="953">
        <f t="shared" si="22"/>
        <v>0</v>
      </c>
      <c r="BM84" s="953">
        <f t="shared" si="23"/>
        <v>1493583.1266404644</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01343</v>
      </c>
      <c r="AY85" s="20" t="str">
        <f>IF(IFERROR(比較地域マスタ!$AE20,"")=0,"",IFERROR(比較地域マスタ!$AE20,""))</f>
        <v>鹿部町</v>
      </c>
      <c r="AZ85" s="18"/>
      <c r="BA85" s="24">
        <v>14</v>
      </c>
      <c r="BB85" s="24">
        <v>1</v>
      </c>
      <c r="BC85" s="20" t="str">
        <f t="shared" si="24"/>
        <v>01343</v>
      </c>
      <c r="BD85" s="20" t="str">
        <f t="shared" si="25"/>
        <v>鹿部町</v>
      </c>
      <c r="BE85" s="953">
        <f>VLOOKUP(BC85&amp;"_令和4年度",データシート3!A:AB,MATCH("ea_"&amp;"太陽光（建物系）"&amp;"_年間発電",データシート3!$A$1:$AB$1,0),0)/10^3+VLOOKUP(BC85&amp;"_令和4年度",データシート3!A:AB,MATCH("ea_"&amp;"太陽光（土地系）"&amp;"_年間発電",データシート3!$A$1:$AB$1,0),0)/10^3</f>
        <v>125464.21500000003</v>
      </c>
      <c r="BF85" s="953">
        <f>VLOOKUP(BC85&amp;"_令和4年度",データシート3!A:AB,MATCH("ea_"&amp;"風力（陸上）"&amp;"_年間発電",データシート3!$A$1:$AB$1,0),0)/10^3</f>
        <v>1829952.6680000003</v>
      </c>
      <c r="BG85" s="953">
        <f>VLOOKUP(BC85&amp;"_令和4年度",データシート3!A:AB,MATCH("ea_"&amp;"中小水（河川）"&amp;"_年間発電",データシート3!$A$1:$AB$1,0),0)/10^3+VLOOKUP(BC85&amp;"_令和4年度",データシート3!A:AB,MATCH("ea_"&amp;"中小水（農業用水路）"&amp;"_年間発電",データシート3!$A$1:$AB$1,0),0)/10^3</f>
        <v>53754.743000000009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1043.912</v>
      </c>
      <c r="BI85" s="953">
        <f t="shared" si="26"/>
        <v>2010215.5380000004</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19912.981618200563</v>
      </c>
      <c r="BK85" s="953">
        <f t="shared" si="21"/>
        <v>1990302.5563817997</v>
      </c>
      <c r="BL85" s="953">
        <f t="shared" si="22"/>
        <v>0</v>
      </c>
      <c r="BM85" s="953">
        <f t="shared" si="23"/>
        <v>1990302.5563817997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01578</v>
      </c>
      <c r="AY86" s="20" t="str">
        <f>IF(IFERROR(比較地域マスタ!$AE21,"")=0,"",IFERROR(比較地域マスタ!$AE21,""))</f>
        <v>白老町</v>
      </c>
      <c r="AZ86" s="18"/>
      <c r="BA86" s="24">
        <v>15</v>
      </c>
      <c r="BB86" s="24">
        <v>1</v>
      </c>
      <c r="BC86" s="20" t="str">
        <f t="shared" si="24"/>
        <v>01578</v>
      </c>
      <c r="BD86" s="20" t="str">
        <f t="shared" si="25"/>
        <v>白老町</v>
      </c>
      <c r="BE86" s="953">
        <f>VLOOKUP(BC86&amp;"_令和4年度",データシート3!A:AB,MATCH("ea_"&amp;"太陽光（建物系）"&amp;"_年間発電",データシート3!$A$1:$AB$1,0),0)/10^3+VLOOKUP(BC86&amp;"_令和4年度",データシート3!A:AB,MATCH("ea_"&amp;"太陽光（土地系）"&amp;"_年間発電",データシート3!$A$1:$AB$1,0),0)/10^3</f>
        <v>643713.42100000009</v>
      </c>
      <c r="BF86" s="953">
        <f>VLOOKUP(BC86&amp;"_令和4年度",データシート3!A:AB,MATCH("ea_"&amp;"風力（陸上）"&amp;"_年間発電",データシート3!$A$1:$AB$1,0),0)/10^3</f>
        <v>1870341.9140000001</v>
      </c>
      <c r="BG86" s="953">
        <f>VLOOKUP(BC86&amp;"_令和4年度",データシート3!A:AB,MATCH("ea_"&amp;"中小水（河川）"&amp;"_年間発電",データシート3!$A$1:$AB$1,0),0)/10^3+VLOOKUP(BC86&amp;"_令和4年度",データシート3!A:AB,MATCH("ea_"&amp;"中小水（農業用水路）"&amp;"_年間発電",データシート3!$A$1:$AB$1,0),0)/10^3</f>
        <v>25648.931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42969.186000000002</v>
      </c>
      <c r="BI86" s="953">
        <f t="shared" si="26"/>
        <v>2582673.452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117339.74353403297</v>
      </c>
      <c r="BK86" s="953">
        <f t="shared" si="21"/>
        <v>2465333.7084659669</v>
      </c>
      <c r="BL86" s="953">
        <f t="shared" si="22"/>
        <v>0</v>
      </c>
      <c r="BM86" s="953">
        <f t="shared" si="23"/>
        <v>2465333.7084659669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01333</v>
      </c>
      <c r="AY87" s="20" t="str">
        <f>IF(IFERROR(比較地域マスタ!$AE22,"")=0,"",IFERROR(比較地域マスタ!$AE22,""))</f>
        <v>知内町</v>
      </c>
      <c r="AZ87" s="18"/>
      <c r="BA87" s="24">
        <v>16</v>
      </c>
      <c r="BB87" s="24">
        <v>1</v>
      </c>
      <c r="BC87" s="20" t="str">
        <f t="shared" si="24"/>
        <v>01333</v>
      </c>
      <c r="BD87" s="20" t="str">
        <f t="shared" si="25"/>
        <v>知内町</v>
      </c>
      <c r="BE87" s="953">
        <f>VLOOKUP(BC87&amp;"_令和4年度",データシート3!A:AB,MATCH("ea_"&amp;"太陽光（建物系）"&amp;"_年間発電",データシート3!$A$1:$AB$1,0),0)/10^3+VLOOKUP(BC87&amp;"_令和4年度",データシート3!A:AB,MATCH("ea_"&amp;"太陽光（土地系）"&amp;"_年間発電",データシート3!$A$1:$AB$1,0),0)/10^3</f>
        <v>620600.65599999996</v>
      </c>
      <c r="BF87" s="953">
        <f>VLOOKUP(BC87&amp;"_令和4年度",データシート3!A:AB,MATCH("ea_"&amp;"風力（陸上）"&amp;"_年間発電",データシート3!$A$1:$AB$1,0),0)/10^3</f>
        <v>2068898.6780000001</v>
      </c>
      <c r="BG87" s="953">
        <f>VLOOKUP(BC87&amp;"_令和4年度",データシート3!A:AB,MATCH("ea_"&amp;"中小水（河川）"&amp;"_年間発電",データシート3!$A$1:$AB$1,0),0)/10^3+VLOOKUP(BC87&amp;"_令和4年度",データシート3!A:AB,MATCH("ea_"&amp;"中小水（農業用水路）"&amp;"_年間発電",データシート3!$A$1:$AB$1,0),0)/10^3</f>
        <v>18781.316999999995</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2708280.6509999996</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19067.625295736379</v>
      </c>
      <c r="BK87" s="953">
        <f t="shared" si="21"/>
        <v>2689213.0257042632</v>
      </c>
      <c r="BL87" s="953">
        <f t="shared" si="22"/>
        <v>0</v>
      </c>
      <c r="BM87" s="953">
        <f t="shared" si="23"/>
        <v>2689213.0257042632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01610</v>
      </c>
      <c r="AY88" s="20" t="str">
        <f>IF(IFERROR(比較地域マスタ!$AE23,"")=0,"",IFERROR(比較地域マスタ!$AE23,""))</f>
        <v>新ひだか町</v>
      </c>
      <c r="AZ88" s="18"/>
      <c r="BA88" s="24">
        <v>17</v>
      </c>
      <c r="BB88" s="24">
        <v>1</v>
      </c>
      <c r="BC88" s="20" t="str">
        <f t="shared" si="24"/>
        <v>01610</v>
      </c>
      <c r="BD88" s="20" t="str">
        <f t="shared" si="25"/>
        <v>新ひだか町</v>
      </c>
      <c r="BE88" s="953">
        <f>VLOOKUP(BC88&amp;"_令和4年度",データシート3!A:AB,MATCH("ea_"&amp;"太陽光（建物系）"&amp;"_年間発電",データシート3!$A$1:$AB$1,0),0)/10^3+VLOOKUP(BC88&amp;"_令和4年度",データシート3!A:AB,MATCH("ea_"&amp;"太陽光（土地系）"&amp;"_年間発電",データシート3!$A$1:$AB$1,0),0)/10^3</f>
        <v>3654113.2770000002</v>
      </c>
      <c r="BF88" s="953">
        <f>VLOOKUP(BC88&amp;"_令和4年度",データシート3!A:AB,MATCH("ea_"&amp;"風力（陸上）"&amp;"_年間発電",データシート3!$A$1:$AB$1,0),0)/10^3</f>
        <v>2962386.6120000007</v>
      </c>
      <c r="BG88" s="953">
        <f>VLOOKUP(BC88&amp;"_令和4年度",データシート3!A:AB,MATCH("ea_"&amp;"中小水（河川）"&amp;"_年間発電",データシート3!$A$1:$AB$1,0),0)/10^3+VLOOKUP(BC88&amp;"_令和4年度",データシート3!A:AB,MATCH("ea_"&amp;"中小水（農業用水路）"&amp;"_年間発電",データシート3!$A$1:$AB$1,0),0)/10^3</f>
        <v>432395.554</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396.863</v>
      </c>
      <c r="BI88" s="953">
        <f t="shared" si="26"/>
        <v>7049292.3059999999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101609.79234771662</v>
      </c>
      <c r="BK88" s="953">
        <f t="shared" si="21"/>
        <v>6947682.5136522837</v>
      </c>
      <c r="BL88" s="953">
        <f t="shared" si="22"/>
        <v>0</v>
      </c>
      <c r="BM88" s="953">
        <f t="shared" si="23"/>
        <v>6947682.5136522837</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01371</v>
      </c>
      <c r="AY89" s="20" t="str">
        <f>IF(IFERROR(比較地域マスタ!$AE24,"")=0,"",IFERROR(比較地域マスタ!$AE24,""))</f>
        <v>せたな町</v>
      </c>
      <c r="AZ89" s="18"/>
      <c r="BA89" s="24">
        <v>18</v>
      </c>
      <c r="BB89" s="24">
        <v>1</v>
      </c>
      <c r="BC89" s="20" t="str">
        <f t="shared" si="24"/>
        <v>01371</v>
      </c>
      <c r="BD89" s="20" t="str">
        <f t="shared" si="25"/>
        <v>せたな町</v>
      </c>
      <c r="BE89" s="953">
        <f>VLOOKUP(BC89&amp;"_令和4年度",データシート3!A:AB,MATCH("ea_"&amp;"太陽光（建物系）"&amp;"_年間発電",データシート3!$A$1:$AB$1,0),0)/10^3+VLOOKUP(BC89&amp;"_令和4年度",データシート3!A:AB,MATCH("ea_"&amp;"太陽光（土地系）"&amp;"_年間発電",データシート3!$A$1:$AB$1,0),0)/10^3</f>
        <v>1985975.0090000001</v>
      </c>
      <c r="BF89" s="953">
        <f>VLOOKUP(BC89&amp;"_令和4年度",データシート3!A:AB,MATCH("ea_"&amp;"風力（陸上）"&amp;"_年間発電",データシート3!$A$1:$AB$1,0),0)/10^3</f>
        <v>4735357.6399999987</v>
      </c>
      <c r="BG89" s="953">
        <f>VLOOKUP(BC89&amp;"_令和4年度",データシート3!A:AB,MATCH("ea_"&amp;"中小水（河川）"&amp;"_年間発電",データシート3!$A$1:$AB$1,0),0)/10^3+VLOOKUP(BC89&amp;"_令和4年度",データシート3!A:AB,MATCH("ea_"&amp;"中小水（農業用水路）"&amp;"_年間発電",データシート3!$A$1:$AB$1,0),0)/10^3</f>
        <v>101357.63400000001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1224.683</v>
      </c>
      <c r="BI89" s="953">
        <f t="shared" si="26"/>
        <v>6823914.9659999982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34014.471162949696</v>
      </c>
      <c r="BK89" s="953">
        <f t="shared" si="21"/>
        <v>6789900.4948370485</v>
      </c>
      <c r="BL89" s="953">
        <f t="shared" si="22"/>
        <v>0</v>
      </c>
      <c r="BM89" s="953">
        <f t="shared" si="23"/>
        <v>6789900.4948370485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01575</v>
      </c>
      <c r="AY90" s="20" t="str">
        <f>IF(IFERROR(比較地域マスタ!$AE25,"")=0,"",IFERROR(比較地域マスタ!$AE25,""))</f>
        <v>壮瞥町</v>
      </c>
      <c r="AZ90" s="18"/>
      <c r="BA90" s="24">
        <v>19</v>
      </c>
      <c r="BB90" s="24">
        <v>1</v>
      </c>
      <c r="BC90" s="20" t="str">
        <f t="shared" si="24"/>
        <v>01575</v>
      </c>
      <c r="BD90" s="20" t="str">
        <f t="shared" si="25"/>
        <v>壮瞥町</v>
      </c>
      <c r="BE90" s="953">
        <f>VLOOKUP(BC90&amp;"_令和4年度",データシート3!A:AB,MATCH("ea_"&amp;"太陽光（建物系）"&amp;"_年間発電",データシート3!$A$1:$AB$1,0),0)/10^3+VLOOKUP(BC90&amp;"_令和4年度",データシート3!A:AB,MATCH("ea_"&amp;"太陽光（土地系）"&amp;"_年間発電",データシート3!$A$1:$AB$1,0),0)/10^3</f>
        <v>470920.13099999999</v>
      </c>
      <c r="BF90" s="953">
        <f>VLOOKUP(BC90&amp;"_令和4年度",データシート3!A:AB,MATCH("ea_"&amp;"風力（陸上）"&amp;"_年間発電",データシート3!$A$1:$AB$1,0),0)/10^3</f>
        <v>1052519.781</v>
      </c>
      <c r="BG90" s="953">
        <f>VLOOKUP(BC90&amp;"_令和4年度",データシート3!A:AB,MATCH("ea_"&amp;"中小水（河川）"&amp;"_年間発電",データシート3!$A$1:$AB$1,0),0)/10^3+VLOOKUP(BC90&amp;"_令和4年度",データシート3!A:AB,MATCH("ea_"&amp;"中小水（農業用水路）"&amp;"_年間発電",データシート3!$A$1:$AB$1,0),0)/10^3</f>
        <v>63520.800000000003</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50343.129000000001</v>
      </c>
      <c r="BI90" s="953">
        <f t="shared" si="26"/>
        <v>1637303.841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14502.072193270858</v>
      </c>
      <c r="BK90" s="953">
        <f t="shared" si="21"/>
        <v>1622801.7688067292</v>
      </c>
      <c r="BL90" s="953">
        <f t="shared" si="22"/>
        <v>0</v>
      </c>
      <c r="BM90" s="953">
        <f t="shared" si="23"/>
        <v>1622801.7688067292</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01233</v>
      </c>
      <c r="AY91" s="20" t="str">
        <f>IF(IFERROR(比較地域マスタ!$AE26,"")=0,"",IFERROR(比較地域マスタ!$AE26,""))</f>
        <v>伊達市</v>
      </c>
      <c r="BA91" s="24">
        <v>20</v>
      </c>
      <c r="BB91" s="24">
        <v>1</v>
      </c>
      <c r="BC91" s="20" t="str">
        <f t="shared" si="24"/>
        <v>01233</v>
      </c>
      <c r="BD91" s="20" t="str">
        <f t="shared" si="25"/>
        <v>伊達市</v>
      </c>
      <c r="BE91" s="953">
        <f>VLOOKUP(BC91&amp;"_令和4年度",データシート3!A:AB,MATCH("ea_"&amp;"太陽光（建物系）"&amp;"_年間発電",データシート3!$A$1:$AB$1,0),0)/10^3+VLOOKUP(BC91&amp;"_令和4年度",データシート3!A:AB,MATCH("ea_"&amp;"太陽光（土地系）"&amp;"_年間発電",データシート3!$A$1:$AB$1,0),0)/10^3</f>
        <v>1986407.0830000001</v>
      </c>
      <c r="BF91" s="953">
        <f>VLOOKUP(BC91&amp;"_令和4年度",データシート3!A:AB,MATCH("ea_"&amp;"風力（陸上）"&amp;"_年間発電",データシート3!$A$1:$AB$1,0),0)/10^3</f>
        <v>3078201.9730000002</v>
      </c>
      <c r="BG91" s="953">
        <f>VLOOKUP(BC91&amp;"_令和4年度",データシート3!A:AB,MATCH("ea_"&amp;"中小水（河川）"&amp;"_年間発電",データシート3!$A$1:$AB$1,0),0)/10^3+VLOOKUP(BC91&amp;"_令和4年度",データシート3!A:AB,MATCH("ea_"&amp;"中小水（農業用水路）"&amp;"_年間発電",データシート3!$A$1:$AB$1,0),0)/10^3</f>
        <v>54720.248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38833.808000000005</v>
      </c>
      <c r="BI91" s="953">
        <f t="shared" si="26"/>
        <v>5158163.1119999997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156694.97011714926</v>
      </c>
      <c r="BK91" s="953">
        <f t="shared" si="21"/>
        <v>5001468.1418828508</v>
      </c>
      <c r="BL91" s="953">
        <f t="shared" si="22"/>
        <v>0</v>
      </c>
      <c r="BM91" s="953">
        <f t="shared" si="23"/>
        <v>5001468.1418828508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01584</v>
      </c>
      <c r="AY92" s="20" t="str">
        <f>IF(IFERROR(比較地域マスタ!$AE27,"")=0,"",IFERROR(比較地域マスタ!$AE27,""))</f>
        <v>洞爺湖町</v>
      </c>
      <c r="AZ92" s="18"/>
      <c r="BA92" s="24">
        <v>21</v>
      </c>
      <c r="BB92" s="24">
        <v>1</v>
      </c>
      <c r="BC92" s="20" t="str">
        <f t="shared" si="24"/>
        <v>01584</v>
      </c>
      <c r="BD92" s="20" t="str">
        <f t="shared" si="25"/>
        <v>洞爺湖町</v>
      </c>
      <c r="BE92" s="953">
        <f>VLOOKUP(BC92&amp;"_令和4年度",データシート3!A:AB,MATCH("ea_"&amp;"太陽光（建物系）"&amp;"_年間発電",データシート3!$A$1:$AB$1,0),0)/10^3+VLOOKUP(BC92&amp;"_令和4年度",データシート3!A:AB,MATCH("ea_"&amp;"太陽光（土地系）"&amp;"_年間発電",データシート3!$A$1:$AB$1,0),0)/10^3</f>
        <v>1075356.183</v>
      </c>
      <c r="BF92" s="953">
        <f>VLOOKUP(BC92&amp;"_令和4年度",データシート3!A:AB,MATCH("ea_"&amp;"風力（陸上）"&amp;"_年間発電",データシート3!$A$1:$AB$1,0),0)/10^3</f>
        <v>375285.26500000007</v>
      </c>
      <c r="BG92" s="953">
        <f>VLOOKUP(BC92&amp;"_令和4年度",データシート3!A:AB,MATCH("ea_"&amp;"中小水（河川）"&amp;"_年間発電",データシート3!$A$1:$AB$1,0),0)/10^3+VLOOKUP(BC92&amp;"_令和4年度",データシート3!A:AB,MATCH("ea_"&amp;"中小水（農業用水路）"&amp;"_年間発電",データシート3!$A$1:$AB$1,0),0)/10^3</f>
        <v>21370.653999999999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3777.0670000000005</v>
      </c>
      <c r="BI92" s="953">
        <f t="shared" si="26"/>
        <v>1475789.1690000002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48135.596901847442</v>
      </c>
      <c r="BK92" s="953">
        <f>BI92-BJ92</f>
        <v>1427653.5720981527</v>
      </c>
      <c r="BL92" s="953">
        <f t="shared" si="22"/>
        <v>0</v>
      </c>
      <c r="BM92" s="953">
        <f t="shared" si="23"/>
        <v>1427653.5720981527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01213</v>
      </c>
      <c r="AY93" s="20" t="str">
        <f>IF(IFERROR(比較地域マスタ!$AE28,"")=0,"",IFERROR(比較地域マスタ!$AE28,""))</f>
        <v>苫小牧市</v>
      </c>
      <c r="AZ93" s="18"/>
      <c r="BA93" s="24">
        <v>22</v>
      </c>
      <c r="BB93" s="24">
        <v>1</v>
      </c>
      <c r="BC93" s="20" t="str">
        <f t="shared" si="24"/>
        <v>01213</v>
      </c>
      <c r="BD93" s="20" t="str">
        <f t="shared" si="25"/>
        <v>苫小牧市</v>
      </c>
      <c r="BE93" s="953">
        <f>VLOOKUP(BC93&amp;"_令和4年度",データシート3!A:AB,MATCH("ea_"&amp;"太陽光（建物系）"&amp;"_年間発電",データシート3!$A$1:$AB$1,0),0)/10^3+VLOOKUP(BC93&amp;"_令和4年度",データシート3!A:AB,MATCH("ea_"&amp;"太陽光（土地系）"&amp;"_年間発電",データシート3!$A$1:$AB$1,0),0)/10^3</f>
        <v>1382679.027</v>
      </c>
      <c r="BF93" s="953">
        <f>VLOOKUP(BC93&amp;"_令和4年度",データシート3!A:AB,MATCH("ea_"&amp;"風力（陸上）"&amp;"_年間発電",データシート3!$A$1:$AB$1,0),0)/10^3</f>
        <v>6418562.1270000003</v>
      </c>
      <c r="BG93" s="953">
        <f>VLOOKUP(BC93&amp;"_令和4年度",データシート3!A:AB,MATCH("ea_"&amp;"中小水（河川）"&amp;"_年間発電",データシート3!$A$1:$AB$1,0),0)/10^3+VLOOKUP(BC93&amp;"_令和4年度",データシート3!A:AB,MATCH("ea_"&amp;"中小水（農業用水路）"&amp;"_年間発電",データシート3!$A$1:$AB$1,0),0)/10^3</f>
        <v>827.83699999999988</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1836699.183</v>
      </c>
      <c r="BI93" s="953">
        <f t="shared" si="26"/>
        <v>9638768.1740000006</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1736931.354201948</v>
      </c>
      <c r="BK93" s="953">
        <f t="shared" si="21"/>
        <v>7901836.8197980523</v>
      </c>
      <c r="BL93" s="953">
        <f t="shared" si="22"/>
        <v>0</v>
      </c>
      <c r="BM93" s="953">
        <f t="shared" si="23"/>
        <v>7901836.8197980523</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01571</v>
      </c>
      <c r="AY94" s="20" t="str">
        <f>IF(IFERROR(比較地域マスタ!$AE29,"")=0,"",IFERROR(比較地域マスタ!$AE29,""))</f>
        <v>豊浦町</v>
      </c>
      <c r="AZ94" s="18"/>
      <c r="BA94" s="24">
        <v>23</v>
      </c>
      <c r="BB94" s="24">
        <v>1</v>
      </c>
      <c r="BC94" s="20" t="str">
        <f t="shared" si="24"/>
        <v>01571</v>
      </c>
      <c r="BD94" s="20" t="str">
        <f t="shared" si="25"/>
        <v>豊浦町</v>
      </c>
      <c r="BE94" s="953">
        <f>VLOOKUP(BC94&amp;"_令和4年度",データシート3!A:AB,MATCH("ea_"&amp;"太陽光（建物系）"&amp;"_年間発電",データシート3!$A$1:$AB$1,0),0)/10^3+VLOOKUP(BC94&amp;"_令和4年度",データシート3!A:AB,MATCH("ea_"&amp;"太陽光（土地系）"&amp;"_年間発電",データシート3!$A$1:$AB$1,0),0)/10^3</f>
        <v>750786.28599999996</v>
      </c>
      <c r="BF94" s="953">
        <f>VLOOKUP(BC94&amp;"_令和4年度",データシート3!A:AB,MATCH("ea_"&amp;"風力（陸上）"&amp;"_年間発電",データシート3!$A$1:$AB$1,0),0)/10^3</f>
        <v>782040.27599999995</v>
      </c>
      <c r="BG94" s="953">
        <f>VLOOKUP(BC94&amp;"_令和4年度",データシート3!A:AB,MATCH("ea_"&amp;"中小水（河川）"&amp;"_年間発電",データシート3!$A$1:$AB$1,0),0)/10^3+VLOOKUP(BC94&amp;"_令和4年度",データシート3!A:AB,MATCH("ea_"&amp;"中小水（農業用水路）"&amp;"_年間発電",データシート3!$A$1:$AB$1,0),0)/10^3</f>
        <v>12603.627000000002</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1545430.189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16671.075032029992</v>
      </c>
      <c r="BK94" s="953">
        <f t="shared" si="21"/>
        <v>1528759.11396797</v>
      </c>
      <c r="BL94" s="953">
        <f t="shared" si="22"/>
        <v>0</v>
      </c>
      <c r="BM94" s="953">
        <f t="shared" si="23"/>
        <v>1528759.11396797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01337</v>
      </c>
      <c r="AY95" s="20" t="str">
        <f>IF(IFERROR(比較地域マスタ!$AE30,"")=0,"",IFERROR(比較地域マスタ!$AE30,""))</f>
        <v>七飯町</v>
      </c>
      <c r="AZ95" s="18"/>
      <c r="BA95" s="24">
        <v>24</v>
      </c>
      <c r="BB95" s="24">
        <v>1</v>
      </c>
      <c r="BC95" s="20" t="str">
        <f t="shared" si="24"/>
        <v>01337</v>
      </c>
      <c r="BD95" s="20" t="str">
        <f t="shared" si="25"/>
        <v>七飯町</v>
      </c>
      <c r="BE95" s="953">
        <f>VLOOKUP(BC95&amp;"_令和4年度",データシート3!A:AB,MATCH("ea_"&amp;"太陽光（建物系）"&amp;"_年間発電",データシート3!$A$1:$AB$1,0),0)/10^3+VLOOKUP(BC95&amp;"_令和4年度",データシート3!A:AB,MATCH("ea_"&amp;"太陽光（土地系）"&amp;"_年間発電",データシート3!$A$1:$AB$1,0),0)/10^3</f>
        <v>735418.82399999979</v>
      </c>
      <c r="BF95" s="953">
        <f>VLOOKUP(BC95&amp;"_令和4年度",データシート3!A:AB,MATCH("ea_"&amp;"風力（陸上）"&amp;"_年間発電",データシート3!$A$1:$AB$1,0),0)/10^3</f>
        <v>268872.00599999999</v>
      </c>
      <c r="BG95" s="953">
        <f>VLOOKUP(BC95&amp;"_令和4年度",データシート3!A:AB,MATCH("ea_"&amp;"中小水（河川）"&amp;"_年間発電",データシート3!$A$1:$AB$1,0),0)/10^3+VLOOKUP(BC95&amp;"_令和4年度",データシート3!A:AB,MATCH("ea_"&amp;"中小水（農業用水路）"&amp;"_年間発電",データシート3!$A$1:$AB$1,0),0)/10^3</f>
        <v>78505.61</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121.41400000000002</v>
      </c>
      <c r="BI95" s="953">
        <f t="shared" si="26"/>
        <v>1082917.8540000001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115827.95577178462</v>
      </c>
      <c r="BK95" s="953">
        <f t="shared" si="21"/>
        <v>967089.8982282154</v>
      </c>
      <c r="BL95" s="953">
        <f t="shared" si="22"/>
        <v>0</v>
      </c>
      <c r="BM95" s="953">
        <f t="shared" si="23"/>
        <v>967089.8982282154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01604</v>
      </c>
      <c r="AY96" s="20" t="str">
        <f>IF(IFERROR(比較地域マスタ!$AE31,"")=0,"",IFERROR(比較地域マスタ!$AE31,""))</f>
        <v>新冠町</v>
      </c>
      <c r="AZ96" s="18"/>
      <c r="BA96" s="24">
        <v>25</v>
      </c>
      <c r="BB96" s="24">
        <v>1</v>
      </c>
      <c r="BC96" s="20" t="str">
        <f t="shared" si="24"/>
        <v>01604</v>
      </c>
      <c r="BD96" s="20" t="str">
        <f t="shared" si="25"/>
        <v>新冠町</v>
      </c>
      <c r="BE96" s="953">
        <f>VLOOKUP(BC96&amp;"_令和4年度",データシート3!A:AB,MATCH("ea_"&amp;"太陽光（建物系）"&amp;"_年間発電",データシート3!$A$1:$AB$1,0),0)/10^3+VLOOKUP(BC96&amp;"_令和4年度",データシート3!A:AB,MATCH("ea_"&amp;"太陽光（土地系）"&amp;"_年間発電",データシート3!$A$1:$AB$1,0),0)/10^3</f>
        <v>2814694.077</v>
      </c>
      <c r="BF96" s="953">
        <f>VLOOKUP(BC96&amp;"_令和4年度",データシート3!A:AB,MATCH("ea_"&amp;"風力（陸上）"&amp;"_年間発電",データシート3!$A$1:$AB$1,0),0)/10^3</f>
        <v>1963254.0279999997</v>
      </c>
      <c r="BG96" s="953">
        <f>VLOOKUP(BC96&amp;"_令和4年度",データシート3!A:AB,MATCH("ea_"&amp;"中小水（河川）"&amp;"_年間発電",データシート3!$A$1:$AB$1,0),0)/10^3+VLOOKUP(BC96&amp;"_令和4年度",データシート3!A:AB,MATCH("ea_"&amp;"中小水（農業用水路）"&amp;"_年間発電",データシート3!$A$1:$AB$1,0),0)/10^3</f>
        <v>70059.14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4848007.2449999992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25609.400675346977</v>
      </c>
      <c r="BK96" s="953">
        <f t="shared" si="21"/>
        <v>4822397.8443246521</v>
      </c>
      <c r="BL96" s="953">
        <f t="shared" si="22"/>
        <v>0</v>
      </c>
      <c r="BM96" s="953">
        <f t="shared" si="23"/>
        <v>4822397.8443246521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01230</v>
      </c>
      <c r="AY97" s="20" t="str">
        <f>IF(IFERROR(比較地域マスタ!$AE32,"")=0,"",IFERROR(比較地域マスタ!$AE32,""))</f>
        <v>登別市</v>
      </c>
      <c r="AZ97" s="18"/>
      <c r="BA97" s="24">
        <v>26</v>
      </c>
      <c r="BB97" s="24">
        <v>1</v>
      </c>
      <c r="BC97" s="20" t="str">
        <f t="shared" si="24"/>
        <v>01230</v>
      </c>
      <c r="BD97" s="20" t="str">
        <f t="shared" si="25"/>
        <v>登別市</v>
      </c>
      <c r="BE97" s="953">
        <f>VLOOKUP(BC97&amp;"_令和4年度",データシート3!A:AB,MATCH("ea_"&amp;"太陽光（建物系）"&amp;"_年間発電",データシート3!$A$1:$AB$1,0),0)/10^3+VLOOKUP(BC97&amp;"_令和4年度",データシート3!A:AB,MATCH("ea_"&amp;"太陽光（土地系）"&amp;"_年間発電",データシート3!$A$1:$AB$1,0),0)/10^3</f>
        <v>618400.69499999995</v>
      </c>
      <c r="BF97" s="953">
        <f>VLOOKUP(BC97&amp;"_令和4年度",データシート3!A:AB,MATCH("ea_"&amp;"風力（陸上）"&amp;"_年間発電",データシート3!$A$1:$AB$1,0),0)/10^3</f>
        <v>1216765.1910000003</v>
      </c>
      <c r="BG97" s="953">
        <f>VLOOKUP(BC97&amp;"_令和4年度",データシート3!A:AB,MATCH("ea_"&amp;"中小水（河川）"&amp;"_年間発電",データシート3!$A$1:$AB$1,0),0)/10^3+VLOOKUP(BC97&amp;"_令和4年度",データシート3!A:AB,MATCH("ea_"&amp;"中小水（農業用水路）"&amp;"_年間発電",データシート3!$A$1:$AB$1,0),0)/10^3</f>
        <v>7833.1469999999999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108903.13000000002</v>
      </c>
      <c r="BI97" s="953">
        <f t="shared" si="26"/>
        <v>1951902.1630000006</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190077.62433321643</v>
      </c>
      <c r="BK97" s="953">
        <f t="shared" si="21"/>
        <v>1761824.5386667843</v>
      </c>
      <c r="BL97" s="953">
        <f t="shared" si="22"/>
        <v>0</v>
      </c>
      <c r="BM97" s="953">
        <f t="shared" si="23"/>
        <v>1761824.5386667843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01202</v>
      </c>
      <c r="AY98" s="20" t="str">
        <f>IF(IFERROR(比較地域マスタ!$AE33,"")=0,"",IFERROR(比較地域マスタ!$AE33,""))</f>
        <v>函館市</v>
      </c>
      <c r="AZ98" s="18"/>
      <c r="BA98" s="24">
        <v>27</v>
      </c>
      <c r="BB98" s="24">
        <v>1</v>
      </c>
      <c r="BC98" s="20" t="str">
        <f t="shared" si="24"/>
        <v>01202</v>
      </c>
      <c r="BD98" s="20" t="str">
        <f t="shared" si="25"/>
        <v>函館市</v>
      </c>
      <c r="BE98" s="953">
        <f>VLOOKUP(BC98&amp;"_令和4年度",データシート3!A:AB,MATCH("ea_"&amp;"太陽光（建物系）"&amp;"_年間発電",データシート3!$A$1:$AB$1,0),0)/10^3+VLOOKUP(BC98&amp;"_令和4年度",データシート3!A:AB,MATCH("ea_"&amp;"太陽光（土地系）"&amp;"_年間発電",データシート3!$A$1:$AB$1,0),0)/10^3</f>
        <v>1933591.452</v>
      </c>
      <c r="BF98" s="953">
        <f>VLOOKUP(BC98&amp;"_令和4年度",データシート3!A:AB,MATCH("ea_"&amp;"風力（陸上）"&amp;"_年間発電",データシート3!$A$1:$AB$1,0),0)/10^3</f>
        <v>5994159.0690000001</v>
      </c>
      <c r="BG98" s="953">
        <f>VLOOKUP(BC98&amp;"_令和4年度",データシート3!A:AB,MATCH("ea_"&amp;"中小水（河川）"&amp;"_年間発電",データシート3!$A$1:$AB$1,0),0)/10^3+VLOOKUP(BC98&amp;"_令和4年度",データシート3!A:AB,MATCH("ea_"&amp;"中小水（農業用水路）"&amp;"_年間発電",データシート3!$A$1:$AB$1,0),0)/10^3</f>
        <v>95243.207999999999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6631.1030000000001</v>
      </c>
      <c r="BI98" s="953">
        <f t="shared" si="26"/>
        <v>8029624.8319999995</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1329951.185955446</v>
      </c>
      <c r="BK98" s="953">
        <f t="shared" si="21"/>
        <v>6699673.6460445533</v>
      </c>
      <c r="BL98" s="953">
        <f t="shared" si="22"/>
        <v>0</v>
      </c>
      <c r="BM98" s="953">
        <f t="shared" si="23"/>
        <v>6699673.6460445533</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01601</v>
      </c>
      <c r="AY99" s="20" t="str">
        <f>IF(IFERROR(比較地域マスタ!$AE34,"")=0,"",IFERROR(比較地域マスタ!$AE34,""))</f>
        <v>日高町</v>
      </c>
      <c r="AZ99" s="18"/>
      <c r="BA99" s="24">
        <v>28</v>
      </c>
      <c r="BB99" s="24">
        <v>1</v>
      </c>
      <c r="BC99" s="20" t="str">
        <f t="shared" si="24"/>
        <v>01601</v>
      </c>
      <c r="BD99" s="20" t="str">
        <f t="shared" si="25"/>
        <v>日高町</v>
      </c>
      <c r="BE99" s="953">
        <f>VLOOKUP(BC99&amp;"_令和4年度",データシート3!A:AB,MATCH("ea_"&amp;"太陽光（建物系）"&amp;"_年間発電",データシート3!$A$1:$AB$1,0),0)/10^3+VLOOKUP(BC99&amp;"_令和4年度",データシート3!A:AB,MATCH("ea_"&amp;"太陽光（土地系）"&amp;"_年間発電",データシート3!$A$1:$AB$1,0),0)/10^3</f>
        <v>3893833.5509999995</v>
      </c>
      <c r="BF99" s="953">
        <f>VLOOKUP(BC99&amp;"_令和4年度",データシート3!A:AB,MATCH("ea_"&amp;"風力（陸上）"&amp;"_年間発電",データシート3!$A$1:$AB$1,0),0)/10^3</f>
        <v>3594345.91</v>
      </c>
      <c r="BG99" s="953">
        <f>VLOOKUP(BC99&amp;"_令和4年度",データシート3!A:AB,MATCH("ea_"&amp;"中小水（河川）"&amp;"_年間発電",データシート3!$A$1:$AB$1,0),0)/10^3+VLOOKUP(BC99&amp;"_令和4年度",データシート3!A:AB,MATCH("ea_"&amp;"中小水（農業用水路）"&amp;"_年間発電",データシート3!$A$1:$AB$1,0),0)/10^3</f>
        <v>115557.436</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8880.3619999999992</v>
      </c>
      <c r="BI99" s="953">
        <f t="shared" si="26"/>
        <v>7612617.2589999987</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62347.335668867505</v>
      </c>
      <c r="BK99" s="953">
        <f t="shared" si="21"/>
        <v>7550269.9233311312</v>
      </c>
      <c r="BL99" s="953">
        <f t="shared" si="22"/>
        <v>0</v>
      </c>
      <c r="BM99" s="953">
        <f t="shared" si="23"/>
        <v>7550269.9233311312</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01602</v>
      </c>
      <c r="AY100" s="20" t="str">
        <f>IF(IFERROR(比較地域マスタ!$AE35,"")=0,"",IFERROR(比較地域マスタ!$AE35,""))</f>
        <v>平取町</v>
      </c>
      <c r="AZ100" s="18"/>
      <c r="BA100" s="24">
        <v>29</v>
      </c>
      <c r="BB100" s="24">
        <v>1</v>
      </c>
      <c r="BC100" s="20" t="str">
        <f t="shared" si="24"/>
        <v>01602</v>
      </c>
      <c r="BD100" s="20" t="str">
        <f t="shared" si="25"/>
        <v>平取町</v>
      </c>
      <c r="BE100" s="953">
        <f>VLOOKUP(BC100&amp;"_令和4年度",データシート3!A:AB,MATCH("ea_"&amp;"太陽光（建物系）"&amp;"_年間発電",データシート3!$A$1:$AB$1,0),0)/10^3+VLOOKUP(BC100&amp;"_令和4年度",データシート3!A:AB,MATCH("ea_"&amp;"太陽光（土地系）"&amp;"_年間発電",データシート3!$A$1:$AB$1,0),0)/10^3</f>
        <v>1725396.5999999999</v>
      </c>
      <c r="BF100" s="953">
        <f>VLOOKUP(BC100&amp;"_令和4年度",データシート3!A:AB,MATCH("ea_"&amp;"風力（陸上）"&amp;"_年間発電",データシート3!$A$1:$AB$1,0),0)/10^3</f>
        <v>2980159.0639999998</v>
      </c>
      <c r="BG100" s="953">
        <f>VLOOKUP(BC100&amp;"_令和4年度",データシート3!A:AB,MATCH("ea_"&amp;"中小水（河川）"&amp;"_年間発電",データシート3!$A$1:$AB$1,0),0)/10^3+VLOOKUP(BC100&amp;"_令和4年度",データシート3!A:AB,MATCH("ea_"&amp;"中小水（農業用水路）"&amp;"_年間発電",データシート3!$A$1:$AB$1,0),0)/10^3</f>
        <v>51690.088000000003</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14362.616</v>
      </c>
      <c r="BI100" s="953">
        <f t="shared" si="26"/>
        <v>4771608.3680000007</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21171.403601678569</v>
      </c>
      <c r="BK100" s="953">
        <f t="shared" si="21"/>
        <v>4750436.9643983217</v>
      </c>
      <c r="BL100" s="953">
        <f t="shared" si="22"/>
        <v>0</v>
      </c>
      <c r="BM100" s="953">
        <f t="shared" si="23"/>
        <v>4750436.9643983217</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01332</v>
      </c>
      <c r="AY101" s="20" t="str">
        <f>IF(IFERROR(比較地域マスタ!$AE36,"")=0,"",IFERROR(比較地域マスタ!$AE36,""))</f>
        <v>福島町</v>
      </c>
      <c r="AZ101" s="18"/>
      <c r="BA101" s="24">
        <v>30</v>
      </c>
      <c r="BB101" s="24">
        <v>1</v>
      </c>
      <c r="BC101" s="20" t="str">
        <f t="shared" si="24"/>
        <v>01332</v>
      </c>
      <c r="BD101" s="20" t="str">
        <f t="shared" si="25"/>
        <v>福島町</v>
      </c>
      <c r="BE101" s="953">
        <f>VLOOKUP(BC101&amp;"_令和4年度",データシート3!A:AB,MATCH("ea_"&amp;"太陽光（建物系）"&amp;"_年間発電",データシート3!$A$1:$AB$1,0),0)/10^3+VLOOKUP(BC101&amp;"_令和4年度",データシート3!A:AB,MATCH("ea_"&amp;"太陽光（土地系）"&amp;"_年間発電",データシート3!$A$1:$AB$1,0),0)/10^3</f>
        <v>72383.281000000017</v>
      </c>
      <c r="BF101" s="953">
        <f>VLOOKUP(BC101&amp;"_令和4年度",データシート3!A:AB,MATCH("ea_"&amp;"風力（陸上）"&amp;"_年間発電",データシート3!$A$1:$AB$1,0),0)/10^3</f>
        <v>1295619.615</v>
      </c>
      <c r="BG101" s="953">
        <f>VLOOKUP(BC101&amp;"_令和4年度",データシート3!A:AB,MATCH("ea_"&amp;"中小水（河川）"&amp;"_年間発電",データシート3!$A$1:$AB$1,0),0)/10^3+VLOOKUP(BC101&amp;"_令和4年度",データシート3!A:AB,MATCH("ea_"&amp;"中小水（農業用水路）"&amp;"_年間発電",データシート3!$A$1:$AB$1,0),0)/10^3</f>
        <v>42037.610999999997</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1410040.507</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15659.774804852872</v>
      </c>
      <c r="BK101" s="953">
        <f t="shared" si="21"/>
        <v>1394380.7321951471</v>
      </c>
      <c r="BL101" s="953">
        <f t="shared" si="22"/>
        <v>0</v>
      </c>
      <c r="BM101" s="953">
        <f t="shared" si="23"/>
        <v>1394380.7321951471</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01236</v>
      </c>
      <c r="AY102" s="20" t="str">
        <f>IF(IFERROR(比較地域マスタ!$AE37,"")=0,"",IFERROR(比較地域マスタ!$AE37,""))</f>
        <v>北斗市</v>
      </c>
      <c r="AZ102" s="18"/>
      <c r="BA102" s="24">
        <v>31</v>
      </c>
      <c r="BB102" s="24">
        <v>1</v>
      </c>
      <c r="BC102" s="20" t="str">
        <f t="shared" si="24"/>
        <v>01236</v>
      </c>
      <c r="BD102" s="20" t="str">
        <f t="shared" si="25"/>
        <v>北斗市</v>
      </c>
      <c r="BE102" s="953">
        <f>VLOOKUP(BC102&amp;"_令和4年度",データシート3!A:AB,MATCH("ea_"&amp;"太陽光（建物系）"&amp;"_年間発電",データシート3!$A$1:$AB$1,0),0)/10^3+VLOOKUP(BC102&amp;"_令和4年度",データシート3!A:AB,MATCH("ea_"&amp;"太陽光（土地系）"&amp;"_年間発電",データシート3!$A$1:$AB$1,0),0)/10^3</f>
        <v>1525958.1029999997</v>
      </c>
      <c r="BF102" s="953">
        <f>VLOOKUP(BC102&amp;"_令和4年度",データシート3!A:AB,MATCH("ea_"&amp;"風力（陸上）"&amp;"_年間発電",データシート3!$A$1:$AB$1,0),0)/10^3</f>
        <v>3932191.9569999999</v>
      </c>
      <c r="BG102" s="953">
        <f>VLOOKUP(BC102&amp;"_令和4年度",データシート3!A:AB,MATCH("ea_"&amp;"中小水（河川）"&amp;"_年間発電",データシート3!$A$1:$AB$1,0),0)/10^3+VLOOKUP(BC102&amp;"_令和4年度",データシート3!A:AB,MATCH("ea_"&amp;"中小水（農業用水路）"&amp;"_年間発電",データシート3!$A$1:$AB$1,0),0)/10^3</f>
        <v>88075.953999999998</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2117.011</v>
      </c>
      <c r="BI102" s="953">
        <f t="shared" si="26"/>
        <v>5548343.0249999994</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233625.85295171392</v>
      </c>
      <c r="BK102" s="953">
        <f t="shared" si="21"/>
        <v>5314717.1720482856</v>
      </c>
      <c r="BL102" s="953">
        <f t="shared" si="22"/>
        <v>0</v>
      </c>
      <c r="BM102" s="953">
        <f t="shared" si="23"/>
        <v>5314717.1720482856</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01331</v>
      </c>
      <c r="AY103" s="20" t="str">
        <f>IF(IFERROR(比較地域マスタ!$AE38,"")=0,"",IFERROR(比較地域マスタ!$AE38,""))</f>
        <v>松前町</v>
      </c>
      <c r="AZ103" s="18"/>
      <c r="BA103" s="24">
        <v>32</v>
      </c>
      <c r="BB103" s="24">
        <v>1</v>
      </c>
      <c r="BC103" s="20" t="str">
        <f t="shared" si="24"/>
        <v>01331</v>
      </c>
      <c r="BD103" s="20" t="str">
        <f t="shared" si="25"/>
        <v>松前町</v>
      </c>
      <c r="BE103" s="953">
        <f>VLOOKUP(BC103&amp;"_令和4年度",データシート3!A:AB,MATCH("ea_"&amp;"太陽光（建物系）"&amp;"_年間発電",データシート3!$A$1:$AB$1,0),0)/10^3+VLOOKUP(BC103&amp;"_令和4年度",データシート3!A:AB,MATCH("ea_"&amp;"太陽光（土地系）"&amp;"_年間発電",データシート3!$A$1:$AB$1,0),0)/10^3</f>
        <v>218860.05400000003</v>
      </c>
      <c r="BF103" s="953">
        <f>VLOOKUP(BC103&amp;"_令和4年度",データシート3!A:AB,MATCH("ea_"&amp;"風力（陸上）"&amp;"_年間発電",データシート3!$A$1:$AB$1,0),0)/10^3</f>
        <v>1925690.554</v>
      </c>
      <c r="BG103" s="953">
        <f>VLOOKUP(BC103&amp;"_令和4年度",データシート3!A:AB,MATCH("ea_"&amp;"中小水（河川）"&amp;"_年間発電",データシート3!$A$1:$AB$1,0),0)/10^3+VLOOKUP(BC103&amp;"_令和4年度",データシート3!A:AB,MATCH("ea_"&amp;"中小水（農業用水路）"&amp;"_年間発電",データシート3!$A$1:$AB$1,0),0)/10^3</f>
        <v>125342.686</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77.263000000000005</v>
      </c>
      <c r="BI103" s="953">
        <f t="shared" si="26"/>
        <v>2269970.557</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29556.132496744664</v>
      </c>
      <c r="BK103" s="953">
        <f t="shared" si="21"/>
        <v>2240414.4245032552</v>
      </c>
      <c r="BL103" s="953">
        <f t="shared" si="22"/>
        <v>0</v>
      </c>
      <c r="BM103" s="953">
        <f t="shared" si="23"/>
        <v>2240414.4245032552</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01586</v>
      </c>
      <c r="AY104" s="20" t="str">
        <f>IF(IFERROR(比較地域マスタ!$AE39,"")=0,"",IFERROR(比較地域マスタ!$AE39,""))</f>
        <v>むかわ町</v>
      </c>
      <c r="AZ104" s="18"/>
      <c r="BA104" s="24">
        <v>33</v>
      </c>
      <c r="BB104" s="24">
        <v>1</v>
      </c>
      <c r="BC104" s="20" t="str">
        <f t="shared" si="24"/>
        <v>01586</v>
      </c>
      <c r="BD104" s="20" t="str">
        <f t="shared" si="25"/>
        <v>むかわ町</v>
      </c>
      <c r="BE104" s="953">
        <f>VLOOKUP(BC104&amp;"_令和4年度",データシート3!A:AB,MATCH("ea_"&amp;"太陽光（建物系）"&amp;"_年間発電",データシート3!$A$1:$AB$1,0),0)/10^3+VLOOKUP(BC104&amp;"_令和4年度",データシート3!A:AB,MATCH("ea_"&amp;"太陽光（土地系）"&amp;"_年間発電",データシート3!$A$1:$AB$1,0),0)/10^3</f>
        <v>1641393.4739999999</v>
      </c>
      <c r="BF104" s="953">
        <f>VLOOKUP(BC104&amp;"_令和4年度",データシート3!A:AB,MATCH("ea_"&amp;"風力（陸上）"&amp;"_年間発電",データシート3!$A$1:$AB$1,0),0)/10^3</f>
        <v>5162483.3459999999</v>
      </c>
      <c r="BG104" s="953">
        <f>VLOOKUP(BC104&amp;"_令和4年度",データシート3!A:AB,MATCH("ea_"&amp;"中小水（河川）"&amp;"_年間発電",データシート3!$A$1:$AB$1,0),0)/10^3+VLOOKUP(BC104&amp;"_令和4年度",データシート3!A:AB,MATCH("ea_"&amp;"中小水（農業用水路）"&amp;"_年間発電",データシート3!$A$1:$AB$1,0),0)/10^3</f>
        <v>18323.545999999995</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58185.56700000001</v>
      </c>
      <c r="BI104" s="953">
        <f t="shared" si="26"/>
        <v>6880385.9330000002</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37847.57220722051</v>
      </c>
      <c r="BK104" s="953">
        <f t="shared" ref="BK104:BK135" si="27">BI104-BJ104</f>
        <v>6842538.3607927794</v>
      </c>
      <c r="BL104" s="953">
        <f t="shared" ref="BL104:BL135" si="28">IF(BK104&gt;0,0,BK104)</f>
        <v>0</v>
      </c>
      <c r="BM104" s="953">
        <f t="shared" ref="BM104:BM135" si="29">IF(BK104&gt;0,BK104,0)</f>
        <v>6842538.3607927794</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01205</v>
      </c>
      <c r="AY105" s="20" t="str">
        <f>IF(IFERROR(比較地域マスタ!$AE40,"")=0,"",IFERROR(比較地域マスタ!$AE40,""))</f>
        <v>室蘭市</v>
      </c>
      <c r="AZ105" s="18"/>
      <c r="BA105" s="24">
        <v>34</v>
      </c>
      <c r="BB105" s="24">
        <v>1</v>
      </c>
      <c r="BC105" s="20" t="str">
        <f t="shared" si="24"/>
        <v>01205</v>
      </c>
      <c r="BD105" s="20" t="str">
        <f t="shared" si="25"/>
        <v>室蘭市</v>
      </c>
      <c r="BE105" s="953">
        <f>VLOOKUP(BC105&amp;"_令和4年度",データシート3!A:AB,MATCH("ea_"&amp;"太陽光（建物系）"&amp;"_年間発電",データシート3!$A$1:$AB$1,0),0)/10^3+VLOOKUP(BC105&amp;"_令和4年度",データシート3!A:AB,MATCH("ea_"&amp;"太陽光（土地系）"&amp;"_年間発電",データシート3!$A$1:$AB$1,0),0)/10^3</f>
        <v>568153.69299999997</v>
      </c>
      <c r="BF105" s="953">
        <f>VLOOKUP(BC105&amp;"_令和4年度",データシート3!A:AB,MATCH("ea_"&amp;"風力（陸上）"&amp;"_年間発電",データシート3!$A$1:$AB$1,0),0)/10^3</f>
        <v>168740.068</v>
      </c>
      <c r="BG105" s="953">
        <f>VLOOKUP(BC105&amp;"_令和4年度",データシート3!A:AB,MATCH("ea_"&amp;"中小水（河川）"&amp;"_年間発電",データシート3!$A$1:$AB$1,0),0)/10^3+VLOOKUP(BC105&amp;"_令和4年度",データシート3!A:AB,MATCH("ea_"&amp;"中小水（農業用水路）"&amp;"_年間発電",データシート3!$A$1:$AB$1,0),0)/10^3</f>
        <v>2566.6480000000006</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1175.452</v>
      </c>
      <c r="BI105" s="953">
        <f t="shared" si="26"/>
        <v>740635.86100000003</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726134.99397960794</v>
      </c>
      <c r="BK105" s="953">
        <f t="shared" si="27"/>
        <v>14500.867020392092</v>
      </c>
      <c r="BL105" s="953">
        <f t="shared" si="28"/>
        <v>0</v>
      </c>
      <c r="BM105" s="953">
        <f t="shared" si="29"/>
        <v>14500.867020392092</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01345</v>
      </c>
      <c r="AY106" s="20" t="str">
        <f>IF(IFERROR(比較地域マスタ!$AE41,"")=0,"",IFERROR(比較地域マスタ!$AE41,""))</f>
        <v>森町</v>
      </c>
      <c r="AZ106" s="18"/>
      <c r="BA106" s="24">
        <v>35</v>
      </c>
      <c r="BB106" s="24">
        <v>1</v>
      </c>
      <c r="BC106" s="20" t="str">
        <f t="shared" si="24"/>
        <v>01345</v>
      </c>
      <c r="BD106" s="20" t="str">
        <f t="shared" si="25"/>
        <v>森町</v>
      </c>
      <c r="BE106" s="953">
        <f>VLOOKUP(BC106&amp;"_令和4年度",データシート3!A:AB,MATCH("ea_"&amp;"太陽光（建物系）"&amp;"_年間発電",データシート3!$A$1:$AB$1,0),0)/10^3+VLOOKUP(BC106&amp;"_令和4年度",データシート3!A:AB,MATCH("ea_"&amp;"太陽光（土地系）"&amp;"_年間発電",データシート3!$A$1:$AB$1,0),0)/10^3</f>
        <v>1218492.601</v>
      </c>
      <c r="BF106" s="953">
        <f>VLOOKUP(BC106&amp;"_令和4年度",データシート3!A:AB,MATCH("ea_"&amp;"風力（陸上）"&amp;"_年間発電",データシート3!$A$1:$AB$1,0),0)/10^3</f>
        <v>4259237.2750000004</v>
      </c>
      <c r="BG106" s="953">
        <f>VLOOKUP(BC106&amp;"_令和4年度",データシート3!A:AB,MATCH("ea_"&amp;"中小水（河川）"&amp;"_年間発電",データシート3!$A$1:$AB$1,0),0)/10^3+VLOOKUP(BC106&amp;"_令和4年度",データシート3!A:AB,MATCH("ea_"&amp;"中小水（農業用水路）"&amp;"_年間発電",データシート3!$A$1:$AB$1,0),0)/10^3</f>
        <v>70904.235000000001</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126563.37900000002</v>
      </c>
      <c r="BI106" s="953">
        <f t="shared" si="26"/>
        <v>5675197.4900000002</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98510.49410030189</v>
      </c>
      <c r="BK106" s="953">
        <f t="shared" si="27"/>
        <v>5576686.9958996987</v>
      </c>
      <c r="BL106" s="953">
        <f t="shared" si="28"/>
        <v>0</v>
      </c>
      <c r="BM106" s="953">
        <f t="shared" si="29"/>
        <v>5576686.9958996987</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01346</v>
      </c>
      <c r="AY107" s="20" t="str">
        <f>IF(IFERROR(比較地域マスタ!$AE42,"")=0,"",IFERROR(比較地域マスタ!$AE42,""))</f>
        <v>八雲町</v>
      </c>
      <c r="AZ107" s="18"/>
      <c r="BA107" s="24">
        <v>36</v>
      </c>
      <c r="BB107" s="24">
        <v>1</v>
      </c>
      <c r="BC107" s="20" t="str">
        <f t="shared" si="24"/>
        <v>01346</v>
      </c>
      <c r="BD107" s="20" t="str">
        <f t="shared" si="25"/>
        <v>八雲町</v>
      </c>
      <c r="BE107" s="953">
        <f>VLOOKUP(BC107&amp;"_令和4年度",データシート3!A:AB,MATCH("ea_"&amp;"太陽光（建物系）"&amp;"_年間発電",データシート3!$A$1:$AB$1,0),0)/10^3+VLOOKUP(BC107&amp;"_令和4年度",データシート3!A:AB,MATCH("ea_"&amp;"太陽光（土地系）"&amp;"_年間発電",データシート3!$A$1:$AB$1,0),0)/10^3</f>
        <v>2811068.662</v>
      </c>
      <c r="BF107" s="953">
        <f>VLOOKUP(BC107&amp;"_令和4年度",データシート3!A:AB,MATCH("ea_"&amp;"風力（陸上）"&amp;"_年間発電",データシート3!$A$1:$AB$1,0),0)/10^3</f>
        <v>10368648.847999997</v>
      </c>
      <c r="BG107" s="953">
        <f>VLOOKUP(BC107&amp;"_令和4年度",データシート3!A:AB,MATCH("ea_"&amp;"中小水（河川）"&amp;"_年間発電",データシート3!$A$1:$AB$1,0),0)/10^3+VLOOKUP(BC107&amp;"_令和4年度",データシート3!A:AB,MATCH("ea_"&amp;"中小水（農業用水路）"&amp;"_年間発電",データシート3!$A$1:$AB$1,0),0)/10^3</f>
        <v>135965.18299999999</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296593.49399999995</v>
      </c>
      <c r="BI107" s="953">
        <f t="shared" si="26"/>
        <v>13612276.186999999</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91665.999236430827</v>
      </c>
      <c r="BK107" s="953">
        <f t="shared" si="27"/>
        <v>13520610.187763568</v>
      </c>
      <c r="BL107" s="953">
        <f t="shared" si="28"/>
        <v>0</v>
      </c>
      <c r="BM107" s="953">
        <f t="shared" si="29"/>
        <v>13520610.187763568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長万部町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01347</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2024-03-14T13:00:34Z</dcterms:created>
  <dcterms:modified xsi:type="dcterms:W3CDTF">2024-03-14T13:00:35Z</dcterms:modified>
  <cp:category/>
  <cp:contentStatus/>
</cp:coreProperties>
</file>