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415" windowHeight="8100" activeTab="0"/>
  </bookViews>
  <sheets>
    <sheet name="20" sheetId="1" r:id="rId1"/>
  </sheets>
  <definedNames>
    <definedName name="_xlnm.Print_Area" localSheetId="0">'20'!$A$1:$O$187</definedName>
  </definedNames>
  <calcPr fullCalcOnLoad="1"/>
</workbook>
</file>

<file path=xl/sharedStrings.xml><?xml version="1.0" encoding="utf-8"?>
<sst xmlns="http://schemas.openxmlformats.org/spreadsheetml/2006/main" count="217" uniqueCount="75">
  <si>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</si>
  <si>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</si>
  <si>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</si>
  <si>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</si>
  <si>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</si>
  <si>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</si>
  <si>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</si>
  <si>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</si>
  <si>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</si>
  <si>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</si>
  <si>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</si>
  <si>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</si>
  <si>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</si>
  <si>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</si>
  <si>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</si>
  <si>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</si>
  <si>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</si>
  <si>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</si>
  <si>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</si>
  <si>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</si>
  <si>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</si>
  <si>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</si>
  <si>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</si>
  <si>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</si>
  <si>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</si>
  <si>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</si>
  <si>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</si>
  <si>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</si>
  <si>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</si>
  <si>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</si>
  <si>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</si>
  <si>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</si>
  <si>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</si>
  <si>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</si>
  <si>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</si>
  <si>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</si>
  <si>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</si>
  <si>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</si>
  <si>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</si>
  <si>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</si>
  <si>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</si>
  <si>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</si>
  <si>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</si>
  <si>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</si>
  <si>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</si>
  <si>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</si>
  <si>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</si>
  <si>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水　面</t>
  </si>
  <si>
    <t>私有地</t>
  </si>
  <si>
    <t>公有地</t>
  </si>
  <si>
    <t>国有地</t>
  </si>
  <si>
    <t>計</t>
  </si>
  <si>
    <t xml:space="preserve">  都道府県</t>
  </si>
  <si>
    <t>か所数</t>
  </si>
  <si>
    <t>　 か所数</t>
  </si>
  <si>
    <t xml:space="preserve">  年度及び</t>
  </si>
  <si>
    <t xml:space="preserve"> 　　　　         面　　　　　積　　　　(ha)</t>
  </si>
  <si>
    <t>　　　　区分</t>
  </si>
  <si>
    <t>　　　　　　　　（４）集団繁殖地の鳥獣保護区特別保護地区</t>
  </si>
  <si>
    <t>（３）</t>
  </si>
  <si>
    <t>　　　　　　    （３）集団渡来地の鳥獣保護区特別保護地区</t>
  </si>
  <si>
    <t xml:space="preserve">  　 　　　　　（２）大規模生息地の鳥獣保護区特別保護地区</t>
  </si>
  <si>
    <t>（２）</t>
  </si>
  <si>
    <t>　　　　1.* : ２県以上にまたがる重複数値で内数である</t>
  </si>
  <si>
    <t>*</t>
  </si>
  <si>
    <t xml:space="preserve"> 　　　　　　　（１）森林鳥獣生息地の鳥獣保護区特別保護地区</t>
  </si>
  <si>
    <t>（１）</t>
  </si>
  <si>
    <t>　　　　　　　　（５）希少鳥獣生息地の鳥獣保護区特別保護地区</t>
  </si>
  <si>
    <t>　　　　2.重複数値を除いた国指定鳥獣保護区特別保護地区の地区数は70地区である</t>
  </si>
  <si>
    <t xml:space="preserve"> 　　２０  平成 ２８ 年度　国指定鳥獣保護区特別保護地区の指定状況</t>
  </si>
  <si>
    <t xml:space="preserve"> 　　２０  平成 ２８ 年度　国指定鳥獣保護区特別保護地区の指定状況</t>
  </si>
  <si>
    <t>平成 26 年度</t>
  </si>
  <si>
    <t>平成 27 年度</t>
  </si>
  <si>
    <t>平成 28 年度</t>
  </si>
  <si>
    <t>　　　　　　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</si>
</sst>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#,##0_ "/>
  </numFmts>
  <fonts count="38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 applyProtection="1">
      <alignment vertical="center"/>
      <protection/>
    </xf>
    <xf numFmtId="38" fontId="4" fillId="0" borderId="0" xfId="0" applyNumberFormat="1" applyFont="1" applyFill="1" applyAlignment="1" applyProtection="1">
      <alignment vertical="center"/>
      <protection/>
    </xf>
    <xf numFmtId="38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 applyProtection="1">
      <alignment vertical="center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 locked="0"/>
    </xf>
    <xf numFmtId="184" fontId="0" fillId="0" borderId="14" xfId="0" applyNumberFormat="1" applyFont="1" applyFill="1" applyBorder="1" applyAlignment="1" applyProtection="1">
      <alignment horizontal="right"/>
      <protection locked="0"/>
    </xf>
    <xf numFmtId="184" fontId="0" fillId="0" borderId="15" xfId="0" applyNumberFormat="1" applyFont="1" applyFill="1" applyBorder="1" applyAlignment="1" applyProtection="1">
      <alignment horizontal="right"/>
      <protection locked="0"/>
    </xf>
    <xf numFmtId="184" fontId="0" fillId="0" borderId="16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184" fontId="0" fillId="0" borderId="18" xfId="0" applyNumberFormat="1" applyFont="1" applyFill="1" applyBorder="1" applyAlignment="1" applyProtection="1">
      <alignment horizontal="right"/>
      <protection locked="0"/>
    </xf>
    <xf numFmtId="184" fontId="0" fillId="0" borderId="19" xfId="0" applyNumberFormat="1" applyFont="1" applyFill="1" applyBorder="1" applyAlignment="1" applyProtection="1">
      <alignment horizontal="right"/>
      <protection locked="0"/>
    </xf>
    <xf numFmtId="184" fontId="0" fillId="0" borderId="20" xfId="0" applyNumberFormat="1" applyFont="1" applyFill="1" applyBorder="1" applyAlignment="1" applyProtection="1">
      <alignment horizontal="right"/>
      <protection locked="0"/>
    </xf>
    <xf numFmtId="184" fontId="0" fillId="0" borderId="21" xfId="0" applyNumberFormat="1" applyFont="1" applyFill="1" applyBorder="1" applyAlignment="1" applyProtection="1">
      <alignment horizontal="right"/>
      <protection locked="0"/>
    </xf>
    <xf numFmtId="184" fontId="0" fillId="0" borderId="22" xfId="0" applyNumberFormat="1" applyFont="1" applyFill="1" applyBorder="1" applyAlignment="1" applyProtection="1">
      <alignment horizontal="right"/>
      <protection locked="0"/>
    </xf>
    <xf numFmtId="184" fontId="0" fillId="0" borderId="23" xfId="0" applyNumberFormat="1" applyFont="1" applyFill="1" applyBorder="1" applyAlignment="1" applyProtection="1">
      <alignment horizontal="right"/>
      <protection locked="0"/>
    </xf>
    <xf numFmtId="184" fontId="0" fillId="0" borderId="24" xfId="0" applyNumberFormat="1" applyFont="1" applyFill="1" applyBorder="1" applyAlignment="1" applyProtection="1">
      <alignment horizontal="right"/>
      <protection locked="0"/>
    </xf>
    <xf numFmtId="184" fontId="0" fillId="0" borderId="25" xfId="0" applyNumberFormat="1" applyFont="1" applyFill="1" applyBorder="1" applyAlignment="1" applyProtection="1">
      <alignment horizontal="right"/>
      <protection locked="0"/>
    </xf>
    <xf numFmtId="184" fontId="0" fillId="0" borderId="26" xfId="0" applyNumberFormat="1" applyFont="1" applyFill="1" applyBorder="1" applyAlignment="1" applyProtection="1">
      <alignment horizontal="right"/>
      <protection locked="0"/>
    </xf>
    <xf numFmtId="184" fontId="0" fillId="0" borderId="27" xfId="0" applyNumberFormat="1" applyFont="1" applyFill="1" applyBorder="1" applyAlignment="1" applyProtection="1">
      <alignment horizontal="right"/>
      <protection/>
    </xf>
    <xf numFmtId="184" fontId="0" fillId="0" borderId="28" xfId="0" applyNumberFormat="1" applyFont="1" applyFill="1" applyBorder="1" applyAlignment="1" applyProtection="1">
      <alignment horizontal="right"/>
      <protection locked="0"/>
    </xf>
    <xf numFmtId="184" fontId="0" fillId="0" borderId="29" xfId="0" applyNumberFormat="1" applyFont="1" applyFill="1" applyBorder="1" applyAlignment="1" applyProtection="1">
      <alignment horizontal="right"/>
      <protection locked="0"/>
    </xf>
    <xf numFmtId="184" fontId="0" fillId="0" borderId="30" xfId="0" applyNumberFormat="1" applyFont="1" applyFill="1" applyBorder="1" applyAlignment="1" applyProtection="1">
      <alignment horizontal="right"/>
      <protection locked="0"/>
    </xf>
    <xf numFmtId="184" fontId="0" fillId="0" borderId="31" xfId="0" applyNumberFormat="1" applyFont="1" applyFill="1" applyBorder="1" applyAlignment="1" applyProtection="1">
      <alignment horizontal="right"/>
      <protection locked="0"/>
    </xf>
    <xf numFmtId="38" fontId="0" fillId="0" borderId="32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Alignment="1">
      <alignment/>
    </xf>
    <xf numFmtId="38" fontId="0" fillId="0" borderId="33" xfId="0" applyNumberFormat="1" applyFont="1" applyFill="1" applyBorder="1" applyAlignment="1">
      <alignment/>
    </xf>
    <xf numFmtId="38" fontId="0" fillId="0" borderId="34" xfId="0" applyNumberFormat="1" applyFont="1" applyFill="1" applyBorder="1" applyAlignment="1" applyProtection="1">
      <alignment horizontal="left"/>
      <protection/>
    </xf>
    <xf numFmtId="38" fontId="0" fillId="0" borderId="35" xfId="0" applyNumberFormat="1" applyFont="1" applyFill="1" applyBorder="1" applyAlignment="1" applyProtection="1">
      <alignment horizontal="left"/>
      <protection/>
    </xf>
    <xf numFmtId="38" fontId="0" fillId="0" borderId="35" xfId="0" applyNumberFormat="1" applyFont="1" applyFill="1" applyBorder="1" applyAlignment="1">
      <alignment/>
    </xf>
    <xf numFmtId="38" fontId="0" fillId="0" borderId="36" xfId="0" applyNumberFormat="1" applyFont="1" applyFill="1" applyBorder="1" applyAlignment="1">
      <alignment/>
    </xf>
    <xf numFmtId="38" fontId="0" fillId="0" borderId="34" xfId="0" applyNumberFormat="1" applyFont="1" applyFill="1" applyBorder="1" applyAlignment="1">
      <alignment/>
    </xf>
    <xf numFmtId="38" fontId="0" fillId="0" borderId="37" xfId="0" applyNumberFormat="1" applyFont="1" applyFill="1" applyBorder="1" applyAlignment="1">
      <alignment/>
    </xf>
    <xf numFmtId="38" fontId="0" fillId="0" borderId="38" xfId="0" applyNumberFormat="1" applyFont="1" applyFill="1" applyBorder="1" applyAlignment="1">
      <alignment/>
    </xf>
    <xf numFmtId="38" fontId="0" fillId="0" borderId="39" xfId="0" applyNumberFormat="1" applyFont="1" applyFill="1" applyBorder="1" applyAlignment="1" applyProtection="1">
      <alignment horizontal="center" vertical="center"/>
      <protection/>
    </xf>
    <xf numFmtId="38" fontId="0" fillId="0" borderId="19" xfId="0" applyNumberFormat="1" applyFont="1" applyFill="1" applyBorder="1" applyAlignment="1">
      <alignment/>
    </xf>
    <xf numFmtId="38" fontId="0" fillId="0" borderId="40" xfId="0" applyNumberFormat="1" applyFont="1" applyFill="1" applyBorder="1" applyAlignment="1">
      <alignment/>
    </xf>
    <xf numFmtId="38" fontId="0" fillId="0" borderId="28" xfId="0" applyNumberFormat="1" applyFont="1" applyFill="1" applyBorder="1" applyAlignment="1">
      <alignment/>
    </xf>
    <xf numFmtId="38" fontId="0" fillId="0" borderId="41" xfId="0" applyNumberFormat="1" applyFont="1" applyFill="1" applyBorder="1" applyAlignment="1">
      <alignment/>
    </xf>
    <xf numFmtId="38" fontId="0" fillId="0" borderId="39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42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/>
    </xf>
    <xf numFmtId="38" fontId="0" fillId="0" borderId="30" xfId="0" applyNumberFormat="1" applyFont="1" applyFill="1" applyBorder="1" applyAlignment="1">
      <alignment/>
    </xf>
    <xf numFmtId="38" fontId="0" fillId="0" borderId="39" xfId="0" applyNumberFormat="1" applyFont="1" applyFill="1" applyBorder="1" applyAlignment="1" applyProtection="1">
      <alignment horizontal="left"/>
      <protection/>
    </xf>
    <xf numFmtId="38" fontId="0" fillId="0" borderId="19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40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17" xfId="0" applyNumberFormat="1" applyFont="1" applyFill="1" applyBorder="1" applyAlignment="1" applyProtection="1">
      <alignment horizontal="center"/>
      <protection/>
    </xf>
    <xf numFmtId="38" fontId="0" fillId="0" borderId="41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 horizontal="center" vertical="center"/>
    </xf>
    <xf numFmtId="38" fontId="0" fillId="0" borderId="21" xfId="0" applyNumberFormat="1" applyFont="1" applyFill="1" applyBorder="1" applyAlignment="1">
      <alignment horizontal="center" vertical="center"/>
    </xf>
    <xf numFmtId="184" fontId="0" fillId="0" borderId="38" xfId="0" applyNumberFormat="1" applyFont="1" applyFill="1" applyBorder="1" applyAlignment="1">
      <alignment/>
    </xf>
    <xf numFmtId="38" fontId="0" fillId="0" borderId="43" xfId="0" applyNumberFormat="1" applyFont="1" applyFill="1" applyBorder="1" applyAlignment="1" applyProtection="1">
      <alignment horizontal="center"/>
      <protection/>
    </xf>
    <xf numFmtId="38" fontId="0" fillId="0" borderId="38" xfId="0" applyNumberFormat="1" applyFont="1" applyFill="1" applyBorder="1" applyAlignment="1" applyProtection="1">
      <alignment horizontal="center"/>
      <protection/>
    </xf>
    <xf numFmtId="38" fontId="0" fillId="0" borderId="44" xfId="0" applyNumberFormat="1" applyFont="1" applyFill="1" applyBorder="1" applyAlignment="1" applyProtection="1">
      <alignment horizontal="center"/>
      <protection/>
    </xf>
    <xf numFmtId="38" fontId="0" fillId="0" borderId="45" xfId="0" applyNumberFormat="1" applyFont="1" applyFill="1" applyBorder="1" applyAlignment="1" applyProtection="1">
      <alignment horizontal="center"/>
      <protection/>
    </xf>
    <xf numFmtId="38" fontId="0" fillId="0" borderId="39" xfId="0" applyNumberFormat="1" applyFont="1" applyFill="1" applyBorder="1" applyAlignment="1" applyProtection="1">
      <alignment horizontal="center"/>
      <protection/>
    </xf>
    <xf numFmtId="38" fontId="0" fillId="0" borderId="46" xfId="0" applyNumberFormat="1" applyFont="1" applyFill="1" applyBorder="1" applyAlignment="1" applyProtection="1">
      <alignment horizontal="center"/>
      <protection/>
    </xf>
    <xf numFmtId="38" fontId="0" fillId="0" borderId="47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left"/>
      <protection/>
    </xf>
    <xf numFmtId="38" fontId="0" fillId="0" borderId="22" xfId="0" applyNumberFormat="1" applyFont="1" applyFill="1" applyBorder="1" applyAlignment="1" applyProtection="1">
      <alignment horizontal="left"/>
      <protection/>
    </xf>
    <xf numFmtId="38" fontId="0" fillId="0" borderId="22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 applyProtection="1">
      <alignment horizontal="lef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184" fontId="0" fillId="0" borderId="42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91"/>
  <sheetViews>
    <sheetView tabSelected="1" view="pageBreakPreview" zoomScale="85" zoomScaleSheetLayoutView="85" zoomScalePageLayoutView="0" workbookViewId="0" topLeftCell="A1">
      <selection activeCell="I3" sqref="I3"/>
    </sheetView>
  </sheetViews>
  <sheetFormatPr defaultColWidth="12.875" defaultRowHeight="12.75" customHeight="1"/>
  <cols>
    <col min="1" max="1" width="18.875" style="31" customWidth="1"/>
    <col min="2" max="3" width="6.875" style="31" customWidth="1"/>
    <col min="4" max="14" width="12.875" style="31" customWidth="1"/>
    <col min="15" max="15" width="5.625" style="31" customWidth="1"/>
    <col min="16" max="16384" width="12.875" style="31" customWidth="1"/>
  </cols>
  <sheetData>
    <row r="4" ht="12.75" customHeight="1">
      <c r="A4" s="4" t="s">
        <v>69</v>
      </c>
    </row>
    <row r="5" spans="1:22" ht="12.75" customHeight="1">
      <c r="A5" s="1"/>
      <c r="B5" s="6" t="s">
        <v>66</v>
      </c>
      <c r="C5" s="1"/>
      <c r="D5" s="1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2"/>
      <c r="P6" s="1"/>
      <c r="Q6" s="1"/>
      <c r="R6" s="1"/>
      <c r="S6" s="1"/>
      <c r="T6" s="1"/>
      <c r="U6" s="1"/>
      <c r="V6" s="1"/>
    </row>
    <row r="7" spans="1:15" ht="12.75" customHeight="1">
      <c r="A7" s="32"/>
      <c r="B7" s="33"/>
      <c r="C7" s="34"/>
      <c r="D7" s="35"/>
      <c r="E7" s="35" t="s">
        <v>74</v>
      </c>
      <c r="F7" s="35"/>
      <c r="G7" s="34"/>
      <c r="H7" s="36"/>
      <c r="I7" s="37" t="s">
        <v>65</v>
      </c>
      <c r="J7" s="34"/>
      <c r="K7" s="35"/>
      <c r="L7" s="35"/>
      <c r="M7" s="34"/>
      <c r="N7" s="38"/>
      <c r="O7" s="39"/>
    </row>
    <row r="8" spans="1:15" ht="12.75" customHeight="1">
      <c r="A8" s="40" t="s">
        <v>57</v>
      </c>
      <c r="B8" s="41"/>
      <c r="C8" s="42"/>
      <c r="D8" s="42"/>
      <c r="E8" s="42"/>
      <c r="F8" s="42"/>
      <c r="G8" s="42"/>
      <c r="H8" s="43"/>
      <c r="I8" s="41"/>
      <c r="J8" s="42"/>
      <c r="K8" s="42"/>
      <c r="L8" s="42"/>
      <c r="M8" s="42"/>
      <c r="N8" s="44"/>
      <c r="O8" s="39"/>
    </row>
    <row r="9" spans="1:15" ht="12.75" customHeight="1">
      <c r="A9" s="45"/>
      <c r="B9" s="46" t="s">
        <v>54</v>
      </c>
      <c r="C9" s="47"/>
      <c r="D9" s="48" t="s">
        <v>56</v>
      </c>
      <c r="E9" s="47"/>
      <c r="F9" s="47"/>
      <c r="G9" s="47"/>
      <c r="H9" s="49"/>
      <c r="I9" s="50"/>
      <c r="J9" s="48" t="s">
        <v>56</v>
      </c>
      <c r="K9" s="47"/>
      <c r="L9" s="47"/>
      <c r="M9" s="47"/>
      <c r="N9" s="51"/>
      <c r="O9" s="39"/>
    </row>
    <row r="10" spans="1:15" ht="12.75" customHeight="1">
      <c r="A10" s="52" t="s">
        <v>55</v>
      </c>
      <c r="B10" s="53"/>
      <c r="C10" s="54"/>
      <c r="D10" s="53"/>
      <c r="E10" s="55"/>
      <c r="F10" s="55"/>
      <c r="G10" s="55"/>
      <c r="H10" s="56"/>
      <c r="I10" s="57" t="s">
        <v>53</v>
      </c>
      <c r="J10" s="53"/>
      <c r="K10" s="55"/>
      <c r="L10" s="55"/>
      <c r="M10" s="55"/>
      <c r="N10" s="58"/>
      <c r="O10" s="39"/>
    </row>
    <row r="11" spans="1:15" ht="12.75" customHeight="1">
      <c r="A11" s="52" t="s">
        <v>52</v>
      </c>
      <c r="B11" s="41" t="s">
        <v>64</v>
      </c>
      <c r="C11" s="59"/>
      <c r="D11" s="60" t="s">
        <v>51</v>
      </c>
      <c r="E11" s="60" t="s">
        <v>50</v>
      </c>
      <c r="F11" s="60" t="s">
        <v>49</v>
      </c>
      <c r="G11" s="60" t="s">
        <v>48</v>
      </c>
      <c r="H11" s="60" t="s">
        <v>47</v>
      </c>
      <c r="I11" s="60"/>
      <c r="J11" s="60" t="s">
        <v>51</v>
      </c>
      <c r="K11" s="60" t="s">
        <v>50</v>
      </c>
      <c r="L11" s="60" t="s">
        <v>49</v>
      </c>
      <c r="M11" s="60" t="s">
        <v>48</v>
      </c>
      <c r="N11" s="61" t="s">
        <v>47</v>
      </c>
      <c r="O11" s="39"/>
    </row>
    <row r="12" spans="1:15" ht="12.75" customHeight="1">
      <c r="A12" s="30" t="s">
        <v>71</v>
      </c>
      <c r="B12" s="8">
        <v>15</v>
      </c>
      <c r="C12" s="9">
        <v>76</v>
      </c>
      <c r="D12" s="9">
        <v>160031.73</v>
      </c>
      <c r="E12" s="9">
        <v>106330</v>
      </c>
      <c r="F12" s="9">
        <v>6026.85</v>
      </c>
      <c r="G12" s="9">
        <v>4885.88</v>
      </c>
      <c r="H12" s="9">
        <v>42789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v>0</v>
      </c>
      <c r="O12" s="62"/>
    </row>
    <row r="13" spans="1:15" ht="12.75" customHeight="1">
      <c r="A13" s="30" t="s">
        <v>72</v>
      </c>
      <c r="B13" s="8">
        <v>15</v>
      </c>
      <c r="C13" s="9">
        <v>78</v>
      </c>
      <c r="D13" s="9">
        <v>160342.73</v>
      </c>
      <c r="E13" s="9">
        <v>106330</v>
      </c>
      <c r="F13" s="9">
        <v>6026.85</v>
      </c>
      <c r="G13" s="9">
        <v>3484</v>
      </c>
      <c r="H13" s="9">
        <v>44502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v>0</v>
      </c>
      <c r="O13" s="62"/>
    </row>
    <row r="14" spans="1:15" ht="12.75" customHeight="1">
      <c r="A14" s="30" t="s">
        <v>73</v>
      </c>
      <c r="B14" s="8">
        <f aca="true" t="shared" si="0" ref="B14:N14">SUM(B15:B61)</f>
        <v>15</v>
      </c>
      <c r="C14" s="9">
        <f>SUM(C15:C61)</f>
        <v>78</v>
      </c>
      <c r="D14" s="9">
        <f>SUM(D15:D61)</f>
        <v>160342.73</v>
      </c>
      <c r="E14" s="9">
        <f t="shared" si="0"/>
        <v>106330</v>
      </c>
      <c r="F14" s="9">
        <f t="shared" si="0"/>
        <v>6026.85</v>
      </c>
      <c r="G14" s="9">
        <f t="shared" si="0"/>
        <v>4885.88</v>
      </c>
      <c r="H14" s="9">
        <f t="shared" si="0"/>
        <v>43100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10">
        <f t="shared" si="0"/>
        <v>0</v>
      </c>
      <c r="O14" s="62"/>
    </row>
    <row r="15" spans="1:15" ht="12.75" customHeight="1">
      <c r="A15" s="63" t="s">
        <v>46</v>
      </c>
      <c r="B15" s="11">
        <v>0</v>
      </c>
      <c r="C15" s="12">
        <f aca="true" t="shared" si="1" ref="C15:H15">J15+C78+I78+C141+I141</f>
        <v>13</v>
      </c>
      <c r="D15" s="12">
        <f t="shared" si="1"/>
        <v>59463</v>
      </c>
      <c r="E15" s="12">
        <f t="shared" si="1"/>
        <v>35474</v>
      </c>
      <c r="F15" s="12">
        <f t="shared" si="1"/>
        <v>3917</v>
      </c>
      <c r="G15" s="12">
        <f t="shared" si="1"/>
        <v>3688</v>
      </c>
      <c r="H15" s="12">
        <f t="shared" si="1"/>
        <v>16384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v>0</v>
      </c>
      <c r="O15" s="62"/>
    </row>
    <row r="16" spans="1:15" ht="12.75" customHeight="1">
      <c r="A16" s="64" t="s">
        <v>45</v>
      </c>
      <c r="B16" s="14">
        <v>1</v>
      </c>
      <c r="C16" s="15">
        <f aca="true" t="shared" si="2" ref="C16:H16">J16+C79+I79+C142+I142</f>
        <v>3</v>
      </c>
      <c r="D16" s="15">
        <f t="shared" si="2"/>
        <v>17996</v>
      </c>
      <c r="E16" s="15">
        <f t="shared" si="2"/>
        <v>11465</v>
      </c>
      <c r="F16" s="15">
        <f t="shared" si="2"/>
        <v>384</v>
      </c>
      <c r="G16" s="15">
        <f t="shared" si="2"/>
        <v>45</v>
      </c>
      <c r="H16" s="15">
        <f t="shared" si="2"/>
        <v>6102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62"/>
    </row>
    <row r="17" spans="1:15" ht="12.75" customHeight="1">
      <c r="A17" s="64" t="s">
        <v>44</v>
      </c>
      <c r="B17" s="14">
        <v>0</v>
      </c>
      <c r="C17" s="15">
        <f aca="true" t="shared" si="3" ref="C17:H17">J17+C80+I80+C143+I143</f>
        <v>2</v>
      </c>
      <c r="D17" s="15">
        <f t="shared" si="3"/>
        <v>33</v>
      </c>
      <c r="E17" s="15">
        <f t="shared" si="3"/>
        <v>0</v>
      </c>
      <c r="F17" s="15">
        <f t="shared" si="3"/>
        <v>25</v>
      </c>
      <c r="G17" s="15">
        <f t="shared" si="3"/>
        <v>8</v>
      </c>
      <c r="H17" s="15">
        <f t="shared" si="3"/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6">
        <v>0</v>
      </c>
      <c r="O17" s="62"/>
    </row>
    <row r="18" spans="1:15" ht="12.75" customHeight="1">
      <c r="A18" s="64" t="s">
        <v>43</v>
      </c>
      <c r="B18" s="14">
        <v>0</v>
      </c>
      <c r="C18" s="15">
        <f aca="true" t="shared" si="4" ref="C18:H18">J18+C81+I81+C144+I144</f>
        <v>4</v>
      </c>
      <c r="D18" s="15">
        <f t="shared" si="4"/>
        <v>1577</v>
      </c>
      <c r="E18" s="15">
        <f t="shared" si="4"/>
        <v>73</v>
      </c>
      <c r="F18" s="15">
        <f t="shared" si="4"/>
        <v>427</v>
      </c>
      <c r="G18" s="15">
        <f t="shared" si="4"/>
        <v>515</v>
      </c>
      <c r="H18" s="15">
        <f t="shared" si="4"/>
        <v>562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6">
        <v>0</v>
      </c>
      <c r="O18" s="62"/>
    </row>
    <row r="19" spans="1:15" ht="12.75" customHeight="1">
      <c r="A19" s="65" t="s">
        <v>42</v>
      </c>
      <c r="B19" s="17">
        <v>1</v>
      </c>
      <c r="C19" s="18">
        <f aca="true" t="shared" si="5" ref="C19:H19">J19+C82+I82+C145+I145</f>
        <v>3</v>
      </c>
      <c r="D19" s="18">
        <f t="shared" si="5"/>
        <v>4281</v>
      </c>
      <c r="E19" s="18">
        <f t="shared" si="5"/>
        <v>3873</v>
      </c>
      <c r="F19" s="18">
        <f t="shared" si="5"/>
        <v>48</v>
      </c>
      <c r="G19" s="18">
        <f t="shared" si="5"/>
        <v>0</v>
      </c>
      <c r="H19" s="18">
        <f t="shared" si="5"/>
        <v>360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62"/>
    </row>
    <row r="20" spans="1:15" ht="12.75" customHeight="1">
      <c r="A20" s="66" t="s">
        <v>41</v>
      </c>
      <c r="B20" s="11">
        <v>1</v>
      </c>
      <c r="C20" s="12">
        <f aca="true" t="shared" si="6" ref="C20:H20">J20+C83+I83+C146+I146</f>
        <v>2</v>
      </c>
      <c r="D20" s="12">
        <f t="shared" si="6"/>
        <v>4600</v>
      </c>
      <c r="E20" s="12">
        <f t="shared" si="6"/>
        <v>4525</v>
      </c>
      <c r="F20" s="12">
        <f t="shared" si="6"/>
        <v>0</v>
      </c>
      <c r="G20" s="12">
        <f t="shared" si="6"/>
        <v>0</v>
      </c>
      <c r="H20" s="12">
        <f t="shared" si="6"/>
        <v>75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>
        <v>0</v>
      </c>
      <c r="O20" s="62"/>
    </row>
    <row r="21" spans="1:15" ht="12.75" customHeight="1">
      <c r="A21" s="67" t="s">
        <v>40</v>
      </c>
      <c r="B21" s="14">
        <v>0</v>
      </c>
      <c r="C21" s="15">
        <f aca="true" t="shared" si="7" ref="C21:H21">J21+C84+I84+C147+I147</f>
        <v>0</v>
      </c>
      <c r="D21" s="20">
        <f t="shared" si="7"/>
        <v>0</v>
      </c>
      <c r="E21" s="20">
        <f t="shared" si="7"/>
        <v>0</v>
      </c>
      <c r="F21" s="20">
        <f t="shared" si="7"/>
        <v>0</v>
      </c>
      <c r="G21" s="20">
        <f t="shared" si="7"/>
        <v>0</v>
      </c>
      <c r="H21" s="20">
        <f t="shared" si="7"/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6">
        <v>0</v>
      </c>
      <c r="O21" s="62"/>
    </row>
    <row r="22" spans="1:15" ht="12.75" customHeight="1">
      <c r="A22" s="67" t="s">
        <v>39</v>
      </c>
      <c r="B22" s="14">
        <v>0</v>
      </c>
      <c r="C22" s="15">
        <f aca="true" t="shared" si="8" ref="C22:H22">J22+C85+I85+C148+I148</f>
        <v>1</v>
      </c>
      <c r="D22" s="15">
        <f t="shared" si="8"/>
        <v>935</v>
      </c>
      <c r="E22" s="15">
        <f t="shared" si="8"/>
        <v>0</v>
      </c>
      <c r="F22" s="15">
        <f t="shared" si="8"/>
        <v>0</v>
      </c>
      <c r="G22" s="15">
        <f t="shared" si="8"/>
        <v>15</v>
      </c>
      <c r="H22" s="15">
        <f t="shared" si="8"/>
        <v>920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6">
        <v>0</v>
      </c>
      <c r="O22" s="62"/>
    </row>
    <row r="23" spans="1:15" ht="12.75" customHeight="1">
      <c r="A23" s="67" t="s">
        <v>38</v>
      </c>
      <c r="B23" s="14">
        <v>0</v>
      </c>
      <c r="C23" s="15">
        <f aca="true" t="shared" si="9" ref="C23:H23">J23+C86+I86+C149+I149</f>
        <v>0</v>
      </c>
      <c r="D23" s="15">
        <f t="shared" si="9"/>
        <v>0</v>
      </c>
      <c r="E23" s="15">
        <f t="shared" si="9"/>
        <v>0</v>
      </c>
      <c r="F23" s="15">
        <f t="shared" si="9"/>
        <v>0</v>
      </c>
      <c r="G23" s="15">
        <f t="shared" si="9"/>
        <v>0</v>
      </c>
      <c r="H23" s="15">
        <f t="shared" si="9"/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6">
        <v>0</v>
      </c>
      <c r="O23" s="62"/>
    </row>
    <row r="24" spans="1:15" ht="12.75" customHeight="1">
      <c r="A24" s="68" t="s">
        <v>37</v>
      </c>
      <c r="B24" s="17">
        <v>0</v>
      </c>
      <c r="C24" s="18">
        <f aca="true" t="shared" si="10" ref="C24:H24">J24+C87+I87+C150+I150</f>
        <v>1</v>
      </c>
      <c r="D24" s="18">
        <f t="shared" si="10"/>
        <v>947</v>
      </c>
      <c r="E24" s="18">
        <f t="shared" si="10"/>
        <v>947</v>
      </c>
      <c r="F24" s="18">
        <f t="shared" si="10"/>
        <v>0</v>
      </c>
      <c r="G24" s="18">
        <f t="shared" si="10"/>
        <v>0</v>
      </c>
      <c r="H24" s="18">
        <f t="shared" si="10"/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62"/>
    </row>
    <row r="25" spans="1:15" ht="12.75" customHeight="1">
      <c r="A25" s="66" t="s">
        <v>36</v>
      </c>
      <c r="B25" s="11">
        <v>0</v>
      </c>
      <c r="C25" s="12">
        <f aca="true" t="shared" si="11" ref="C25:H25">J25+C88+I88+C151+I151</f>
        <v>0</v>
      </c>
      <c r="D25" s="12">
        <f t="shared" si="11"/>
        <v>0</v>
      </c>
      <c r="E25" s="12">
        <f t="shared" si="11"/>
        <v>0</v>
      </c>
      <c r="F25" s="12">
        <f t="shared" si="11"/>
        <v>0</v>
      </c>
      <c r="G25" s="12">
        <f t="shared" si="11"/>
        <v>0</v>
      </c>
      <c r="H25" s="12">
        <f t="shared" si="11"/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>
        <v>0</v>
      </c>
      <c r="O25" s="62"/>
    </row>
    <row r="26" spans="1:15" ht="12.75" customHeight="1">
      <c r="A26" s="67" t="s">
        <v>35</v>
      </c>
      <c r="B26" s="14">
        <v>0</v>
      </c>
      <c r="C26" s="15">
        <f aca="true" t="shared" si="12" ref="C26:H26">J26+C89+I89+C152+I152</f>
        <v>1</v>
      </c>
      <c r="D26" s="15">
        <f t="shared" si="12"/>
        <v>40</v>
      </c>
      <c r="E26" s="15">
        <f t="shared" si="12"/>
        <v>40</v>
      </c>
      <c r="F26" s="15">
        <f t="shared" si="12"/>
        <v>0</v>
      </c>
      <c r="G26" s="15">
        <f t="shared" si="12"/>
        <v>0</v>
      </c>
      <c r="H26" s="15">
        <f t="shared" si="12"/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>
        <v>0</v>
      </c>
      <c r="O26" s="62"/>
    </row>
    <row r="27" spans="1:15" ht="12.75" customHeight="1">
      <c r="A27" s="67" t="s">
        <v>34</v>
      </c>
      <c r="B27" s="14">
        <v>0</v>
      </c>
      <c r="C27" s="15">
        <f aca="true" t="shared" si="13" ref="C27:H27">J27+C90+I90+C153+I153</f>
        <v>5</v>
      </c>
      <c r="D27" s="15">
        <f t="shared" si="13"/>
        <v>1951</v>
      </c>
      <c r="E27" s="15">
        <f t="shared" si="13"/>
        <v>1755</v>
      </c>
      <c r="F27" s="15">
        <f t="shared" si="13"/>
        <v>26</v>
      </c>
      <c r="G27" s="15">
        <f t="shared" si="13"/>
        <v>169</v>
      </c>
      <c r="H27" s="15">
        <f t="shared" si="13"/>
        <v>1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6">
        <v>0</v>
      </c>
      <c r="O27" s="62"/>
    </row>
    <row r="28" spans="1:15" ht="12.75" customHeight="1">
      <c r="A28" s="67" t="s">
        <v>33</v>
      </c>
      <c r="B28" s="14">
        <v>0</v>
      </c>
      <c r="C28" s="15">
        <f aca="true" t="shared" si="14" ref="C28:H28">J28+C91+I91+C154+I154</f>
        <v>0</v>
      </c>
      <c r="D28" s="15">
        <f t="shared" si="14"/>
        <v>0</v>
      </c>
      <c r="E28" s="15">
        <f t="shared" si="14"/>
        <v>0</v>
      </c>
      <c r="F28" s="15">
        <f t="shared" si="14"/>
        <v>0</v>
      </c>
      <c r="G28" s="15">
        <f t="shared" si="14"/>
        <v>0</v>
      </c>
      <c r="H28" s="15">
        <f t="shared" si="14"/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  <c r="O28" s="62"/>
    </row>
    <row r="29" spans="1:15" ht="12.75" customHeight="1">
      <c r="A29" s="68" t="s">
        <v>32</v>
      </c>
      <c r="B29" s="17">
        <v>1</v>
      </c>
      <c r="C29" s="18">
        <f aca="true" t="shared" si="15" ref="C29:H29">J29+C92+I92+C155+I155</f>
        <v>3</v>
      </c>
      <c r="D29" s="18">
        <f t="shared" si="15"/>
        <v>4808</v>
      </c>
      <c r="E29" s="18">
        <f t="shared" si="15"/>
        <v>4673</v>
      </c>
      <c r="F29" s="18">
        <f t="shared" si="15"/>
        <v>133</v>
      </c>
      <c r="G29" s="18">
        <f t="shared" si="15"/>
        <v>2</v>
      </c>
      <c r="H29" s="18">
        <f t="shared" si="15"/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  <c r="O29" s="62"/>
    </row>
    <row r="30" spans="1:15" ht="12.75" customHeight="1">
      <c r="A30" s="66" t="s">
        <v>31</v>
      </c>
      <c r="B30" s="11">
        <v>1</v>
      </c>
      <c r="C30" s="12">
        <f aca="true" t="shared" si="16" ref="C30:H30">J30+C93+I93+C156+I156</f>
        <v>1</v>
      </c>
      <c r="D30" s="12">
        <f t="shared" si="16"/>
        <v>13729</v>
      </c>
      <c r="E30" s="12">
        <f t="shared" si="16"/>
        <v>13729</v>
      </c>
      <c r="F30" s="12">
        <f t="shared" si="16"/>
        <v>0</v>
      </c>
      <c r="G30" s="12">
        <f t="shared" si="16"/>
        <v>0</v>
      </c>
      <c r="H30" s="12">
        <f t="shared" si="16"/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>
        <v>0</v>
      </c>
      <c r="O30" s="62"/>
    </row>
    <row r="31" spans="1:15" ht="12.75" customHeight="1">
      <c r="A31" s="67" t="s">
        <v>30</v>
      </c>
      <c r="B31" s="14">
        <v>0</v>
      </c>
      <c r="C31" s="15">
        <f aca="true" t="shared" si="17" ref="C31:H31">J31+C94+I94+C157+I157</f>
        <v>2</v>
      </c>
      <c r="D31" s="15">
        <f t="shared" si="17"/>
        <v>34</v>
      </c>
      <c r="E31" s="15">
        <f t="shared" si="17"/>
        <v>24</v>
      </c>
      <c r="F31" s="15">
        <f t="shared" si="17"/>
        <v>0.3</v>
      </c>
      <c r="G31" s="15">
        <f t="shared" si="17"/>
        <v>9.7</v>
      </c>
      <c r="H31" s="15">
        <f t="shared" si="17"/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6">
        <v>0</v>
      </c>
      <c r="O31" s="62"/>
    </row>
    <row r="32" spans="1:15" ht="12.75" customHeight="1">
      <c r="A32" s="67" t="s">
        <v>29</v>
      </c>
      <c r="B32" s="14">
        <v>0</v>
      </c>
      <c r="C32" s="15">
        <f aca="true" t="shared" si="18" ref="C32:H32">J32+C95+I95+C158+I158</f>
        <v>0</v>
      </c>
      <c r="D32" s="20">
        <f t="shared" si="18"/>
        <v>0</v>
      </c>
      <c r="E32" s="20">
        <f t="shared" si="18"/>
        <v>0</v>
      </c>
      <c r="F32" s="20">
        <f t="shared" si="18"/>
        <v>0</v>
      </c>
      <c r="G32" s="20">
        <f t="shared" si="18"/>
        <v>0</v>
      </c>
      <c r="H32" s="20">
        <f t="shared" si="18"/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v>0</v>
      </c>
      <c r="O32" s="62"/>
    </row>
    <row r="33" spans="1:15" ht="12.75" customHeight="1">
      <c r="A33" s="67" t="s">
        <v>28</v>
      </c>
      <c r="B33" s="14">
        <v>0</v>
      </c>
      <c r="C33" s="15">
        <f aca="true" t="shared" si="19" ref="C33:H33">J33+C96+I96+C159+I159</f>
        <v>0</v>
      </c>
      <c r="D33" s="15">
        <f t="shared" si="19"/>
        <v>0</v>
      </c>
      <c r="E33" s="15">
        <f t="shared" si="19"/>
        <v>0</v>
      </c>
      <c r="F33" s="15">
        <f t="shared" si="19"/>
        <v>0</v>
      </c>
      <c r="G33" s="15">
        <f t="shared" si="19"/>
        <v>0</v>
      </c>
      <c r="H33" s="15">
        <f t="shared" si="19"/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6">
        <v>0</v>
      </c>
      <c r="O33" s="62"/>
    </row>
    <row r="34" spans="1:15" ht="12.75" customHeight="1">
      <c r="A34" s="68" t="s">
        <v>27</v>
      </c>
      <c r="B34" s="17">
        <v>1</v>
      </c>
      <c r="C34" s="18">
        <f aca="true" t="shared" si="20" ref="C34:H34">J34+C97+I97+C160+I160</f>
        <v>1</v>
      </c>
      <c r="D34" s="18">
        <f t="shared" si="20"/>
        <v>9111</v>
      </c>
      <c r="E34" s="18">
        <f t="shared" si="20"/>
        <v>9111</v>
      </c>
      <c r="F34" s="18">
        <f t="shared" si="20"/>
        <v>0</v>
      </c>
      <c r="G34" s="18">
        <f t="shared" si="20"/>
        <v>0</v>
      </c>
      <c r="H34" s="18">
        <f t="shared" si="20"/>
        <v>0</v>
      </c>
      <c r="I34" s="15">
        <v>0</v>
      </c>
      <c r="J34" s="15">
        <v>0</v>
      </c>
      <c r="K34" s="18">
        <v>0</v>
      </c>
      <c r="L34" s="18">
        <v>0</v>
      </c>
      <c r="M34" s="18">
        <v>0</v>
      </c>
      <c r="N34" s="19">
        <v>0</v>
      </c>
      <c r="O34" s="62"/>
    </row>
    <row r="35" spans="1:15" ht="12.75" customHeight="1">
      <c r="A35" s="66" t="s">
        <v>26</v>
      </c>
      <c r="B35" s="11">
        <v>1</v>
      </c>
      <c r="C35" s="12">
        <f aca="true" t="shared" si="21" ref="C35:H35">J35+C98+I98+C161+I161</f>
        <v>1</v>
      </c>
      <c r="D35" s="12">
        <f t="shared" si="21"/>
        <v>2510</v>
      </c>
      <c r="E35" s="12">
        <f t="shared" si="21"/>
        <v>2510</v>
      </c>
      <c r="F35" s="12">
        <f t="shared" si="21"/>
        <v>0</v>
      </c>
      <c r="G35" s="12">
        <f t="shared" si="21"/>
        <v>0</v>
      </c>
      <c r="H35" s="12">
        <f t="shared" si="21"/>
        <v>0</v>
      </c>
      <c r="I35" s="12">
        <v>0</v>
      </c>
      <c r="J35" s="12">
        <v>0</v>
      </c>
      <c r="K35" s="21">
        <v>0</v>
      </c>
      <c r="L35" s="12">
        <v>0</v>
      </c>
      <c r="M35" s="12">
        <v>0</v>
      </c>
      <c r="N35" s="13">
        <v>0</v>
      </c>
      <c r="O35" s="62"/>
    </row>
    <row r="36" spans="1:15" ht="12.75" customHeight="1">
      <c r="A36" s="67" t="s">
        <v>25</v>
      </c>
      <c r="B36" s="14">
        <v>0</v>
      </c>
      <c r="C36" s="15">
        <f aca="true" t="shared" si="22" ref="C36:H36">J36+C99+I99+C162+I162</f>
        <v>0</v>
      </c>
      <c r="D36" s="15">
        <f t="shared" si="22"/>
        <v>0</v>
      </c>
      <c r="E36" s="15">
        <f t="shared" si="22"/>
        <v>0</v>
      </c>
      <c r="F36" s="15">
        <f t="shared" si="22"/>
        <v>0</v>
      </c>
      <c r="G36" s="15">
        <f t="shared" si="22"/>
        <v>0</v>
      </c>
      <c r="H36" s="15">
        <f t="shared" si="22"/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v>0</v>
      </c>
      <c r="O36" s="62"/>
    </row>
    <row r="37" spans="1:15" ht="12.75" customHeight="1">
      <c r="A37" s="67" t="s">
        <v>24</v>
      </c>
      <c r="B37" s="14">
        <v>0</v>
      </c>
      <c r="C37" s="15">
        <f aca="true" t="shared" si="23" ref="C37:H37">J37+C100+I100+C163+I163</f>
        <v>1</v>
      </c>
      <c r="D37" s="15">
        <f t="shared" si="23"/>
        <v>323</v>
      </c>
      <c r="E37" s="15">
        <f t="shared" si="23"/>
        <v>0</v>
      </c>
      <c r="F37" s="15">
        <f t="shared" si="23"/>
        <v>118</v>
      </c>
      <c r="G37" s="15">
        <f t="shared" si="23"/>
        <v>2</v>
      </c>
      <c r="H37" s="15">
        <f t="shared" si="23"/>
        <v>203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6">
        <v>0</v>
      </c>
      <c r="O37" s="62"/>
    </row>
    <row r="38" spans="1:15" ht="12.75" customHeight="1">
      <c r="A38" s="67" t="s">
        <v>23</v>
      </c>
      <c r="B38" s="14">
        <v>1</v>
      </c>
      <c r="C38" s="15">
        <f aca="true" t="shared" si="24" ref="C38:H38">J38+C101+I101+C164+I164</f>
        <v>2</v>
      </c>
      <c r="D38" s="15">
        <f t="shared" si="24"/>
        <v>636</v>
      </c>
      <c r="E38" s="15">
        <f t="shared" si="24"/>
        <v>565</v>
      </c>
      <c r="F38" s="15">
        <f t="shared" si="24"/>
        <v>21</v>
      </c>
      <c r="G38" s="15">
        <f t="shared" si="24"/>
        <v>15</v>
      </c>
      <c r="H38" s="15">
        <f t="shared" si="24"/>
        <v>35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6">
        <v>0</v>
      </c>
      <c r="O38" s="62"/>
    </row>
    <row r="39" spans="1:15" ht="12.75" customHeight="1">
      <c r="A39" s="68" t="s">
        <v>22</v>
      </c>
      <c r="B39" s="17">
        <v>0</v>
      </c>
      <c r="C39" s="18">
        <f aca="true" t="shared" si="25" ref="C39:H39">J39+C102+I102+C165+I165</f>
        <v>0</v>
      </c>
      <c r="D39" s="18">
        <f t="shared" si="25"/>
        <v>0</v>
      </c>
      <c r="E39" s="18">
        <f t="shared" si="25"/>
        <v>0</v>
      </c>
      <c r="F39" s="18">
        <f t="shared" si="25"/>
        <v>0</v>
      </c>
      <c r="G39" s="18">
        <f t="shared" si="25"/>
        <v>0</v>
      </c>
      <c r="H39" s="18">
        <f t="shared" si="25"/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9">
        <v>0</v>
      </c>
      <c r="O39" s="62"/>
    </row>
    <row r="40" spans="1:15" ht="12.75" customHeight="1">
      <c r="A40" s="66" t="s">
        <v>21</v>
      </c>
      <c r="B40" s="11">
        <v>0</v>
      </c>
      <c r="C40" s="12">
        <f aca="true" t="shared" si="26" ref="C40:H40">J40+C103+I103+C166+I166</f>
        <v>1</v>
      </c>
      <c r="D40" s="12">
        <f t="shared" si="26"/>
        <v>44</v>
      </c>
      <c r="E40" s="12">
        <f t="shared" si="26"/>
        <v>11</v>
      </c>
      <c r="F40" s="12">
        <f t="shared" si="26"/>
        <v>0</v>
      </c>
      <c r="G40" s="12">
        <f t="shared" si="26"/>
        <v>33</v>
      </c>
      <c r="H40" s="12">
        <f t="shared" si="26"/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3">
        <v>0</v>
      </c>
      <c r="O40" s="62"/>
    </row>
    <row r="41" spans="1:15" ht="12.75" customHeight="1">
      <c r="A41" s="67" t="s">
        <v>20</v>
      </c>
      <c r="B41" s="14">
        <v>0</v>
      </c>
      <c r="C41" s="15">
        <f aca="true" t="shared" si="27" ref="C41:H41">J41+C104+I104+C167+I167</f>
        <v>0</v>
      </c>
      <c r="D41" s="15">
        <f t="shared" si="27"/>
        <v>0</v>
      </c>
      <c r="E41" s="15">
        <f t="shared" si="27"/>
        <v>0</v>
      </c>
      <c r="F41" s="15">
        <f t="shared" si="27"/>
        <v>0</v>
      </c>
      <c r="G41" s="15">
        <f t="shared" si="27"/>
        <v>0</v>
      </c>
      <c r="H41" s="15">
        <f t="shared" si="27"/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6">
        <v>0</v>
      </c>
      <c r="O41" s="62"/>
    </row>
    <row r="42" spans="1:15" ht="12.75" customHeight="1">
      <c r="A42" s="67" t="s">
        <v>19</v>
      </c>
      <c r="B42" s="14">
        <v>0</v>
      </c>
      <c r="C42" s="15">
        <f aca="true" t="shared" si="28" ref="C42:H42">J42+C105+I105+C168+I168</f>
        <v>2</v>
      </c>
      <c r="D42" s="15">
        <f t="shared" si="28"/>
        <v>137</v>
      </c>
      <c r="E42" s="15">
        <f t="shared" si="28"/>
        <v>12</v>
      </c>
      <c r="F42" s="15">
        <f t="shared" si="28"/>
        <v>5</v>
      </c>
      <c r="G42" s="15">
        <f t="shared" si="28"/>
        <v>89</v>
      </c>
      <c r="H42" s="15">
        <f t="shared" si="28"/>
        <v>31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6">
        <v>0</v>
      </c>
      <c r="O42" s="62"/>
    </row>
    <row r="43" spans="1:15" ht="12.75" customHeight="1">
      <c r="A43" s="67" t="s">
        <v>18</v>
      </c>
      <c r="B43" s="14">
        <v>1</v>
      </c>
      <c r="C43" s="15">
        <f aca="true" t="shared" si="29" ref="C43:H43">J43+C106+I106+C169+I169</f>
        <v>1</v>
      </c>
      <c r="D43" s="15">
        <f t="shared" si="29"/>
        <v>838</v>
      </c>
      <c r="E43" s="15">
        <f t="shared" si="29"/>
        <v>814</v>
      </c>
      <c r="F43" s="15">
        <f t="shared" si="29"/>
        <v>24</v>
      </c>
      <c r="G43" s="15">
        <f t="shared" si="29"/>
        <v>0</v>
      </c>
      <c r="H43" s="15">
        <f t="shared" si="29"/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6">
        <v>0</v>
      </c>
      <c r="O43" s="62"/>
    </row>
    <row r="44" spans="1:15" ht="12.75" customHeight="1">
      <c r="A44" s="68" t="s">
        <v>17</v>
      </c>
      <c r="B44" s="17">
        <v>0</v>
      </c>
      <c r="C44" s="18">
        <f aca="true" t="shared" si="30" ref="C44:H44">J44+C107+I107+C170+I170</f>
        <v>0</v>
      </c>
      <c r="D44" s="18">
        <f t="shared" si="30"/>
        <v>0</v>
      </c>
      <c r="E44" s="18">
        <f t="shared" si="30"/>
        <v>0</v>
      </c>
      <c r="F44" s="18">
        <f t="shared" si="30"/>
        <v>0</v>
      </c>
      <c r="G44" s="18">
        <f t="shared" si="30"/>
        <v>0</v>
      </c>
      <c r="H44" s="18">
        <f t="shared" si="30"/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9">
        <v>0</v>
      </c>
      <c r="O44" s="62"/>
    </row>
    <row r="45" spans="1:15" ht="12.75" customHeight="1">
      <c r="A45" s="66" t="s">
        <v>16</v>
      </c>
      <c r="B45" s="11">
        <v>1</v>
      </c>
      <c r="C45" s="12">
        <f aca="true" t="shared" si="31" ref="C45:H45">J45+C108+I108+C171+I171</f>
        <v>2</v>
      </c>
      <c r="D45" s="12">
        <f t="shared" si="31"/>
        <v>2932</v>
      </c>
      <c r="E45" s="12">
        <f t="shared" si="31"/>
        <v>2266</v>
      </c>
      <c r="F45" s="12">
        <f t="shared" si="31"/>
        <v>32</v>
      </c>
      <c r="G45" s="12">
        <f t="shared" si="31"/>
        <v>0</v>
      </c>
      <c r="H45" s="12">
        <f t="shared" si="31"/>
        <v>634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3">
        <v>0</v>
      </c>
      <c r="O45" s="62"/>
    </row>
    <row r="46" spans="1:15" ht="12.75" customHeight="1">
      <c r="A46" s="67" t="s">
        <v>15</v>
      </c>
      <c r="B46" s="14">
        <v>1</v>
      </c>
      <c r="C46" s="15">
        <f aca="true" t="shared" si="32" ref="C46:H46">J46+C109+I109+C172+I172</f>
        <v>2</v>
      </c>
      <c r="D46" s="15">
        <f t="shared" si="32"/>
        <v>14969</v>
      </c>
      <c r="E46" s="15">
        <f t="shared" si="32"/>
        <v>0</v>
      </c>
      <c r="F46" s="15">
        <f t="shared" si="32"/>
        <v>0</v>
      </c>
      <c r="G46" s="15">
        <f t="shared" si="32"/>
        <v>15</v>
      </c>
      <c r="H46" s="15">
        <f t="shared" si="32"/>
        <v>14954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6">
        <v>0</v>
      </c>
      <c r="O46" s="62"/>
    </row>
    <row r="47" spans="1:15" ht="12.75" customHeight="1">
      <c r="A47" s="67" t="s">
        <v>14</v>
      </c>
      <c r="B47" s="14">
        <v>0</v>
      </c>
      <c r="C47" s="15">
        <f aca="true" t="shared" si="33" ref="C47:H47">J47+C110+I110+C173+I173</f>
        <v>0</v>
      </c>
      <c r="D47" s="15">
        <f t="shared" si="33"/>
        <v>0</v>
      </c>
      <c r="E47" s="15">
        <f t="shared" si="33"/>
        <v>0</v>
      </c>
      <c r="F47" s="15">
        <f t="shared" si="33"/>
        <v>0</v>
      </c>
      <c r="G47" s="15">
        <f t="shared" si="33"/>
        <v>0</v>
      </c>
      <c r="H47" s="15">
        <f t="shared" si="33"/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6">
        <v>0</v>
      </c>
      <c r="O47" s="62"/>
    </row>
    <row r="48" spans="1:15" ht="12.75" customHeight="1">
      <c r="A48" s="67" t="s">
        <v>13</v>
      </c>
      <c r="B48" s="14">
        <v>0</v>
      </c>
      <c r="C48" s="15">
        <f aca="true" t="shared" si="34" ref="C48:H48">J48+C111+I111+C174+I174</f>
        <v>0</v>
      </c>
      <c r="D48" s="20">
        <f t="shared" si="34"/>
        <v>0</v>
      </c>
      <c r="E48" s="20">
        <f t="shared" si="34"/>
        <v>0</v>
      </c>
      <c r="F48" s="20">
        <f t="shared" si="34"/>
        <v>0</v>
      </c>
      <c r="G48" s="20">
        <f t="shared" si="34"/>
        <v>0</v>
      </c>
      <c r="H48" s="20">
        <f t="shared" si="34"/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>
        <v>0</v>
      </c>
      <c r="O48" s="62"/>
    </row>
    <row r="49" spans="1:15" ht="12.75" customHeight="1">
      <c r="A49" s="68" t="s">
        <v>12</v>
      </c>
      <c r="B49" s="17">
        <v>0</v>
      </c>
      <c r="C49" s="18">
        <f aca="true" t="shared" si="35" ref="C49:H49">J49+C112+I112+C175+I175</f>
        <v>0</v>
      </c>
      <c r="D49" s="18">
        <f t="shared" si="35"/>
        <v>0</v>
      </c>
      <c r="E49" s="18">
        <f t="shared" si="35"/>
        <v>0</v>
      </c>
      <c r="F49" s="18">
        <f t="shared" si="35"/>
        <v>0</v>
      </c>
      <c r="G49" s="18">
        <f t="shared" si="35"/>
        <v>0</v>
      </c>
      <c r="H49" s="18">
        <f t="shared" si="35"/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9">
        <v>0</v>
      </c>
      <c r="O49" s="62"/>
    </row>
    <row r="50" spans="1:15" ht="12.75" customHeight="1">
      <c r="A50" s="66" t="s">
        <v>11</v>
      </c>
      <c r="B50" s="11">
        <v>1</v>
      </c>
      <c r="C50" s="12">
        <f aca="true" t="shared" si="36" ref="C50:H50">J50+C113+I113+C176+I176</f>
        <v>1</v>
      </c>
      <c r="D50" s="21">
        <f t="shared" si="36"/>
        <v>1006</v>
      </c>
      <c r="E50" s="21">
        <f t="shared" si="36"/>
        <v>781</v>
      </c>
      <c r="F50" s="21">
        <f t="shared" si="36"/>
        <v>225</v>
      </c>
      <c r="G50" s="21">
        <f t="shared" si="36"/>
        <v>0</v>
      </c>
      <c r="H50" s="21">
        <f t="shared" si="36"/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3">
        <v>0</v>
      </c>
      <c r="O50" s="62"/>
    </row>
    <row r="51" spans="1:15" ht="12.75" customHeight="1">
      <c r="A51" s="67" t="s">
        <v>10</v>
      </c>
      <c r="B51" s="14">
        <v>0</v>
      </c>
      <c r="C51" s="15">
        <f aca="true" t="shared" si="37" ref="C51:H51">J51+C114+I114+C177+I177</f>
        <v>0</v>
      </c>
      <c r="D51" s="15">
        <f t="shared" si="37"/>
        <v>0</v>
      </c>
      <c r="E51" s="15">
        <f t="shared" si="37"/>
        <v>0</v>
      </c>
      <c r="F51" s="15">
        <f t="shared" si="37"/>
        <v>0</v>
      </c>
      <c r="G51" s="15">
        <f t="shared" si="37"/>
        <v>0</v>
      </c>
      <c r="H51" s="15">
        <f t="shared" si="37"/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6">
        <v>0</v>
      </c>
      <c r="O51" s="62"/>
    </row>
    <row r="52" spans="1:15" ht="12.75" customHeight="1">
      <c r="A52" s="67" t="s">
        <v>9</v>
      </c>
      <c r="B52" s="14">
        <v>0</v>
      </c>
      <c r="C52" s="15">
        <f aca="true" t="shared" si="38" ref="C52:H52">J52+C115+I115+C178+I178</f>
        <v>1</v>
      </c>
      <c r="D52" s="15">
        <f t="shared" si="38"/>
        <v>802</v>
      </c>
      <c r="E52" s="15">
        <f t="shared" si="38"/>
        <v>802</v>
      </c>
      <c r="F52" s="15">
        <f t="shared" si="38"/>
        <v>0</v>
      </c>
      <c r="G52" s="15">
        <f t="shared" si="38"/>
        <v>0</v>
      </c>
      <c r="H52" s="15">
        <f t="shared" si="38"/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0</v>
      </c>
      <c r="O52" s="62"/>
    </row>
    <row r="53" spans="1:15" ht="12.75" customHeight="1">
      <c r="A53" s="67" t="s">
        <v>8</v>
      </c>
      <c r="B53" s="14">
        <v>1</v>
      </c>
      <c r="C53" s="15">
        <f aca="true" t="shared" si="39" ref="C53:H53">J53+C116+I116+C179+I179</f>
        <v>1</v>
      </c>
      <c r="D53" s="15">
        <f t="shared" si="39"/>
        <v>194</v>
      </c>
      <c r="E53" s="15">
        <f t="shared" si="39"/>
        <v>194</v>
      </c>
      <c r="F53" s="15">
        <f t="shared" si="39"/>
        <v>0</v>
      </c>
      <c r="G53" s="15">
        <f t="shared" si="39"/>
        <v>0</v>
      </c>
      <c r="H53" s="15">
        <f t="shared" si="39"/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6">
        <v>0</v>
      </c>
      <c r="O53" s="62"/>
    </row>
    <row r="54" spans="1:15" ht="12.75" customHeight="1">
      <c r="A54" s="68" t="s">
        <v>7</v>
      </c>
      <c r="B54" s="17">
        <v>0</v>
      </c>
      <c r="C54" s="18">
        <f aca="true" t="shared" si="40" ref="C54:H54">J54+C117+I117+C180+I180</f>
        <v>1</v>
      </c>
      <c r="D54" s="18">
        <f t="shared" si="40"/>
        <v>94</v>
      </c>
      <c r="E54" s="18">
        <f t="shared" si="40"/>
        <v>0</v>
      </c>
      <c r="F54" s="18">
        <f t="shared" si="40"/>
        <v>0</v>
      </c>
      <c r="G54" s="18">
        <f t="shared" si="40"/>
        <v>94</v>
      </c>
      <c r="H54" s="18">
        <f t="shared" si="40"/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9">
        <v>0</v>
      </c>
      <c r="O54" s="62"/>
    </row>
    <row r="55" spans="1:15" ht="12.75" customHeight="1">
      <c r="A55" s="66" t="s">
        <v>6</v>
      </c>
      <c r="B55" s="11">
        <v>0</v>
      </c>
      <c r="C55" s="12">
        <f aca="true" t="shared" si="41" ref="C55:H55">J55+C118+I118+C181+I181</f>
        <v>2</v>
      </c>
      <c r="D55" s="21">
        <f t="shared" si="41"/>
        <v>275</v>
      </c>
      <c r="E55" s="21">
        <f t="shared" si="41"/>
        <v>0</v>
      </c>
      <c r="F55" s="21">
        <f t="shared" si="41"/>
        <v>0</v>
      </c>
      <c r="G55" s="21">
        <f t="shared" si="41"/>
        <v>0</v>
      </c>
      <c r="H55" s="21">
        <f t="shared" si="41"/>
        <v>275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>
        <v>0</v>
      </c>
      <c r="O55" s="62"/>
    </row>
    <row r="56" spans="1:15" ht="12.75" customHeight="1">
      <c r="A56" s="67" t="s">
        <v>5</v>
      </c>
      <c r="B56" s="14">
        <v>0</v>
      </c>
      <c r="C56" s="15">
        <f aca="true" t="shared" si="42" ref="C56:H56">J56+C119+I119+C182+I182</f>
        <v>2</v>
      </c>
      <c r="D56" s="15">
        <f t="shared" si="42"/>
        <v>756</v>
      </c>
      <c r="E56" s="15">
        <f t="shared" si="42"/>
        <v>438</v>
      </c>
      <c r="F56" s="15">
        <f t="shared" si="42"/>
        <v>286</v>
      </c>
      <c r="G56" s="15">
        <f t="shared" si="42"/>
        <v>31</v>
      </c>
      <c r="H56" s="15">
        <f t="shared" si="42"/>
        <v>1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6">
        <v>0</v>
      </c>
      <c r="O56" s="62"/>
    </row>
    <row r="57" spans="1:15" ht="12.75" customHeight="1">
      <c r="A57" s="67" t="s">
        <v>4</v>
      </c>
      <c r="B57" s="14">
        <v>0</v>
      </c>
      <c r="C57" s="15">
        <f aca="true" t="shared" si="43" ref="C57:H57">J57+C120+I120+C183+I183</f>
        <v>1</v>
      </c>
      <c r="D57" s="15">
        <f t="shared" si="43"/>
        <v>754</v>
      </c>
      <c r="E57" s="15">
        <f t="shared" si="43"/>
        <v>0</v>
      </c>
      <c r="F57" s="15">
        <f t="shared" si="43"/>
        <v>0</v>
      </c>
      <c r="G57" s="15">
        <f t="shared" si="43"/>
        <v>0</v>
      </c>
      <c r="H57" s="15">
        <f t="shared" si="43"/>
        <v>754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6">
        <v>0</v>
      </c>
      <c r="O57" s="62"/>
    </row>
    <row r="58" spans="1:15" ht="12.75" customHeight="1">
      <c r="A58" s="67" t="s">
        <v>3</v>
      </c>
      <c r="B58" s="14">
        <v>0</v>
      </c>
      <c r="C58" s="15">
        <f aca="true" t="shared" si="44" ref="C58:H58">J58+C121+I121+C184+I184</f>
        <v>0</v>
      </c>
      <c r="D58" s="15">
        <f t="shared" si="44"/>
        <v>0</v>
      </c>
      <c r="E58" s="15">
        <f t="shared" si="44"/>
        <v>0</v>
      </c>
      <c r="F58" s="15">
        <f t="shared" si="44"/>
        <v>0</v>
      </c>
      <c r="G58" s="15">
        <f t="shared" si="44"/>
        <v>0</v>
      </c>
      <c r="H58" s="15">
        <f t="shared" si="44"/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6">
        <v>0</v>
      </c>
      <c r="O58" s="62"/>
    </row>
    <row r="59" spans="1:15" ht="12.75" customHeight="1">
      <c r="A59" s="68" t="s">
        <v>2</v>
      </c>
      <c r="B59" s="17">
        <v>1</v>
      </c>
      <c r="C59" s="18">
        <f aca="true" t="shared" si="45" ref="C59:H59">J59+C122+I122+C185+I185</f>
        <v>2</v>
      </c>
      <c r="D59" s="18">
        <f t="shared" si="45"/>
        <v>618</v>
      </c>
      <c r="E59" s="18">
        <f t="shared" si="45"/>
        <v>614</v>
      </c>
      <c r="F59" s="18">
        <f t="shared" si="45"/>
        <v>4</v>
      </c>
      <c r="G59" s="18">
        <f t="shared" si="45"/>
        <v>0</v>
      </c>
      <c r="H59" s="18">
        <f t="shared" si="45"/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9">
        <v>0</v>
      </c>
      <c r="O59" s="62"/>
    </row>
    <row r="60" spans="1:15" ht="12.75" customHeight="1">
      <c r="A60" s="67" t="s">
        <v>1</v>
      </c>
      <c r="B60" s="14">
        <v>1</v>
      </c>
      <c r="C60" s="15">
        <f aca="true" t="shared" si="46" ref="C60:H60">J60+C123+I123+C186+I186</f>
        <v>4</v>
      </c>
      <c r="D60" s="12">
        <f t="shared" si="46"/>
        <v>1496</v>
      </c>
      <c r="E60" s="12">
        <f t="shared" si="46"/>
        <v>1394</v>
      </c>
      <c r="F60" s="12">
        <f t="shared" si="46"/>
        <v>0</v>
      </c>
      <c r="G60" s="12">
        <f t="shared" si="46"/>
        <v>53</v>
      </c>
      <c r="H60" s="12">
        <f t="shared" si="46"/>
        <v>49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3">
        <v>0</v>
      </c>
      <c r="O60" s="62"/>
    </row>
    <row r="61" spans="1:15" ht="12.75" customHeight="1">
      <c r="A61" s="69" t="s">
        <v>0</v>
      </c>
      <c r="B61" s="22">
        <v>0</v>
      </c>
      <c r="C61" s="23">
        <f aca="true" t="shared" si="47" ref="C61:H61">J61+C124+I124+C187+I187</f>
        <v>9</v>
      </c>
      <c r="D61" s="23">
        <f t="shared" si="47"/>
        <v>12453.73</v>
      </c>
      <c r="E61" s="23">
        <f t="shared" si="47"/>
        <v>10240</v>
      </c>
      <c r="F61" s="23">
        <f t="shared" si="47"/>
        <v>351.55</v>
      </c>
      <c r="G61" s="23">
        <f t="shared" si="47"/>
        <v>102.18</v>
      </c>
      <c r="H61" s="23">
        <f t="shared" si="47"/>
        <v>1760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4">
        <v>0</v>
      </c>
      <c r="O61" s="62"/>
    </row>
    <row r="62" spans="1:21" ht="12.75" customHeight="1">
      <c r="A62" s="70" t="s">
        <v>63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ht="12.75" customHeight="1">
      <c r="A63" s="71" t="s">
        <v>68</v>
      </c>
    </row>
    <row r="67" ht="12.75" customHeight="1">
      <c r="A67" s="4" t="s">
        <v>70</v>
      </c>
    </row>
    <row r="68" spans="1:22" ht="12.75" customHeight="1">
      <c r="A68" s="1"/>
      <c r="B68" s="7" t="s">
        <v>62</v>
      </c>
      <c r="C68" s="1"/>
      <c r="D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2"/>
      <c r="O69" s="1"/>
      <c r="P69" s="1"/>
      <c r="Q69" s="1"/>
      <c r="R69" s="1"/>
      <c r="S69" s="1"/>
      <c r="T69" s="1"/>
      <c r="U69" s="1"/>
      <c r="V69" s="1"/>
    </row>
    <row r="70" spans="1:15" ht="12.75" customHeight="1">
      <c r="A70" s="32"/>
      <c r="B70" s="37" t="s">
        <v>61</v>
      </c>
      <c r="C70" s="35" t="s">
        <v>61</v>
      </c>
      <c r="D70" s="34"/>
      <c r="E70" s="35"/>
      <c r="F70" s="35"/>
      <c r="G70" s="34"/>
      <c r="H70" s="36"/>
      <c r="I70" s="37" t="s">
        <v>60</v>
      </c>
      <c r="J70" s="34"/>
      <c r="K70" s="35"/>
      <c r="L70" s="35"/>
      <c r="M70" s="34"/>
      <c r="N70" s="38"/>
      <c r="O70" s="39"/>
    </row>
    <row r="71" spans="1:15" ht="12.75" customHeight="1">
      <c r="A71" s="40" t="s">
        <v>57</v>
      </c>
      <c r="B71" s="41"/>
      <c r="C71" s="42"/>
      <c r="D71" s="42"/>
      <c r="E71" s="42"/>
      <c r="F71" s="42"/>
      <c r="G71" s="42"/>
      <c r="H71" s="43"/>
      <c r="I71" s="41"/>
      <c r="J71" s="42"/>
      <c r="K71" s="42"/>
      <c r="L71" s="42"/>
      <c r="M71" s="42"/>
      <c r="N71" s="44"/>
      <c r="O71" s="39"/>
    </row>
    <row r="72" spans="1:15" ht="12.75" customHeight="1">
      <c r="A72" s="45"/>
      <c r="B72" s="48"/>
      <c r="C72" s="49"/>
      <c r="D72" s="48" t="s">
        <v>56</v>
      </c>
      <c r="E72" s="47"/>
      <c r="F72" s="47"/>
      <c r="G72" s="47"/>
      <c r="H72" s="49"/>
      <c r="I72" s="50"/>
      <c r="J72" s="48" t="s">
        <v>56</v>
      </c>
      <c r="K72" s="47"/>
      <c r="L72" s="47"/>
      <c r="M72" s="47"/>
      <c r="N72" s="51"/>
      <c r="O72" s="39"/>
    </row>
    <row r="73" spans="1:15" ht="12.75" customHeight="1">
      <c r="A73" s="52" t="s">
        <v>55</v>
      </c>
      <c r="B73" s="72" t="s">
        <v>54</v>
      </c>
      <c r="C73" s="73"/>
      <c r="D73" s="53"/>
      <c r="E73" s="55"/>
      <c r="F73" s="55"/>
      <c r="G73" s="55"/>
      <c r="H73" s="56"/>
      <c r="I73" s="57" t="s">
        <v>53</v>
      </c>
      <c r="J73" s="53"/>
      <c r="K73" s="55"/>
      <c r="L73" s="55"/>
      <c r="M73" s="55"/>
      <c r="N73" s="58"/>
      <c r="O73" s="39"/>
    </row>
    <row r="74" spans="1:15" ht="12.75" customHeight="1">
      <c r="A74" s="52" t="s">
        <v>52</v>
      </c>
      <c r="B74" s="41"/>
      <c r="C74" s="43"/>
      <c r="D74" s="60" t="s">
        <v>51</v>
      </c>
      <c r="E74" s="60" t="s">
        <v>50</v>
      </c>
      <c r="F74" s="60" t="s">
        <v>49</v>
      </c>
      <c r="G74" s="60" t="s">
        <v>48</v>
      </c>
      <c r="H74" s="60" t="s">
        <v>47</v>
      </c>
      <c r="I74" s="60"/>
      <c r="J74" s="60" t="s">
        <v>51</v>
      </c>
      <c r="K74" s="60" t="s">
        <v>50</v>
      </c>
      <c r="L74" s="60" t="s">
        <v>49</v>
      </c>
      <c r="M74" s="60" t="s">
        <v>48</v>
      </c>
      <c r="N74" s="61" t="s">
        <v>47</v>
      </c>
      <c r="O74" s="39"/>
    </row>
    <row r="75" spans="1:15" ht="12.75" customHeight="1">
      <c r="A75" s="30" t="s">
        <v>71</v>
      </c>
      <c r="B75" s="8"/>
      <c r="C75" s="25">
        <v>11</v>
      </c>
      <c r="D75" s="9">
        <v>27916</v>
      </c>
      <c r="E75" s="9">
        <v>21309</v>
      </c>
      <c r="F75" s="9">
        <v>448</v>
      </c>
      <c r="G75" s="9">
        <v>8</v>
      </c>
      <c r="H75" s="9">
        <v>6151</v>
      </c>
      <c r="I75" s="9">
        <v>27</v>
      </c>
      <c r="J75" s="9">
        <v>49746</v>
      </c>
      <c r="K75" s="9">
        <v>6835</v>
      </c>
      <c r="L75" s="9">
        <v>2646.3</v>
      </c>
      <c r="M75" s="9">
        <v>4287.7</v>
      </c>
      <c r="N75" s="10">
        <v>35977</v>
      </c>
      <c r="O75" s="39"/>
    </row>
    <row r="76" spans="1:15" ht="12.75" customHeight="1">
      <c r="A76" s="30" t="s">
        <v>72</v>
      </c>
      <c r="B76" s="8"/>
      <c r="C76" s="25">
        <v>11</v>
      </c>
      <c r="D76" s="9">
        <v>27916</v>
      </c>
      <c r="E76" s="9">
        <v>21309</v>
      </c>
      <c r="F76" s="9">
        <v>448</v>
      </c>
      <c r="G76" s="9">
        <v>8</v>
      </c>
      <c r="H76" s="9">
        <v>6151</v>
      </c>
      <c r="I76" s="9">
        <v>29</v>
      </c>
      <c r="J76" s="9">
        <v>50057</v>
      </c>
      <c r="K76" s="9">
        <v>6835</v>
      </c>
      <c r="L76" s="9">
        <v>2646.3</v>
      </c>
      <c r="M76" s="9">
        <v>2886</v>
      </c>
      <c r="N76" s="10">
        <v>37690</v>
      </c>
      <c r="O76" s="39"/>
    </row>
    <row r="77" spans="1:15" ht="12.75" customHeight="1">
      <c r="A77" s="30" t="s">
        <v>73</v>
      </c>
      <c r="B77" s="8"/>
      <c r="C77" s="25">
        <f aca="true" t="shared" si="48" ref="C77:N77">SUM(C78:C124)</f>
        <v>11</v>
      </c>
      <c r="D77" s="9">
        <f t="shared" si="48"/>
        <v>27916</v>
      </c>
      <c r="E77" s="9">
        <f t="shared" si="48"/>
        <v>21309</v>
      </c>
      <c r="F77" s="9">
        <f t="shared" si="48"/>
        <v>448</v>
      </c>
      <c r="G77" s="9">
        <f t="shared" si="48"/>
        <v>8</v>
      </c>
      <c r="H77" s="9">
        <f t="shared" si="48"/>
        <v>6151</v>
      </c>
      <c r="I77" s="9">
        <f>SUM(I78:I124)</f>
        <v>29</v>
      </c>
      <c r="J77" s="9">
        <f t="shared" si="48"/>
        <v>50057</v>
      </c>
      <c r="K77" s="9">
        <f t="shared" si="48"/>
        <v>6835</v>
      </c>
      <c r="L77" s="9">
        <f t="shared" si="48"/>
        <v>2646.3</v>
      </c>
      <c r="M77" s="9">
        <f t="shared" si="48"/>
        <v>4287.7</v>
      </c>
      <c r="N77" s="10">
        <f t="shared" si="48"/>
        <v>36288</v>
      </c>
      <c r="O77" s="39"/>
    </row>
    <row r="78" spans="1:15" ht="12.75" customHeight="1">
      <c r="A78" s="63" t="s">
        <v>46</v>
      </c>
      <c r="B78" s="11"/>
      <c r="C78" s="21">
        <v>0</v>
      </c>
      <c r="D78" s="12">
        <f>SUM(E78:H78)</f>
        <v>0</v>
      </c>
      <c r="E78" s="12">
        <v>0</v>
      </c>
      <c r="F78" s="12">
        <v>0</v>
      </c>
      <c r="G78" s="12">
        <v>0</v>
      </c>
      <c r="H78" s="12">
        <v>0</v>
      </c>
      <c r="I78" s="12">
        <v>8</v>
      </c>
      <c r="J78" s="12">
        <f>SUM(K78:N78)</f>
        <v>28616</v>
      </c>
      <c r="K78" s="12">
        <f>205+2565+608+3182+41+107</f>
        <v>6708</v>
      </c>
      <c r="L78" s="12">
        <f>1164+21+279+396+127</f>
        <v>1987</v>
      </c>
      <c r="M78" s="12">
        <f>1402+10+261+16+310+1674+1</f>
        <v>3674</v>
      </c>
      <c r="N78" s="13">
        <f>859+5918+3787+5408+275</f>
        <v>16247</v>
      </c>
      <c r="O78" s="39"/>
    </row>
    <row r="79" spans="1:15" ht="12.75" customHeight="1">
      <c r="A79" s="64" t="s">
        <v>45</v>
      </c>
      <c r="B79" s="14"/>
      <c r="C79" s="20">
        <v>1</v>
      </c>
      <c r="D79" s="15">
        <f aca="true" t="shared" si="49" ref="D79:D124">SUM(E79:H79)</f>
        <v>16706</v>
      </c>
      <c r="E79" s="15">
        <v>10397</v>
      </c>
      <c r="F79" s="15">
        <v>199</v>
      </c>
      <c r="G79" s="15">
        <v>8</v>
      </c>
      <c r="H79" s="15">
        <v>6102</v>
      </c>
      <c r="I79" s="15">
        <v>0</v>
      </c>
      <c r="J79" s="15">
        <f>SUM(K79:N79)</f>
        <v>0</v>
      </c>
      <c r="K79" s="15">
        <v>0</v>
      </c>
      <c r="L79" s="15">
        <v>0</v>
      </c>
      <c r="M79" s="15">
        <v>0</v>
      </c>
      <c r="N79" s="16">
        <v>0</v>
      </c>
      <c r="O79" s="39"/>
    </row>
    <row r="80" spans="1:15" ht="12.75" customHeight="1">
      <c r="A80" s="64" t="s">
        <v>44</v>
      </c>
      <c r="B80" s="14"/>
      <c r="C80" s="20">
        <v>0</v>
      </c>
      <c r="D80" s="15">
        <f t="shared" si="49"/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f aca="true" t="shared" si="50" ref="J80:J124">SUM(K80:N80)</f>
        <v>0</v>
      </c>
      <c r="K80" s="15">
        <v>0</v>
      </c>
      <c r="L80" s="15">
        <v>0</v>
      </c>
      <c r="M80" s="15">
        <v>0</v>
      </c>
      <c r="N80" s="16">
        <v>0</v>
      </c>
      <c r="O80" s="39"/>
    </row>
    <row r="81" spans="1:15" ht="12.75" customHeight="1">
      <c r="A81" s="64" t="s">
        <v>43</v>
      </c>
      <c r="B81" s="14"/>
      <c r="C81" s="20">
        <v>0</v>
      </c>
      <c r="D81" s="15">
        <f t="shared" si="49"/>
        <v>0</v>
      </c>
      <c r="E81" s="15">
        <v>0</v>
      </c>
      <c r="F81" s="15">
        <v>0</v>
      </c>
      <c r="G81" s="15">
        <v>0</v>
      </c>
      <c r="H81" s="15">
        <v>0</v>
      </c>
      <c r="I81" s="15">
        <v>4</v>
      </c>
      <c r="J81" s="15">
        <f t="shared" si="50"/>
        <v>1577</v>
      </c>
      <c r="K81" s="15">
        <v>73</v>
      </c>
      <c r="L81" s="15">
        <f>107+61+259</f>
        <v>427</v>
      </c>
      <c r="M81" s="15">
        <f>349+2+164</f>
        <v>515</v>
      </c>
      <c r="N81" s="16">
        <f>451+77+34</f>
        <v>562</v>
      </c>
      <c r="O81" s="39"/>
    </row>
    <row r="82" spans="1:15" ht="12.75" customHeight="1">
      <c r="A82" s="65" t="s">
        <v>42</v>
      </c>
      <c r="B82" s="17"/>
      <c r="C82" s="26">
        <v>1</v>
      </c>
      <c r="D82" s="18">
        <f t="shared" si="49"/>
        <v>2660</v>
      </c>
      <c r="E82" s="18">
        <v>2660</v>
      </c>
      <c r="F82" s="18">
        <v>0</v>
      </c>
      <c r="G82" s="18">
        <v>0</v>
      </c>
      <c r="H82" s="18">
        <v>0</v>
      </c>
      <c r="I82" s="18">
        <v>0</v>
      </c>
      <c r="J82" s="18">
        <f t="shared" si="50"/>
        <v>0</v>
      </c>
      <c r="K82" s="18">
        <v>0</v>
      </c>
      <c r="L82" s="18">
        <v>0</v>
      </c>
      <c r="M82" s="18">
        <v>0</v>
      </c>
      <c r="N82" s="19">
        <v>0</v>
      </c>
      <c r="O82" s="39"/>
    </row>
    <row r="83" spans="1:15" ht="12.75" customHeight="1">
      <c r="A83" s="66" t="s">
        <v>41</v>
      </c>
      <c r="B83" s="11"/>
      <c r="C83" s="21">
        <v>0</v>
      </c>
      <c r="D83" s="12">
        <f t="shared" si="49"/>
        <v>0</v>
      </c>
      <c r="E83" s="12">
        <v>0</v>
      </c>
      <c r="F83" s="12">
        <v>0</v>
      </c>
      <c r="G83" s="12">
        <v>0</v>
      </c>
      <c r="H83" s="12">
        <v>0</v>
      </c>
      <c r="I83" s="12">
        <v>1</v>
      </c>
      <c r="J83" s="12">
        <f t="shared" si="50"/>
        <v>39</v>
      </c>
      <c r="K83" s="12">
        <v>0</v>
      </c>
      <c r="L83" s="12">
        <v>0</v>
      </c>
      <c r="M83" s="12">
        <v>0</v>
      </c>
      <c r="N83" s="13">
        <v>39</v>
      </c>
      <c r="O83" s="39"/>
    </row>
    <row r="84" spans="1:15" ht="12.75" customHeight="1">
      <c r="A84" s="67" t="s">
        <v>40</v>
      </c>
      <c r="B84" s="14"/>
      <c r="C84" s="20">
        <v>0</v>
      </c>
      <c r="D84" s="20">
        <f t="shared" si="49"/>
        <v>0</v>
      </c>
      <c r="E84" s="20">
        <v>0</v>
      </c>
      <c r="F84" s="20">
        <v>0</v>
      </c>
      <c r="G84" s="20">
        <v>0</v>
      </c>
      <c r="H84" s="20">
        <v>0</v>
      </c>
      <c r="I84" s="15">
        <v>0</v>
      </c>
      <c r="J84" s="20">
        <f t="shared" si="50"/>
        <v>0</v>
      </c>
      <c r="K84" s="20">
        <v>0</v>
      </c>
      <c r="L84" s="20">
        <v>0</v>
      </c>
      <c r="M84" s="20">
        <v>0</v>
      </c>
      <c r="N84" s="27">
        <v>0</v>
      </c>
      <c r="O84" s="39"/>
    </row>
    <row r="85" spans="1:15" ht="12.75" customHeight="1">
      <c r="A85" s="67" t="s">
        <v>39</v>
      </c>
      <c r="B85" s="14"/>
      <c r="C85" s="20">
        <v>0</v>
      </c>
      <c r="D85" s="15">
        <f t="shared" si="49"/>
        <v>0</v>
      </c>
      <c r="E85" s="15">
        <v>0</v>
      </c>
      <c r="F85" s="15">
        <v>0</v>
      </c>
      <c r="G85" s="15">
        <v>0</v>
      </c>
      <c r="H85" s="15">
        <v>0</v>
      </c>
      <c r="I85" s="15">
        <v>1</v>
      </c>
      <c r="J85" s="15">
        <f t="shared" si="50"/>
        <v>935</v>
      </c>
      <c r="K85" s="15">
        <v>0</v>
      </c>
      <c r="L85" s="15">
        <v>0</v>
      </c>
      <c r="M85" s="15">
        <v>15</v>
      </c>
      <c r="N85" s="16">
        <v>920</v>
      </c>
      <c r="O85" s="39"/>
    </row>
    <row r="86" spans="1:15" ht="12.75" customHeight="1">
      <c r="A86" s="67" t="s">
        <v>38</v>
      </c>
      <c r="B86" s="14"/>
      <c r="C86" s="20">
        <v>0</v>
      </c>
      <c r="D86" s="15">
        <f t="shared" si="49"/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f t="shared" si="50"/>
        <v>0</v>
      </c>
      <c r="K86" s="15">
        <v>0</v>
      </c>
      <c r="L86" s="15">
        <v>0</v>
      </c>
      <c r="M86" s="15">
        <v>0</v>
      </c>
      <c r="N86" s="16">
        <v>0</v>
      </c>
      <c r="O86" s="39"/>
    </row>
    <row r="87" spans="1:15" ht="12.75" customHeight="1">
      <c r="A87" s="68" t="s">
        <v>37</v>
      </c>
      <c r="B87" s="17"/>
      <c r="C87" s="26">
        <v>1</v>
      </c>
      <c r="D87" s="18">
        <f t="shared" si="49"/>
        <v>947</v>
      </c>
      <c r="E87" s="18">
        <v>947</v>
      </c>
      <c r="F87" s="18">
        <v>0</v>
      </c>
      <c r="G87" s="18">
        <v>0</v>
      </c>
      <c r="H87" s="18">
        <v>0</v>
      </c>
      <c r="I87" s="18">
        <v>0</v>
      </c>
      <c r="J87" s="18">
        <f t="shared" si="50"/>
        <v>0</v>
      </c>
      <c r="K87" s="18">
        <v>0</v>
      </c>
      <c r="L87" s="18">
        <v>0</v>
      </c>
      <c r="M87" s="18">
        <v>0</v>
      </c>
      <c r="N87" s="19">
        <v>0</v>
      </c>
      <c r="O87" s="39"/>
    </row>
    <row r="88" spans="1:15" ht="12.75" customHeight="1">
      <c r="A88" s="66" t="s">
        <v>36</v>
      </c>
      <c r="B88" s="11"/>
      <c r="C88" s="21">
        <v>0</v>
      </c>
      <c r="D88" s="12">
        <f t="shared" si="49"/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f t="shared" si="50"/>
        <v>0</v>
      </c>
      <c r="K88" s="12">
        <v>0</v>
      </c>
      <c r="L88" s="12">
        <v>0</v>
      </c>
      <c r="M88" s="12">
        <v>0</v>
      </c>
      <c r="N88" s="13">
        <v>0</v>
      </c>
      <c r="O88" s="39"/>
    </row>
    <row r="89" spans="1:15" ht="12.75" customHeight="1">
      <c r="A89" s="67" t="s">
        <v>35</v>
      </c>
      <c r="B89" s="14"/>
      <c r="C89" s="20">
        <v>0</v>
      </c>
      <c r="D89" s="15">
        <f t="shared" si="49"/>
        <v>0</v>
      </c>
      <c r="E89" s="15">
        <v>0</v>
      </c>
      <c r="F89" s="15">
        <v>0</v>
      </c>
      <c r="G89" s="15">
        <v>0</v>
      </c>
      <c r="H89" s="15">
        <v>0</v>
      </c>
      <c r="I89" s="15">
        <v>1</v>
      </c>
      <c r="J89" s="15">
        <f t="shared" si="50"/>
        <v>40</v>
      </c>
      <c r="K89" s="15">
        <v>40</v>
      </c>
      <c r="L89" s="15">
        <v>0</v>
      </c>
      <c r="M89" s="15">
        <v>0</v>
      </c>
      <c r="N89" s="16">
        <v>0</v>
      </c>
      <c r="O89" s="39"/>
    </row>
    <row r="90" spans="1:15" ht="12.75" customHeight="1">
      <c r="A90" s="67" t="s">
        <v>34</v>
      </c>
      <c r="B90" s="14"/>
      <c r="C90" s="20">
        <v>0</v>
      </c>
      <c r="D90" s="15">
        <f t="shared" si="49"/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f t="shared" si="50"/>
        <v>0</v>
      </c>
      <c r="K90" s="15">
        <v>0</v>
      </c>
      <c r="L90" s="15">
        <v>0</v>
      </c>
      <c r="M90" s="15">
        <v>0</v>
      </c>
      <c r="N90" s="16">
        <v>0</v>
      </c>
      <c r="O90" s="39"/>
    </row>
    <row r="91" spans="1:15" ht="12.75" customHeight="1">
      <c r="A91" s="67" t="s">
        <v>33</v>
      </c>
      <c r="B91" s="14"/>
      <c r="C91" s="20">
        <v>0</v>
      </c>
      <c r="D91" s="15">
        <f t="shared" si="49"/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f t="shared" si="50"/>
        <v>0</v>
      </c>
      <c r="K91" s="15">
        <v>0</v>
      </c>
      <c r="L91" s="15">
        <v>0</v>
      </c>
      <c r="M91" s="15">
        <v>0</v>
      </c>
      <c r="N91" s="16">
        <v>0</v>
      </c>
      <c r="O91" s="39"/>
    </row>
    <row r="92" spans="1:15" ht="12.75" customHeight="1">
      <c r="A92" s="68" t="s">
        <v>32</v>
      </c>
      <c r="B92" s="17"/>
      <c r="C92" s="26">
        <v>0</v>
      </c>
      <c r="D92" s="18">
        <f t="shared" si="49"/>
        <v>0</v>
      </c>
      <c r="E92" s="18">
        <v>0</v>
      </c>
      <c r="F92" s="18">
        <v>0</v>
      </c>
      <c r="G92" s="18">
        <v>0</v>
      </c>
      <c r="H92" s="18">
        <v>0</v>
      </c>
      <c r="I92" s="18">
        <v>1</v>
      </c>
      <c r="J92" s="18">
        <f t="shared" si="50"/>
        <v>24</v>
      </c>
      <c r="K92" s="18">
        <v>1</v>
      </c>
      <c r="L92" s="18">
        <v>23</v>
      </c>
      <c r="M92" s="18">
        <v>0</v>
      </c>
      <c r="N92" s="19">
        <v>0</v>
      </c>
      <c r="O92" s="39"/>
    </row>
    <row r="93" spans="1:15" ht="12.75" customHeight="1">
      <c r="A93" s="66" t="s">
        <v>31</v>
      </c>
      <c r="B93" s="11"/>
      <c r="C93" s="21">
        <v>0</v>
      </c>
      <c r="D93" s="12">
        <f t="shared" si="49"/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f t="shared" si="50"/>
        <v>0</v>
      </c>
      <c r="K93" s="12">
        <v>0</v>
      </c>
      <c r="L93" s="12">
        <v>0</v>
      </c>
      <c r="M93" s="12">
        <v>0</v>
      </c>
      <c r="N93" s="13">
        <v>0</v>
      </c>
      <c r="O93" s="39"/>
    </row>
    <row r="94" spans="1:15" ht="12.75" customHeight="1">
      <c r="A94" s="67" t="s">
        <v>30</v>
      </c>
      <c r="B94" s="14"/>
      <c r="C94" s="20">
        <v>0</v>
      </c>
      <c r="D94" s="15">
        <f t="shared" si="49"/>
        <v>0</v>
      </c>
      <c r="E94" s="15">
        <v>0</v>
      </c>
      <c r="F94" s="15">
        <v>0</v>
      </c>
      <c r="G94" s="15">
        <v>0</v>
      </c>
      <c r="H94" s="15">
        <v>0</v>
      </c>
      <c r="I94" s="15">
        <v>1</v>
      </c>
      <c r="J94" s="15">
        <f t="shared" si="50"/>
        <v>10</v>
      </c>
      <c r="K94" s="15">
        <v>0</v>
      </c>
      <c r="L94" s="15">
        <v>0.3</v>
      </c>
      <c r="M94" s="15">
        <v>9.7</v>
      </c>
      <c r="N94" s="16">
        <v>0</v>
      </c>
      <c r="O94" s="39"/>
    </row>
    <row r="95" spans="1:15" ht="12.75" customHeight="1">
      <c r="A95" s="67" t="s">
        <v>29</v>
      </c>
      <c r="B95" s="14"/>
      <c r="C95" s="20">
        <v>0</v>
      </c>
      <c r="D95" s="20">
        <f t="shared" si="49"/>
        <v>0</v>
      </c>
      <c r="E95" s="20">
        <v>0</v>
      </c>
      <c r="F95" s="20">
        <v>0</v>
      </c>
      <c r="G95" s="20">
        <v>0</v>
      </c>
      <c r="H95" s="20">
        <v>0</v>
      </c>
      <c r="I95" s="15">
        <v>0</v>
      </c>
      <c r="J95" s="20">
        <f t="shared" si="50"/>
        <v>0</v>
      </c>
      <c r="K95" s="20">
        <v>0</v>
      </c>
      <c r="L95" s="20">
        <v>0</v>
      </c>
      <c r="M95" s="20">
        <v>0</v>
      </c>
      <c r="N95" s="27">
        <v>0</v>
      </c>
      <c r="O95" s="39"/>
    </row>
    <row r="96" spans="1:15" ht="12.75" customHeight="1">
      <c r="A96" s="67" t="s">
        <v>28</v>
      </c>
      <c r="B96" s="14"/>
      <c r="C96" s="20">
        <v>0</v>
      </c>
      <c r="D96" s="15">
        <f t="shared" si="49"/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f t="shared" si="50"/>
        <v>0</v>
      </c>
      <c r="K96" s="15">
        <v>0</v>
      </c>
      <c r="L96" s="15">
        <v>0</v>
      </c>
      <c r="M96" s="15">
        <v>0</v>
      </c>
      <c r="N96" s="16">
        <v>0</v>
      </c>
      <c r="O96" s="39"/>
    </row>
    <row r="97" spans="1:15" ht="12.75" customHeight="1">
      <c r="A97" s="68" t="s">
        <v>27</v>
      </c>
      <c r="B97" s="17"/>
      <c r="C97" s="26">
        <v>0</v>
      </c>
      <c r="D97" s="18">
        <f t="shared" si="49"/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f t="shared" si="50"/>
        <v>0</v>
      </c>
      <c r="K97" s="18">
        <v>0</v>
      </c>
      <c r="L97" s="18">
        <v>0</v>
      </c>
      <c r="M97" s="18">
        <v>0</v>
      </c>
      <c r="N97" s="19">
        <v>0</v>
      </c>
      <c r="O97" s="39"/>
    </row>
    <row r="98" spans="1:15" ht="12.75" customHeight="1">
      <c r="A98" s="66" t="s">
        <v>26</v>
      </c>
      <c r="B98" s="11"/>
      <c r="C98" s="21">
        <v>0</v>
      </c>
      <c r="D98" s="12">
        <f t="shared" si="49"/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f t="shared" si="50"/>
        <v>0</v>
      </c>
      <c r="K98" s="12">
        <v>0</v>
      </c>
      <c r="L98" s="12">
        <v>0</v>
      </c>
      <c r="M98" s="12">
        <v>0</v>
      </c>
      <c r="N98" s="13">
        <v>0</v>
      </c>
      <c r="O98" s="39"/>
    </row>
    <row r="99" spans="1:15" ht="12.75" customHeight="1">
      <c r="A99" s="67" t="s">
        <v>25</v>
      </c>
      <c r="B99" s="14"/>
      <c r="C99" s="20">
        <v>0</v>
      </c>
      <c r="D99" s="15">
        <f t="shared" si="49"/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f t="shared" si="50"/>
        <v>0</v>
      </c>
      <c r="K99" s="15">
        <v>0</v>
      </c>
      <c r="L99" s="15">
        <v>0</v>
      </c>
      <c r="M99" s="15">
        <v>0</v>
      </c>
      <c r="N99" s="16">
        <v>0</v>
      </c>
      <c r="O99" s="39"/>
    </row>
    <row r="100" spans="1:15" ht="12.75" customHeight="1">
      <c r="A100" s="67" t="s">
        <v>24</v>
      </c>
      <c r="B100" s="14"/>
      <c r="C100" s="20">
        <v>0</v>
      </c>
      <c r="D100" s="15">
        <f t="shared" si="49"/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1</v>
      </c>
      <c r="J100" s="15">
        <f t="shared" si="50"/>
        <v>323</v>
      </c>
      <c r="K100" s="15">
        <v>0</v>
      </c>
      <c r="L100" s="15">
        <v>118</v>
      </c>
      <c r="M100" s="15">
        <v>2</v>
      </c>
      <c r="N100" s="16">
        <v>203</v>
      </c>
      <c r="O100" s="39"/>
    </row>
    <row r="101" spans="1:15" ht="12.75" customHeight="1">
      <c r="A101" s="67" t="s">
        <v>23</v>
      </c>
      <c r="B101" s="14"/>
      <c r="C101" s="20">
        <v>1</v>
      </c>
      <c r="D101" s="15">
        <f t="shared" si="49"/>
        <v>565</v>
      </c>
      <c r="E101" s="15">
        <v>565</v>
      </c>
      <c r="F101" s="15">
        <v>0</v>
      </c>
      <c r="G101" s="15">
        <v>0</v>
      </c>
      <c r="H101" s="15">
        <v>0</v>
      </c>
      <c r="I101" s="15">
        <v>0</v>
      </c>
      <c r="J101" s="15">
        <f t="shared" si="50"/>
        <v>0</v>
      </c>
      <c r="K101" s="15">
        <v>0</v>
      </c>
      <c r="L101" s="15">
        <v>0</v>
      </c>
      <c r="M101" s="15">
        <v>0</v>
      </c>
      <c r="N101" s="16">
        <v>0</v>
      </c>
      <c r="O101" s="39"/>
    </row>
    <row r="102" spans="1:15" ht="12.75" customHeight="1">
      <c r="A102" s="68" t="s">
        <v>22</v>
      </c>
      <c r="B102" s="17"/>
      <c r="C102" s="26">
        <v>0</v>
      </c>
      <c r="D102" s="18">
        <f t="shared" si="49"/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f>SUM(K102:N102)</f>
        <v>0</v>
      </c>
      <c r="K102" s="18">
        <v>0</v>
      </c>
      <c r="L102" s="18">
        <v>0</v>
      </c>
      <c r="M102" s="18">
        <v>0</v>
      </c>
      <c r="N102" s="19">
        <v>0</v>
      </c>
      <c r="O102" s="39"/>
    </row>
    <row r="103" spans="1:15" ht="12.75" customHeight="1">
      <c r="A103" s="66" t="s">
        <v>21</v>
      </c>
      <c r="B103" s="11"/>
      <c r="C103" s="21">
        <v>0</v>
      </c>
      <c r="D103" s="12">
        <f t="shared" si="49"/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f t="shared" si="50"/>
        <v>0</v>
      </c>
      <c r="K103" s="12">
        <v>0</v>
      </c>
      <c r="L103" s="12">
        <v>0</v>
      </c>
      <c r="M103" s="12">
        <v>0</v>
      </c>
      <c r="N103" s="13">
        <v>0</v>
      </c>
      <c r="O103" s="39"/>
    </row>
    <row r="104" spans="1:15" ht="12.75" customHeight="1">
      <c r="A104" s="67" t="s">
        <v>20</v>
      </c>
      <c r="B104" s="14"/>
      <c r="C104" s="20">
        <v>0</v>
      </c>
      <c r="D104" s="15">
        <f t="shared" si="49"/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f t="shared" si="50"/>
        <v>0</v>
      </c>
      <c r="K104" s="15">
        <v>0</v>
      </c>
      <c r="L104" s="15">
        <v>0</v>
      </c>
      <c r="M104" s="15">
        <v>0</v>
      </c>
      <c r="N104" s="16">
        <v>0</v>
      </c>
      <c r="O104" s="39"/>
    </row>
    <row r="105" spans="1:15" ht="12.75" customHeight="1">
      <c r="A105" s="67" t="s">
        <v>19</v>
      </c>
      <c r="B105" s="14"/>
      <c r="C105" s="20">
        <v>0</v>
      </c>
      <c r="D105" s="15">
        <f t="shared" si="49"/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1</v>
      </c>
      <c r="J105" s="15">
        <f t="shared" si="50"/>
        <v>12</v>
      </c>
      <c r="K105" s="15">
        <v>12</v>
      </c>
      <c r="L105" s="15">
        <v>0</v>
      </c>
      <c r="M105" s="15">
        <v>0</v>
      </c>
      <c r="N105" s="16">
        <v>0</v>
      </c>
      <c r="O105" s="39"/>
    </row>
    <row r="106" spans="1:15" ht="12.75" customHeight="1">
      <c r="A106" s="67" t="s">
        <v>18</v>
      </c>
      <c r="B106" s="14"/>
      <c r="C106" s="20">
        <v>1</v>
      </c>
      <c r="D106" s="15">
        <f t="shared" si="49"/>
        <v>838</v>
      </c>
      <c r="E106" s="15">
        <v>814</v>
      </c>
      <c r="F106" s="15">
        <v>24</v>
      </c>
      <c r="G106" s="15">
        <v>0</v>
      </c>
      <c r="H106" s="15">
        <v>0</v>
      </c>
      <c r="I106" s="15">
        <v>0</v>
      </c>
      <c r="J106" s="15">
        <f t="shared" si="50"/>
        <v>0</v>
      </c>
      <c r="K106" s="15">
        <v>0</v>
      </c>
      <c r="L106" s="15">
        <v>0</v>
      </c>
      <c r="M106" s="15">
        <v>0</v>
      </c>
      <c r="N106" s="16">
        <v>0</v>
      </c>
      <c r="O106" s="39"/>
    </row>
    <row r="107" spans="1:15" ht="12.75" customHeight="1">
      <c r="A107" s="68" t="s">
        <v>17</v>
      </c>
      <c r="B107" s="17"/>
      <c r="C107" s="26">
        <v>0</v>
      </c>
      <c r="D107" s="18">
        <f t="shared" si="49"/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f t="shared" si="50"/>
        <v>0</v>
      </c>
      <c r="K107" s="18">
        <v>0</v>
      </c>
      <c r="L107" s="18">
        <v>0</v>
      </c>
      <c r="M107" s="18">
        <v>0</v>
      </c>
      <c r="N107" s="19">
        <v>0</v>
      </c>
      <c r="O107" s="39"/>
    </row>
    <row r="108" spans="1:15" ht="12.75" customHeight="1">
      <c r="A108" s="66" t="s">
        <v>16</v>
      </c>
      <c r="B108" s="11"/>
      <c r="C108" s="21">
        <v>1</v>
      </c>
      <c r="D108" s="12">
        <f t="shared" si="49"/>
        <v>2266</v>
      </c>
      <c r="E108" s="12">
        <v>2266</v>
      </c>
      <c r="F108" s="12">
        <v>0</v>
      </c>
      <c r="G108" s="12">
        <v>0</v>
      </c>
      <c r="H108" s="12">
        <v>0</v>
      </c>
      <c r="I108" s="12">
        <v>1</v>
      </c>
      <c r="J108" s="12">
        <f t="shared" si="50"/>
        <v>666</v>
      </c>
      <c r="K108" s="12">
        <v>0</v>
      </c>
      <c r="L108" s="12">
        <v>32</v>
      </c>
      <c r="M108" s="12">
        <v>0</v>
      </c>
      <c r="N108" s="13">
        <v>634</v>
      </c>
      <c r="O108" s="39"/>
    </row>
    <row r="109" spans="1:15" ht="12.75" customHeight="1">
      <c r="A109" s="67" t="s">
        <v>15</v>
      </c>
      <c r="B109" s="14"/>
      <c r="C109" s="20">
        <v>0</v>
      </c>
      <c r="D109" s="15">
        <f t="shared" si="49"/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2</v>
      </c>
      <c r="J109" s="15">
        <f t="shared" si="50"/>
        <v>14969</v>
      </c>
      <c r="K109" s="15">
        <v>0</v>
      </c>
      <c r="L109" s="15">
        <v>0</v>
      </c>
      <c r="M109" s="15">
        <v>15</v>
      </c>
      <c r="N109" s="16">
        <f>7273+7681</f>
        <v>14954</v>
      </c>
      <c r="O109" s="39"/>
    </row>
    <row r="110" spans="1:15" ht="12.75" customHeight="1">
      <c r="A110" s="67" t="s">
        <v>14</v>
      </c>
      <c r="B110" s="14"/>
      <c r="C110" s="20">
        <v>0</v>
      </c>
      <c r="D110" s="15">
        <f t="shared" si="49"/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f t="shared" si="50"/>
        <v>0</v>
      </c>
      <c r="K110" s="15">
        <v>0</v>
      </c>
      <c r="L110" s="15">
        <v>0</v>
      </c>
      <c r="M110" s="15">
        <v>0</v>
      </c>
      <c r="N110" s="16">
        <v>0</v>
      </c>
      <c r="O110" s="39"/>
    </row>
    <row r="111" spans="1:15" ht="12.75" customHeight="1">
      <c r="A111" s="67" t="s">
        <v>13</v>
      </c>
      <c r="B111" s="14"/>
      <c r="C111" s="20">
        <v>0</v>
      </c>
      <c r="D111" s="20">
        <f t="shared" si="49"/>
        <v>0</v>
      </c>
      <c r="E111" s="20">
        <v>0</v>
      </c>
      <c r="F111" s="20">
        <v>0</v>
      </c>
      <c r="G111" s="20">
        <v>0</v>
      </c>
      <c r="H111" s="20">
        <v>0</v>
      </c>
      <c r="I111" s="15">
        <v>0</v>
      </c>
      <c r="J111" s="20">
        <f t="shared" si="50"/>
        <v>0</v>
      </c>
      <c r="K111" s="20">
        <v>0</v>
      </c>
      <c r="L111" s="20">
        <v>0</v>
      </c>
      <c r="M111" s="20">
        <v>0</v>
      </c>
      <c r="N111" s="27">
        <v>0</v>
      </c>
      <c r="O111" s="39"/>
    </row>
    <row r="112" spans="1:15" ht="12.75" customHeight="1">
      <c r="A112" s="68" t="s">
        <v>12</v>
      </c>
      <c r="B112" s="17"/>
      <c r="C112" s="26">
        <v>0</v>
      </c>
      <c r="D112" s="18">
        <f t="shared" si="49"/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f t="shared" si="50"/>
        <v>0</v>
      </c>
      <c r="K112" s="18">
        <v>0</v>
      </c>
      <c r="L112" s="18">
        <v>0</v>
      </c>
      <c r="M112" s="18">
        <v>0</v>
      </c>
      <c r="N112" s="19">
        <v>0</v>
      </c>
      <c r="O112" s="39"/>
    </row>
    <row r="113" spans="1:15" ht="12.75" customHeight="1">
      <c r="A113" s="66" t="s">
        <v>11</v>
      </c>
      <c r="B113" s="11"/>
      <c r="C113" s="21">
        <v>1</v>
      </c>
      <c r="D113" s="21">
        <f t="shared" si="49"/>
        <v>1006</v>
      </c>
      <c r="E113" s="21">
        <v>781</v>
      </c>
      <c r="F113" s="21">
        <v>225</v>
      </c>
      <c r="G113" s="21">
        <v>0</v>
      </c>
      <c r="H113" s="21">
        <v>0</v>
      </c>
      <c r="I113" s="12">
        <v>0</v>
      </c>
      <c r="J113" s="21">
        <f t="shared" si="50"/>
        <v>0</v>
      </c>
      <c r="K113" s="21">
        <v>0</v>
      </c>
      <c r="L113" s="21">
        <v>0</v>
      </c>
      <c r="M113" s="21">
        <v>0</v>
      </c>
      <c r="N113" s="28">
        <v>0</v>
      </c>
      <c r="O113" s="39"/>
    </row>
    <row r="114" spans="1:15" ht="12.75" customHeight="1">
      <c r="A114" s="67" t="s">
        <v>10</v>
      </c>
      <c r="B114" s="14"/>
      <c r="C114" s="20">
        <v>0</v>
      </c>
      <c r="D114" s="15">
        <f t="shared" si="49"/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f t="shared" si="50"/>
        <v>0</v>
      </c>
      <c r="K114" s="15">
        <v>0</v>
      </c>
      <c r="L114" s="15">
        <v>0</v>
      </c>
      <c r="M114" s="15">
        <v>0</v>
      </c>
      <c r="N114" s="16">
        <v>0</v>
      </c>
      <c r="O114" s="39"/>
    </row>
    <row r="115" spans="1:15" ht="12.75" customHeight="1">
      <c r="A115" s="67" t="s">
        <v>9</v>
      </c>
      <c r="B115" s="14"/>
      <c r="C115" s="20">
        <v>1</v>
      </c>
      <c r="D115" s="15">
        <f t="shared" si="49"/>
        <v>802</v>
      </c>
      <c r="E115" s="15">
        <v>802</v>
      </c>
      <c r="F115" s="15">
        <v>0</v>
      </c>
      <c r="G115" s="15">
        <v>0</v>
      </c>
      <c r="H115" s="15">
        <v>0</v>
      </c>
      <c r="I115" s="15">
        <v>0</v>
      </c>
      <c r="J115" s="15">
        <f t="shared" si="50"/>
        <v>0</v>
      </c>
      <c r="K115" s="15">
        <v>0</v>
      </c>
      <c r="L115" s="15">
        <v>0</v>
      </c>
      <c r="M115" s="15">
        <v>0</v>
      </c>
      <c r="N115" s="16">
        <v>0</v>
      </c>
      <c r="O115" s="39"/>
    </row>
    <row r="116" spans="1:15" ht="12.75" customHeight="1">
      <c r="A116" s="67" t="s">
        <v>8</v>
      </c>
      <c r="B116" s="14"/>
      <c r="C116" s="20">
        <v>1</v>
      </c>
      <c r="D116" s="15">
        <f t="shared" si="49"/>
        <v>194</v>
      </c>
      <c r="E116" s="15">
        <v>194</v>
      </c>
      <c r="F116" s="15">
        <v>0</v>
      </c>
      <c r="G116" s="15">
        <v>0</v>
      </c>
      <c r="H116" s="15">
        <v>0</v>
      </c>
      <c r="I116" s="15">
        <v>0</v>
      </c>
      <c r="J116" s="15">
        <f t="shared" si="50"/>
        <v>0</v>
      </c>
      <c r="K116" s="15">
        <v>0</v>
      </c>
      <c r="L116" s="15">
        <v>0</v>
      </c>
      <c r="M116" s="15">
        <v>0</v>
      </c>
      <c r="N116" s="16">
        <v>0</v>
      </c>
      <c r="O116" s="39"/>
    </row>
    <row r="117" spans="1:15" ht="12.75" customHeight="1">
      <c r="A117" s="68" t="s">
        <v>7</v>
      </c>
      <c r="B117" s="17"/>
      <c r="C117" s="26">
        <v>0</v>
      </c>
      <c r="D117" s="18">
        <f t="shared" si="49"/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f t="shared" si="50"/>
        <v>0</v>
      </c>
      <c r="K117" s="18">
        <v>0</v>
      </c>
      <c r="L117" s="18">
        <v>0</v>
      </c>
      <c r="M117" s="18">
        <v>0</v>
      </c>
      <c r="N117" s="19">
        <v>0</v>
      </c>
      <c r="O117" s="39"/>
    </row>
    <row r="118" spans="1:15" ht="12.75" customHeight="1">
      <c r="A118" s="66" t="s">
        <v>6</v>
      </c>
      <c r="B118" s="11"/>
      <c r="C118" s="21">
        <v>0</v>
      </c>
      <c r="D118" s="21">
        <f t="shared" si="49"/>
        <v>0</v>
      </c>
      <c r="E118" s="21">
        <v>0</v>
      </c>
      <c r="F118" s="21">
        <v>0</v>
      </c>
      <c r="G118" s="21">
        <v>0</v>
      </c>
      <c r="H118" s="21">
        <v>0</v>
      </c>
      <c r="I118" s="12">
        <v>2</v>
      </c>
      <c r="J118" s="21">
        <f t="shared" si="50"/>
        <v>275</v>
      </c>
      <c r="K118" s="21">
        <v>0</v>
      </c>
      <c r="L118" s="21">
        <v>0</v>
      </c>
      <c r="M118" s="21">
        <v>0</v>
      </c>
      <c r="N118" s="28">
        <f>218+57</f>
        <v>275</v>
      </c>
      <c r="O118" s="39"/>
    </row>
    <row r="119" spans="1:15" ht="12.75" customHeight="1">
      <c r="A119" s="67" t="s">
        <v>5</v>
      </c>
      <c r="B119" s="14"/>
      <c r="C119" s="20">
        <v>0</v>
      </c>
      <c r="D119" s="15">
        <f t="shared" si="49"/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f t="shared" si="50"/>
        <v>0</v>
      </c>
      <c r="K119" s="15">
        <v>0</v>
      </c>
      <c r="L119" s="15">
        <v>0</v>
      </c>
      <c r="M119" s="15">
        <v>0</v>
      </c>
      <c r="N119" s="16">
        <v>0</v>
      </c>
      <c r="O119" s="39"/>
    </row>
    <row r="120" spans="1:15" ht="12.75" customHeight="1">
      <c r="A120" s="67" t="s">
        <v>4</v>
      </c>
      <c r="B120" s="14"/>
      <c r="C120" s="20">
        <v>0</v>
      </c>
      <c r="D120" s="15">
        <f t="shared" si="49"/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1</v>
      </c>
      <c r="J120" s="15">
        <f t="shared" si="50"/>
        <v>754</v>
      </c>
      <c r="K120" s="15">
        <v>0</v>
      </c>
      <c r="L120" s="15">
        <v>0</v>
      </c>
      <c r="M120" s="15">
        <v>0</v>
      </c>
      <c r="N120" s="16">
        <v>754</v>
      </c>
      <c r="O120" s="39"/>
    </row>
    <row r="121" spans="1:15" ht="12.75" customHeight="1">
      <c r="A121" s="67" t="s">
        <v>3</v>
      </c>
      <c r="B121" s="14"/>
      <c r="C121" s="20">
        <v>0</v>
      </c>
      <c r="D121" s="15">
        <f t="shared" si="49"/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f t="shared" si="50"/>
        <v>0</v>
      </c>
      <c r="K121" s="15">
        <v>0</v>
      </c>
      <c r="L121" s="15">
        <v>0</v>
      </c>
      <c r="M121" s="15">
        <v>0</v>
      </c>
      <c r="N121" s="16">
        <v>0</v>
      </c>
      <c r="O121" s="39"/>
    </row>
    <row r="122" spans="1:15" ht="12.75" customHeight="1">
      <c r="A122" s="68" t="s">
        <v>2</v>
      </c>
      <c r="B122" s="17"/>
      <c r="C122" s="26">
        <v>1</v>
      </c>
      <c r="D122" s="18">
        <f t="shared" si="49"/>
        <v>614</v>
      </c>
      <c r="E122" s="18">
        <v>614</v>
      </c>
      <c r="F122" s="18">
        <v>0</v>
      </c>
      <c r="G122" s="18">
        <v>0</v>
      </c>
      <c r="H122" s="18">
        <v>0</v>
      </c>
      <c r="I122" s="18">
        <v>0</v>
      </c>
      <c r="J122" s="18">
        <f t="shared" si="50"/>
        <v>0</v>
      </c>
      <c r="K122" s="18">
        <v>0</v>
      </c>
      <c r="L122" s="18">
        <v>0</v>
      </c>
      <c r="M122" s="18">
        <v>0</v>
      </c>
      <c r="N122" s="19">
        <v>0</v>
      </c>
      <c r="O122" s="39"/>
    </row>
    <row r="123" spans="1:15" ht="12.75" customHeight="1">
      <c r="A123" s="67" t="s">
        <v>1</v>
      </c>
      <c r="B123" s="14"/>
      <c r="C123" s="20">
        <v>1</v>
      </c>
      <c r="D123" s="12">
        <f t="shared" si="49"/>
        <v>1318</v>
      </c>
      <c r="E123" s="12">
        <v>1269</v>
      </c>
      <c r="F123" s="12">
        <v>0</v>
      </c>
      <c r="G123" s="12">
        <v>0</v>
      </c>
      <c r="H123" s="12">
        <v>49</v>
      </c>
      <c r="I123" s="12">
        <v>1</v>
      </c>
      <c r="J123" s="12">
        <f t="shared" si="50"/>
        <v>54</v>
      </c>
      <c r="K123" s="12">
        <v>1</v>
      </c>
      <c r="L123" s="12">
        <v>0</v>
      </c>
      <c r="M123" s="12">
        <v>53</v>
      </c>
      <c r="N123" s="13">
        <v>0</v>
      </c>
      <c r="O123" s="39"/>
    </row>
    <row r="124" spans="1:15" ht="12.75" customHeight="1">
      <c r="A124" s="69" t="s">
        <v>0</v>
      </c>
      <c r="B124" s="22"/>
      <c r="C124" s="29">
        <v>0</v>
      </c>
      <c r="D124" s="23">
        <f t="shared" si="49"/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3</v>
      </c>
      <c r="J124" s="23">
        <f t="shared" si="50"/>
        <v>1763</v>
      </c>
      <c r="K124" s="23">
        <v>0</v>
      </c>
      <c r="L124" s="23">
        <v>59</v>
      </c>
      <c r="M124" s="23">
        <v>4</v>
      </c>
      <c r="N124" s="24">
        <v>1700</v>
      </c>
      <c r="O124" s="39"/>
    </row>
    <row r="125" spans="1:21" ht="12.75" customHeight="1">
      <c r="A125" s="70"/>
      <c r="B125" s="74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</row>
    <row r="126" ht="12.75" customHeight="1">
      <c r="B126" s="75"/>
    </row>
    <row r="127" ht="12.75" customHeight="1">
      <c r="B127" s="75"/>
    </row>
    <row r="128" ht="12.75" customHeight="1">
      <c r="B128" s="75"/>
    </row>
    <row r="129" ht="12.75" customHeight="1">
      <c r="B129" s="75"/>
    </row>
    <row r="130" spans="1:3" ht="12.75" customHeight="1">
      <c r="A130" s="4" t="s">
        <v>70</v>
      </c>
      <c r="B130" s="76"/>
      <c r="C130" s="71"/>
    </row>
    <row r="131" spans="1:22" ht="12.75" customHeight="1">
      <c r="A131" s="1"/>
      <c r="B131" s="7" t="s">
        <v>59</v>
      </c>
      <c r="C131" s="1"/>
      <c r="D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2"/>
      <c r="O132" s="1"/>
      <c r="P132" s="1"/>
      <c r="Q132" s="1"/>
      <c r="R132" s="1"/>
      <c r="S132" s="1"/>
      <c r="T132" s="1"/>
      <c r="U132" s="1"/>
      <c r="V132" s="1"/>
    </row>
    <row r="133" spans="1:15" ht="12.75" customHeight="1">
      <c r="A133" s="32"/>
      <c r="B133" s="37"/>
      <c r="C133" s="35" t="s">
        <v>58</v>
      </c>
      <c r="D133" s="34"/>
      <c r="E133" s="35"/>
      <c r="F133" s="35"/>
      <c r="G133" s="34"/>
      <c r="H133" s="36"/>
      <c r="I133" s="37" t="s">
        <v>67</v>
      </c>
      <c r="J133" s="34"/>
      <c r="K133" s="35"/>
      <c r="L133" s="35"/>
      <c r="M133" s="34"/>
      <c r="N133" s="38"/>
      <c r="O133" s="39"/>
    </row>
    <row r="134" spans="1:15" ht="12.75" customHeight="1">
      <c r="A134" s="40" t="s">
        <v>57</v>
      </c>
      <c r="B134" s="41"/>
      <c r="C134" s="42"/>
      <c r="D134" s="42"/>
      <c r="E134" s="42"/>
      <c r="F134" s="42"/>
      <c r="G134" s="42"/>
      <c r="H134" s="43"/>
      <c r="I134" s="41"/>
      <c r="J134" s="42"/>
      <c r="K134" s="42"/>
      <c r="L134" s="42"/>
      <c r="M134" s="42"/>
      <c r="N134" s="44"/>
      <c r="O134" s="39"/>
    </row>
    <row r="135" spans="1:15" ht="12.75" customHeight="1">
      <c r="A135" s="45"/>
      <c r="B135" s="48"/>
      <c r="C135" s="49"/>
      <c r="D135" s="48" t="s">
        <v>56</v>
      </c>
      <c r="E135" s="47"/>
      <c r="F135" s="47"/>
      <c r="G135" s="47"/>
      <c r="H135" s="49"/>
      <c r="I135" s="50"/>
      <c r="J135" s="48" t="s">
        <v>56</v>
      </c>
      <c r="K135" s="47"/>
      <c r="L135" s="47"/>
      <c r="M135" s="47"/>
      <c r="N135" s="51"/>
      <c r="O135" s="39"/>
    </row>
    <row r="136" spans="1:15" ht="12.75" customHeight="1">
      <c r="A136" s="52" t="s">
        <v>55</v>
      </c>
      <c r="B136" s="72" t="s">
        <v>54</v>
      </c>
      <c r="C136" s="73"/>
      <c r="D136" s="53"/>
      <c r="E136" s="55"/>
      <c r="F136" s="55"/>
      <c r="G136" s="55"/>
      <c r="H136" s="56"/>
      <c r="I136" s="57" t="s">
        <v>53</v>
      </c>
      <c r="J136" s="53"/>
      <c r="K136" s="55"/>
      <c r="L136" s="55"/>
      <c r="M136" s="55"/>
      <c r="N136" s="58"/>
      <c r="O136" s="39"/>
    </row>
    <row r="137" spans="1:15" ht="12.75" customHeight="1">
      <c r="A137" s="52" t="s">
        <v>52</v>
      </c>
      <c r="B137" s="41"/>
      <c r="C137" s="43"/>
      <c r="D137" s="60" t="s">
        <v>51</v>
      </c>
      <c r="E137" s="60" t="s">
        <v>50</v>
      </c>
      <c r="F137" s="60" t="s">
        <v>49</v>
      </c>
      <c r="G137" s="60" t="s">
        <v>48</v>
      </c>
      <c r="H137" s="60" t="s">
        <v>47</v>
      </c>
      <c r="I137" s="60"/>
      <c r="J137" s="60" t="s">
        <v>51</v>
      </c>
      <c r="K137" s="60" t="s">
        <v>50</v>
      </c>
      <c r="L137" s="60" t="s">
        <v>49</v>
      </c>
      <c r="M137" s="60" t="s">
        <v>48</v>
      </c>
      <c r="N137" s="61" t="s">
        <v>47</v>
      </c>
      <c r="O137" s="39"/>
    </row>
    <row r="138" spans="1:15" ht="12.75" customHeight="1">
      <c r="A138" s="30" t="s">
        <v>71</v>
      </c>
      <c r="B138" s="8"/>
      <c r="C138" s="25">
        <v>17</v>
      </c>
      <c r="D138" s="9">
        <v>1586</v>
      </c>
      <c r="E138" s="9">
        <v>1170</v>
      </c>
      <c r="F138" s="9">
        <v>142</v>
      </c>
      <c r="G138" s="9">
        <v>236</v>
      </c>
      <c r="H138" s="9">
        <v>38</v>
      </c>
      <c r="I138" s="9">
        <v>21</v>
      </c>
      <c r="J138" s="9">
        <v>80783.73</v>
      </c>
      <c r="K138" s="9">
        <v>77014</v>
      </c>
      <c r="L138" s="9">
        <v>2790.55</v>
      </c>
      <c r="M138" s="9">
        <v>354.18</v>
      </c>
      <c r="N138" s="10">
        <v>625</v>
      </c>
      <c r="O138" s="39"/>
    </row>
    <row r="139" spans="1:15" ht="12.75" customHeight="1">
      <c r="A139" s="30" t="s">
        <v>72</v>
      </c>
      <c r="B139" s="8"/>
      <c r="C139" s="25">
        <v>17</v>
      </c>
      <c r="D139" s="9">
        <v>1586</v>
      </c>
      <c r="E139" s="9">
        <v>1172</v>
      </c>
      <c r="F139" s="9">
        <v>142</v>
      </c>
      <c r="G139" s="9">
        <v>236</v>
      </c>
      <c r="H139" s="9">
        <v>36</v>
      </c>
      <c r="I139" s="9">
        <v>21</v>
      </c>
      <c r="J139" s="9">
        <v>80783.73</v>
      </c>
      <c r="K139" s="9">
        <v>77014</v>
      </c>
      <c r="L139" s="9">
        <v>2790.55</v>
      </c>
      <c r="M139" s="9">
        <v>354.18</v>
      </c>
      <c r="N139" s="10">
        <v>625</v>
      </c>
      <c r="O139" s="39"/>
    </row>
    <row r="140" spans="1:15" ht="12.75" customHeight="1">
      <c r="A140" s="30" t="s">
        <v>73</v>
      </c>
      <c r="B140" s="8"/>
      <c r="C140" s="25">
        <f aca="true" t="shared" si="51" ref="C140:N140">SUM(C141:C187)</f>
        <v>17</v>
      </c>
      <c r="D140" s="9">
        <f t="shared" si="51"/>
        <v>1586</v>
      </c>
      <c r="E140" s="9">
        <f t="shared" si="51"/>
        <v>1172</v>
      </c>
      <c r="F140" s="9">
        <f t="shared" si="51"/>
        <v>142</v>
      </c>
      <c r="G140" s="9">
        <f t="shared" si="51"/>
        <v>236</v>
      </c>
      <c r="H140" s="9">
        <f t="shared" si="51"/>
        <v>36</v>
      </c>
      <c r="I140" s="9">
        <f t="shared" si="51"/>
        <v>21</v>
      </c>
      <c r="J140" s="9">
        <f t="shared" si="51"/>
        <v>80783.73</v>
      </c>
      <c r="K140" s="9">
        <f t="shared" si="51"/>
        <v>77014</v>
      </c>
      <c r="L140" s="9">
        <f t="shared" si="51"/>
        <v>2790.55</v>
      </c>
      <c r="M140" s="9">
        <f t="shared" si="51"/>
        <v>354.18</v>
      </c>
      <c r="N140" s="10">
        <f t="shared" si="51"/>
        <v>625</v>
      </c>
      <c r="O140" s="39"/>
    </row>
    <row r="141" spans="1:15" ht="12.75" customHeight="1">
      <c r="A141" s="63" t="s">
        <v>46</v>
      </c>
      <c r="B141" s="11"/>
      <c r="C141" s="21">
        <v>3</v>
      </c>
      <c r="D141" s="12">
        <f>SUM(E141:H141)</f>
        <v>255</v>
      </c>
      <c r="E141" s="12">
        <f>87+31+64</f>
        <v>182</v>
      </c>
      <c r="F141" s="12">
        <v>72</v>
      </c>
      <c r="G141" s="12">
        <v>1</v>
      </c>
      <c r="H141" s="77">
        <v>0</v>
      </c>
      <c r="I141" s="12">
        <v>2</v>
      </c>
      <c r="J141" s="12">
        <f>SUM(K141:N141)</f>
        <v>30592</v>
      </c>
      <c r="K141" s="12">
        <v>28584</v>
      </c>
      <c r="L141" s="12">
        <v>1858</v>
      </c>
      <c r="M141" s="12">
        <v>13</v>
      </c>
      <c r="N141" s="13">
        <v>137</v>
      </c>
      <c r="O141" s="39"/>
    </row>
    <row r="142" spans="1:15" ht="12.75" customHeight="1">
      <c r="A142" s="64" t="s">
        <v>45</v>
      </c>
      <c r="B142" s="14"/>
      <c r="C142" s="20">
        <v>0</v>
      </c>
      <c r="D142" s="15">
        <f aca="true" t="shared" si="52" ref="D142:D187">SUM(E142:H142)</f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2</v>
      </c>
      <c r="J142" s="15">
        <f>SUM(K142:N142)</f>
        <v>1290</v>
      </c>
      <c r="K142" s="15">
        <v>1068</v>
      </c>
      <c r="L142" s="15">
        <v>185</v>
      </c>
      <c r="M142" s="15">
        <v>37</v>
      </c>
      <c r="N142" s="16">
        <v>0</v>
      </c>
      <c r="O142" s="39"/>
    </row>
    <row r="143" spans="1:15" ht="12.75" customHeight="1">
      <c r="A143" s="64" t="s">
        <v>44</v>
      </c>
      <c r="B143" s="14"/>
      <c r="C143" s="20">
        <v>2</v>
      </c>
      <c r="D143" s="15">
        <f t="shared" si="52"/>
        <v>33</v>
      </c>
      <c r="E143" s="15">
        <v>0</v>
      </c>
      <c r="F143" s="15">
        <v>25</v>
      </c>
      <c r="G143" s="15">
        <v>8</v>
      </c>
      <c r="H143" s="15">
        <v>0</v>
      </c>
      <c r="I143" s="15">
        <v>0</v>
      </c>
      <c r="J143" s="15">
        <f aca="true" t="shared" si="53" ref="J143:J187">SUM(K143:N143)</f>
        <v>0</v>
      </c>
      <c r="K143" s="15">
        <v>0</v>
      </c>
      <c r="L143" s="15">
        <v>0</v>
      </c>
      <c r="M143" s="15">
        <v>0</v>
      </c>
      <c r="N143" s="16">
        <v>0</v>
      </c>
      <c r="O143" s="39"/>
    </row>
    <row r="144" spans="1:15" ht="12.75" customHeight="1">
      <c r="A144" s="64" t="s">
        <v>43</v>
      </c>
      <c r="B144" s="14"/>
      <c r="C144" s="20">
        <v>0</v>
      </c>
      <c r="D144" s="15">
        <f t="shared" si="52"/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f t="shared" si="53"/>
        <v>0</v>
      </c>
      <c r="K144" s="15">
        <v>0</v>
      </c>
      <c r="L144" s="15">
        <v>0</v>
      </c>
      <c r="M144" s="15">
        <v>0</v>
      </c>
      <c r="N144" s="16">
        <v>0</v>
      </c>
      <c r="O144" s="39"/>
    </row>
    <row r="145" spans="1:15" ht="12.75" customHeight="1">
      <c r="A145" s="65" t="s">
        <v>42</v>
      </c>
      <c r="B145" s="17"/>
      <c r="C145" s="20">
        <v>0</v>
      </c>
      <c r="D145" s="15">
        <f t="shared" si="52"/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2</v>
      </c>
      <c r="J145" s="15">
        <f t="shared" si="53"/>
        <v>1621</v>
      </c>
      <c r="K145" s="15">
        <v>1213</v>
      </c>
      <c r="L145" s="15">
        <v>48</v>
      </c>
      <c r="M145" s="15">
        <v>0</v>
      </c>
      <c r="N145" s="16">
        <v>360</v>
      </c>
      <c r="O145" s="39"/>
    </row>
    <row r="146" spans="1:15" ht="12.75" customHeight="1">
      <c r="A146" s="66" t="s">
        <v>41</v>
      </c>
      <c r="B146" s="11"/>
      <c r="C146" s="78">
        <v>0</v>
      </c>
      <c r="D146" s="12">
        <f t="shared" si="52"/>
        <v>0</v>
      </c>
      <c r="E146" s="78">
        <v>0</v>
      </c>
      <c r="F146" s="12">
        <v>0</v>
      </c>
      <c r="G146" s="78">
        <v>0</v>
      </c>
      <c r="H146" s="12">
        <v>0</v>
      </c>
      <c r="I146" s="11">
        <v>1</v>
      </c>
      <c r="J146" s="12">
        <f t="shared" si="53"/>
        <v>4561</v>
      </c>
      <c r="K146" s="78">
        <v>4525</v>
      </c>
      <c r="L146" s="12">
        <v>0</v>
      </c>
      <c r="M146" s="12">
        <v>0</v>
      </c>
      <c r="N146" s="13">
        <v>36</v>
      </c>
      <c r="O146" s="75"/>
    </row>
    <row r="147" spans="1:15" ht="12.75" customHeight="1">
      <c r="A147" s="67" t="s">
        <v>40</v>
      </c>
      <c r="B147" s="14"/>
      <c r="C147" s="20">
        <v>0</v>
      </c>
      <c r="D147" s="20">
        <f t="shared" si="52"/>
        <v>0</v>
      </c>
      <c r="E147" s="20">
        <v>0</v>
      </c>
      <c r="F147" s="20">
        <v>0</v>
      </c>
      <c r="G147" s="20">
        <v>0</v>
      </c>
      <c r="H147" s="20">
        <v>0</v>
      </c>
      <c r="I147" s="15">
        <v>0</v>
      </c>
      <c r="J147" s="20">
        <f t="shared" si="53"/>
        <v>0</v>
      </c>
      <c r="K147" s="20">
        <v>0</v>
      </c>
      <c r="L147" s="20">
        <v>0</v>
      </c>
      <c r="M147" s="20">
        <v>0</v>
      </c>
      <c r="N147" s="27">
        <v>0</v>
      </c>
      <c r="O147" s="39"/>
    </row>
    <row r="148" spans="1:15" ht="12.75" customHeight="1">
      <c r="A148" s="67" t="s">
        <v>39</v>
      </c>
      <c r="B148" s="14"/>
      <c r="C148" s="20">
        <v>0</v>
      </c>
      <c r="D148" s="15">
        <f t="shared" si="52"/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f t="shared" si="53"/>
        <v>0</v>
      </c>
      <c r="K148" s="15">
        <v>0</v>
      </c>
      <c r="L148" s="15">
        <v>0</v>
      </c>
      <c r="M148" s="15">
        <v>0</v>
      </c>
      <c r="N148" s="16">
        <v>0</v>
      </c>
      <c r="O148" s="39"/>
    </row>
    <row r="149" spans="1:15" ht="12.75" customHeight="1">
      <c r="A149" s="67" t="s">
        <v>38</v>
      </c>
      <c r="B149" s="14"/>
      <c r="C149" s="20">
        <v>0</v>
      </c>
      <c r="D149" s="15">
        <f t="shared" si="52"/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f t="shared" si="53"/>
        <v>0</v>
      </c>
      <c r="K149" s="15">
        <v>0</v>
      </c>
      <c r="L149" s="15">
        <v>0</v>
      </c>
      <c r="M149" s="15">
        <v>0</v>
      </c>
      <c r="N149" s="16">
        <v>0</v>
      </c>
      <c r="O149" s="39"/>
    </row>
    <row r="150" spans="1:15" ht="12.75" customHeight="1">
      <c r="A150" s="68" t="s">
        <v>37</v>
      </c>
      <c r="B150" s="17"/>
      <c r="C150" s="26">
        <v>0</v>
      </c>
      <c r="D150" s="18">
        <f t="shared" si="52"/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f t="shared" si="53"/>
        <v>0</v>
      </c>
      <c r="K150" s="18">
        <v>0</v>
      </c>
      <c r="L150" s="18">
        <v>0</v>
      </c>
      <c r="M150" s="18">
        <v>0</v>
      </c>
      <c r="N150" s="19">
        <v>0</v>
      </c>
      <c r="O150" s="39"/>
    </row>
    <row r="151" spans="1:15" ht="12.75" customHeight="1">
      <c r="A151" s="66" t="s">
        <v>36</v>
      </c>
      <c r="B151" s="11"/>
      <c r="C151" s="21">
        <v>0</v>
      </c>
      <c r="D151" s="12">
        <f t="shared" si="52"/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f t="shared" si="53"/>
        <v>0</v>
      </c>
      <c r="K151" s="12">
        <v>0</v>
      </c>
      <c r="L151" s="12">
        <v>0</v>
      </c>
      <c r="M151" s="12">
        <v>0</v>
      </c>
      <c r="N151" s="13">
        <v>0</v>
      </c>
      <c r="O151" s="39"/>
    </row>
    <row r="152" spans="1:15" ht="12.75" customHeight="1">
      <c r="A152" s="67" t="s">
        <v>35</v>
      </c>
      <c r="B152" s="14"/>
      <c r="C152" s="20">
        <v>0</v>
      </c>
      <c r="D152" s="15">
        <f t="shared" si="52"/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f t="shared" si="53"/>
        <v>0</v>
      </c>
      <c r="K152" s="15">
        <v>0</v>
      </c>
      <c r="L152" s="15">
        <v>0</v>
      </c>
      <c r="M152" s="15">
        <v>0</v>
      </c>
      <c r="N152" s="16">
        <v>0</v>
      </c>
      <c r="O152" s="39"/>
    </row>
    <row r="153" spans="1:15" ht="12.75" customHeight="1">
      <c r="A153" s="67" t="s">
        <v>34</v>
      </c>
      <c r="B153" s="14"/>
      <c r="C153" s="20">
        <v>4</v>
      </c>
      <c r="D153" s="15">
        <f t="shared" si="52"/>
        <v>606</v>
      </c>
      <c r="E153" s="15">
        <f>498+2</f>
        <v>500</v>
      </c>
      <c r="F153" s="15">
        <f>12+8</f>
        <v>20</v>
      </c>
      <c r="G153" s="15">
        <v>85</v>
      </c>
      <c r="H153" s="15">
        <v>1</v>
      </c>
      <c r="I153" s="15">
        <v>1</v>
      </c>
      <c r="J153" s="15">
        <f t="shared" si="53"/>
        <v>1345</v>
      </c>
      <c r="K153" s="15">
        <v>1255</v>
      </c>
      <c r="L153" s="15">
        <v>6</v>
      </c>
      <c r="M153" s="15">
        <v>84</v>
      </c>
      <c r="N153" s="16">
        <v>0</v>
      </c>
      <c r="O153" s="39"/>
    </row>
    <row r="154" spans="1:15" ht="12.75" customHeight="1">
      <c r="A154" s="67" t="s">
        <v>33</v>
      </c>
      <c r="B154" s="14"/>
      <c r="C154" s="20">
        <v>0</v>
      </c>
      <c r="D154" s="15">
        <f t="shared" si="52"/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f t="shared" si="53"/>
        <v>0</v>
      </c>
      <c r="K154" s="15">
        <v>0</v>
      </c>
      <c r="L154" s="15">
        <v>0</v>
      </c>
      <c r="M154" s="15">
        <v>0</v>
      </c>
      <c r="N154" s="16">
        <v>0</v>
      </c>
      <c r="O154" s="39"/>
    </row>
    <row r="155" spans="1:15" ht="12.75" customHeight="1">
      <c r="A155" s="68" t="s">
        <v>32</v>
      </c>
      <c r="B155" s="17"/>
      <c r="C155" s="26">
        <v>0</v>
      </c>
      <c r="D155" s="18">
        <f t="shared" si="52"/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2</v>
      </c>
      <c r="J155" s="18">
        <f t="shared" si="53"/>
        <v>4784</v>
      </c>
      <c r="K155" s="18">
        <v>4672</v>
      </c>
      <c r="L155" s="18">
        <v>110</v>
      </c>
      <c r="M155" s="18">
        <v>2</v>
      </c>
      <c r="N155" s="19">
        <v>0</v>
      </c>
      <c r="O155" s="39"/>
    </row>
    <row r="156" spans="1:15" ht="12.75" customHeight="1">
      <c r="A156" s="66" t="s">
        <v>31</v>
      </c>
      <c r="B156" s="11"/>
      <c r="C156" s="21">
        <v>0</v>
      </c>
      <c r="D156" s="12">
        <f t="shared" si="52"/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1</v>
      </c>
      <c r="J156" s="12">
        <f t="shared" si="53"/>
        <v>13729</v>
      </c>
      <c r="K156" s="12">
        <v>13729</v>
      </c>
      <c r="L156" s="12">
        <v>0</v>
      </c>
      <c r="M156" s="12">
        <v>0</v>
      </c>
      <c r="N156" s="13">
        <v>0</v>
      </c>
      <c r="O156" s="39"/>
    </row>
    <row r="157" spans="1:15" ht="12.75" customHeight="1">
      <c r="A157" s="67" t="s">
        <v>30</v>
      </c>
      <c r="B157" s="14"/>
      <c r="C157" s="20">
        <v>1</v>
      </c>
      <c r="D157" s="20">
        <f t="shared" si="52"/>
        <v>24</v>
      </c>
      <c r="E157" s="20">
        <v>24</v>
      </c>
      <c r="F157" s="20">
        <v>0</v>
      </c>
      <c r="G157" s="20">
        <v>0</v>
      </c>
      <c r="H157" s="20">
        <v>0</v>
      </c>
      <c r="I157" s="15">
        <v>0</v>
      </c>
      <c r="J157" s="20">
        <f t="shared" si="53"/>
        <v>0</v>
      </c>
      <c r="K157" s="20">
        <v>0</v>
      </c>
      <c r="L157" s="20">
        <v>0</v>
      </c>
      <c r="M157" s="20">
        <v>0</v>
      </c>
      <c r="N157" s="27">
        <v>0</v>
      </c>
      <c r="O157" s="39"/>
    </row>
    <row r="158" spans="1:15" ht="12.75" customHeight="1">
      <c r="A158" s="67" t="s">
        <v>29</v>
      </c>
      <c r="B158" s="14"/>
      <c r="C158" s="20">
        <v>0</v>
      </c>
      <c r="D158" s="20">
        <f t="shared" si="52"/>
        <v>0</v>
      </c>
      <c r="E158" s="20">
        <v>0</v>
      </c>
      <c r="F158" s="20">
        <v>0</v>
      </c>
      <c r="G158" s="20">
        <v>0</v>
      </c>
      <c r="H158" s="20">
        <v>0</v>
      </c>
      <c r="I158" s="15">
        <v>0</v>
      </c>
      <c r="J158" s="20">
        <f t="shared" si="53"/>
        <v>0</v>
      </c>
      <c r="K158" s="20">
        <v>0</v>
      </c>
      <c r="L158" s="20">
        <v>0</v>
      </c>
      <c r="M158" s="20">
        <v>0</v>
      </c>
      <c r="N158" s="27">
        <v>0</v>
      </c>
      <c r="O158" s="39"/>
    </row>
    <row r="159" spans="1:15" ht="12.75" customHeight="1">
      <c r="A159" s="67" t="s">
        <v>28</v>
      </c>
      <c r="B159" s="14"/>
      <c r="C159" s="20">
        <v>0</v>
      </c>
      <c r="D159" s="15">
        <f t="shared" si="52"/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f t="shared" si="53"/>
        <v>0</v>
      </c>
      <c r="K159" s="15">
        <v>0</v>
      </c>
      <c r="L159" s="15">
        <v>0</v>
      </c>
      <c r="M159" s="15">
        <v>0</v>
      </c>
      <c r="N159" s="16">
        <v>0</v>
      </c>
      <c r="O159" s="39"/>
    </row>
    <row r="160" spans="1:15" ht="12.75" customHeight="1">
      <c r="A160" s="68" t="s">
        <v>27</v>
      </c>
      <c r="B160" s="17"/>
      <c r="C160" s="26">
        <v>0</v>
      </c>
      <c r="D160" s="18">
        <f t="shared" si="52"/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1</v>
      </c>
      <c r="J160" s="18">
        <f t="shared" si="53"/>
        <v>9111</v>
      </c>
      <c r="K160" s="18">
        <v>9111</v>
      </c>
      <c r="L160" s="18">
        <v>0</v>
      </c>
      <c r="M160" s="18">
        <v>0</v>
      </c>
      <c r="N160" s="19">
        <v>0</v>
      </c>
      <c r="O160" s="39"/>
    </row>
    <row r="161" spans="1:15" ht="12.75" customHeight="1">
      <c r="A161" s="66" t="s">
        <v>26</v>
      </c>
      <c r="B161" s="11"/>
      <c r="C161" s="21">
        <v>0</v>
      </c>
      <c r="D161" s="12">
        <f t="shared" si="52"/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1</v>
      </c>
      <c r="J161" s="12">
        <f t="shared" si="53"/>
        <v>2510</v>
      </c>
      <c r="K161" s="12">
        <v>2510</v>
      </c>
      <c r="L161" s="12">
        <v>0</v>
      </c>
      <c r="M161" s="12">
        <v>0</v>
      </c>
      <c r="N161" s="13">
        <v>0</v>
      </c>
      <c r="O161" s="39"/>
    </row>
    <row r="162" spans="1:15" ht="12.75" customHeight="1">
      <c r="A162" s="67" t="s">
        <v>25</v>
      </c>
      <c r="B162" s="14"/>
      <c r="C162" s="20">
        <v>0</v>
      </c>
      <c r="D162" s="15">
        <f t="shared" si="52"/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f t="shared" si="53"/>
        <v>0</v>
      </c>
      <c r="K162" s="15">
        <v>0</v>
      </c>
      <c r="L162" s="15">
        <v>0</v>
      </c>
      <c r="M162" s="15">
        <v>0</v>
      </c>
      <c r="N162" s="16">
        <v>0</v>
      </c>
      <c r="O162" s="39"/>
    </row>
    <row r="163" spans="1:15" ht="12.75" customHeight="1">
      <c r="A163" s="67" t="s">
        <v>24</v>
      </c>
      <c r="B163" s="14"/>
      <c r="C163" s="20">
        <v>0</v>
      </c>
      <c r="D163" s="15">
        <f t="shared" si="52"/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f t="shared" si="53"/>
        <v>0</v>
      </c>
      <c r="K163" s="15">
        <v>0</v>
      </c>
      <c r="L163" s="15">
        <v>0</v>
      </c>
      <c r="M163" s="15">
        <v>0</v>
      </c>
      <c r="N163" s="16">
        <v>0</v>
      </c>
      <c r="O163" s="39"/>
    </row>
    <row r="164" spans="1:15" ht="12.75" customHeight="1">
      <c r="A164" s="67" t="s">
        <v>23</v>
      </c>
      <c r="B164" s="14"/>
      <c r="C164" s="20">
        <v>1</v>
      </c>
      <c r="D164" s="15">
        <f t="shared" si="52"/>
        <v>71</v>
      </c>
      <c r="E164" s="15">
        <v>0</v>
      </c>
      <c r="F164" s="15">
        <v>21</v>
      </c>
      <c r="G164" s="15">
        <v>15</v>
      </c>
      <c r="H164" s="15">
        <v>35</v>
      </c>
      <c r="I164" s="15">
        <v>0</v>
      </c>
      <c r="J164" s="15">
        <f t="shared" si="53"/>
        <v>0</v>
      </c>
      <c r="K164" s="15">
        <v>0</v>
      </c>
      <c r="L164" s="15">
        <v>0</v>
      </c>
      <c r="M164" s="15">
        <v>0</v>
      </c>
      <c r="N164" s="16">
        <v>0</v>
      </c>
      <c r="O164" s="39"/>
    </row>
    <row r="165" spans="1:15" ht="12.75" customHeight="1">
      <c r="A165" s="68" t="s">
        <v>22</v>
      </c>
      <c r="B165" s="17"/>
      <c r="C165" s="26">
        <v>0</v>
      </c>
      <c r="D165" s="18">
        <f t="shared" si="52"/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f t="shared" si="53"/>
        <v>0</v>
      </c>
      <c r="K165" s="18">
        <v>0</v>
      </c>
      <c r="L165" s="18">
        <v>0</v>
      </c>
      <c r="M165" s="18">
        <v>0</v>
      </c>
      <c r="N165" s="19">
        <v>0</v>
      </c>
      <c r="O165" s="39"/>
    </row>
    <row r="166" spans="1:15" ht="12.75" customHeight="1">
      <c r="A166" s="66" t="s">
        <v>21</v>
      </c>
      <c r="B166" s="11"/>
      <c r="C166" s="21">
        <v>1</v>
      </c>
      <c r="D166" s="12">
        <f t="shared" si="52"/>
        <v>44</v>
      </c>
      <c r="E166" s="12">
        <v>11</v>
      </c>
      <c r="F166" s="12">
        <v>0</v>
      </c>
      <c r="G166" s="12">
        <v>33</v>
      </c>
      <c r="H166" s="12">
        <v>0</v>
      </c>
      <c r="I166" s="12">
        <v>0</v>
      </c>
      <c r="J166" s="12">
        <f t="shared" si="53"/>
        <v>0</v>
      </c>
      <c r="K166" s="12">
        <v>0</v>
      </c>
      <c r="L166" s="12">
        <v>0</v>
      </c>
      <c r="M166" s="12">
        <v>0</v>
      </c>
      <c r="N166" s="13">
        <v>0</v>
      </c>
      <c r="O166" s="39"/>
    </row>
    <row r="167" spans="1:15" ht="12.75" customHeight="1">
      <c r="A167" s="67" t="s">
        <v>20</v>
      </c>
      <c r="B167" s="14"/>
      <c r="C167" s="20">
        <v>0</v>
      </c>
      <c r="D167" s="15">
        <f t="shared" si="52"/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f t="shared" si="53"/>
        <v>0</v>
      </c>
      <c r="K167" s="15">
        <v>0</v>
      </c>
      <c r="L167" s="15">
        <v>0</v>
      </c>
      <c r="M167" s="15">
        <v>0</v>
      </c>
      <c r="N167" s="16">
        <v>0</v>
      </c>
      <c r="O167" s="39"/>
    </row>
    <row r="168" spans="1:15" ht="12.75" customHeight="1">
      <c r="A168" s="67" t="s">
        <v>19</v>
      </c>
      <c r="B168" s="14"/>
      <c r="C168" s="20">
        <v>0</v>
      </c>
      <c r="D168" s="15">
        <f t="shared" si="52"/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1</v>
      </c>
      <c r="J168" s="15">
        <f t="shared" si="53"/>
        <v>125</v>
      </c>
      <c r="K168" s="15">
        <v>0</v>
      </c>
      <c r="L168" s="15">
        <v>5</v>
      </c>
      <c r="M168" s="15">
        <v>89</v>
      </c>
      <c r="N168" s="16">
        <v>31</v>
      </c>
      <c r="O168" s="39"/>
    </row>
    <row r="169" spans="1:15" ht="12.75" customHeight="1">
      <c r="A169" s="67" t="s">
        <v>18</v>
      </c>
      <c r="B169" s="14"/>
      <c r="C169" s="20">
        <v>0</v>
      </c>
      <c r="D169" s="15">
        <f t="shared" si="52"/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f t="shared" si="53"/>
        <v>0</v>
      </c>
      <c r="K169" s="15">
        <v>0</v>
      </c>
      <c r="L169" s="15">
        <v>0</v>
      </c>
      <c r="M169" s="15">
        <v>0</v>
      </c>
      <c r="N169" s="16">
        <v>0</v>
      </c>
      <c r="O169" s="39"/>
    </row>
    <row r="170" spans="1:15" ht="12.75" customHeight="1">
      <c r="A170" s="68" t="s">
        <v>17</v>
      </c>
      <c r="B170" s="17"/>
      <c r="C170" s="26">
        <v>0</v>
      </c>
      <c r="D170" s="18">
        <f t="shared" si="52"/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f t="shared" si="53"/>
        <v>0</v>
      </c>
      <c r="K170" s="18">
        <v>0</v>
      </c>
      <c r="L170" s="18">
        <v>0</v>
      </c>
      <c r="M170" s="18">
        <v>0</v>
      </c>
      <c r="N170" s="19">
        <v>0</v>
      </c>
      <c r="O170" s="39"/>
    </row>
    <row r="171" spans="1:15" ht="12.75" customHeight="1">
      <c r="A171" s="66" t="s">
        <v>16</v>
      </c>
      <c r="B171" s="11"/>
      <c r="C171" s="21">
        <v>0</v>
      </c>
      <c r="D171" s="12">
        <f t="shared" si="52"/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f t="shared" si="53"/>
        <v>0</v>
      </c>
      <c r="K171" s="12">
        <v>0</v>
      </c>
      <c r="L171" s="12">
        <v>0</v>
      </c>
      <c r="M171" s="12">
        <v>0</v>
      </c>
      <c r="N171" s="13">
        <v>0</v>
      </c>
      <c r="O171" s="39"/>
    </row>
    <row r="172" spans="1:15" ht="12.75" customHeight="1">
      <c r="A172" s="67" t="s">
        <v>15</v>
      </c>
      <c r="B172" s="14"/>
      <c r="C172" s="20">
        <v>0</v>
      </c>
      <c r="D172" s="15">
        <f t="shared" si="52"/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f t="shared" si="53"/>
        <v>0</v>
      </c>
      <c r="K172" s="15">
        <v>0</v>
      </c>
      <c r="L172" s="15">
        <v>0</v>
      </c>
      <c r="M172" s="15">
        <v>0</v>
      </c>
      <c r="N172" s="16">
        <v>0</v>
      </c>
      <c r="O172" s="39"/>
    </row>
    <row r="173" spans="1:15" ht="12.75" customHeight="1">
      <c r="A173" s="67" t="s">
        <v>14</v>
      </c>
      <c r="B173" s="14"/>
      <c r="C173" s="20">
        <v>0</v>
      </c>
      <c r="D173" s="15">
        <f t="shared" si="52"/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f t="shared" si="53"/>
        <v>0</v>
      </c>
      <c r="K173" s="15">
        <v>0</v>
      </c>
      <c r="L173" s="15">
        <v>0</v>
      </c>
      <c r="M173" s="15">
        <v>0</v>
      </c>
      <c r="N173" s="16">
        <v>0</v>
      </c>
      <c r="O173" s="39"/>
    </row>
    <row r="174" spans="1:15" ht="12.75" customHeight="1">
      <c r="A174" s="67" t="s">
        <v>13</v>
      </c>
      <c r="B174" s="14"/>
      <c r="C174" s="20">
        <v>0</v>
      </c>
      <c r="D174" s="20">
        <f t="shared" si="52"/>
        <v>0</v>
      </c>
      <c r="E174" s="20">
        <v>0</v>
      </c>
      <c r="F174" s="20">
        <v>0</v>
      </c>
      <c r="G174" s="20">
        <v>0</v>
      </c>
      <c r="H174" s="20">
        <v>0</v>
      </c>
      <c r="I174" s="15">
        <v>0</v>
      </c>
      <c r="J174" s="20">
        <f t="shared" si="53"/>
        <v>0</v>
      </c>
      <c r="K174" s="20">
        <v>0</v>
      </c>
      <c r="L174" s="20">
        <v>0</v>
      </c>
      <c r="M174" s="20">
        <v>0</v>
      </c>
      <c r="N174" s="27">
        <v>0</v>
      </c>
      <c r="O174" s="39"/>
    </row>
    <row r="175" spans="1:15" ht="12.75" customHeight="1">
      <c r="A175" s="68" t="s">
        <v>12</v>
      </c>
      <c r="B175" s="17"/>
      <c r="C175" s="26">
        <v>0</v>
      </c>
      <c r="D175" s="18">
        <f t="shared" si="52"/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f t="shared" si="53"/>
        <v>0</v>
      </c>
      <c r="K175" s="18">
        <v>0</v>
      </c>
      <c r="L175" s="18">
        <v>0</v>
      </c>
      <c r="M175" s="18">
        <v>0</v>
      </c>
      <c r="N175" s="19">
        <v>0</v>
      </c>
      <c r="O175" s="39"/>
    </row>
    <row r="176" spans="1:15" ht="12.75" customHeight="1">
      <c r="A176" s="66" t="s">
        <v>11</v>
      </c>
      <c r="B176" s="11"/>
      <c r="C176" s="21">
        <v>0</v>
      </c>
      <c r="D176" s="21">
        <f t="shared" si="52"/>
        <v>0</v>
      </c>
      <c r="E176" s="21">
        <v>0</v>
      </c>
      <c r="F176" s="21">
        <v>0</v>
      </c>
      <c r="G176" s="21">
        <v>0</v>
      </c>
      <c r="H176" s="21">
        <v>0</v>
      </c>
      <c r="I176" s="12">
        <v>0</v>
      </c>
      <c r="J176" s="21">
        <f t="shared" si="53"/>
        <v>0</v>
      </c>
      <c r="K176" s="21">
        <v>0</v>
      </c>
      <c r="L176" s="21">
        <v>0</v>
      </c>
      <c r="M176" s="21">
        <v>0</v>
      </c>
      <c r="N176" s="28">
        <v>0</v>
      </c>
      <c r="O176" s="39"/>
    </row>
    <row r="177" spans="1:15" ht="12.75" customHeight="1">
      <c r="A177" s="67" t="s">
        <v>10</v>
      </c>
      <c r="B177" s="14"/>
      <c r="C177" s="20">
        <v>0</v>
      </c>
      <c r="D177" s="15">
        <f t="shared" si="52"/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f t="shared" si="53"/>
        <v>0</v>
      </c>
      <c r="K177" s="15">
        <v>0</v>
      </c>
      <c r="L177" s="15">
        <v>0</v>
      </c>
      <c r="M177" s="15">
        <v>0</v>
      </c>
      <c r="N177" s="16">
        <v>0</v>
      </c>
      <c r="O177" s="39"/>
    </row>
    <row r="178" spans="1:15" ht="12.75" customHeight="1">
      <c r="A178" s="67" t="s">
        <v>9</v>
      </c>
      <c r="B178" s="14"/>
      <c r="C178" s="20">
        <v>0</v>
      </c>
      <c r="D178" s="15">
        <f t="shared" si="52"/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f t="shared" si="53"/>
        <v>0</v>
      </c>
      <c r="K178" s="15">
        <v>0</v>
      </c>
      <c r="L178" s="15">
        <v>0</v>
      </c>
      <c r="M178" s="15">
        <v>0</v>
      </c>
      <c r="N178" s="16">
        <v>0</v>
      </c>
      <c r="O178" s="39"/>
    </row>
    <row r="179" spans="1:15" ht="12.75" customHeight="1">
      <c r="A179" s="67" t="s">
        <v>8</v>
      </c>
      <c r="B179" s="14"/>
      <c r="C179" s="20">
        <v>0</v>
      </c>
      <c r="D179" s="15">
        <f t="shared" si="52"/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f t="shared" si="53"/>
        <v>0</v>
      </c>
      <c r="K179" s="15">
        <v>0</v>
      </c>
      <c r="L179" s="15">
        <v>0</v>
      </c>
      <c r="M179" s="15">
        <v>0</v>
      </c>
      <c r="N179" s="16">
        <v>0</v>
      </c>
      <c r="O179" s="39"/>
    </row>
    <row r="180" spans="1:15" ht="12.75" customHeight="1">
      <c r="A180" s="68" t="s">
        <v>7</v>
      </c>
      <c r="B180" s="17"/>
      <c r="C180" s="26">
        <v>1</v>
      </c>
      <c r="D180" s="18">
        <f t="shared" si="52"/>
        <v>94</v>
      </c>
      <c r="E180" s="18">
        <v>0</v>
      </c>
      <c r="F180" s="18">
        <v>0</v>
      </c>
      <c r="G180" s="18">
        <v>94</v>
      </c>
      <c r="H180" s="18">
        <v>0</v>
      </c>
      <c r="I180" s="18">
        <v>0</v>
      </c>
      <c r="J180" s="18">
        <f t="shared" si="53"/>
        <v>0</v>
      </c>
      <c r="K180" s="18">
        <v>0</v>
      </c>
      <c r="L180" s="18">
        <v>0</v>
      </c>
      <c r="M180" s="18">
        <v>0</v>
      </c>
      <c r="N180" s="19">
        <v>0</v>
      </c>
      <c r="O180" s="39"/>
    </row>
    <row r="181" spans="1:15" ht="12.75" customHeight="1">
      <c r="A181" s="66" t="s">
        <v>6</v>
      </c>
      <c r="B181" s="11"/>
      <c r="C181" s="21">
        <v>0</v>
      </c>
      <c r="D181" s="21">
        <f t="shared" si="52"/>
        <v>0</v>
      </c>
      <c r="E181" s="21">
        <v>0</v>
      </c>
      <c r="F181" s="21">
        <v>0</v>
      </c>
      <c r="G181" s="21">
        <v>0</v>
      </c>
      <c r="H181" s="21">
        <v>0</v>
      </c>
      <c r="I181" s="12">
        <v>0</v>
      </c>
      <c r="J181" s="21">
        <f t="shared" si="53"/>
        <v>0</v>
      </c>
      <c r="K181" s="21">
        <v>0</v>
      </c>
      <c r="L181" s="21">
        <v>0</v>
      </c>
      <c r="M181" s="21">
        <v>0</v>
      </c>
      <c r="N181" s="28">
        <v>0</v>
      </c>
      <c r="O181" s="39"/>
    </row>
    <row r="182" spans="1:15" ht="12.75" customHeight="1">
      <c r="A182" s="67" t="s">
        <v>5</v>
      </c>
      <c r="B182" s="14"/>
      <c r="C182" s="20">
        <v>1</v>
      </c>
      <c r="D182" s="15">
        <f t="shared" si="52"/>
        <v>416</v>
      </c>
      <c r="E182" s="15">
        <v>416</v>
      </c>
      <c r="F182" s="15">
        <v>0</v>
      </c>
      <c r="G182" s="15">
        <v>0</v>
      </c>
      <c r="H182" s="15">
        <v>0</v>
      </c>
      <c r="I182" s="15">
        <v>1</v>
      </c>
      <c r="J182" s="15">
        <f t="shared" si="53"/>
        <v>340</v>
      </c>
      <c r="K182" s="15">
        <v>22</v>
      </c>
      <c r="L182" s="15">
        <v>286</v>
      </c>
      <c r="M182" s="15">
        <v>31</v>
      </c>
      <c r="N182" s="16">
        <v>1</v>
      </c>
      <c r="O182" s="39"/>
    </row>
    <row r="183" spans="1:15" ht="12.75" customHeight="1">
      <c r="A183" s="67" t="s">
        <v>4</v>
      </c>
      <c r="B183" s="14"/>
      <c r="C183" s="20">
        <v>0</v>
      </c>
      <c r="D183" s="15">
        <f t="shared" si="52"/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f t="shared" si="53"/>
        <v>0</v>
      </c>
      <c r="K183" s="15">
        <v>0</v>
      </c>
      <c r="L183" s="15">
        <v>0</v>
      </c>
      <c r="M183" s="15">
        <v>0</v>
      </c>
      <c r="N183" s="16">
        <v>0</v>
      </c>
      <c r="O183" s="39"/>
    </row>
    <row r="184" spans="1:15" ht="12.75" customHeight="1">
      <c r="A184" s="67" t="s">
        <v>3</v>
      </c>
      <c r="B184" s="14"/>
      <c r="C184" s="20">
        <v>0</v>
      </c>
      <c r="D184" s="15">
        <f t="shared" si="52"/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f t="shared" si="53"/>
        <v>0</v>
      </c>
      <c r="K184" s="15">
        <v>0</v>
      </c>
      <c r="L184" s="15">
        <v>0</v>
      </c>
      <c r="M184" s="15">
        <v>0</v>
      </c>
      <c r="N184" s="16">
        <v>0</v>
      </c>
      <c r="O184" s="39"/>
    </row>
    <row r="185" spans="1:15" ht="12.75" customHeight="1">
      <c r="A185" s="68" t="s">
        <v>2</v>
      </c>
      <c r="B185" s="17"/>
      <c r="C185" s="26">
        <v>1</v>
      </c>
      <c r="D185" s="18">
        <f t="shared" si="52"/>
        <v>4</v>
      </c>
      <c r="E185" s="18">
        <v>0</v>
      </c>
      <c r="F185" s="18">
        <v>4</v>
      </c>
      <c r="G185" s="18">
        <v>0</v>
      </c>
      <c r="H185" s="18">
        <v>0</v>
      </c>
      <c r="I185" s="18">
        <v>0</v>
      </c>
      <c r="J185" s="18">
        <f t="shared" si="53"/>
        <v>0</v>
      </c>
      <c r="K185" s="18">
        <v>0</v>
      </c>
      <c r="L185" s="18">
        <v>0</v>
      </c>
      <c r="M185" s="18">
        <v>0</v>
      </c>
      <c r="N185" s="19">
        <v>0</v>
      </c>
      <c r="O185" s="39"/>
    </row>
    <row r="186" spans="1:15" ht="12.75" customHeight="1">
      <c r="A186" s="67" t="s">
        <v>1</v>
      </c>
      <c r="B186" s="14"/>
      <c r="C186" s="20">
        <v>1</v>
      </c>
      <c r="D186" s="12">
        <f t="shared" si="52"/>
        <v>21</v>
      </c>
      <c r="E186" s="12">
        <v>21</v>
      </c>
      <c r="F186" s="12">
        <v>0</v>
      </c>
      <c r="G186" s="12">
        <v>0</v>
      </c>
      <c r="H186" s="12">
        <v>0</v>
      </c>
      <c r="I186" s="12">
        <v>1</v>
      </c>
      <c r="J186" s="12">
        <f t="shared" si="53"/>
        <v>103</v>
      </c>
      <c r="K186" s="12">
        <v>103</v>
      </c>
      <c r="L186" s="12">
        <v>0</v>
      </c>
      <c r="M186" s="12">
        <v>0</v>
      </c>
      <c r="N186" s="13">
        <v>0</v>
      </c>
      <c r="O186" s="39"/>
    </row>
    <row r="187" spans="1:15" ht="12.75" customHeight="1">
      <c r="A187" s="69" t="s">
        <v>0</v>
      </c>
      <c r="B187" s="22"/>
      <c r="C187" s="29">
        <v>1</v>
      </c>
      <c r="D187" s="23">
        <f t="shared" si="52"/>
        <v>18</v>
      </c>
      <c r="E187" s="23">
        <v>18</v>
      </c>
      <c r="F187" s="23">
        <v>0</v>
      </c>
      <c r="G187" s="23">
        <v>0</v>
      </c>
      <c r="H187" s="23">
        <v>0</v>
      </c>
      <c r="I187" s="23">
        <f>4+1</f>
        <v>5</v>
      </c>
      <c r="J187" s="23">
        <f t="shared" si="53"/>
        <v>10672.73</v>
      </c>
      <c r="K187" s="23">
        <v>10222</v>
      </c>
      <c r="L187" s="23">
        <f>234+58.55</f>
        <v>292.55</v>
      </c>
      <c r="M187" s="23">
        <f>94+4.18</f>
        <v>98.18</v>
      </c>
      <c r="N187" s="24">
        <v>60</v>
      </c>
      <c r="O187" s="39"/>
    </row>
    <row r="188" spans="1:21" ht="12.75" customHeight="1">
      <c r="A188" s="70"/>
      <c r="B188" s="74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</row>
    <row r="189" ht="12.75" customHeight="1">
      <c r="B189" s="75"/>
    </row>
    <row r="190" ht="12.75" customHeight="1">
      <c r="B190" s="75"/>
    </row>
    <row r="191" ht="12.75" customHeight="1">
      <c r="B191" s="75"/>
    </row>
  </sheetData>
  <sheetProtection/>
  <printOptions/>
  <pageMargins left="1.1811023622047245" right="0.7874015748031497" top="0.3937007874015748" bottom="0.8661417322834646" header="0.5118110236220472" footer="0.7874015748031497"/>
  <pageSetup cellComments="asDisplayed" horizontalDpi="600" verticalDpi="600" orientation="landscape" pageOrder="overThenDown" paperSize="9" scale="64" r:id="rId2"/>
  <rowBreaks count="2" manualBreakCount="2">
    <brk id="63" max="14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2016-10-28T06:03:53Z</dcterms:created>
  <dcterms:modified xsi:type="dcterms:W3CDTF">2019-01-17T23:54:49Z</dcterms:modified>
  <cp:category/>
  <cp:version/>
  <cp:contentType/>
  <cp:contentStatus/>
</cp:coreProperties>
</file>