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326" windowWidth="16410" windowHeight="11760" activeTab="0"/>
  </bookViews>
  <sheets>
    <sheet name="水質測定結果" sheetId="1" r:id="rId1"/>
    <sheet name="底質測定結果" sheetId="2" r:id="rId2"/>
    <sheet name="水生生物測定結果" sheetId="3" r:id="rId3"/>
  </sheets>
  <definedNames>
    <definedName name="_xlnm.Print_Area" localSheetId="0">'水質測定結果'!$A$1:$P$59</definedName>
    <definedName name="_xlnm.Print_Area" localSheetId="2">'水生生物測定結果'!$A$1:$Q$213</definedName>
    <definedName name="_xlnm.Print_Area" localSheetId="1">'底質測定結果'!$A$1:$U$56</definedName>
    <definedName name="_xlnm.Print_Titles" localSheetId="0">'水質測定結果'!$1:$4</definedName>
    <definedName name="_xlnm.Print_Titles" localSheetId="2">'水生生物測定結果'!$214:$216</definedName>
  </definedNames>
  <calcPr fullCalcOnLoad="1"/>
</workbook>
</file>

<file path=xl/sharedStrings.xml><?xml version="1.0" encoding="utf-8"?>
<sst xmlns="http://schemas.openxmlformats.org/spreadsheetml/2006/main" count="2158" uniqueCount="773">
  <si>
    <t>IL</t>
  </si>
  <si>
    <t>－</t>
  </si>
  <si>
    <t>&lt;1</t>
  </si>
  <si>
    <t>地点</t>
  </si>
  <si>
    <t>緯度</t>
  </si>
  <si>
    <t>経度</t>
  </si>
  <si>
    <t>粒度組成</t>
  </si>
  <si>
    <t>pH</t>
  </si>
  <si>
    <t>酸化還元電位</t>
  </si>
  <si>
    <t>含水率</t>
  </si>
  <si>
    <t>TOC</t>
  </si>
  <si>
    <t>土粒子の密度</t>
  </si>
  <si>
    <t>礫</t>
  </si>
  <si>
    <t>粗砂</t>
  </si>
  <si>
    <t>中砂</t>
  </si>
  <si>
    <t>細砂</t>
  </si>
  <si>
    <t>シルト</t>
  </si>
  <si>
    <t>粘土</t>
  </si>
  <si>
    <t>中央粒径</t>
  </si>
  <si>
    <t>最大粒径</t>
  </si>
  <si>
    <t>Cs-134</t>
  </si>
  <si>
    <t>Cs-137</t>
  </si>
  <si>
    <t>Sr-90</t>
  </si>
  <si>
    <r>
      <t>E</t>
    </r>
    <r>
      <rPr>
        <vertAlign val="subscript"/>
        <sz val="10"/>
        <rFont val="ＭＳ 明朝"/>
        <family val="1"/>
      </rPr>
      <t>N.H.E</t>
    </r>
  </si>
  <si>
    <t>(2～75mm)</t>
  </si>
  <si>
    <t>(0.85～2mm)</t>
  </si>
  <si>
    <t>(0.25～0.85mm)</t>
  </si>
  <si>
    <t>(0.075～0.25mm)</t>
  </si>
  <si>
    <t>(0.005～0.075mm)</t>
  </si>
  <si>
    <t>(0.005mm未満)</t>
  </si>
  <si>
    <t>（mV）</t>
  </si>
  <si>
    <t>（％）</t>
  </si>
  <si>
    <r>
      <t>（g/cm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</si>
  <si>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（mm）</t>
  </si>
  <si>
    <t>A-1</t>
  </si>
  <si>
    <t>－</t>
  </si>
  <si>
    <t>新田川</t>
  </si>
  <si>
    <t>B-1</t>
  </si>
  <si>
    <t>B-3</t>
  </si>
  <si>
    <t>真野川</t>
  </si>
  <si>
    <t>太田川</t>
  </si>
  <si>
    <t>宇多川</t>
  </si>
  <si>
    <t>秋元湖</t>
  </si>
  <si>
    <t>猪苗代湖</t>
  </si>
  <si>
    <t>いわき市沖</t>
  </si>
  <si>
    <t>pH</t>
  </si>
  <si>
    <t>BOD</t>
  </si>
  <si>
    <t>COD</t>
  </si>
  <si>
    <t>DO</t>
  </si>
  <si>
    <t>TOC</t>
  </si>
  <si>
    <t>SS</t>
  </si>
  <si>
    <t>&lt;0.5</t>
  </si>
  <si>
    <t>電気伝導率</t>
  </si>
  <si>
    <t>塩分</t>
  </si>
  <si>
    <t>濁度</t>
  </si>
  <si>
    <t>（mg/L）</t>
  </si>
  <si>
    <t>（mS/m）</t>
  </si>
  <si>
    <t>（度）</t>
  </si>
  <si>
    <t>計</t>
  </si>
  <si>
    <t>A-1(表層)</t>
  </si>
  <si>
    <t>&lt;0.5</t>
  </si>
  <si>
    <t>&lt;1</t>
  </si>
  <si>
    <t>D-2</t>
  </si>
  <si>
    <t>採取日</t>
  </si>
  <si>
    <t>門</t>
  </si>
  <si>
    <t>綱</t>
  </si>
  <si>
    <t>目</t>
  </si>
  <si>
    <t>科</t>
  </si>
  <si>
    <t>種名</t>
  </si>
  <si>
    <t>和名</t>
  </si>
  <si>
    <t>個体数</t>
  </si>
  <si>
    <t>採取重量
(kg-wet)</t>
  </si>
  <si>
    <t>特記事項</t>
  </si>
  <si>
    <t>放射性セシウム(Bq/kg-wet)</t>
  </si>
  <si>
    <t>Sr-90
(Bq/kg-wet)</t>
  </si>
  <si>
    <t>成長段階</t>
  </si>
  <si>
    <t>胃内容物</t>
  </si>
  <si>
    <t>阿武隈川水系</t>
  </si>
  <si>
    <t>脊椎動物</t>
  </si>
  <si>
    <t>両生</t>
  </si>
  <si>
    <t>有尾</t>
  </si>
  <si>
    <t>ｲﾓﾘ</t>
  </si>
  <si>
    <t>Cynops pyrrhogaster</t>
  </si>
  <si>
    <t>ｱｶﾊﾗｲﾓﾘ</t>
  </si>
  <si>
    <t>成体</t>
  </si>
  <si>
    <t>無尾</t>
  </si>
  <si>
    <t>ｶｴﾙ類(ｵﾀﾏｼﾞｬｸｼ)</t>
  </si>
  <si>
    <t>硬骨魚</t>
  </si>
  <si>
    <t>ｻｹ</t>
  </si>
  <si>
    <t xml:space="preserve">Oncorhynchus masou </t>
  </si>
  <si>
    <t>ﾔﾏﾒ</t>
  </si>
  <si>
    <t>成魚</t>
  </si>
  <si>
    <t>ｺｲ</t>
  </si>
  <si>
    <t xml:space="preserve">Tribolodon hakonensis </t>
  </si>
  <si>
    <t>ｳｸﾞｲ</t>
  </si>
  <si>
    <t>成魚/未成魚</t>
  </si>
  <si>
    <t>Phoxinus lagowskii steindachneri</t>
  </si>
  <si>
    <t>ｱﾌﾞﾗﾊﾔ</t>
  </si>
  <si>
    <t>Nipponocypris temminckii</t>
  </si>
  <si>
    <t>ｶﾜﾑﾂ</t>
  </si>
  <si>
    <t>ﾄﾞｼﾞｮｳ</t>
  </si>
  <si>
    <t>Noemacheilus barbatulus</t>
  </si>
  <si>
    <t>ﾌｸﾄﾞｼﾞｮｳ</t>
  </si>
  <si>
    <t>節足動物</t>
  </si>
  <si>
    <t>軟甲</t>
  </si>
  <si>
    <t>十脚</t>
  </si>
  <si>
    <t>ﾇﾏｴﾋﾞ</t>
  </si>
  <si>
    <t>ﾇﾏｴﾋﾞ科</t>
  </si>
  <si>
    <t>軟体動物</t>
  </si>
  <si>
    <t>腹足</t>
  </si>
  <si>
    <t>吸腔</t>
  </si>
  <si>
    <t>ｶﾜﾆﾅ</t>
  </si>
  <si>
    <t>Semisulcospira libertina</t>
  </si>
  <si>
    <t>昆虫</t>
  </si>
  <si>
    <t>ｱｵﾊﾀﾞﾄﾝﾎﾞ属</t>
  </si>
  <si>
    <t>ﾄﾝﾎﾞ</t>
  </si>
  <si>
    <t>ｻﾅｴﾄﾝﾎﾞ</t>
  </si>
  <si>
    <t>ﾀﾞﾋﾞﾄﾞｻﾅｴ属</t>
  </si>
  <si>
    <t>Onychogomphus viridicostus</t>
  </si>
  <si>
    <t>ｵﾅｶﾞｻﾅｴ</t>
  </si>
  <si>
    <t>Sieboldius albardae</t>
  </si>
  <si>
    <t>ｺｵﾆﾔﾝﾏ</t>
  </si>
  <si>
    <t>ｽﾄﾚﾌﾟﾄ植物</t>
  </si>
  <si>
    <t>接合藻</t>
  </si>
  <si>
    <t>ﾎｼﾐﾄﾞﾛ</t>
  </si>
  <si>
    <t>ｱｵﾐﾄﾞﾛ属</t>
  </si>
  <si>
    <t>CPOM(ﾘﾀｰ)</t>
  </si>
  <si>
    <t xml:space="preserve">Hemibarbus barbus </t>
  </si>
  <si>
    <t>ﾆｺﾞｲ</t>
  </si>
  <si>
    <t>未成魚</t>
  </si>
  <si>
    <t>ﾌﾅ属</t>
  </si>
  <si>
    <t>内容物有り(詳細は不明)</t>
  </si>
  <si>
    <t>Stylogomphus suzukii</t>
  </si>
  <si>
    <t>ﾌﾀﾂｹｶﾜｹﾞﾗ属</t>
  </si>
  <si>
    <t>ｵｵﾔﾏｶﾜｹﾞﾗ属</t>
  </si>
  <si>
    <t>新田川</t>
  </si>
  <si>
    <t>Cyprinus carpio</t>
  </si>
  <si>
    <t>ｺｲ</t>
  </si>
  <si>
    <t>ｳｸﾞｲ属</t>
  </si>
  <si>
    <t>Pseudogobio esocinus</t>
  </si>
  <si>
    <t>ｶﾏﾂｶ</t>
  </si>
  <si>
    <t>Zacco platypus</t>
  </si>
  <si>
    <t>ｵｲｶﾜ</t>
  </si>
  <si>
    <t>ｽｽﾞｷ</t>
  </si>
  <si>
    <t>ﾊｾﾞ</t>
  </si>
  <si>
    <t>ﾖｼﾉﾎﾞﾘ属</t>
  </si>
  <si>
    <t>軟甲</t>
  </si>
  <si>
    <t>十脚</t>
  </si>
  <si>
    <t>ｲﾜｶﾞﾆ</t>
  </si>
  <si>
    <t>Eriocheir japonica</t>
  </si>
  <si>
    <t>ﾓｸｽﾞｶﾞﾆ</t>
  </si>
  <si>
    <t>真野川</t>
  </si>
  <si>
    <t>ｷｭｳﾘｳｵ</t>
  </si>
  <si>
    <t>Plecoglossus altivelis</t>
  </si>
  <si>
    <t>ｱﾕ(天然遡上)</t>
  </si>
  <si>
    <t>太田川</t>
  </si>
  <si>
    <t>宇多川</t>
  </si>
  <si>
    <t>ｻﾝﾌｨｯｼｭ</t>
  </si>
  <si>
    <t xml:space="preserve">Micropterus dolomieu </t>
  </si>
  <si>
    <t>ｺｸﾁﾊﾞｽ</t>
  </si>
  <si>
    <t xml:space="preserve">Carassius auratus </t>
  </si>
  <si>
    <t>ｷﾞﾝﾌﾞﾅ</t>
  </si>
  <si>
    <t xml:space="preserve">Hypomesus nipponensis </t>
  </si>
  <si>
    <t>ﾜｶｻｷﾞ</t>
  </si>
  <si>
    <t>甲殻</t>
  </si>
  <si>
    <t>ｻﾞﾘｶﾞﾆ</t>
  </si>
  <si>
    <t>被子植物</t>
  </si>
  <si>
    <t>単子葉植物</t>
  </si>
  <si>
    <t>Salvelinus leucomaenis</t>
  </si>
  <si>
    <t>ｲﾜﾅ</t>
  </si>
  <si>
    <t>Oncorhynchus masou</t>
  </si>
  <si>
    <t>ｻｸﾗﾏｽ</t>
  </si>
  <si>
    <t>原始紐舌</t>
  </si>
  <si>
    <t>双子葉植物</t>
  </si>
  <si>
    <t>硬骨魚</t>
  </si>
  <si>
    <t>空胃</t>
  </si>
  <si>
    <t>ｶﾚｲ</t>
  </si>
  <si>
    <t>ﾋﾗﾒ</t>
  </si>
  <si>
    <t>Paralichthys olivaceus</t>
  </si>
  <si>
    <t>Pleuronectes yokohamae</t>
  </si>
  <si>
    <t>ｶｻｺﾞ</t>
  </si>
  <si>
    <t>ﾎｳﾎﾞｳ</t>
  </si>
  <si>
    <t xml:space="preserve">Chelidonichthys spinosus </t>
  </si>
  <si>
    <t>軟骨魚</t>
  </si>
  <si>
    <t>ｴｲ</t>
  </si>
  <si>
    <t>ｶﾞﾝｷﾞｴｲ</t>
  </si>
  <si>
    <t xml:space="preserve">Okamejei kenojei </t>
  </si>
  <si>
    <t>ｺﾓﾝｶｽﾍﾞ</t>
  </si>
  <si>
    <t>空胃</t>
  </si>
  <si>
    <t>棘皮動物</t>
  </si>
  <si>
    <t>ｳﾆ</t>
  </si>
  <si>
    <t>ﾎﾝｳﾆﾓﾄﾞｷ</t>
  </si>
  <si>
    <t>Glyptocidaris crenularis</t>
  </si>
  <si>
    <t>原始腹足</t>
  </si>
  <si>
    <t>ﾐﾐｶﾞｲ</t>
  </si>
  <si>
    <t>ｱﾜﾋﾞ(貝殻)</t>
  </si>
  <si>
    <t>ｱﾜﾋﾞ(軟体部)</t>
  </si>
  <si>
    <t>ﾎﾝｳﾆ</t>
  </si>
  <si>
    <t>ｵｵﾊﾞﾌﾝｳﾆ</t>
  </si>
  <si>
    <t xml:space="preserve">Strongylocentrotus nudus  </t>
  </si>
  <si>
    <t>褐藻植物</t>
  </si>
  <si>
    <t>褐藻</t>
  </si>
  <si>
    <t>ｺﾝﾌﾞ</t>
  </si>
  <si>
    <t>Eisenia bicyclis</t>
  </si>
  <si>
    <t>相馬市沖</t>
  </si>
  <si>
    <t xml:space="preserve">Hemigrapsus penicillatus </t>
  </si>
  <si>
    <t>ｹﾌｻｲｿｶﾞﾆ</t>
  </si>
  <si>
    <t>二枚貝</t>
  </si>
  <si>
    <t>ﾏｶﾞｷ(貝殻)</t>
  </si>
  <si>
    <t>多数</t>
  </si>
  <si>
    <t>ﾏｶﾞｷ(軟体部)</t>
  </si>
  <si>
    <t>ﾏﾙｽﾀﾞﾚｶﾞｲ</t>
  </si>
  <si>
    <t>ｱｻﾘ(貝殻)</t>
  </si>
  <si>
    <t>ｱｻﾘ(軟体部)</t>
  </si>
  <si>
    <t>緑藻植物</t>
  </si>
  <si>
    <t>ｱｵｻ藻</t>
  </si>
  <si>
    <t>亘理町沖</t>
  </si>
  <si>
    <t>小型魚類</t>
  </si>
  <si>
    <t>Lateolabrax japonicus</t>
  </si>
  <si>
    <t>空胃</t>
  </si>
  <si>
    <t>ﾌｸﾞ</t>
  </si>
  <si>
    <t>Takifugu pardalis</t>
  </si>
  <si>
    <t>ﾋｶﾞﾝﾌｸﾞ</t>
  </si>
  <si>
    <t>※ただし、特記事項で胃内容物について記載のある種については、胃内容物を取り除いた上で、その全量を分析に供した。</t>
  </si>
  <si>
    <t>○ 水質測定結果</t>
  </si>
  <si>
    <t>○ 底質測定結果</t>
  </si>
  <si>
    <t>A-2</t>
  </si>
  <si>
    <t>B-1</t>
  </si>
  <si>
    <t>B-2</t>
  </si>
  <si>
    <t>B-3</t>
  </si>
  <si>
    <t>C-1</t>
  </si>
  <si>
    <t>C-2</t>
  </si>
  <si>
    <t>D-1</t>
  </si>
  <si>
    <t>D-2</t>
  </si>
  <si>
    <t>D-3</t>
  </si>
  <si>
    <t>D-4 a</t>
  </si>
  <si>
    <t>D-5</t>
  </si>
  <si>
    <t>G-1</t>
  </si>
  <si>
    <t>G-2</t>
  </si>
  <si>
    <t>G-3</t>
  </si>
  <si>
    <t>G-4</t>
  </si>
  <si>
    <t>G-5</t>
  </si>
  <si>
    <t>E-1</t>
  </si>
  <si>
    <t>E-2 a</t>
  </si>
  <si>
    <t>E-3</t>
  </si>
  <si>
    <t>E-4</t>
  </si>
  <si>
    <t>E-5</t>
  </si>
  <si>
    <t>F-1</t>
  </si>
  <si>
    <t>F-2</t>
  </si>
  <si>
    <t>F-3</t>
  </si>
  <si>
    <t>F-4</t>
  </si>
  <si>
    <t>F-5</t>
  </si>
  <si>
    <t>H-1</t>
  </si>
  <si>
    <t>H-2</t>
  </si>
  <si>
    <t>H-3</t>
  </si>
  <si>
    <t>H-5</t>
  </si>
  <si>
    <t>I-1</t>
  </si>
  <si>
    <t>I-2</t>
  </si>
  <si>
    <t>K-1</t>
  </si>
  <si>
    <t>K-2</t>
  </si>
  <si>
    <t>K-3</t>
  </si>
  <si>
    <t>L-1</t>
  </si>
  <si>
    <t>L-2</t>
  </si>
  <si>
    <t>L-3</t>
  </si>
  <si>
    <t>M-1</t>
  </si>
  <si>
    <t>M-2</t>
  </si>
  <si>
    <t>M-3</t>
  </si>
  <si>
    <t>H-4</t>
  </si>
  <si>
    <t>I-3</t>
  </si>
  <si>
    <t>I-4</t>
  </si>
  <si>
    <t>※N.D.は検出下限値未満であることを示す。</t>
  </si>
  <si>
    <t>C-2</t>
  </si>
  <si>
    <t>C-3</t>
  </si>
  <si>
    <t>C-4</t>
  </si>
  <si>
    <t>C-5</t>
  </si>
  <si>
    <t>C-6</t>
  </si>
  <si>
    <t>D-4 b</t>
  </si>
  <si>
    <t>E-2 b</t>
  </si>
  <si>
    <t>F-6</t>
  </si>
  <si>
    <t>H-1(表層)</t>
  </si>
  <si>
    <t>H-1(下層)</t>
  </si>
  <si>
    <t>H-3(表層)</t>
  </si>
  <si>
    <t>H-5(表層)</t>
  </si>
  <si>
    <t>H-5(下層)</t>
  </si>
  <si>
    <t>I-1(表層)</t>
  </si>
  <si>
    <t>I-1(下層)</t>
  </si>
  <si>
    <t>J-1(表層)</t>
  </si>
  <si>
    <t>J-1(下層)</t>
  </si>
  <si>
    <t>I-3(表層)</t>
  </si>
  <si>
    <t>I-3(下層)</t>
  </si>
  <si>
    <t>G-1(表層)</t>
  </si>
  <si>
    <t>G-1(下層)</t>
  </si>
  <si>
    <t>G-3(下層)</t>
  </si>
  <si>
    <t>G-3(表層)</t>
  </si>
  <si>
    <t>G-5(表層)</t>
  </si>
  <si>
    <t>G-5(下層)</t>
  </si>
  <si>
    <t>H-3(下層)</t>
  </si>
  <si>
    <t>A-2
(原瀬川)</t>
  </si>
  <si>
    <t>B-3
(摺上川)</t>
  </si>
  <si>
    <t>J-1
(南岸)</t>
  </si>
  <si>
    <t>幼生</t>
  </si>
  <si>
    <t>成体/未成体</t>
  </si>
  <si>
    <t>幼虫</t>
  </si>
  <si>
    <t>A-1(下層)</t>
  </si>
  <si>
    <t xml:space="preserve"> 37.621000°</t>
  </si>
  <si>
    <t>140.521783°</t>
  </si>
  <si>
    <t xml:space="preserve"> 37.784333°</t>
  </si>
  <si>
    <t>140.492417°</t>
  </si>
  <si>
    <t xml:space="preserve"> 37.812100°</t>
  </si>
  <si>
    <t>140.505783°</t>
  </si>
  <si>
    <t xml:space="preserve"> 37.567333°</t>
  </si>
  <si>
    <t>140.394567°</t>
  </si>
  <si>
    <t xml:space="preserve"> 37.818200°</t>
  </si>
  <si>
    <t>140.467883°</t>
  </si>
  <si>
    <t xml:space="preserve"> 37.795333°</t>
  </si>
  <si>
    <t>140.745917°</t>
  </si>
  <si>
    <t xml:space="preserve"> 37.771750°</t>
  </si>
  <si>
    <t>140.729033°</t>
  </si>
  <si>
    <t xml:space="preserve"> 37.779183°</t>
  </si>
  <si>
    <t>140.803967°</t>
  </si>
  <si>
    <t xml:space="preserve"> 37.768667°</t>
  </si>
  <si>
    <t>140.844283°</t>
  </si>
  <si>
    <t xml:space="preserve"> 37.764600°</t>
  </si>
  <si>
    <t>140.860300°</t>
  </si>
  <si>
    <t xml:space="preserve"> 37.776383°</t>
  </si>
  <si>
    <t>140.887717°</t>
  </si>
  <si>
    <t xml:space="preserve"> 37.733100°</t>
  </si>
  <si>
    <t>140.925400°</t>
  </si>
  <si>
    <t xml:space="preserve"> 37.709450°</t>
  </si>
  <si>
    <t>140.956583°</t>
  </si>
  <si>
    <t xml:space="preserve"> 37.705100°</t>
  </si>
  <si>
    <t>140.962250°</t>
  </si>
  <si>
    <t xml:space="preserve"> 37.730833°</t>
  </si>
  <si>
    <t>140.908050°</t>
  </si>
  <si>
    <t xml:space="preserve"> 37.731217°</t>
  </si>
  <si>
    <t>140.909633°</t>
  </si>
  <si>
    <t xml:space="preserve"> 37.721383°</t>
  </si>
  <si>
    <t>140.888883°</t>
  </si>
  <si>
    <t xml:space="preserve"> 37.660933°</t>
  </si>
  <si>
    <t>140.911450°</t>
  </si>
  <si>
    <t xml:space="preserve"> 37.664000°</t>
  </si>
  <si>
    <t>140.944717°</t>
  </si>
  <si>
    <t xml:space="preserve"> 37.663450°</t>
  </si>
  <si>
    <t>140.945150°</t>
  </si>
  <si>
    <t xml:space="preserve"> 37.644400°</t>
  </si>
  <si>
    <t>141.001783°</t>
  </si>
  <si>
    <t xml:space="preserve"> 37.648467°</t>
  </si>
  <si>
    <t>140.962950°</t>
  </si>
  <si>
    <t xml:space="preserve"> 37.665233°</t>
  </si>
  <si>
    <t>140.916883°</t>
  </si>
  <si>
    <t xml:space="preserve"> 37.597533°</t>
  </si>
  <si>
    <t>140.925167°</t>
  </si>
  <si>
    <t xml:space="preserve"> 37.601617°</t>
  </si>
  <si>
    <t>140.942283°</t>
  </si>
  <si>
    <t xml:space="preserve"> 37.604517°</t>
  </si>
  <si>
    <t>140.963617°</t>
  </si>
  <si>
    <t xml:space="preserve"> 37.606967°</t>
  </si>
  <si>
    <t>140.971983°</t>
  </si>
  <si>
    <t xml:space="preserve"> 37.602183°</t>
  </si>
  <si>
    <t>140.986750°</t>
  </si>
  <si>
    <t xml:space="preserve"> 37.595333°</t>
  </si>
  <si>
    <t>141.012300°</t>
  </si>
  <si>
    <t xml:space="preserve"> 37.732050°</t>
  </si>
  <si>
    <t>140.812717°</t>
  </si>
  <si>
    <t xml:space="preserve"> 37.730167°</t>
  </si>
  <si>
    <t>140.830667°</t>
  </si>
  <si>
    <t xml:space="preserve"> 37.734117°</t>
  </si>
  <si>
    <t>140.808833°</t>
  </si>
  <si>
    <t xml:space="preserve"> 37.657533°</t>
  </si>
  <si>
    <t>140.126433°</t>
  </si>
  <si>
    <t xml:space="preserve"> 37.661550°</t>
  </si>
  <si>
    <t>140.122550°</t>
  </si>
  <si>
    <t xml:space="preserve"> 37.665333°</t>
  </si>
  <si>
    <t>140.132933°</t>
  </si>
  <si>
    <t xml:space="preserve"> 37.655067°</t>
  </si>
  <si>
    <t>140.118050°</t>
  </si>
  <si>
    <t xml:space="preserve"> 37.652333°</t>
  </si>
  <si>
    <t>140.156833°</t>
  </si>
  <si>
    <t xml:space="preserve"> 37.504683°</t>
  </si>
  <si>
    <t>140.114333°</t>
  </si>
  <si>
    <t xml:space="preserve"> 37.420333°</t>
  </si>
  <si>
    <t>140.100833°</t>
  </si>
  <si>
    <t xml:space="preserve"> 37.507700°</t>
  </si>
  <si>
    <t>140.026250°</t>
  </si>
  <si>
    <t xml:space="preserve"> 37.199600°</t>
  </si>
  <si>
    <t>141.085300°</t>
  </si>
  <si>
    <t xml:space="preserve"> 37.815517°</t>
  </si>
  <si>
    <t>140.976333°</t>
  </si>
  <si>
    <t xml:space="preserve"> 37.821683°</t>
  </si>
  <si>
    <t>140.976500°</t>
  </si>
  <si>
    <t xml:space="preserve"> 38.045517°</t>
  </si>
  <si>
    <t>140.940133°</t>
  </si>
  <si>
    <t xml:space="preserve"> 37.726733°</t>
  </si>
  <si>
    <t>140.822333°</t>
  </si>
  <si>
    <t xml:space="preserve"> 37.738200°</t>
  </si>
  <si>
    <t>140.803450°</t>
  </si>
  <si>
    <t xml:space="preserve"> 37.499467°</t>
  </si>
  <si>
    <t>140.140883°</t>
  </si>
  <si>
    <t xml:space="preserve"> 37.515967°</t>
  </si>
  <si>
    <t>140.109167°</t>
  </si>
  <si>
    <t xml:space="preserve"> 37.173617°</t>
  </si>
  <si>
    <t>141.078800°</t>
  </si>
  <si>
    <t xml:space="preserve"> 37.232417°</t>
  </si>
  <si>
    <t>141.093517°</t>
  </si>
  <si>
    <t xml:space="preserve"> 37.820983°</t>
  </si>
  <si>
    <t>140.960950°</t>
  </si>
  <si>
    <t xml:space="preserve"> 38.045683°</t>
  </si>
  <si>
    <t>140.928233°</t>
  </si>
  <si>
    <t xml:space="preserve"> 38.045833°</t>
  </si>
  <si>
    <t>140.951800°</t>
  </si>
  <si>
    <t>Cs-134</t>
  </si>
  <si>
    <t>Cs-137</t>
  </si>
  <si>
    <t>－</t>
  </si>
  <si>
    <t>－</t>
  </si>
  <si>
    <t>－</t>
  </si>
  <si>
    <t>Misgurnus anguillicaudatus</t>
  </si>
  <si>
    <t>ﾄﾞｼﾞｮｳ</t>
  </si>
  <si>
    <t>Atyidae</t>
  </si>
  <si>
    <t>ﾄﾝﾎﾞ</t>
  </si>
  <si>
    <t>ｶﾜﾄﾝﾎﾞ</t>
  </si>
  <si>
    <t>Calopteryx atrata</t>
  </si>
  <si>
    <t>ﾊｸﾞﾛﾄﾝﾎﾞ</t>
  </si>
  <si>
    <r>
      <t xml:space="preserve">Calopteryx </t>
    </r>
    <r>
      <rPr>
        <sz val="10"/>
        <rFont val="ＭＳ 明朝"/>
        <family val="1"/>
      </rPr>
      <t>sp.</t>
    </r>
  </si>
  <si>
    <t>Mnais costalis</t>
  </si>
  <si>
    <t>ﾆﾎﾝｶﾜﾄﾝﾎﾞ</t>
  </si>
  <si>
    <t>Asiagomphus melaenops</t>
  </si>
  <si>
    <t>ﾔﾏｻﾅｴ</t>
  </si>
  <si>
    <t>Davidius nanus</t>
  </si>
  <si>
    <t>ﾀﾞﾋﾞﾄﾞｻﾅｴ</t>
  </si>
  <si>
    <r>
      <t xml:space="preserve">Davidius </t>
    </r>
    <r>
      <rPr>
        <sz val="10"/>
        <rFont val="ＭＳ 明朝"/>
        <family val="1"/>
      </rPr>
      <t>sp.</t>
    </r>
  </si>
  <si>
    <t>ｻﾅｴﾄﾝﾎﾞ</t>
  </si>
  <si>
    <t>ｵﾆﾔﾝﾏ</t>
  </si>
  <si>
    <t>Anotogaster sieboldii</t>
  </si>
  <si>
    <t>ｴｿﾞﾄﾝﾎﾞ</t>
  </si>
  <si>
    <t>Macromia amphigena amphigena</t>
  </si>
  <si>
    <t>ｺﾔﾏﾄﾝﾎﾞ</t>
  </si>
  <si>
    <t>ﾋｹﾞﾅｶﾞｶﾜﾄﾋﾞｹﾗ</t>
  </si>
  <si>
    <t>Stenopsyche marmorata</t>
  </si>
  <si>
    <t>－</t>
  </si>
  <si>
    <r>
      <t xml:space="preserve">Spirogyra </t>
    </r>
    <r>
      <rPr>
        <sz val="10"/>
        <rFont val="ＭＳ 明朝"/>
        <family val="1"/>
      </rPr>
      <t>sp.</t>
    </r>
  </si>
  <si>
    <t>－</t>
  </si>
  <si>
    <t>N.D.</t>
  </si>
  <si>
    <t>－</t>
  </si>
  <si>
    <t>ｱｶｶﾞｴﾙ</t>
  </si>
  <si>
    <t>Rana rugosa</t>
  </si>
  <si>
    <t>ﾂﾁｶﾞｴﾙ</t>
  </si>
  <si>
    <t>－</t>
  </si>
  <si>
    <t>－</t>
  </si>
  <si>
    <t>－</t>
  </si>
  <si>
    <t>ﾄﾝﾎﾞ</t>
  </si>
  <si>
    <t>ｶﾜﾄﾝﾎﾞ</t>
  </si>
  <si>
    <t>Calopteryx atrata</t>
  </si>
  <si>
    <t>ﾊｸﾞﾛﾄﾝﾎﾞ</t>
  </si>
  <si>
    <r>
      <t xml:space="preserve">Calopteryx </t>
    </r>
    <r>
      <rPr>
        <sz val="10"/>
        <rFont val="ＭＳ 明朝"/>
        <family val="1"/>
      </rPr>
      <t>sp.</t>
    </r>
  </si>
  <si>
    <t>ｻﾅｴﾄﾝﾎﾞ</t>
  </si>
  <si>
    <t>Anisogomphus maacki</t>
  </si>
  <si>
    <t>ﾐﾔﾏｻﾅｴ</t>
  </si>
  <si>
    <t>Davidius nanus</t>
  </si>
  <si>
    <t>ﾀﾞﾋﾞﾄﾞｻﾅｴ</t>
  </si>
  <si>
    <r>
      <t xml:space="preserve">Davidius </t>
    </r>
    <r>
      <rPr>
        <sz val="10"/>
        <rFont val="ＭＳ 明朝"/>
        <family val="1"/>
      </rPr>
      <t>sp.</t>
    </r>
  </si>
  <si>
    <t>Onychogomphus viridicostus</t>
  </si>
  <si>
    <t>ｵﾅｶﾞｻﾅｴ</t>
  </si>
  <si>
    <t>ｺｵﾆﾔﾝﾏ</t>
  </si>
  <si>
    <t>ｵﾆﾔﾝﾏ</t>
  </si>
  <si>
    <t>Anotogaster sieboldii</t>
  </si>
  <si>
    <t>ｴｿﾞﾄﾝﾎﾞ</t>
  </si>
  <si>
    <t>Macromia amphigena amphigena</t>
  </si>
  <si>
    <t>ｺﾔﾏﾄﾝﾎﾞ</t>
  </si>
  <si>
    <t>ﾍﾋﾞﾄﾝﾎﾞ</t>
  </si>
  <si>
    <t>Protohermes grandis</t>
  </si>
  <si>
    <t>－</t>
  </si>
  <si>
    <t>ﾋｹﾞﾅｶﾞｶﾜﾄﾋﾞｹﾗ</t>
  </si>
  <si>
    <t>Stenopsyche marmorata</t>
  </si>
  <si>
    <t>－</t>
  </si>
  <si>
    <t>ﾋｹﾞﾅｶﾞｶﾜﾄﾋﾞｹﾗ</t>
  </si>
  <si>
    <t>Stenopsyche sauteri</t>
  </si>
  <si>
    <t>ﾁｬﾊﾞﾈﾋｹﾞﾅｶﾞｶﾜﾄﾋﾞｹﾗ</t>
  </si>
  <si>
    <t>－</t>
  </si>
  <si>
    <t xml:space="preserve">Hemibarbus barbus </t>
  </si>
  <si>
    <r>
      <t xml:space="preserve">Tribolodon </t>
    </r>
    <r>
      <rPr>
        <sz val="10"/>
        <rFont val="ＭＳ 明朝"/>
        <family val="1"/>
      </rPr>
      <t>sp.</t>
    </r>
  </si>
  <si>
    <t>－</t>
  </si>
  <si>
    <t>－</t>
  </si>
  <si>
    <t>－</t>
  </si>
  <si>
    <r>
      <t xml:space="preserve">Rhinogobius </t>
    </r>
    <r>
      <rPr>
        <sz val="10"/>
        <rFont val="ＭＳ 明朝"/>
        <family val="1"/>
      </rPr>
      <t>sp.</t>
    </r>
  </si>
  <si>
    <t>ﾄﾝﾎﾞ</t>
  </si>
  <si>
    <t>ｶﾜﾄﾝﾎﾞ</t>
  </si>
  <si>
    <t>Calopteryx atrata</t>
  </si>
  <si>
    <t>ﾊｸﾞﾛﾄﾝﾎﾞ</t>
  </si>
  <si>
    <r>
      <t>Calopteryx</t>
    </r>
    <r>
      <rPr>
        <sz val="10"/>
        <rFont val="ＭＳ 明朝"/>
        <family val="1"/>
      </rPr>
      <t xml:space="preserve"> sp.</t>
    </r>
  </si>
  <si>
    <t>ﾔﾝﾏ</t>
  </si>
  <si>
    <t>Planaeschna milnei</t>
  </si>
  <si>
    <t>ﾐﾙﾝﾔﾝﾏ</t>
  </si>
  <si>
    <t>ｻﾅｴﾄﾝﾎﾞ</t>
  </si>
  <si>
    <t>Davidius nanus</t>
  </si>
  <si>
    <t>ﾀﾞﾋﾞﾄﾞｻﾅｴ</t>
  </si>
  <si>
    <r>
      <t xml:space="preserve">Davidius </t>
    </r>
    <r>
      <rPr>
        <sz val="10"/>
        <rFont val="ＭＳ 明朝"/>
        <family val="1"/>
      </rPr>
      <t>sp.</t>
    </r>
  </si>
  <si>
    <t>Onychogomphus viridicostus</t>
  </si>
  <si>
    <t>ｵﾅｶﾞｻﾅｴ</t>
  </si>
  <si>
    <t>ｺｵﾆﾔﾝﾏ</t>
  </si>
  <si>
    <t>Sinogomphus flavolimbatus</t>
  </si>
  <si>
    <t>ﾋﾒｻﾅｴ</t>
  </si>
  <si>
    <t>ｴｿﾞﾄﾝﾎﾞ</t>
  </si>
  <si>
    <t>Macromia amphigena amphigena</t>
  </si>
  <si>
    <t>ｺﾔﾏﾄﾝﾎﾞ</t>
  </si>
  <si>
    <t>ｶﾜｹﾞﾗ</t>
  </si>
  <si>
    <t>Kamimuria tibialis</t>
  </si>
  <si>
    <t>ｶﾐﾑﾗｶﾜｹﾞﾗ</t>
  </si>
  <si>
    <t>ｶﾜｹﾞﾗ</t>
  </si>
  <si>
    <t>Kamimuria uenoi</t>
  </si>
  <si>
    <t>ｳｴﾉｶﾜｹﾞﾗ</t>
  </si>
  <si>
    <r>
      <t xml:space="preserve">Oyamia </t>
    </r>
    <r>
      <rPr>
        <sz val="10"/>
        <rFont val="ＭＳ 明朝"/>
        <family val="1"/>
      </rPr>
      <t>sp.</t>
    </r>
  </si>
  <si>
    <t>ﾋｹﾞﾅｶﾞｶﾜﾄﾋﾞｹﾗ</t>
  </si>
  <si>
    <t>Stenopsyche marmorata</t>
  </si>
  <si>
    <t>－</t>
  </si>
  <si>
    <t>ﾋｹﾞﾅｶﾞｶﾜﾄﾋﾞｹﾗ</t>
  </si>
  <si>
    <t>Stenopsyche sauteri</t>
  </si>
  <si>
    <t>ﾁｬﾊﾞﾈﾋｹﾞﾅｶﾞｶﾜﾄﾋﾞｹﾗ</t>
  </si>
  <si>
    <t>－</t>
  </si>
  <si>
    <t>－</t>
  </si>
  <si>
    <t>－</t>
  </si>
  <si>
    <t>ﾄﾝﾎﾞ</t>
  </si>
  <si>
    <t>ｶﾜﾄﾝﾎﾞ</t>
  </si>
  <si>
    <t>Calopteryx atrata</t>
  </si>
  <si>
    <t>ﾊｸﾞﾛﾄﾝﾎﾞ</t>
  </si>
  <si>
    <t>－</t>
  </si>
  <si>
    <t>ﾄﾝﾎﾞ</t>
  </si>
  <si>
    <t>ｶﾜﾄﾝﾎﾞ</t>
  </si>
  <si>
    <t>Calopteryx cornelia</t>
  </si>
  <si>
    <t>ﾐﾔﾏｶﾜﾄﾝﾎﾞ</t>
  </si>
  <si>
    <t>ﾔﾝﾏ</t>
  </si>
  <si>
    <t>Boyeria maclachlani</t>
  </si>
  <si>
    <t>ｺｼﾎﾞｿﾔﾝﾏ</t>
  </si>
  <si>
    <t>Planaeschna milnei</t>
  </si>
  <si>
    <t>ﾐﾙﾝﾔﾝﾏ</t>
  </si>
  <si>
    <t>ｻﾅｴﾄﾝﾎﾞ</t>
  </si>
  <si>
    <t>Davidius nanus</t>
  </si>
  <si>
    <t>ﾀﾞﾋﾞﾄﾞｻﾅｴ</t>
  </si>
  <si>
    <r>
      <t xml:space="preserve">Davidius </t>
    </r>
    <r>
      <rPr>
        <sz val="10"/>
        <rFont val="ＭＳ 明朝"/>
        <family val="1"/>
      </rPr>
      <t>sp.</t>
    </r>
  </si>
  <si>
    <t>Onychogomphus viridicostus</t>
  </si>
  <si>
    <t>ｵﾅｶﾞｻﾅｴ</t>
  </si>
  <si>
    <t>ｺｵﾆﾔﾝﾏ</t>
  </si>
  <si>
    <t>Sinogomphus flavolimbatus</t>
  </si>
  <si>
    <t>ﾋﾒｻﾅｴ</t>
  </si>
  <si>
    <t>ｵｼﾞﾛｻﾅｴ</t>
  </si>
  <si>
    <t>ｴｿﾞﾄﾝﾎﾞ</t>
  </si>
  <si>
    <t>Macromia amphigena amphigena</t>
  </si>
  <si>
    <t>ｺﾔﾏﾄﾝﾎﾞ</t>
  </si>
  <si>
    <t>ｶﾜｹﾞﾗ</t>
  </si>
  <si>
    <t>Kamimuria tibialis</t>
  </si>
  <si>
    <t>ｶﾐﾑﾗｶﾜｹﾞﾗ</t>
  </si>
  <si>
    <t>－</t>
  </si>
  <si>
    <t>ｶﾜｹﾞﾗ</t>
  </si>
  <si>
    <t>Kamimuria uenoi</t>
  </si>
  <si>
    <t>ｳｴﾉｶﾜｹﾞﾗ</t>
  </si>
  <si>
    <r>
      <t xml:space="preserve">Oyamia </t>
    </r>
    <r>
      <rPr>
        <sz val="10"/>
        <rFont val="ＭＳ 明朝"/>
        <family val="1"/>
      </rPr>
      <t>sp.</t>
    </r>
  </si>
  <si>
    <t>ﾍﾋﾞﾄﾝﾎﾞ</t>
  </si>
  <si>
    <t>Protohermes grandis</t>
  </si>
  <si>
    <t>－</t>
  </si>
  <si>
    <t>ﾍﾋﾞﾄﾝﾎﾞ</t>
  </si>
  <si>
    <t>Parachauliodes continentalis</t>
  </si>
  <si>
    <t>ﾀｲﾘｸｸﾛｽｼﾞﾍﾋﾞﾄﾝﾎﾞ</t>
  </si>
  <si>
    <t>ﾋｹﾞﾅｶﾞｶﾜﾄﾋﾞｹﾗ</t>
  </si>
  <si>
    <t>Stenopsyche marmorata</t>
  </si>
  <si>
    <t>－</t>
  </si>
  <si>
    <t>ﾋｹﾞﾅｶﾞｶﾜﾄﾋﾞｹﾗ</t>
  </si>
  <si>
    <t>Stenopsyche sauteri</t>
  </si>
  <si>
    <t>ﾁｬﾊﾞﾈﾋｹﾞﾅｶﾞｶﾜﾄﾋﾞｹﾗ</t>
  </si>
  <si>
    <t>－</t>
  </si>
  <si>
    <t>－</t>
  </si>
  <si>
    <t>ｵｲｶﾜ</t>
  </si>
  <si>
    <t>－</t>
  </si>
  <si>
    <t>内容物有り(詳細は不明)</t>
  </si>
  <si>
    <t>成魚／未成魚</t>
  </si>
  <si>
    <t>－</t>
  </si>
  <si>
    <t>Cobitis biwae</t>
  </si>
  <si>
    <t>ｼﾏﾄﾞｼﾞｮｳ</t>
  </si>
  <si>
    <t>成魚／未成魚</t>
  </si>
  <si>
    <t xml:space="preserve">Rhinogobius fluviatilis </t>
  </si>
  <si>
    <t>ｵｵﾖｼﾉﾎﾞﾘ</t>
  </si>
  <si>
    <t>成魚</t>
  </si>
  <si>
    <t>ﾄﾝﾎﾞ</t>
  </si>
  <si>
    <t>ｶﾜﾄﾝﾎﾞ</t>
  </si>
  <si>
    <t>Calopteryx atrata</t>
  </si>
  <si>
    <t>ﾊｸﾞﾛﾄﾝﾎﾞ</t>
  </si>
  <si>
    <t>－</t>
  </si>
  <si>
    <t>ﾄﾝﾎﾞ</t>
  </si>
  <si>
    <t>ｶﾜﾄﾝﾎﾞ</t>
  </si>
  <si>
    <t>Mnais costalis</t>
  </si>
  <si>
    <t>ﾆﾎﾝｶﾜﾄﾝﾎﾞ</t>
  </si>
  <si>
    <t>ﾔﾝﾏ</t>
  </si>
  <si>
    <t>Boyeria maclachlani</t>
  </si>
  <si>
    <t>ｺｼﾎﾞｿﾔﾝﾏ</t>
  </si>
  <si>
    <t>Asiagomphus melaenops</t>
  </si>
  <si>
    <t>ﾔﾏｻﾅｴ</t>
  </si>
  <si>
    <t>ｻﾅｴﾄﾝﾎﾞ</t>
  </si>
  <si>
    <t>Davidius nanus</t>
  </si>
  <si>
    <t>ﾀﾞﾋﾞﾄﾞｻﾅｴ</t>
  </si>
  <si>
    <r>
      <t xml:space="preserve">Davidius </t>
    </r>
    <r>
      <rPr>
        <sz val="10"/>
        <rFont val="ＭＳ 明朝"/>
        <family val="1"/>
      </rPr>
      <t>sp.</t>
    </r>
  </si>
  <si>
    <t>Onychogomphus viridicostus</t>
  </si>
  <si>
    <t>ｵﾅｶﾞｻﾅｴ</t>
  </si>
  <si>
    <t>ｺｵﾆﾔﾝﾏ</t>
  </si>
  <si>
    <t>ｵｼﾞﾛｻﾅｴ</t>
  </si>
  <si>
    <t>ｵﾆﾔﾝﾏ</t>
  </si>
  <si>
    <t>Anotogaster sieboldii</t>
  </si>
  <si>
    <t>ｴｿﾞﾄﾝﾎﾞ</t>
  </si>
  <si>
    <t>Macromia amphigena amphigena</t>
  </si>
  <si>
    <t>ｺﾔﾏﾄﾝﾎﾞ</t>
  </si>
  <si>
    <t>ﾍﾋﾞﾄﾝﾎﾞ</t>
  </si>
  <si>
    <t>Protohermes grandis</t>
  </si>
  <si>
    <t>－</t>
  </si>
  <si>
    <t>ﾍﾋﾞﾄﾝﾎﾞ</t>
  </si>
  <si>
    <t>Parachauliodes continentalis</t>
  </si>
  <si>
    <t>ﾀｲﾘｸｸﾛｽｼﾞﾍﾋﾞﾄﾝﾎﾞ</t>
  </si>
  <si>
    <t>ﾋｹﾞﾅｶﾞｶﾜﾄﾋﾞｹﾗ</t>
  </si>
  <si>
    <t>Stenopsyche marmorata</t>
  </si>
  <si>
    <t>－</t>
  </si>
  <si>
    <t>ﾋｹﾞﾅｶﾞｶﾜﾄﾋﾞｹﾗ</t>
  </si>
  <si>
    <t>Stenopsyche sauteri</t>
  </si>
  <si>
    <t>ﾁｬﾊﾞﾈﾋｹﾞﾅｶﾞｶﾜﾄﾋﾞｹﾗ</t>
  </si>
  <si>
    <t>－</t>
  </si>
  <si>
    <t>－</t>
  </si>
  <si>
    <t>ﾄﾝﾎﾞ</t>
  </si>
  <si>
    <t>ｶﾜﾄﾝﾎﾞ</t>
  </si>
  <si>
    <t>Calopteryx cornelia</t>
  </si>
  <si>
    <t>ﾐﾔﾏｶﾜﾄﾝﾎﾞ</t>
  </si>
  <si>
    <t>－</t>
  </si>
  <si>
    <t>ﾄﾝﾎﾞ</t>
  </si>
  <si>
    <t>ｶﾜﾄﾝﾎﾞ</t>
  </si>
  <si>
    <r>
      <t xml:space="preserve">Calopteryx </t>
    </r>
    <r>
      <rPr>
        <sz val="10"/>
        <rFont val="ＭＳ 明朝"/>
        <family val="1"/>
      </rPr>
      <t>sp.</t>
    </r>
  </si>
  <si>
    <t>Mnais costalis</t>
  </si>
  <si>
    <t>ﾆﾎﾝｶﾜﾄﾝﾎﾞ</t>
  </si>
  <si>
    <t>ﾔﾝﾏ</t>
  </si>
  <si>
    <t>Planaeschna milnei</t>
  </si>
  <si>
    <t>ﾐﾙﾝﾔﾝﾏ</t>
  </si>
  <si>
    <t>Asiagomphus melaenops</t>
  </si>
  <si>
    <t>ﾔﾏｻﾅｴ</t>
  </si>
  <si>
    <t>Davidius fujiama</t>
  </si>
  <si>
    <t>ｸﾛｻﾅｴ</t>
  </si>
  <si>
    <t>ｻﾅｴﾄﾝﾎﾞ</t>
  </si>
  <si>
    <t>Davidius nanus</t>
  </si>
  <si>
    <t>ﾀﾞﾋﾞﾄﾞｻﾅｴ</t>
  </si>
  <si>
    <r>
      <t xml:space="preserve">Davidius </t>
    </r>
    <r>
      <rPr>
        <sz val="10"/>
        <rFont val="ＭＳ 明朝"/>
        <family val="1"/>
      </rPr>
      <t>sp.</t>
    </r>
  </si>
  <si>
    <t>Onychogomphus viridicostus</t>
  </si>
  <si>
    <t>ｵﾅｶﾞｻﾅｴ</t>
  </si>
  <si>
    <t>ｺｵﾆﾔﾝﾏ</t>
  </si>
  <si>
    <t>Sinogomphus flavolimbatus</t>
  </si>
  <si>
    <t>ﾋﾒｻﾅｴ</t>
  </si>
  <si>
    <t>ｵｼﾞﾛｻﾅｴ</t>
  </si>
  <si>
    <t>ｵﾆﾔﾝﾏ</t>
  </si>
  <si>
    <t>Anotogaster sieboldii</t>
  </si>
  <si>
    <t>ﾋｹﾞﾅｶﾞｶﾜﾄﾋﾞｹﾗ</t>
  </si>
  <si>
    <t>Stenopsyche marmorata</t>
  </si>
  <si>
    <t>－</t>
  </si>
  <si>
    <t>ﾋｹﾞﾅｶﾞｶﾜﾄﾋﾞｹﾗ</t>
  </si>
  <si>
    <t>Stenopsyche sauteri</t>
  </si>
  <si>
    <t>ﾁｬﾊﾞﾈﾋｹﾞﾅｶﾞｶﾜﾄﾋﾞｹﾗ</t>
  </si>
  <si>
    <t>Micropterus salmoides</t>
  </si>
  <si>
    <t>ｵｵｸﾁﾊﾞｽ</t>
  </si>
  <si>
    <t>－</t>
  </si>
  <si>
    <r>
      <t xml:space="preserve">Carassius </t>
    </r>
    <r>
      <rPr>
        <sz val="10"/>
        <rFont val="ＭＳ 明朝"/>
        <family val="1"/>
      </rPr>
      <t>sp.</t>
    </r>
  </si>
  <si>
    <t>－</t>
  </si>
  <si>
    <t>Pacifastacus leniusculus trowbridgii</t>
  </si>
  <si>
    <t>ｳﾁﾀﾞｻﾞﾘｶﾞﾆ</t>
  </si>
  <si>
    <t>ﾄﾁｶｶﾞﾐ</t>
  </si>
  <si>
    <t>Elodea nuttallii</t>
  </si>
  <si>
    <t>ｺｶﾅﾀﾞﾓ</t>
  </si>
  <si>
    <t>－</t>
  </si>
  <si>
    <t>N.D.</t>
  </si>
  <si>
    <t>ﾀﾆｼ</t>
  </si>
  <si>
    <t xml:space="preserve">Bellamya japonica </t>
  </si>
  <si>
    <t>ｵｵﾀﾆｼ</t>
  </si>
  <si>
    <t>－</t>
  </si>
  <si>
    <t>－</t>
  </si>
  <si>
    <t>ｽｲﾚﾝ</t>
  </si>
  <si>
    <t>Nuphar japonicum</t>
  </si>
  <si>
    <t>ｺｳﾎﾈ</t>
  </si>
  <si>
    <t>ﾋｹﾞﾅｶﾞｶﾜﾄﾋﾞｹﾗ</t>
  </si>
  <si>
    <t>Stenopsyche marmorata</t>
  </si>
  <si>
    <t>－</t>
  </si>
  <si>
    <t>ﾋｹﾞﾅｶﾞｶﾜﾄﾋﾞｹﾗ</t>
  </si>
  <si>
    <t>Stenopsyche sauteri</t>
  </si>
  <si>
    <t>ﾁｬﾊﾞﾈﾋｹﾞﾅｶﾞｶﾜﾄﾋﾞｹﾗ</t>
  </si>
  <si>
    <t>－</t>
  </si>
  <si>
    <t>ｽｽﾞｷ</t>
  </si>
  <si>
    <t>ｱｲﾅﾒ</t>
  </si>
  <si>
    <t xml:space="preserve">Hexagrammos otakii </t>
  </si>
  <si>
    <t>ﾋﾗﾒ</t>
  </si>
  <si>
    <t>－</t>
  </si>
  <si>
    <t>－</t>
  </si>
  <si>
    <t>N.D.</t>
  </si>
  <si>
    <t>ﾏｺｶﾞﾚｲ</t>
  </si>
  <si>
    <t>ﾎｳﾎﾞｳ</t>
  </si>
  <si>
    <t>－</t>
  </si>
  <si>
    <t>ﾂｶﾞﾙｳﾆ</t>
  </si>
  <si>
    <t>Haliotis discus</t>
  </si>
  <si>
    <t>－</t>
  </si>
  <si>
    <t>ｷﾀﾑﾗｻｷｳﾆ</t>
  </si>
  <si>
    <t>ｱﾗﾒ</t>
  </si>
  <si>
    <t>ﾊｾﾞ</t>
  </si>
  <si>
    <t>Acanthogobius flavimanus</t>
  </si>
  <si>
    <t>ﾏﾊｾﾞ</t>
  </si>
  <si>
    <t>ｳｸﾞｲｽｶﾞｲ</t>
  </si>
  <si>
    <t>ｲﾀﾎﾞｶﾞｷ</t>
  </si>
  <si>
    <t>Crassostrea gigas</t>
  </si>
  <si>
    <t>－</t>
  </si>
  <si>
    <t>ﾏﾙｽﾀﾞﾚｶﾞｲ</t>
  </si>
  <si>
    <t>Ruditapes philippinarum</t>
  </si>
  <si>
    <t>ｲﾊﾞﾗﾓ</t>
  </si>
  <si>
    <t>ｱﾏﾓ</t>
  </si>
  <si>
    <t>Zostera marina</t>
  </si>
  <si>
    <t>N.D.</t>
  </si>
  <si>
    <t>ﾋﾋﾞﾐﾄﾞﾛ</t>
  </si>
  <si>
    <t>ﾋﾄｴｸﾞｻ</t>
  </si>
  <si>
    <t>Monostroma nitidum</t>
  </si>
  <si>
    <t>ｱｵｻ</t>
  </si>
  <si>
    <t>Ulva pertusa</t>
  </si>
  <si>
    <t>ｱﾅｱｵｻ</t>
  </si>
  <si>
    <t>N.D.</t>
  </si>
  <si>
    <t>ｴﾋﾞ類、ｲｶ類</t>
  </si>
  <si>
    <t>小型魚類、ｴﾋﾞ類、ｲｶ類</t>
  </si>
  <si>
    <t>B-2
（阿武隈川）</t>
  </si>
  <si>
    <t>L-1
L-2
L-3
(松川浦)</t>
  </si>
  <si>
    <t>C-5</t>
  </si>
  <si>
    <t>C-6</t>
  </si>
  <si>
    <t>&lt;0.1</t>
  </si>
  <si>
    <t>&lt;1</t>
  </si>
  <si>
    <t>H24年度冬期調査</t>
  </si>
  <si>
    <t>－</t>
  </si>
  <si>
    <t>N.D.(&lt;0.21)</t>
  </si>
  <si>
    <t>N.D.(&lt;0.20)</t>
  </si>
  <si>
    <r>
      <t xml:space="preserve">Neoperla </t>
    </r>
    <r>
      <rPr>
        <sz val="10"/>
        <rFont val="ＭＳ 明朝"/>
        <family val="1"/>
      </rPr>
      <t>sp.</t>
    </r>
  </si>
  <si>
    <t>胃内容物(小型魚類)</t>
  </si>
  <si>
    <t>J-1</t>
  </si>
  <si>
    <t>K-2(表層）</t>
  </si>
  <si>
    <t>K-2(下層）</t>
  </si>
  <si>
    <t>M-2(表層)</t>
  </si>
  <si>
    <t>M-2(下層)</t>
  </si>
  <si>
    <t>N.D.(&lt;0.21)</t>
  </si>
  <si>
    <t>ﾄﾋﾞｹﾗ</t>
  </si>
  <si>
    <t>ﾍﾋﾞﾄﾝﾎﾞ</t>
  </si>
  <si>
    <t>D-4a
D-4b</t>
  </si>
  <si>
    <t>F-1
F-2
F-3</t>
  </si>
  <si>
    <t>H-1
H-2
H-3
H-4</t>
  </si>
  <si>
    <t>はやま湖
（真野ダム）</t>
  </si>
  <si>
    <t>阿武隈川河口沖
（亘理町沖）</t>
  </si>
  <si>
    <t>相馬市沖
（松川浦）</t>
  </si>
  <si>
    <t>いわき市沖
（久之浜）</t>
  </si>
  <si>
    <t>注）N.D.は検出限界値未満であることを示す。</t>
  </si>
  <si>
    <t>注）N.D.は検出下限値未満であることを示す。</t>
  </si>
  <si>
    <t>相馬市沖
（松川浦）</t>
  </si>
  <si>
    <t>E-1
E-2a
E-2b</t>
  </si>
  <si>
    <t>はやま湖(真野川水系)</t>
  </si>
  <si>
    <t>M-1
M-2
M-3
(久之浜)</t>
  </si>
  <si>
    <t>M-4
(久之浜)</t>
  </si>
  <si>
    <t>阿武隈川河口
周辺海域</t>
  </si>
  <si>
    <t>G-1
G-2
G-3</t>
  </si>
  <si>
    <t>G-4</t>
  </si>
  <si>
    <t>D-1
D-2
D-3</t>
  </si>
  <si>
    <t>(Bq/L)</t>
  </si>
  <si>
    <t>N.D.(&lt;0.95)</t>
  </si>
  <si>
    <t>N.D.(&lt;1.2)</t>
  </si>
  <si>
    <t>N.D.(&lt;2.9)</t>
  </si>
  <si>
    <t>N.D.(&lt;2.4)</t>
  </si>
  <si>
    <t>N.D.(&lt;0.84)</t>
  </si>
  <si>
    <t>N.D.(&lt;0.79)</t>
  </si>
  <si>
    <t>N.D.(&lt;0.90)</t>
  </si>
  <si>
    <t>N.D.(&lt;0.48)</t>
  </si>
  <si>
    <t>N.D.(&lt;0.42)</t>
  </si>
  <si>
    <t>N.D.(&lt;0.92)</t>
  </si>
  <si>
    <t>N.D.(&lt;0.83)</t>
  </si>
  <si>
    <t>N.D.(&lt;0.77)</t>
  </si>
  <si>
    <t>(Bq/kg-dry)</t>
  </si>
  <si>
    <t>mg/g-dry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</si>
</sst>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.00_ "/>
    <numFmt numFmtId="179" formatCode="#,##0.0_ "/>
    <numFmt numFmtId="180" formatCode="#,##0.000_ "/>
    <numFmt numFmtId="181" formatCode="0.00_ "/>
    <numFmt numFmtId="182" formatCode="0.0_ "/>
    <numFmt numFmtId="183" formatCode="0_ "/>
    <numFmt numFmtId="184" formatCode="0.000_ "/>
    <numFmt numFmtId="185" formatCode="0.00_);[Red]\(0.00\)"/>
    <numFmt numFmtId="186" formatCode="0.0_);[Red]\(0.0\)"/>
    <numFmt numFmtId="187" formatCode="#,##0_);[Red]\(#,##0\)"/>
    <numFmt numFmtId="188" formatCode="#,##0.00_);[Red]\(#,##0.00\)"/>
    <numFmt numFmtId="189" formatCode="0.000_);[Red]\(0.000\)"/>
    <numFmt numFmtId="190" formatCode="0.0000_);[Red]\(0.0000\)"/>
    <numFmt numFmtId="191" formatCode="0_);[Red]\(0\)"/>
    <numFmt numFmtId="192" formatCode="#,##0.0000_ "/>
    <numFmt numFmtId="193" formatCode="#,##0.0_);[Red]\(#,##0.0\)"/>
    <numFmt numFmtId="194" formatCode="#,##0.000_);[Red]\(#,##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_ "/>
    <numFmt numFmtId="200" formatCode="m/d"/>
    <numFmt numFmtId="201" formatCode="m/d;@"/>
    <numFmt numFmtId="202" formatCode="0;_耄"/>
    <numFmt numFmtId="203" formatCode="0;_怄"/>
    <numFmt numFmtId="204" formatCode="0.0;_怄"/>
    <numFmt numFmtId="205" formatCode="0.00;_怄"/>
    <numFmt numFmtId="206" formatCode="0.0;_䐀"/>
    <numFmt numFmtId="207" formatCode="0.0;_ࠀ"/>
    <numFmt numFmtId="208" formatCode="0.0"/>
    <numFmt numFmtId="209" formatCode="0.000"/>
    <numFmt numFmtId="210" formatCode="hh:mm\ AM/PM"/>
    <numFmt numFmtId="211" formatCode="0.0%"/>
    <numFmt numFmtId="212" formatCode="m&quot;月&quot;d&quot;日&quot;;@"/>
    <numFmt numFmtId="213" formatCode="0.000000"/>
    <numFmt numFmtId="214" formatCode="\&lt;0.0"/>
    <numFmt numFmtId="215" formatCode="\&lt;0"/>
    <numFmt numFmtId="216" formatCode="yyyy&quot;年&quot;m&quot;月&quot;d&quot;日&quot;;@"/>
    <numFmt numFmtId="217" formatCode="[$-F800]dddd\,\ mmmm\ dd\,\ yyyy"/>
    <numFmt numFmtId="218" formatCode="mmm\-yyyy"/>
    <numFmt numFmtId="219" formatCode="0.00000_ "/>
    <numFmt numFmtId="220" formatCode="[&lt;=999]0.000;[&lt;=9999]000\-00;000\-0000"/>
    <numFmt numFmtId="221" formatCode="[&lt;=999]0.0;[&lt;=9999]000\-00;000\-0000"/>
    <numFmt numFmtId="222" formatCode="[&lt;=999]00.0;[&lt;=9999]000\-00;000\-0000"/>
    <numFmt numFmtId="223" formatCode="0.0000"/>
    <numFmt numFmtId="224" formatCode="m/d\ h:mm"/>
    <numFmt numFmtId="225" formatCode="#,##0.0000_);[Red]\(#,##0.0000\)"/>
    <numFmt numFmtId="226" formatCode="#,##0.00000_ "/>
    <numFmt numFmtId="227" formatCode="0.00000_);[Red]\(0.000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1"/>
      <name val="ＭＳ 明朝"/>
      <family val="1"/>
    </font>
    <font>
      <u val="single"/>
      <sz val="10"/>
      <name val="ＭＳ 明朝"/>
      <family val="1"/>
    </font>
    <font>
      <i/>
      <sz val="10"/>
      <name val="ＭＳ 明朝"/>
      <family val="1"/>
    </font>
    <font>
      <sz val="10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99"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62" applyFont="1" applyBorder="1">
      <alignment/>
      <protection/>
    </xf>
    <xf numFmtId="185" fontId="22" fillId="0" borderId="0" xfId="0" applyNumberFormat="1" applyFont="1" applyFill="1" applyAlignment="1">
      <alignment vertical="center"/>
    </xf>
    <xf numFmtId="0" fontId="22" fillId="0" borderId="0" xfId="63" applyFont="1">
      <alignment/>
      <protection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 shrinkToFit="1"/>
      <protection/>
    </xf>
    <xf numFmtId="0" fontId="22" fillId="0" borderId="18" xfId="61" applyFont="1" applyFill="1" applyBorder="1" applyAlignment="1">
      <alignment horizontal="center" vertical="center" shrinkToFit="1"/>
      <protection/>
    </xf>
    <xf numFmtId="0" fontId="22" fillId="0" borderId="19" xfId="61" applyFont="1" applyFill="1" applyBorder="1" applyAlignment="1">
      <alignment horizontal="center" vertical="center" shrinkToFit="1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185" fontId="22" fillId="0" borderId="11" xfId="62" applyNumberFormat="1" applyFont="1" applyFill="1" applyBorder="1" applyAlignment="1">
      <alignment horizontal="center" vertical="center"/>
      <protection/>
    </xf>
    <xf numFmtId="0" fontId="22" fillId="0" borderId="20" xfId="63" applyFont="1" applyFill="1" applyBorder="1" applyAlignment="1">
      <alignment horizontal="center" vertical="center"/>
      <protection/>
    </xf>
    <xf numFmtId="185" fontId="22" fillId="0" borderId="21" xfId="62" applyNumberFormat="1" applyFont="1" applyFill="1" applyBorder="1" applyAlignment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86" fontId="22" fillId="0" borderId="22" xfId="0" applyNumberFormat="1" applyFont="1" applyBorder="1" applyAlignment="1">
      <alignment vertical="center"/>
    </xf>
    <xf numFmtId="193" fontId="22" fillId="0" borderId="23" xfId="0" applyNumberFormat="1" applyFont="1" applyFill="1" applyBorder="1" applyAlignment="1">
      <alignment vertical="center"/>
    </xf>
    <xf numFmtId="193" fontId="22" fillId="0" borderId="23" xfId="0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186" fontId="22" fillId="0" borderId="24" xfId="0" applyNumberFormat="1" applyFont="1" applyBorder="1" applyAlignment="1">
      <alignment vertical="center"/>
    </xf>
    <xf numFmtId="193" fontId="22" fillId="0" borderId="24" xfId="0" applyNumberFormat="1" applyFont="1" applyFill="1" applyBorder="1" applyAlignment="1">
      <alignment vertical="center"/>
    </xf>
    <xf numFmtId="193" fontId="22" fillId="0" borderId="24" xfId="0" applyNumberFormat="1" applyFont="1" applyBorder="1" applyAlignment="1">
      <alignment vertical="center"/>
    </xf>
    <xf numFmtId="187" fontId="22" fillId="0" borderId="24" xfId="0" applyNumberFormat="1" applyFont="1" applyBorder="1" applyAlignment="1">
      <alignment vertical="center"/>
    </xf>
    <xf numFmtId="193" fontId="22" fillId="0" borderId="25" xfId="0" applyNumberFormat="1" applyFont="1" applyBorder="1" applyAlignment="1">
      <alignment vertical="center"/>
    </xf>
    <xf numFmtId="187" fontId="22" fillId="0" borderId="24" xfId="62" applyNumberFormat="1" applyFont="1" applyFill="1" applyBorder="1" applyAlignment="1">
      <alignment/>
      <protection/>
    </xf>
    <xf numFmtId="187" fontId="22" fillId="0" borderId="26" xfId="62" applyNumberFormat="1" applyFont="1" applyFill="1" applyBorder="1" applyAlignment="1">
      <alignment/>
      <protection/>
    </xf>
    <xf numFmtId="0" fontId="22" fillId="0" borderId="23" xfId="0" applyFont="1" applyFill="1" applyBorder="1" applyAlignment="1">
      <alignment horizontal="center" vertical="center"/>
    </xf>
    <xf numFmtId="186" fontId="22" fillId="0" borderId="23" xfId="0" applyNumberFormat="1" applyFont="1" applyBorder="1" applyAlignment="1">
      <alignment vertical="center"/>
    </xf>
    <xf numFmtId="193" fontId="22" fillId="0" borderId="27" xfId="0" applyNumberFormat="1" applyFont="1" applyFill="1" applyBorder="1" applyAlignment="1">
      <alignment vertical="center"/>
    </xf>
    <xf numFmtId="187" fontId="22" fillId="0" borderId="23" xfId="62" applyNumberFormat="1" applyFont="1" applyFill="1" applyBorder="1" applyAlignment="1">
      <alignment/>
      <protection/>
    </xf>
    <xf numFmtId="185" fontId="22" fillId="0" borderId="23" xfId="62" applyNumberFormat="1" applyFont="1" applyFill="1" applyBorder="1" applyAlignment="1">
      <alignment/>
      <protection/>
    </xf>
    <xf numFmtId="0" fontId="22" fillId="0" borderId="2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86" fontId="22" fillId="0" borderId="28" xfId="0" applyNumberFormat="1" applyFont="1" applyBorder="1" applyAlignment="1">
      <alignment vertical="center"/>
    </xf>
    <xf numFmtId="193" fontId="22" fillId="0" borderId="28" xfId="0" applyNumberFormat="1" applyFont="1" applyFill="1" applyBorder="1" applyAlignment="1">
      <alignment vertical="center"/>
    </xf>
    <xf numFmtId="187" fontId="22" fillId="0" borderId="28" xfId="62" applyNumberFormat="1" applyFont="1" applyFill="1" applyBorder="1" applyAlignment="1">
      <alignment/>
      <protection/>
    </xf>
    <xf numFmtId="185" fontId="22" fillId="0" borderId="28" xfId="62" applyNumberFormat="1" applyFont="1" applyFill="1" applyBorder="1" applyAlignment="1">
      <alignment horizontal="center"/>
      <protection/>
    </xf>
    <xf numFmtId="0" fontId="22" fillId="0" borderId="22" xfId="0" applyFont="1" applyFill="1" applyBorder="1" applyAlignment="1">
      <alignment horizontal="center" vertical="center"/>
    </xf>
    <xf numFmtId="193" fontId="22" fillId="0" borderId="22" xfId="0" applyNumberFormat="1" applyFont="1" applyFill="1" applyBorder="1" applyAlignment="1">
      <alignment vertical="center"/>
    </xf>
    <xf numFmtId="193" fontId="22" fillId="0" borderId="29" xfId="0" applyNumberFormat="1" applyFont="1" applyBorder="1" applyAlignment="1">
      <alignment vertical="center"/>
    </xf>
    <xf numFmtId="186" fontId="22" fillId="0" borderId="23" xfId="62" applyNumberFormat="1" applyFont="1" applyFill="1" applyBorder="1" applyAlignment="1">
      <alignment horizontal="right"/>
      <protection/>
    </xf>
    <xf numFmtId="185" fontId="22" fillId="0" borderId="24" xfId="62" applyNumberFormat="1" applyFont="1" applyFill="1" applyBorder="1" applyAlignment="1">
      <alignment/>
      <protection/>
    </xf>
    <xf numFmtId="186" fontId="22" fillId="0" borderId="24" xfId="62" applyNumberFormat="1" applyFont="1" applyFill="1" applyBorder="1" applyAlignment="1">
      <alignment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177" fontId="22" fillId="0" borderId="24" xfId="62" applyNumberFormat="1" applyFont="1" applyFill="1" applyBorder="1" applyAlignment="1">
      <alignment horizontal="center"/>
      <protection/>
    </xf>
    <xf numFmtId="177" fontId="22" fillId="0" borderId="26" xfId="62" applyNumberFormat="1" applyFont="1" applyFill="1" applyBorder="1" applyAlignment="1">
      <alignment horizontal="center"/>
      <protection/>
    </xf>
    <xf numFmtId="177" fontId="22" fillId="0" borderId="23" xfId="62" applyNumberFormat="1" applyFont="1" applyFill="1" applyBorder="1" applyAlignment="1">
      <alignment horizontal="center"/>
      <protection/>
    </xf>
    <xf numFmtId="177" fontId="22" fillId="0" borderId="28" xfId="62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62" applyFont="1">
      <alignment/>
      <protection/>
    </xf>
    <xf numFmtId="0" fontId="22" fillId="0" borderId="0" xfId="63" applyFont="1" applyFill="1">
      <alignment/>
      <protection/>
    </xf>
    <xf numFmtId="177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vertical="center" shrinkToFit="1"/>
      <protection/>
    </xf>
    <xf numFmtId="190" fontId="22" fillId="0" borderId="15" xfId="62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1" xfId="62" applyFont="1" applyFill="1" applyBorder="1" applyAlignment="1">
      <alignment horizontal="center" vertical="center"/>
      <protection/>
    </xf>
    <xf numFmtId="190" fontId="22" fillId="0" borderId="21" xfId="62" applyNumberFormat="1" applyFont="1" applyFill="1" applyBorder="1" applyAlignment="1">
      <alignment horizontal="center" vertical="center"/>
      <protection/>
    </xf>
    <xf numFmtId="193" fontId="22" fillId="0" borderId="23" xfId="62" applyNumberFormat="1" applyFont="1" applyFill="1" applyBorder="1" applyAlignment="1">
      <alignment horizontal="right"/>
      <protection/>
    </xf>
    <xf numFmtId="181" fontId="22" fillId="0" borderId="23" xfId="62" applyNumberFormat="1" applyFont="1" applyFill="1" applyBorder="1" applyAlignment="1">
      <alignment horizontal="right"/>
      <protection/>
    </xf>
    <xf numFmtId="183" fontId="22" fillId="0" borderId="23" xfId="62" applyNumberFormat="1" applyFont="1" applyFill="1" applyBorder="1" applyAlignment="1">
      <alignment horizontal="right"/>
      <protection/>
    </xf>
    <xf numFmtId="193" fontId="22" fillId="0" borderId="22" xfId="62" applyNumberFormat="1" applyFont="1" applyFill="1" applyBorder="1" applyAlignment="1">
      <alignment horizontal="right"/>
      <protection/>
    </xf>
    <xf numFmtId="181" fontId="22" fillId="0" borderId="22" xfId="62" applyNumberFormat="1" applyFont="1" applyFill="1" applyBorder="1" applyAlignment="1">
      <alignment horizontal="right"/>
      <protection/>
    </xf>
    <xf numFmtId="186" fontId="22" fillId="0" borderId="22" xfId="62" applyNumberFormat="1" applyFont="1" applyFill="1" applyBorder="1" applyAlignment="1">
      <alignment horizontal="right"/>
      <protection/>
    </xf>
    <xf numFmtId="183" fontId="22" fillId="0" borderId="22" xfId="62" applyNumberFormat="1" applyFont="1" applyFill="1" applyBorder="1" applyAlignment="1">
      <alignment horizontal="right"/>
      <protection/>
    </xf>
    <xf numFmtId="189" fontId="22" fillId="0" borderId="24" xfId="62" applyNumberFormat="1" applyFont="1" applyFill="1" applyBorder="1" applyAlignment="1">
      <alignment/>
      <protection/>
    </xf>
    <xf numFmtId="193" fontId="22" fillId="0" borderId="24" xfId="62" applyNumberFormat="1" applyFont="1" applyFill="1" applyBorder="1" applyAlignment="1">
      <alignment horizontal="right"/>
      <protection/>
    </xf>
    <xf numFmtId="181" fontId="22" fillId="0" borderId="24" xfId="62" applyNumberFormat="1" applyFont="1" applyFill="1" applyBorder="1" applyAlignment="1">
      <alignment horizontal="right"/>
      <protection/>
    </xf>
    <xf numFmtId="186" fontId="22" fillId="0" borderId="24" xfId="62" applyNumberFormat="1" applyFont="1" applyFill="1" applyBorder="1" applyAlignment="1">
      <alignment horizontal="right"/>
      <protection/>
    </xf>
    <xf numFmtId="183" fontId="22" fillId="0" borderId="24" xfId="62" applyNumberFormat="1" applyFont="1" applyFill="1" applyBorder="1" applyAlignment="1">
      <alignment horizontal="right"/>
      <protection/>
    </xf>
    <xf numFmtId="193" fontId="22" fillId="0" borderId="28" xfId="62" applyNumberFormat="1" applyFont="1" applyFill="1" applyBorder="1" applyAlignment="1">
      <alignment horizontal="right"/>
      <protection/>
    </xf>
    <xf numFmtId="185" fontId="22" fillId="0" borderId="28" xfId="62" applyNumberFormat="1" applyFont="1" applyFill="1" applyBorder="1" applyAlignment="1">
      <alignment/>
      <protection/>
    </xf>
    <xf numFmtId="181" fontId="22" fillId="0" borderId="28" xfId="62" applyNumberFormat="1" applyFont="1" applyFill="1" applyBorder="1" applyAlignment="1">
      <alignment horizontal="right"/>
      <protection/>
    </xf>
    <xf numFmtId="186" fontId="22" fillId="0" borderId="28" xfId="62" applyNumberFormat="1" applyFont="1" applyFill="1" applyBorder="1" applyAlignment="1">
      <alignment horizontal="right"/>
      <protection/>
    </xf>
    <xf numFmtId="183" fontId="22" fillId="0" borderId="28" xfId="62" applyNumberFormat="1" applyFont="1" applyFill="1" applyBorder="1" applyAlignment="1">
      <alignment horizontal="right"/>
      <protection/>
    </xf>
    <xf numFmtId="189" fontId="22" fillId="0" borderId="28" xfId="62" applyNumberFormat="1" applyFont="1" applyFill="1" applyBorder="1" applyAlignment="1">
      <alignment/>
      <protection/>
    </xf>
    <xf numFmtId="193" fontId="22" fillId="0" borderId="23" xfId="62" applyNumberFormat="1" applyFont="1" applyFill="1" applyBorder="1" applyAlignment="1">
      <alignment/>
      <protection/>
    </xf>
    <xf numFmtId="186" fontId="22" fillId="0" borderId="23" xfId="62" applyNumberFormat="1" applyFont="1" applyFill="1" applyBorder="1" applyAlignment="1">
      <alignment/>
      <protection/>
    </xf>
    <xf numFmtId="193" fontId="22" fillId="0" borderId="24" xfId="62" applyNumberFormat="1" applyFont="1" applyFill="1" applyBorder="1" applyAlignment="1">
      <alignment/>
      <protection/>
    </xf>
    <xf numFmtId="181" fontId="22" fillId="0" borderId="24" xfId="62" applyNumberFormat="1" applyFont="1" applyFill="1" applyBorder="1" applyAlignment="1">
      <alignment/>
      <protection/>
    </xf>
    <xf numFmtId="193" fontId="22" fillId="0" borderId="28" xfId="62" applyNumberFormat="1" applyFont="1" applyFill="1" applyBorder="1" applyAlignment="1">
      <alignment/>
      <protection/>
    </xf>
    <xf numFmtId="181" fontId="22" fillId="0" borderId="28" xfId="62" applyNumberFormat="1" applyFont="1" applyFill="1" applyBorder="1" applyAlignment="1">
      <alignment/>
      <protection/>
    </xf>
    <xf numFmtId="186" fontId="22" fillId="0" borderId="28" xfId="62" applyNumberFormat="1" applyFont="1" applyFill="1" applyBorder="1" applyAlignment="1">
      <alignment/>
      <protection/>
    </xf>
    <xf numFmtId="189" fontId="22" fillId="0" borderId="23" xfId="62" applyNumberFormat="1" applyFont="1" applyFill="1" applyBorder="1" applyAlignment="1">
      <alignment/>
      <protection/>
    </xf>
    <xf numFmtId="193" fontId="22" fillId="0" borderId="15" xfId="62" applyNumberFormat="1" applyFont="1" applyFill="1" applyBorder="1" applyAlignment="1">
      <alignment horizontal="right"/>
      <protection/>
    </xf>
    <xf numFmtId="183" fontId="22" fillId="0" borderId="24" xfId="62" applyNumberFormat="1" applyFont="1" applyFill="1" applyBorder="1" applyAlignment="1">
      <alignment/>
      <protection/>
    </xf>
    <xf numFmtId="193" fontId="22" fillId="0" borderId="26" xfId="62" applyNumberFormat="1" applyFont="1" applyFill="1" applyBorder="1" applyAlignment="1">
      <alignment horizontal="right"/>
      <protection/>
    </xf>
    <xf numFmtId="181" fontId="22" fillId="0" borderId="26" xfId="62" applyNumberFormat="1" applyFont="1" applyFill="1" applyBorder="1" applyAlignment="1">
      <alignment horizontal="right"/>
      <protection/>
    </xf>
    <xf numFmtId="186" fontId="22" fillId="0" borderId="26" xfId="62" applyNumberFormat="1" applyFont="1" applyFill="1" applyBorder="1" applyAlignment="1">
      <alignment horizontal="right"/>
      <protection/>
    </xf>
    <xf numFmtId="183" fontId="22" fillId="0" borderId="26" xfId="62" applyNumberFormat="1" applyFont="1" applyFill="1" applyBorder="1" applyAlignment="1">
      <alignment horizontal="right"/>
      <protection/>
    </xf>
    <xf numFmtId="189" fontId="22" fillId="0" borderId="26" xfId="62" applyNumberFormat="1" applyFont="1" applyFill="1" applyBorder="1" applyAlignment="1">
      <alignment/>
      <protection/>
    </xf>
    <xf numFmtId="0" fontId="22" fillId="0" borderId="21" xfId="0" applyFont="1" applyFill="1" applyBorder="1" applyAlignment="1">
      <alignment horizontal="center" vertical="center"/>
    </xf>
    <xf numFmtId="181" fontId="22" fillId="0" borderId="23" xfId="62" applyNumberFormat="1" applyFont="1" applyFill="1" applyBorder="1" applyAlignment="1">
      <alignment/>
      <protection/>
    </xf>
    <xf numFmtId="183" fontId="22" fillId="0" borderId="23" xfId="62" applyNumberFormat="1" applyFont="1" applyFill="1" applyBorder="1" applyAlignment="1">
      <alignment/>
      <protection/>
    </xf>
    <xf numFmtId="185" fontId="22" fillId="0" borderId="26" xfId="62" applyNumberFormat="1" applyFont="1" applyFill="1" applyBorder="1" applyAlignment="1">
      <alignment/>
      <protection/>
    </xf>
    <xf numFmtId="183" fontId="22" fillId="0" borderId="28" xfId="62" applyNumberFormat="1" applyFont="1" applyFill="1" applyBorder="1" applyAlignment="1">
      <alignment/>
      <protection/>
    </xf>
    <xf numFmtId="183" fontId="22" fillId="0" borderId="28" xfId="62" applyNumberFormat="1" applyFont="1" applyFill="1" applyBorder="1" applyAlignment="1">
      <alignment horizontal="center"/>
      <protection/>
    </xf>
    <xf numFmtId="0" fontId="22" fillId="0" borderId="0" xfId="62" applyFont="1" applyFill="1" applyAlignment="1">
      <alignment/>
      <protection/>
    </xf>
    <xf numFmtId="190" fontId="22" fillId="0" borderId="0" xfId="62" applyNumberFormat="1" applyFont="1">
      <alignment/>
      <protection/>
    </xf>
    <xf numFmtId="0" fontId="22" fillId="0" borderId="0" xfId="62" applyFont="1" applyAlignment="1">
      <alignment/>
      <protection/>
    </xf>
    <xf numFmtId="0" fontId="22" fillId="0" borderId="33" xfId="0" applyFont="1" applyBorder="1" applyAlignment="1">
      <alignment horizontal="center" vertical="center" wrapText="1"/>
    </xf>
    <xf numFmtId="178" fontId="22" fillId="0" borderId="33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2" fillId="21" borderId="36" xfId="0" applyFont="1" applyFill="1" applyBorder="1" applyAlignment="1">
      <alignment vertical="center"/>
    </xf>
    <xf numFmtId="0" fontId="22" fillId="21" borderId="37" xfId="0" applyFont="1" applyFill="1" applyBorder="1" applyAlignment="1">
      <alignment vertical="center"/>
    </xf>
    <xf numFmtId="0" fontId="22" fillId="21" borderId="38" xfId="0" applyFont="1" applyFill="1" applyBorder="1" applyAlignment="1">
      <alignment vertical="center"/>
    </xf>
    <xf numFmtId="0" fontId="22" fillId="21" borderId="22" xfId="0" applyFont="1" applyFill="1" applyBorder="1" applyAlignment="1">
      <alignment vertical="center"/>
    </xf>
    <xf numFmtId="191" fontId="22" fillId="21" borderId="22" xfId="0" applyNumberFormat="1" applyFont="1" applyFill="1" applyBorder="1" applyAlignment="1">
      <alignment vertical="center"/>
    </xf>
    <xf numFmtId="186" fontId="22" fillId="21" borderId="22" xfId="0" applyNumberFormat="1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 wrapText="1"/>
    </xf>
    <xf numFmtId="187" fontId="22" fillId="21" borderId="22" xfId="0" applyNumberFormat="1" applyFont="1" applyFill="1" applyBorder="1" applyAlignment="1">
      <alignment vertical="center"/>
    </xf>
    <xf numFmtId="187" fontId="22" fillId="21" borderId="29" xfId="0" applyNumberFormat="1" applyFont="1" applyFill="1" applyBorder="1" applyAlignment="1">
      <alignment vertical="center"/>
    </xf>
    <xf numFmtId="187" fontId="22" fillId="21" borderId="38" xfId="0" applyNumberFormat="1" applyFont="1" applyFill="1" applyBorder="1" applyAlignment="1">
      <alignment vertical="center"/>
    </xf>
    <xf numFmtId="187" fontId="22" fillId="21" borderId="22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191" fontId="22" fillId="0" borderId="24" xfId="0" applyNumberFormat="1" applyFont="1" applyBorder="1" applyAlignment="1">
      <alignment vertical="center"/>
    </xf>
    <xf numFmtId="185" fontId="22" fillId="0" borderId="24" xfId="0" applyNumberFormat="1" applyFont="1" applyBorder="1" applyAlignment="1">
      <alignment vertical="center"/>
    </xf>
    <xf numFmtId="186" fontId="22" fillId="0" borderId="40" xfId="0" applyNumberFormat="1" applyFont="1" applyBorder="1" applyAlignment="1">
      <alignment horizontal="center" vertical="center"/>
    </xf>
    <xf numFmtId="185" fontId="22" fillId="0" borderId="24" xfId="0" applyNumberFormat="1" applyFont="1" applyFill="1" applyBorder="1" applyAlignment="1">
      <alignment horizontal="center" vertical="center"/>
    </xf>
    <xf numFmtId="187" fontId="22" fillId="0" borderId="40" xfId="0" applyNumberFormat="1" applyFont="1" applyBorder="1" applyAlignment="1">
      <alignment vertical="center"/>
    </xf>
    <xf numFmtId="187" fontId="22" fillId="0" borderId="25" xfId="0" applyNumberFormat="1" applyFont="1" applyBorder="1" applyAlignment="1">
      <alignment vertical="center"/>
    </xf>
    <xf numFmtId="187" fontId="22" fillId="0" borderId="19" xfId="0" applyNumberFormat="1" applyFont="1" applyBorder="1" applyAlignment="1">
      <alignment vertical="center"/>
    </xf>
    <xf numFmtId="187" fontId="22" fillId="0" borderId="24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191" fontId="22" fillId="0" borderId="24" xfId="0" applyNumberFormat="1" applyFont="1" applyFill="1" applyBorder="1" applyAlignment="1">
      <alignment vertical="center"/>
    </xf>
    <xf numFmtId="185" fontId="22" fillId="0" borderId="24" xfId="0" applyNumberFormat="1" applyFont="1" applyFill="1" applyBorder="1" applyAlignment="1">
      <alignment vertical="center"/>
    </xf>
    <xf numFmtId="186" fontId="22" fillId="0" borderId="2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187" fontId="22" fillId="0" borderId="24" xfId="0" applyNumberFormat="1" applyFont="1" applyFill="1" applyBorder="1" applyAlignment="1">
      <alignment vertical="center"/>
    </xf>
    <xf numFmtId="187" fontId="22" fillId="0" borderId="25" xfId="0" applyNumberFormat="1" applyFont="1" applyFill="1" applyBorder="1" applyAlignment="1">
      <alignment vertical="center"/>
    </xf>
    <xf numFmtId="187" fontId="22" fillId="0" borderId="19" xfId="0" applyNumberFormat="1" applyFont="1" applyFill="1" applyBorder="1" applyAlignment="1">
      <alignment vertical="center"/>
    </xf>
    <xf numFmtId="187" fontId="22" fillId="0" borderId="24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189" fontId="22" fillId="0" borderId="2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185" fontId="22" fillId="0" borderId="40" xfId="0" applyNumberFormat="1" applyFont="1" applyBorder="1" applyAlignment="1">
      <alignment horizontal="center" vertical="center"/>
    </xf>
    <xf numFmtId="189" fontId="22" fillId="0" borderId="24" xfId="0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vertical="center"/>
    </xf>
    <xf numFmtId="0" fontId="22" fillId="24" borderId="18" xfId="0" applyFont="1" applyFill="1" applyBorder="1" applyAlignment="1">
      <alignment vertical="center"/>
    </xf>
    <xf numFmtId="0" fontId="22" fillId="24" borderId="39" xfId="0" applyFont="1" applyFill="1" applyBorder="1" applyAlignment="1">
      <alignment vertical="center"/>
    </xf>
    <xf numFmtId="0" fontId="22" fillId="24" borderId="40" xfId="0" applyFont="1" applyFill="1" applyBorder="1" applyAlignment="1">
      <alignment vertical="center"/>
    </xf>
    <xf numFmtId="0" fontId="27" fillId="24" borderId="40" xfId="0" applyFont="1" applyFill="1" applyBorder="1" applyAlignment="1">
      <alignment vertical="center"/>
    </xf>
    <xf numFmtId="0" fontId="22" fillId="4" borderId="17" xfId="0" applyFont="1" applyFill="1" applyBorder="1" applyAlignment="1">
      <alignment vertical="center" shrinkToFit="1"/>
    </xf>
    <xf numFmtId="0" fontId="22" fillId="4" borderId="18" xfId="0" applyFont="1" applyFill="1" applyBorder="1" applyAlignment="1">
      <alignment vertical="center"/>
    </xf>
    <xf numFmtId="0" fontId="22" fillId="4" borderId="39" xfId="0" applyFont="1" applyFill="1" applyBorder="1" applyAlignment="1">
      <alignment vertical="center"/>
    </xf>
    <xf numFmtId="0" fontId="22" fillId="4" borderId="24" xfId="0" applyFont="1" applyFill="1" applyBorder="1" applyAlignment="1">
      <alignment vertical="center"/>
    </xf>
    <xf numFmtId="0" fontId="22" fillId="4" borderId="40" xfId="0" applyFont="1" applyFill="1" applyBorder="1" applyAlignment="1">
      <alignment vertical="center"/>
    </xf>
    <xf numFmtId="191" fontId="22" fillId="4" borderId="24" xfId="0" applyNumberFormat="1" applyFont="1" applyFill="1" applyBorder="1" applyAlignment="1">
      <alignment horizontal="center" vertical="center"/>
    </xf>
    <xf numFmtId="189" fontId="22" fillId="4" borderId="24" xfId="0" applyNumberFormat="1" applyFont="1" applyFill="1" applyBorder="1" applyAlignment="1">
      <alignment vertical="center"/>
    </xf>
    <xf numFmtId="185" fontId="22" fillId="4" borderId="40" xfId="0" applyNumberFormat="1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wrapText="1"/>
    </xf>
    <xf numFmtId="193" fontId="22" fillId="4" borderId="25" xfId="0" applyNumberFormat="1" applyFont="1" applyFill="1" applyBorder="1" applyAlignment="1">
      <alignment vertical="center"/>
    </xf>
    <xf numFmtId="193" fontId="22" fillId="4" borderId="19" xfId="0" applyNumberFormat="1" applyFont="1" applyFill="1" applyBorder="1" applyAlignment="1">
      <alignment vertical="center"/>
    </xf>
    <xf numFmtId="187" fontId="22" fillId="4" borderId="24" xfId="0" applyNumberFormat="1" applyFont="1" applyFill="1" applyBorder="1" applyAlignment="1">
      <alignment horizontal="center" vertical="center"/>
    </xf>
    <xf numFmtId="0" fontId="22" fillId="5" borderId="42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0" fontId="22" fillId="5" borderId="44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vertical="center"/>
    </xf>
    <xf numFmtId="191" fontId="22" fillId="5" borderId="28" xfId="0" applyNumberFormat="1" applyFont="1" applyFill="1" applyBorder="1" applyAlignment="1">
      <alignment horizontal="center" vertical="center"/>
    </xf>
    <xf numFmtId="185" fontId="22" fillId="5" borderId="28" xfId="0" applyNumberFormat="1" applyFont="1" applyFill="1" applyBorder="1" applyAlignment="1">
      <alignment vertical="center"/>
    </xf>
    <xf numFmtId="185" fontId="22" fillId="5" borderId="45" xfId="0" applyNumberFormat="1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 wrapText="1"/>
    </xf>
    <xf numFmtId="187" fontId="22" fillId="5" borderId="45" xfId="0" applyNumberFormat="1" applyFont="1" applyFill="1" applyBorder="1" applyAlignment="1">
      <alignment vertical="center"/>
    </xf>
    <xf numFmtId="187" fontId="22" fillId="5" borderId="46" xfId="0" applyNumberFormat="1" applyFont="1" applyFill="1" applyBorder="1" applyAlignment="1">
      <alignment vertical="center"/>
    </xf>
    <xf numFmtId="187" fontId="22" fillId="5" borderId="47" xfId="0" applyNumberFormat="1" applyFont="1" applyFill="1" applyBorder="1" applyAlignment="1">
      <alignment vertical="center"/>
    </xf>
    <xf numFmtId="187" fontId="22" fillId="5" borderId="28" xfId="0" applyNumberFormat="1" applyFont="1" applyFill="1" applyBorder="1" applyAlignment="1">
      <alignment horizontal="center" vertical="center"/>
    </xf>
    <xf numFmtId="187" fontId="22" fillId="0" borderId="23" xfId="0" applyNumberFormat="1" applyFont="1" applyFill="1" applyBorder="1" applyAlignment="1">
      <alignment vertical="center"/>
    </xf>
    <xf numFmtId="187" fontId="22" fillId="0" borderId="48" xfId="0" applyNumberFormat="1" applyFont="1" applyFill="1" applyBorder="1" applyAlignment="1">
      <alignment vertical="center"/>
    </xf>
    <xf numFmtId="187" fontId="22" fillId="0" borderId="49" xfId="0" applyNumberFormat="1" applyFont="1" applyFill="1" applyBorder="1" applyAlignment="1">
      <alignment vertical="center"/>
    </xf>
    <xf numFmtId="0" fontId="22" fillId="0" borderId="42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191" fontId="22" fillId="0" borderId="28" xfId="0" applyNumberFormat="1" applyFont="1" applyFill="1" applyBorder="1" applyAlignment="1">
      <alignment vertical="center"/>
    </xf>
    <xf numFmtId="185" fontId="22" fillId="0" borderId="28" xfId="0" applyNumberFormat="1" applyFont="1" applyFill="1" applyBorder="1" applyAlignment="1">
      <alignment vertical="center"/>
    </xf>
    <xf numFmtId="187" fontId="22" fillId="0" borderId="28" xfId="0" applyNumberFormat="1" applyFont="1" applyFill="1" applyBorder="1" applyAlignment="1">
      <alignment vertical="center"/>
    </xf>
    <xf numFmtId="187" fontId="22" fillId="0" borderId="46" xfId="0" applyNumberFormat="1" applyFont="1" applyFill="1" applyBorder="1" applyAlignment="1">
      <alignment vertical="center"/>
    </xf>
    <xf numFmtId="187" fontId="22" fillId="0" borderId="47" xfId="0" applyNumberFormat="1" applyFont="1" applyFill="1" applyBorder="1" applyAlignment="1">
      <alignment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86" fontId="22" fillId="0" borderId="24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193" fontId="22" fillId="0" borderId="24" xfId="0" applyNumberFormat="1" applyFont="1" applyBorder="1" applyAlignment="1">
      <alignment horizontal="center" vertical="center"/>
    </xf>
    <xf numFmtId="0" fontId="22" fillId="24" borderId="19" xfId="0" applyFont="1" applyFill="1" applyBorder="1" applyAlignment="1">
      <alignment vertical="center"/>
    </xf>
    <xf numFmtId="0" fontId="22" fillId="24" borderId="19" xfId="0" applyFont="1" applyFill="1" applyBorder="1" applyAlignment="1">
      <alignment vertical="center" shrinkToFit="1"/>
    </xf>
    <xf numFmtId="187" fontId="22" fillId="4" borderId="40" xfId="0" applyNumberFormat="1" applyFont="1" applyFill="1" applyBorder="1" applyAlignment="1">
      <alignment vertical="center"/>
    </xf>
    <xf numFmtId="187" fontId="22" fillId="4" borderId="19" xfId="0" applyNumberFormat="1" applyFont="1" applyFill="1" applyBorder="1" applyAlignment="1">
      <alignment vertical="center"/>
    </xf>
    <xf numFmtId="0" fontId="22" fillId="0" borderId="51" xfId="0" applyNumberFormat="1" applyFont="1" applyBorder="1" applyAlignment="1">
      <alignment horizontal="center" vertical="center"/>
    </xf>
    <xf numFmtId="188" fontId="22" fillId="0" borderId="24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87" fontId="22" fillId="0" borderId="25" xfId="0" applyNumberFormat="1" applyFont="1" applyBorder="1" applyAlignment="1">
      <alignment horizontal="center" vertical="center"/>
    </xf>
    <xf numFmtId="193" fontId="22" fillId="0" borderId="19" xfId="0" applyNumberFormat="1" applyFont="1" applyBorder="1" applyAlignment="1">
      <alignment vertical="center"/>
    </xf>
    <xf numFmtId="194" fontId="22" fillId="0" borderId="24" xfId="0" applyNumberFormat="1" applyFont="1" applyFill="1" applyBorder="1" applyAlignment="1">
      <alignment vertical="center"/>
    </xf>
    <xf numFmtId="189" fontId="22" fillId="24" borderId="24" xfId="0" applyNumberFormat="1" applyFont="1" applyFill="1" applyBorder="1" applyAlignment="1">
      <alignment vertical="center"/>
    </xf>
    <xf numFmtId="0" fontId="22" fillId="24" borderId="24" xfId="0" applyFont="1" applyFill="1" applyBorder="1" applyAlignment="1">
      <alignment horizontal="center" vertical="center" wrapText="1"/>
    </xf>
    <xf numFmtId="187" fontId="22" fillId="24" borderId="24" xfId="0" applyNumberFormat="1" applyFont="1" applyFill="1" applyBorder="1" applyAlignment="1">
      <alignment vertical="center"/>
    </xf>
    <xf numFmtId="187" fontId="22" fillId="24" borderId="19" xfId="0" applyNumberFormat="1" applyFont="1" applyFill="1" applyBorder="1" applyAlignment="1">
      <alignment vertical="center"/>
    </xf>
    <xf numFmtId="186" fontId="22" fillId="5" borderId="28" xfId="0" applyNumberFormat="1" applyFont="1" applyFill="1" applyBorder="1" applyAlignment="1">
      <alignment vertical="center"/>
    </xf>
    <xf numFmtId="186" fontId="22" fillId="5" borderId="45" xfId="0" applyNumberFormat="1" applyFont="1" applyFill="1" applyBorder="1" applyAlignment="1">
      <alignment horizontal="center" vertical="center"/>
    </xf>
    <xf numFmtId="186" fontId="22" fillId="0" borderId="28" xfId="0" applyNumberFormat="1" applyFont="1" applyFill="1" applyBorder="1" applyAlignment="1">
      <alignment vertical="center"/>
    </xf>
    <xf numFmtId="186" fontId="22" fillId="0" borderId="45" xfId="0" applyNumberFormat="1" applyFont="1" applyFill="1" applyBorder="1" applyAlignment="1">
      <alignment horizontal="center" vertical="center"/>
    </xf>
    <xf numFmtId="187" fontId="22" fillId="0" borderId="4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1" fontId="22" fillId="0" borderId="0" xfId="0" applyNumberFormat="1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horizontal="center" vertical="center"/>
    </xf>
    <xf numFmtId="187" fontId="22" fillId="0" borderId="0" xfId="0" applyNumberFormat="1" applyFont="1" applyFill="1" applyBorder="1" applyAlignment="1">
      <alignment vertical="center"/>
    </xf>
    <xf numFmtId="0" fontId="22" fillId="5" borderId="47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3" xfId="0" applyFont="1" applyFill="1" applyBorder="1" applyAlignment="1">
      <alignment vertical="center"/>
    </xf>
    <xf numFmtId="191" fontId="22" fillId="0" borderId="23" xfId="0" applyNumberFormat="1" applyFont="1" applyFill="1" applyBorder="1" applyAlignment="1">
      <alignment vertical="center"/>
    </xf>
    <xf numFmtId="187" fontId="22" fillId="0" borderId="53" xfId="0" applyNumberFormat="1" applyFont="1" applyFill="1" applyBorder="1" applyAlignment="1">
      <alignment vertical="center"/>
    </xf>
    <xf numFmtId="185" fontId="22" fillId="0" borderId="40" xfId="0" applyNumberFormat="1" applyFont="1" applyFill="1" applyBorder="1" applyAlignment="1">
      <alignment horizontal="center" vertical="center"/>
    </xf>
    <xf numFmtId="187" fontId="22" fillId="0" borderId="40" xfId="0" applyNumberFormat="1" applyFont="1" applyFill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186" fontId="22" fillId="0" borderId="23" xfId="0" applyNumberFormat="1" applyFont="1" applyFill="1" applyBorder="1" applyAlignment="1">
      <alignment vertical="center"/>
    </xf>
    <xf numFmtId="186" fontId="22" fillId="0" borderId="23" xfId="0" applyNumberFormat="1" applyFont="1" applyFill="1" applyBorder="1" applyAlignment="1">
      <alignment horizontal="center" vertical="center"/>
    </xf>
    <xf numFmtId="186" fontId="22" fillId="0" borderId="24" xfId="0" applyNumberFormat="1" applyFont="1" applyFill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186" fontId="22" fillId="0" borderId="28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4" borderId="17" xfId="0" applyFont="1" applyFill="1" applyBorder="1" applyAlignment="1">
      <alignment vertical="center"/>
    </xf>
    <xf numFmtId="0" fontId="22" fillId="4" borderId="18" xfId="0" applyFont="1" applyFill="1" applyBorder="1" applyAlignment="1">
      <alignment vertical="center" shrinkToFit="1"/>
    </xf>
    <xf numFmtId="0" fontId="22" fillId="4" borderId="19" xfId="0" applyFont="1" applyFill="1" applyBorder="1" applyAlignment="1">
      <alignment vertical="center"/>
    </xf>
    <xf numFmtId="185" fontId="22" fillId="4" borderId="24" xfId="0" applyNumberFormat="1" applyFont="1" applyFill="1" applyBorder="1" applyAlignment="1">
      <alignment vertical="center"/>
    </xf>
    <xf numFmtId="185" fontId="22" fillId="4" borderId="24" xfId="0" applyNumberFormat="1" applyFont="1" applyFill="1" applyBorder="1" applyAlignment="1">
      <alignment horizontal="center" vertical="center"/>
    </xf>
    <xf numFmtId="185" fontId="22" fillId="5" borderId="28" xfId="0" applyNumberFormat="1" applyFont="1" applyFill="1" applyBorder="1" applyAlignment="1">
      <alignment horizontal="center" vertical="center"/>
    </xf>
    <xf numFmtId="187" fontId="22" fillId="5" borderId="28" xfId="0" applyNumberFormat="1" applyFont="1" applyFill="1" applyBorder="1" applyAlignment="1">
      <alignment vertical="center"/>
    </xf>
    <xf numFmtId="176" fontId="22" fillId="0" borderId="23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19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93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horizontal="center" vertical="center"/>
    </xf>
    <xf numFmtId="191" fontId="22" fillId="24" borderId="24" xfId="0" applyNumberFormat="1" applyFont="1" applyFill="1" applyBorder="1" applyAlignment="1">
      <alignment vertical="center"/>
    </xf>
    <xf numFmtId="0" fontId="22" fillId="24" borderId="41" xfId="0" applyFont="1" applyFill="1" applyBorder="1" applyAlignment="1">
      <alignment vertical="center"/>
    </xf>
    <xf numFmtId="183" fontId="22" fillId="0" borderId="25" xfId="0" applyNumberFormat="1" applyFont="1" applyBorder="1" applyAlignment="1">
      <alignment vertical="center"/>
    </xf>
    <xf numFmtId="183" fontId="22" fillId="0" borderId="19" xfId="0" applyNumberFormat="1" applyFont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28" xfId="0" applyFont="1" applyFill="1" applyBorder="1" applyAlignment="1">
      <alignment vertical="center" wrapText="1"/>
    </xf>
    <xf numFmtId="191" fontId="22" fillId="0" borderId="23" xfId="0" applyNumberFormat="1" applyFont="1" applyBorder="1" applyAlignment="1">
      <alignment vertical="center"/>
    </xf>
    <xf numFmtId="191" fontId="22" fillId="0" borderId="24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191" fontId="22" fillId="0" borderId="22" xfId="0" applyNumberFormat="1" applyFont="1" applyBorder="1" applyAlignment="1">
      <alignment vertical="center"/>
    </xf>
    <xf numFmtId="193" fontId="22" fillId="0" borderId="38" xfId="0" applyNumberFormat="1" applyFont="1" applyBorder="1" applyAlignment="1">
      <alignment vertical="center"/>
    </xf>
    <xf numFmtId="187" fontId="22" fillId="0" borderId="22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186" fontId="22" fillId="0" borderId="22" xfId="0" applyNumberFormat="1" applyFont="1" applyBorder="1" applyAlignment="1">
      <alignment horizontal="center" vertical="center"/>
    </xf>
    <xf numFmtId="193" fontId="22" fillId="0" borderId="25" xfId="0" applyNumberFormat="1" applyFont="1" applyFill="1" applyBorder="1" applyAlignment="1">
      <alignment vertical="center"/>
    </xf>
    <xf numFmtId="193" fontId="22" fillId="0" borderId="19" xfId="0" applyNumberFormat="1" applyFont="1" applyFill="1" applyBorder="1" applyAlignment="1">
      <alignment vertical="center"/>
    </xf>
    <xf numFmtId="185" fontId="22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horizontal="center" vertical="center" wrapText="1"/>
    </xf>
    <xf numFmtId="193" fontId="22" fillId="0" borderId="29" xfId="0" applyNumberFormat="1" applyFont="1" applyFill="1" applyBorder="1" applyAlignment="1">
      <alignment vertical="center"/>
    </xf>
    <xf numFmtId="193" fontId="22" fillId="0" borderId="38" xfId="0" applyNumberFormat="1" applyFont="1" applyFill="1" applyBorder="1" applyAlignment="1">
      <alignment vertical="center"/>
    </xf>
    <xf numFmtId="191" fontId="22" fillId="0" borderId="22" xfId="0" applyNumberFormat="1" applyFont="1" applyFill="1" applyBorder="1" applyAlignment="1">
      <alignment vertical="center"/>
    </xf>
    <xf numFmtId="185" fontId="22" fillId="0" borderId="22" xfId="0" applyNumberFormat="1" applyFont="1" applyBorder="1" applyAlignment="1">
      <alignment horizontal="center" vertical="center"/>
    </xf>
    <xf numFmtId="191" fontId="22" fillId="0" borderId="29" xfId="0" applyNumberFormat="1" applyFont="1" applyFill="1" applyBorder="1" applyAlignment="1">
      <alignment vertical="center"/>
    </xf>
    <xf numFmtId="191" fontId="22" fillId="0" borderId="38" xfId="0" applyNumberFormat="1" applyFont="1" applyFill="1" applyBorder="1" applyAlignment="1">
      <alignment vertical="center"/>
    </xf>
    <xf numFmtId="188" fontId="22" fillId="0" borderId="22" xfId="0" applyNumberFormat="1" applyFont="1" applyFill="1" applyBorder="1" applyAlignment="1">
      <alignment vertical="center"/>
    </xf>
    <xf numFmtId="186" fontId="22" fillId="0" borderId="38" xfId="0" applyNumberFormat="1" applyFont="1" applyFill="1" applyBorder="1" applyAlignment="1">
      <alignment vertical="center"/>
    </xf>
    <xf numFmtId="186" fontId="22" fillId="0" borderId="29" xfId="0" applyNumberFormat="1" applyFont="1" applyFill="1" applyBorder="1" applyAlignment="1">
      <alignment vertical="center"/>
    </xf>
    <xf numFmtId="186" fontId="22" fillId="4" borderId="2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91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185" fontId="2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0" xfId="62" applyFont="1">
      <alignment/>
      <protection/>
    </xf>
    <xf numFmtId="0" fontId="22" fillId="0" borderId="54" xfId="62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90" fontId="22" fillId="0" borderId="32" xfId="62" applyNumberFormat="1" applyFont="1" applyFill="1" applyBorder="1" applyAlignment="1">
      <alignment horizontal="center" vertical="center"/>
      <protection/>
    </xf>
    <xf numFmtId="189" fontId="22" fillId="0" borderId="48" xfId="62" applyNumberFormat="1" applyFont="1" applyFill="1" applyBorder="1" applyAlignment="1">
      <alignment/>
      <protection/>
    </xf>
    <xf numFmtId="189" fontId="22" fillId="0" borderId="25" xfId="62" applyNumberFormat="1" applyFont="1" applyFill="1" applyBorder="1" applyAlignment="1">
      <alignment/>
      <protection/>
    </xf>
    <xf numFmtId="189" fontId="22" fillId="0" borderId="46" xfId="62" applyNumberFormat="1" applyFont="1" applyFill="1" applyBorder="1" applyAlignment="1">
      <alignment/>
      <protection/>
    </xf>
    <xf numFmtId="185" fontId="22" fillId="0" borderId="48" xfId="62" applyNumberFormat="1" applyFont="1" applyFill="1" applyBorder="1" applyAlignment="1">
      <alignment/>
      <protection/>
    </xf>
    <xf numFmtId="185" fontId="22" fillId="0" borderId="25" xfId="62" applyNumberFormat="1" applyFont="1" applyFill="1" applyBorder="1" applyAlignment="1">
      <alignment/>
      <protection/>
    </xf>
    <xf numFmtId="185" fontId="22" fillId="0" borderId="46" xfId="62" applyNumberFormat="1" applyFont="1" applyFill="1" applyBorder="1" applyAlignment="1">
      <alignment/>
      <protection/>
    </xf>
    <xf numFmtId="189" fontId="22" fillId="0" borderId="29" xfId="62" applyNumberFormat="1" applyFont="1" applyFill="1" applyBorder="1" applyAlignment="1">
      <alignment/>
      <protection/>
    </xf>
    <xf numFmtId="189" fontId="22" fillId="0" borderId="55" xfId="62" applyNumberFormat="1" applyFont="1" applyFill="1" applyBorder="1" applyAlignment="1">
      <alignment/>
      <protection/>
    </xf>
    <xf numFmtId="187" fontId="22" fillId="0" borderId="54" xfId="62" applyNumberFormat="1" applyFont="1" applyFill="1" applyBorder="1" applyAlignment="1">
      <alignment horizontal="center" vertical="center"/>
      <protection/>
    </xf>
    <xf numFmtId="187" fontId="22" fillId="0" borderId="30" xfId="62" applyNumberFormat="1" applyFont="1" applyFill="1" applyBorder="1" applyAlignment="1">
      <alignment horizontal="center" vertical="center"/>
      <protection/>
    </xf>
    <xf numFmtId="185" fontId="22" fillId="0" borderId="32" xfId="62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186" fontId="22" fillId="0" borderId="22" xfId="0" applyNumberFormat="1" applyFont="1" applyFill="1" applyBorder="1" applyAlignment="1">
      <alignment horizontal="center" vertical="center"/>
    </xf>
    <xf numFmtId="193" fontId="22" fillId="4" borderId="24" xfId="0" applyNumberFormat="1" applyFont="1" applyFill="1" applyBorder="1" applyAlignment="1">
      <alignment vertical="center"/>
    </xf>
    <xf numFmtId="186" fontId="22" fillId="0" borderId="22" xfId="62" applyNumberFormat="1" applyFont="1" applyFill="1" applyBorder="1" applyAlignment="1">
      <alignment/>
      <protection/>
    </xf>
    <xf numFmtId="186" fontId="22" fillId="0" borderId="40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187" fontId="22" fillId="0" borderId="22" xfId="0" applyNumberFormat="1" applyFont="1" applyFill="1" applyBorder="1" applyAlignment="1">
      <alignment vertical="center"/>
    </xf>
    <xf numFmtId="187" fontId="22" fillId="0" borderId="29" xfId="0" applyNumberFormat="1" applyFont="1" applyFill="1" applyBorder="1" applyAlignment="1">
      <alignment vertical="center"/>
    </xf>
    <xf numFmtId="187" fontId="22" fillId="0" borderId="38" xfId="0" applyNumberFormat="1" applyFont="1" applyFill="1" applyBorder="1" applyAlignment="1">
      <alignment vertical="center"/>
    </xf>
    <xf numFmtId="185" fontId="22" fillId="0" borderId="22" xfId="0" applyNumberFormat="1" applyFont="1" applyFill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10" xfId="62" applyFont="1" applyFill="1" applyBorder="1">
      <alignment/>
      <protection/>
    </xf>
    <xf numFmtId="186" fontId="22" fillId="0" borderId="10" xfId="0" applyNumberFormat="1" applyFont="1" applyFill="1" applyBorder="1" applyAlignment="1">
      <alignment vertical="center"/>
    </xf>
    <xf numFmtId="186" fontId="22" fillId="0" borderId="10" xfId="0" applyNumberFormat="1" applyFont="1" applyFill="1" applyBorder="1" applyAlignment="1">
      <alignment vertical="center"/>
    </xf>
    <xf numFmtId="0" fontId="22" fillId="0" borderId="10" xfId="63" applyFont="1" applyFill="1" applyBorder="1">
      <alignment/>
      <protection/>
    </xf>
    <xf numFmtId="0" fontId="0" fillId="0" borderId="10" xfId="0" applyFill="1" applyBorder="1" applyAlignment="1">
      <alignment vertical="center"/>
    </xf>
    <xf numFmtId="186" fontId="22" fillId="0" borderId="11" xfId="63" applyNumberFormat="1" applyFont="1" applyFill="1" applyBorder="1" applyAlignment="1">
      <alignment vertical="center"/>
      <protection/>
    </xf>
    <xf numFmtId="186" fontId="22" fillId="0" borderId="31" xfId="63" applyNumberFormat="1" applyFont="1" applyFill="1" applyBorder="1" applyAlignment="1">
      <alignment horizontal="center" vertical="center"/>
      <protection/>
    </xf>
    <xf numFmtId="186" fontId="22" fillId="0" borderId="11" xfId="63" applyNumberFormat="1" applyFont="1" applyFill="1" applyBorder="1" applyAlignment="1">
      <alignment horizontal="center" vertical="center"/>
      <protection/>
    </xf>
    <xf numFmtId="186" fontId="22" fillId="0" borderId="31" xfId="63" applyNumberFormat="1" applyFont="1" applyFill="1" applyBorder="1" applyAlignment="1">
      <alignment horizontal="center" vertical="center" shrinkToFit="1"/>
      <protection/>
    </xf>
    <xf numFmtId="187" fontId="0" fillId="0" borderId="30" xfId="0" applyNumberFormat="1" applyFill="1" applyBorder="1" applyAlignment="1">
      <alignment horizontal="center" vertical="center"/>
    </xf>
    <xf numFmtId="186" fontId="22" fillId="0" borderId="21" xfId="63" applyNumberFormat="1" applyFont="1" applyFill="1" applyBorder="1" applyAlignment="1">
      <alignment vertical="center"/>
      <protection/>
    </xf>
    <xf numFmtId="186" fontId="22" fillId="0" borderId="20" xfId="63" applyNumberFormat="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56" xfId="63" applyFont="1" applyFill="1" applyBorder="1" applyAlignment="1">
      <alignment horizontal="center" vertical="center"/>
      <protection/>
    </xf>
    <xf numFmtId="0" fontId="22" fillId="0" borderId="57" xfId="63" applyFont="1" applyFill="1" applyBorder="1" applyAlignment="1">
      <alignment horizontal="center" vertical="center"/>
      <protection/>
    </xf>
    <xf numFmtId="0" fontId="22" fillId="0" borderId="58" xfId="63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94" fontId="22" fillId="0" borderId="23" xfId="0" applyNumberFormat="1" applyFont="1" applyFill="1" applyBorder="1" applyAlignment="1">
      <alignment vertical="center"/>
    </xf>
    <xf numFmtId="181" fontId="22" fillId="0" borderId="23" xfId="0" applyNumberFormat="1" applyFont="1" applyFill="1" applyBorder="1" applyAlignment="1">
      <alignment vertical="center"/>
    </xf>
    <xf numFmtId="181" fontId="22" fillId="0" borderId="24" xfId="0" applyNumberFormat="1" applyFont="1" applyFill="1" applyBorder="1" applyAlignment="1">
      <alignment vertical="center"/>
    </xf>
    <xf numFmtId="181" fontId="22" fillId="0" borderId="28" xfId="0" applyNumberFormat="1" applyFont="1" applyFill="1" applyBorder="1" applyAlignment="1">
      <alignment vertical="center"/>
    </xf>
    <xf numFmtId="0" fontId="22" fillId="0" borderId="0" xfId="62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93" fontId="22" fillId="0" borderId="0" xfId="63" applyNumberFormat="1" applyFont="1" applyFill="1">
      <alignment/>
      <protection/>
    </xf>
    <xf numFmtId="186" fontId="22" fillId="0" borderId="0" xfId="63" applyNumberFormat="1" applyFont="1" applyFill="1" applyAlignment="1">
      <alignment/>
      <protection/>
    </xf>
    <xf numFmtId="186" fontId="22" fillId="0" borderId="0" xfId="63" applyNumberFormat="1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22" fillId="0" borderId="0" xfId="63" applyFont="1" applyAlignment="1">
      <alignment horizontal="left"/>
      <protection/>
    </xf>
    <xf numFmtId="0" fontId="28" fillId="21" borderId="22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4" xfId="0" applyFont="1" applyBorder="1" applyAlignment="1">
      <alignment vertical="center" shrinkToFit="1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 wrapText="1"/>
    </xf>
    <xf numFmtId="0" fontId="28" fillId="24" borderId="24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4" borderId="24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0" xfId="62" applyFont="1" applyAlignment="1">
      <alignment/>
      <protection/>
    </xf>
    <xf numFmtId="190" fontId="22" fillId="0" borderId="28" xfId="62" applyNumberFormat="1" applyFont="1" applyFill="1" applyBorder="1" applyAlignment="1">
      <alignment/>
      <protection/>
    </xf>
    <xf numFmtId="193" fontId="22" fillId="0" borderId="22" xfId="62" applyNumberFormat="1" applyFont="1" applyFill="1" applyBorder="1" applyAlignment="1">
      <alignment/>
      <protection/>
    </xf>
    <xf numFmtId="181" fontId="22" fillId="0" borderId="22" xfId="62" applyNumberFormat="1" applyFont="1" applyFill="1" applyBorder="1" applyAlignment="1">
      <alignment/>
      <protection/>
    </xf>
    <xf numFmtId="183" fontId="22" fillId="0" borderId="22" xfId="62" applyNumberFormat="1" applyFont="1" applyFill="1" applyBorder="1" applyAlignment="1">
      <alignment/>
      <protection/>
    </xf>
    <xf numFmtId="0" fontId="22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191" fontId="22" fillId="24" borderId="26" xfId="0" applyNumberFormat="1" applyFont="1" applyFill="1" applyBorder="1" applyAlignment="1">
      <alignment vertical="center"/>
    </xf>
    <xf numFmtId="0" fontId="22" fillId="24" borderId="26" xfId="0" applyFont="1" applyFill="1" applyBorder="1" applyAlignment="1">
      <alignment horizontal="center" vertical="center" wrapText="1"/>
    </xf>
    <xf numFmtId="187" fontId="22" fillId="24" borderId="26" xfId="0" applyNumberFormat="1" applyFont="1" applyFill="1" applyBorder="1" applyAlignment="1">
      <alignment vertical="center"/>
    </xf>
    <xf numFmtId="187" fontId="22" fillId="24" borderId="59" xfId="0" applyNumberFormat="1" applyFont="1" applyFill="1" applyBorder="1" applyAlignment="1">
      <alignment vertical="center"/>
    </xf>
    <xf numFmtId="184" fontId="22" fillId="24" borderId="26" xfId="0" applyNumberFormat="1" applyFont="1" applyFill="1" applyBorder="1" applyAlignment="1">
      <alignment vertical="center"/>
    </xf>
    <xf numFmtId="193" fontId="22" fillId="24" borderId="61" xfId="0" applyNumberFormat="1" applyFont="1" applyFill="1" applyBorder="1" applyAlignment="1">
      <alignment vertical="center"/>
    </xf>
    <xf numFmtId="0" fontId="22" fillId="0" borderId="62" xfId="0" applyFont="1" applyBorder="1" applyAlignment="1">
      <alignment horizontal="center" vertical="center"/>
    </xf>
    <xf numFmtId="0" fontId="22" fillId="0" borderId="36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185" fontId="22" fillId="21" borderId="22" xfId="0" applyNumberFormat="1" applyFont="1" applyFill="1" applyBorder="1" applyAlignment="1">
      <alignment vertical="center"/>
    </xf>
    <xf numFmtId="0" fontId="22" fillId="24" borderId="61" xfId="0" applyFont="1" applyFill="1" applyBorder="1" applyAlignment="1">
      <alignment vertical="center"/>
    </xf>
    <xf numFmtId="0" fontId="22" fillId="24" borderId="60" xfId="0" applyFont="1" applyFill="1" applyBorder="1" applyAlignment="1">
      <alignment vertical="center"/>
    </xf>
    <xf numFmtId="0" fontId="22" fillId="24" borderId="63" xfId="0" applyFont="1" applyFill="1" applyBorder="1" applyAlignment="1">
      <alignment vertical="center"/>
    </xf>
    <xf numFmtId="0" fontId="28" fillId="24" borderId="26" xfId="0" applyFont="1" applyFill="1" applyBorder="1" applyAlignment="1">
      <alignment vertical="center"/>
    </xf>
    <xf numFmtId="0" fontId="22" fillId="24" borderId="64" xfId="0" applyFont="1" applyFill="1" applyBorder="1" applyAlignment="1">
      <alignment vertical="center"/>
    </xf>
    <xf numFmtId="187" fontId="22" fillId="24" borderId="25" xfId="0" applyNumberFormat="1" applyFont="1" applyFill="1" applyBorder="1" applyAlignment="1">
      <alignment vertical="center"/>
    </xf>
    <xf numFmtId="187" fontId="22" fillId="4" borderId="40" xfId="0" applyNumberFormat="1" applyFont="1" applyFill="1" applyBorder="1" applyAlignment="1">
      <alignment horizontal="center" vertical="center"/>
    </xf>
    <xf numFmtId="187" fontId="22" fillId="4" borderId="25" xfId="0" applyNumberFormat="1" applyFont="1" applyFill="1" applyBorder="1" applyAlignment="1">
      <alignment horizontal="center" vertical="center"/>
    </xf>
    <xf numFmtId="187" fontId="22" fillId="4" borderId="19" xfId="0" applyNumberFormat="1" applyFont="1" applyFill="1" applyBorder="1" applyAlignment="1">
      <alignment horizontal="center" vertical="center"/>
    </xf>
    <xf numFmtId="185" fontId="22" fillId="0" borderId="23" xfId="0" applyNumberFormat="1" applyFont="1" applyFill="1" applyBorder="1" applyAlignment="1">
      <alignment horizontal="center" vertical="center"/>
    </xf>
    <xf numFmtId="188" fontId="22" fillId="0" borderId="23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185" fontId="22" fillId="0" borderId="28" xfId="0" applyNumberFormat="1" applyFont="1" applyFill="1" applyBorder="1" applyAlignment="1">
      <alignment horizontal="center" vertical="center"/>
    </xf>
    <xf numFmtId="187" fontId="22" fillId="0" borderId="20" xfId="0" applyNumberFormat="1" applyFont="1" applyBorder="1" applyAlignment="1">
      <alignment horizontal="center" vertical="center"/>
    </xf>
    <xf numFmtId="188" fontId="22" fillId="4" borderId="40" xfId="0" applyNumberFormat="1" applyFont="1" applyFill="1" applyBorder="1" applyAlignment="1">
      <alignment vertical="center"/>
    </xf>
    <xf numFmtId="193" fontId="22" fillId="4" borderId="25" xfId="0" applyNumberFormat="1" applyFont="1" applyFill="1" applyBorder="1" applyAlignment="1">
      <alignment horizontal="center" vertical="center"/>
    </xf>
    <xf numFmtId="188" fontId="22" fillId="4" borderId="19" xfId="0" applyNumberFormat="1" applyFont="1" applyFill="1" applyBorder="1" applyAlignment="1">
      <alignment vertical="center"/>
    </xf>
    <xf numFmtId="186" fontId="22" fillId="0" borderId="53" xfId="0" applyNumberFormat="1" applyFont="1" applyFill="1" applyBorder="1" applyAlignment="1">
      <alignment horizontal="center" vertical="center"/>
    </xf>
    <xf numFmtId="193" fontId="22" fillId="0" borderId="28" xfId="0" applyNumberFormat="1" applyFont="1" applyFill="1" applyBorder="1" applyAlignment="1">
      <alignment horizontal="center" vertical="center"/>
    </xf>
    <xf numFmtId="191" fontId="22" fillId="0" borderId="26" xfId="0" applyNumberFormat="1" applyFont="1" applyFill="1" applyBorder="1" applyAlignment="1">
      <alignment vertical="center"/>
    </xf>
    <xf numFmtId="0" fontId="22" fillId="5" borderId="51" xfId="0" applyFont="1" applyFill="1" applyBorder="1" applyAlignment="1">
      <alignment horizontal="center" vertical="center"/>
    </xf>
    <xf numFmtId="0" fontId="22" fillId="5" borderId="65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2" fillId="5" borderId="66" xfId="0" applyFont="1" applyFill="1" applyBorder="1" applyAlignment="1">
      <alignment vertical="center"/>
    </xf>
    <xf numFmtId="191" fontId="22" fillId="5" borderId="33" xfId="0" applyNumberFormat="1" applyFont="1" applyFill="1" applyBorder="1" applyAlignment="1">
      <alignment horizontal="center" vertical="center"/>
    </xf>
    <xf numFmtId="185" fontId="22" fillId="5" borderId="33" xfId="0" applyNumberFormat="1" applyFont="1" applyFill="1" applyBorder="1" applyAlignment="1">
      <alignment vertical="center"/>
    </xf>
    <xf numFmtId="185" fontId="22" fillId="5" borderId="66" xfId="0" applyNumberFormat="1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 wrapText="1"/>
    </xf>
    <xf numFmtId="187" fontId="22" fillId="5" borderId="66" xfId="0" applyNumberFormat="1" applyFont="1" applyFill="1" applyBorder="1" applyAlignment="1">
      <alignment vertical="center"/>
    </xf>
    <xf numFmtId="187" fontId="22" fillId="5" borderId="34" xfId="0" applyNumberFormat="1" applyFont="1" applyFill="1" applyBorder="1" applyAlignment="1">
      <alignment vertical="center"/>
    </xf>
    <xf numFmtId="187" fontId="22" fillId="5" borderId="35" xfId="0" applyNumberFormat="1" applyFont="1" applyFill="1" applyBorder="1" applyAlignment="1">
      <alignment vertical="center"/>
    </xf>
    <xf numFmtId="187" fontId="22" fillId="5" borderId="33" xfId="0" applyNumberFormat="1" applyFont="1" applyFill="1" applyBorder="1" applyAlignment="1">
      <alignment horizontal="center" vertical="center"/>
    </xf>
    <xf numFmtId="0" fontId="22" fillId="0" borderId="67" xfId="0" applyFont="1" applyBorder="1" applyAlignment="1">
      <alignment vertical="center"/>
    </xf>
    <xf numFmtId="187" fontId="22" fillId="0" borderId="22" xfId="0" applyNumberFormat="1" applyFont="1" applyFill="1" applyBorder="1" applyAlignment="1">
      <alignment horizontal="center" vertical="center"/>
    </xf>
    <xf numFmtId="178" fontId="22" fillId="0" borderId="21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2" fillId="0" borderId="58" xfId="0" applyNumberFormat="1" applyFont="1" applyBorder="1" applyAlignment="1">
      <alignment horizontal="center" vertical="center"/>
    </xf>
    <xf numFmtId="187" fontId="22" fillId="0" borderId="41" xfId="0" applyNumberFormat="1" applyFont="1" applyBorder="1" applyAlignment="1">
      <alignment vertical="center"/>
    </xf>
    <xf numFmtId="187" fontId="22" fillId="0" borderId="62" xfId="0" applyNumberFormat="1" applyFont="1" applyBorder="1" applyAlignment="1">
      <alignment vertical="center"/>
    </xf>
    <xf numFmtId="183" fontId="22" fillId="0" borderId="46" xfId="0" applyNumberFormat="1" applyFont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187" fontId="22" fillId="0" borderId="38" xfId="0" applyNumberFormat="1" applyFont="1" applyBorder="1" applyAlignment="1">
      <alignment vertical="center"/>
    </xf>
    <xf numFmtId="193" fontId="22" fillId="0" borderId="25" xfId="0" applyNumberFormat="1" applyFont="1" applyBorder="1" applyAlignment="1">
      <alignment horizontal="center" vertical="center"/>
    </xf>
    <xf numFmtId="193" fontId="22" fillId="0" borderId="19" xfId="0" applyNumberFormat="1" applyFont="1" applyBorder="1" applyAlignment="1">
      <alignment horizontal="center" vertical="center"/>
    </xf>
    <xf numFmtId="187" fontId="22" fillId="0" borderId="22" xfId="0" applyNumberFormat="1" applyFont="1" applyBorder="1" applyAlignment="1">
      <alignment vertical="center"/>
    </xf>
    <xf numFmtId="193" fontId="22" fillId="0" borderId="49" xfId="0" applyNumberFormat="1" applyFont="1" applyFill="1" applyBorder="1" applyAlignment="1">
      <alignment vertical="center"/>
    </xf>
    <xf numFmtId="193" fontId="22" fillId="0" borderId="22" xfId="0" applyNumberFormat="1" applyFont="1" applyBorder="1" applyAlignment="1">
      <alignment vertical="center"/>
    </xf>
    <xf numFmtId="186" fontId="22" fillId="4" borderId="25" xfId="0" applyNumberFormat="1" applyFont="1" applyFill="1" applyBorder="1" applyAlignment="1">
      <alignment horizontal="center" vertical="center"/>
    </xf>
    <xf numFmtId="186" fontId="22" fillId="4" borderId="19" xfId="0" applyNumberFormat="1" applyFont="1" applyFill="1" applyBorder="1" applyAlignment="1">
      <alignment horizontal="center" vertical="center"/>
    </xf>
    <xf numFmtId="186" fontId="22" fillId="0" borderId="29" xfId="0" applyNumberFormat="1" applyFont="1" applyBorder="1" applyAlignment="1">
      <alignment vertical="center"/>
    </xf>
    <xf numFmtId="186" fontId="22" fillId="0" borderId="38" xfId="0" applyNumberFormat="1" applyFont="1" applyBorder="1" applyAlignment="1">
      <alignment vertical="center"/>
    </xf>
    <xf numFmtId="187" fontId="22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89" fontId="22" fillId="21" borderId="22" xfId="0" applyNumberFormat="1" applyFont="1" applyFill="1" applyBorder="1" applyAlignment="1">
      <alignment horizontal="center" vertical="center"/>
    </xf>
    <xf numFmtId="186" fontId="22" fillId="0" borderId="27" xfId="0" applyNumberFormat="1" applyFont="1" applyFill="1" applyBorder="1" applyAlignment="1">
      <alignment vertical="center"/>
    </xf>
    <xf numFmtId="186" fontId="22" fillId="0" borderId="49" xfId="0" applyNumberFormat="1" applyFont="1" applyFill="1" applyBorder="1" applyAlignment="1">
      <alignment vertical="center"/>
    </xf>
    <xf numFmtId="193" fontId="22" fillId="0" borderId="28" xfId="0" applyNumberFormat="1" applyFont="1" applyBorder="1" applyAlignment="1">
      <alignment vertical="center"/>
    </xf>
    <xf numFmtId="186" fontId="22" fillId="0" borderId="18" xfId="0" applyNumberFormat="1" applyFont="1" applyFill="1" applyBorder="1" applyAlignment="1">
      <alignment vertical="center"/>
    </xf>
    <xf numFmtId="186" fontId="22" fillId="0" borderId="19" xfId="0" applyNumberFormat="1" applyFont="1" applyFill="1" applyBorder="1" applyAlignment="1">
      <alignment vertical="center"/>
    </xf>
    <xf numFmtId="186" fontId="22" fillId="0" borderId="43" xfId="0" applyNumberFormat="1" applyFont="1" applyFill="1" applyBorder="1" applyAlignment="1">
      <alignment vertical="center"/>
    </xf>
    <xf numFmtId="186" fontId="22" fillId="0" borderId="47" xfId="0" applyNumberFormat="1" applyFont="1" applyFill="1" applyBorder="1" applyAlignment="1">
      <alignment vertical="center"/>
    </xf>
    <xf numFmtId="179" fontId="22" fillId="0" borderId="23" xfId="62" applyNumberFormat="1" applyFont="1" applyFill="1" applyBorder="1" applyAlignment="1">
      <alignment horizontal="right"/>
      <protection/>
    </xf>
    <xf numFmtId="178" fontId="22" fillId="0" borderId="23" xfId="62" applyNumberFormat="1" applyFont="1" applyFill="1" applyBorder="1" applyAlignment="1">
      <alignment/>
      <protection/>
    </xf>
    <xf numFmtId="178" fontId="22" fillId="0" borderId="24" xfId="62" applyNumberFormat="1" applyFont="1" applyFill="1" applyBorder="1" applyAlignment="1">
      <alignment/>
      <protection/>
    </xf>
    <xf numFmtId="179" fontId="22" fillId="0" borderId="24" xfId="62" applyNumberFormat="1" applyFont="1" applyFill="1" applyBorder="1" applyAlignment="1">
      <alignment/>
      <protection/>
    </xf>
    <xf numFmtId="178" fontId="22" fillId="0" borderId="24" xfId="62" applyNumberFormat="1" applyFont="1" applyFill="1" applyBorder="1" applyAlignment="1">
      <alignment horizontal="right"/>
      <protection/>
    </xf>
    <xf numFmtId="189" fontId="22" fillId="0" borderId="22" xfId="62" applyNumberFormat="1" applyFont="1" applyFill="1" applyBorder="1" applyAlignment="1">
      <alignment/>
      <protection/>
    </xf>
    <xf numFmtId="199" fontId="22" fillId="0" borderId="23" xfId="62" applyNumberFormat="1" applyFont="1" applyFill="1" applyBorder="1" applyAlignment="1">
      <alignment/>
      <protection/>
    </xf>
    <xf numFmtId="183" fontId="22" fillId="0" borderId="24" xfId="62" applyNumberFormat="1" applyFont="1" applyFill="1" applyBorder="1" applyAlignment="1">
      <alignment horizontal="center"/>
      <protection/>
    </xf>
    <xf numFmtId="199" fontId="22" fillId="0" borderId="23" xfId="62" applyNumberFormat="1" applyFont="1" applyFill="1" applyBorder="1" applyAlignment="1">
      <alignment horizontal="right"/>
      <protection/>
    </xf>
    <xf numFmtId="183" fontId="22" fillId="0" borderId="23" xfId="62" applyNumberFormat="1" applyFont="1" applyFill="1" applyBorder="1" applyAlignment="1">
      <alignment horizontal="center"/>
      <protection/>
    </xf>
    <xf numFmtId="199" fontId="22" fillId="0" borderId="24" xfId="62" applyNumberFormat="1" applyFont="1" applyFill="1" applyBorder="1" applyAlignment="1">
      <alignment/>
      <protection/>
    </xf>
    <xf numFmtId="199" fontId="22" fillId="0" borderId="24" xfId="62" applyNumberFormat="1" applyFont="1" applyFill="1" applyBorder="1" applyAlignment="1">
      <alignment horizontal="right"/>
      <protection/>
    </xf>
    <xf numFmtId="183" fontId="22" fillId="0" borderId="26" xfId="62" applyNumberFormat="1" applyFont="1" applyFill="1" applyBorder="1" applyAlignment="1">
      <alignment horizontal="center"/>
      <protection/>
    </xf>
    <xf numFmtId="183" fontId="22" fillId="0" borderId="22" xfId="62" applyNumberFormat="1" applyFont="1" applyFill="1" applyBorder="1" applyAlignment="1">
      <alignment horizontal="center"/>
      <protection/>
    </xf>
    <xf numFmtId="219" fontId="22" fillId="0" borderId="24" xfId="62" applyNumberFormat="1" applyFont="1" applyFill="1" applyBorder="1" applyAlignment="1">
      <alignment horizontal="right"/>
      <protection/>
    </xf>
    <xf numFmtId="190" fontId="22" fillId="0" borderId="46" xfId="62" applyNumberFormat="1" applyFont="1" applyFill="1" applyBorder="1" applyAlignment="1">
      <alignment/>
      <protection/>
    </xf>
    <xf numFmtId="187" fontId="22" fillId="0" borderId="48" xfId="62" applyNumberFormat="1" applyFont="1" applyFill="1" applyBorder="1" applyAlignment="1">
      <alignment/>
      <protection/>
    </xf>
    <xf numFmtId="187" fontId="22" fillId="0" borderId="25" xfId="62" applyNumberFormat="1" applyFont="1" applyFill="1" applyBorder="1" applyAlignment="1">
      <alignment/>
      <protection/>
    </xf>
    <xf numFmtId="187" fontId="22" fillId="0" borderId="55" xfId="62" applyNumberFormat="1" applyFont="1" applyFill="1" applyBorder="1" applyAlignment="1">
      <alignment/>
      <protection/>
    </xf>
    <xf numFmtId="187" fontId="22" fillId="0" borderId="46" xfId="62" applyNumberFormat="1" applyFont="1" applyFill="1" applyBorder="1" applyAlignment="1">
      <alignment/>
      <protection/>
    </xf>
    <xf numFmtId="187" fontId="22" fillId="0" borderId="11" xfId="62" applyNumberFormat="1" applyFont="1" applyFill="1" applyBorder="1" applyAlignment="1">
      <alignment horizontal="center" vertical="center"/>
      <protection/>
    </xf>
    <xf numFmtId="187" fontId="0" fillId="0" borderId="11" xfId="0" applyNumberFormat="1" applyBorder="1" applyAlignment="1">
      <alignment horizontal="center" vertical="center"/>
    </xf>
    <xf numFmtId="0" fontId="22" fillId="4" borderId="60" xfId="0" applyFont="1" applyFill="1" applyBorder="1" applyAlignment="1">
      <alignment vertical="center"/>
    </xf>
    <xf numFmtId="0" fontId="22" fillId="21" borderId="18" xfId="0" applyFont="1" applyFill="1" applyBorder="1" applyAlignment="1">
      <alignment vertical="center"/>
    </xf>
    <xf numFmtId="0" fontId="22" fillId="21" borderId="19" xfId="0" applyFont="1" applyFill="1" applyBorder="1" applyAlignment="1">
      <alignment horizontal="center" vertical="center"/>
    </xf>
    <xf numFmtId="0" fontId="22" fillId="21" borderId="24" xfId="0" applyFont="1" applyFill="1" applyBorder="1" applyAlignment="1">
      <alignment horizontal="center" vertical="center"/>
    </xf>
    <xf numFmtId="0" fontId="22" fillId="21" borderId="41" xfId="0" applyFont="1" applyFill="1" applyBorder="1" applyAlignment="1">
      <alignment vertical="center"/>
    </xf>
    <xf numFmtId="191" fontId="22" fillId="21" borderId="24" xfId="0" applyNumberFormat="1" applyFont="1" applyFill="1" applyBorder="1" applyAlignment="1">
      <alignment vertical="center"/>
    </xf>
    <xf numFmtId="189" fontId="22" fillId="21" borderId="24" xfId="0" applyNumberFormat="1" applyFont="1" applyFill="1" applyBorder="1" applyAlignment="1">
      <alignment vertical="center"/>
    </xf>
    <xf numFmtId="185" fontId="22" fillId="21" borderId="24" xfId="0" applyNumberFormat="1" applyFont="1" applyFill="1" applyBorder="1" applyAlignment="1">
      <alignment horizontal="center" vertical="center"/>
    </xf>
    <xf numFmtId="0" fontId="22" fillId="21" borderId="24" xfId="0" applyFont="1" applyFill="1" applyBorder="1" applyAlignment="1">
      <alignment horizontal="center" vertical="center" wrapText="1"/>
    </xf>
    <xf numFmtId="187" fontId="22" fillId="21" borderId="24" xfId="0" applyNumberFormat="1" applyFont="1" applyFill="1" applyBorder="1" applyAlignment="1">
      <alignment vertical="center"/>
    </xf>
    <xf numFmtId="187" fontId="22" fillId="21" borderId="17" xfId="0" applyNumberFormat="1" applyFont="1" applyFill="1" applyBorder="1" applyAlignment="1">
      <alignment vertical="center"/>
    </xf>
    <xf numFmtId="187" fontId="22" fillId="21" borderId="19" xfId="0" applyNumberFormat="1" applyFont="1" applyFill="1" applyBorder="1" applyAlignment="1">
      <alignment vertical="center"/>
    </xf>
    <xf numFmtId="0" fontId="22" fillId="24" borderId="40" xfId="0" applyFont="1" applyFill="1" applyBorder="1" applyAlignment="1">
      <alignment horizontal="center" vertical="center"/>
    </xf>
    <xf numFmtId="189" fontId="22" fillId="25" borderId="24" xfId="0" applyNumberFormat="1" applyFont="1" applyFill="1" applyBorder="1" applyAlignment="1">
      <alignment vertical="center"/>
    </xf>
    <xf numFmtId="0" fontId="22" fillId="24" borderId="26" xfId="0" applyFont="1" applyFill="1" applyBorder="1" applyAlignment="1">
      <alignment horizontal="center" vertical="center"/>
    </xf>
    <xf numFmtId="188" fontId="22" fillId="0" borderId="28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 shrinkToFit="1"/>
    </xf>
    <xf numFmtId="193" fontId="22" fillId="0" borderId="24" xfId="0" applyNumberFormat="1" applyFont="1" applyFill="1" applyBorder="1" applyAlignment="1">
      <alignment horizontal="center" vertical="center"/>
    </xf>
    <xf numFmtId="189" fontId="22" fillId="21" borderId="22" xfId="0" applyNumberFormat="1" applyFont="1" applyFill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2" fillId="21" borderId="38" xfId="0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/>
    </xf>
    <xf numFmtId="0" fontId="22" fillId="21" borderId="69" xfId="0" applyFont="1" applyFill="1" applyBorder="1" applyAlignment="1">
      <alignment vertical="center"/>
    </xf>
    <xf numFmtId="187" fontId="22" fillId="21" borderId="36" xfId="0" applyNumberFormat="1" applyFont="1" applyFill="1" applyBorder="1" applyAlignment="1">
      <alignment vertical="center"/>
    </xf>
    <xf numFmtId="190" fontId="22" fillId="21" borderId="22" xfId="0" applyNumberFormat="1" applyFont="1" applyFill="1" applyBorder="1" applyAlignment="1">
      <alignment vertical="center"/>
    </xf>
    <xf numFmtId="185" fontId="22" fillId="21" borderId="22" xfId="0" applyNumberFormat="1" applyFont="1" applyFill="1" applyBorder="1" applyAlignment="1">
      <alignment horizontal="center" vertical="center"/>
    </xf>
    <xf numFmtId="0" fontId="22" fillId="21" borderId="56" xfId="0" applyFont="1" applyFill="1" applyBorder="1" applyAlignment="1">
      <alignment vertical="center"/>
    </xf>
    <xf numFmtId="0" fontId="22" fillId="21" borderId="57" xfId="0" applyFont="1" applyFill="1" applyBorder="1" applyAlignment="1">
      <alignment vertical="center"/>
    </xf>
    <xf numFmtId="0" fontId="22" fillId="21" borderId="58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/>
    </xf>
    <xf numFmtId="0" fontId="22" fillId="21" borderId="20" xfId="0" applyFont="1" applyFill="1" applyBorder="1" applyAlignment="1">
      <alignment vertical="center"/>
    </xf>
    <xf numFmtId="191" fontId="22" fillId="21" borderId="21" xfId="0" applyNumberFormat="1" applyFont="1" applyFill="1" applyBorder="1" applyAlignment="1">
      <alignment vertical="center"/>
    </xf>
    <xf numFmtId="0" fontId="22" fillId="21" borderId="21" xfId="0" applyFont="1" applyFill="1" applyBorder="1" applyAlignment="1">
      <alignment horizontal="center" vertical="center" wrapText="1"/>
    </xf>
    <xf numFmtId="187" fontId="22" fillId="21" borderId="21" xfId="0" applyNumberFormat="1" applyFont="1" applyFill="1" applyBorder="1" applyAlignment="1">
      <alignment horizontal="center" vertical="center"/>
    </xf>
    <xf numFmtId="187" fontId="22" fillId="21" borderId="56" xfId="0" applyNumberFormat="1" applyFont="1" applyFill="1" applyBorder="1" applyAlignment="1">
      <alignment horizontal="center" vertical="center"/>
    </xf>
    <xf numFmtId="187" fontId="22" fillId="21" borderId="58" xfId="0" applyNumberFormat="1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2" fillId="0" borderId="67" xfId="0" applyFont="1" applyFill="1" applyBorder="1" applyAlignment="1">
      <alignment vertical="center"/>
    </xf>
    <xf numFmtId="0" fontId="22" fillId="4" borderId="52" xfId="0" applyFont="1" applyFill="1" applyBorder="1" applyAlignment="1">
      <alignment vertical="center"/>
    </xf>
    <xf numFmtId="0" fontId="22" fillId="4" borderId="27" xfId="0" applyFont="1" applyFill="1" applyBorder="1" applyAlignment="1">
      <alignment vertical="center" shrinkToFit="1"/>
    </xf>
    <xf numFmtId="0" fontId="22" fillId="4" borderId="27" xfId="0" applyFont="1" applyFill="1" applyBorder="1" applyAlignment="1">
      <alignment vertical="center"/>
    </xf>
    <xf numFmtId="0" fontId="22" fillId="4" borderId="49" xfId="0" applyFont="1" applyFill="1" applyBorder="1" applyAlignment="1">
      <alignment vertical="center"/>
    </xf>
    <xf numFmtId="0" fontId="28" fillId="4" borderId="23" xfId="0" applyFont="1" applyFill="1" applyBorder="1" applyAlignment="1">
      <alignment vertical="center"/>
    </xf>
    <xf numFmtId="0" fontId="22" fillId="4" borderId="23" xfId="0" applyFont="1" applyFill="1" applyBorder="1" applyAlignment="1">
      <alignment vertical="center"/>
    </xf>
    <xf numFmtId="191" fontId="22" fillId="4" borderId="23" xfId="0" applyNumberFormat="1" applyFont="1" applyFill="1" applyBorder="1" applyAlignment="1">
      <alignment horizontal="center" vertical="center"/>
    </xf>
    <xf numFmtId="185" fontId="22" fillId="4" borderId="23" xfId="0" applyNumberFormat="1" applyFont="1" applyFill="1" applyBorder="1" applyAlignment="1">
      <alignment vertical="center"/>
    </xf>
    <xf numFmtId="185" fontId="22" fillId="4" borderId="23" xfId="0" applyNumberFormat="1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 wrapText="1"/>
    </xf>
    <xf numFmtId="193" fontId="22" fillId="4" borderId="23" xfId="0" applyNumberFormat="1" applyFont="1" applyFill="1" applyBorder="1" applyAlignment="1">
      <alignment vertical="center"/>
    </xf>
    <xf numFmtId="193" fontId="22" fillId="4" borderId="48" xfId="0" applyNumberFormat="1" applyFont="1" applyFill="1" applyBorder="1" applyAlignment="1">
      <alignment vertical="center"/>
    </xf>
    <xf numFmtId="193" fontId="22" fillId="4" borderId="49" xfId="0" applyNumberFormat="1" applyFont="1" applyFill="1" applyBorder="1" applyAlignment="1">
      <alignment vertical="center"/>
    </xf>
    <xf numFmtId="187" fontId="22" fillId="4" borderId="23" xfId="0" applyNumberFormat="1" applyFont="1" applyFill="1" applyBorder="1" applyAlignment="1">
      <alignment horizontal="center" vertical="center"/>
    </xf>
    <xf numFmtId="189" fontId="22" fillId="0" borderId="22" xfId="0" applyNumberFormat="1" applyFont="1" applyFill="1" applyBorder="1" applyAlignment="1">
      <alignment vertical="center"/>
    </xf>
    <xf numFmtId="189" fontId="22" fillId="21" borderId="21" xfId="0" applyNumberFormat="1" applyFont="1" applyFill="1" applyBorder="1" applyAlignment="1">
      <alignment vertical="center"/>
    </xf>
    <xf numFmtId="185" fontId="22" fillId="21" borderId="21" xfId="0" applyNumberFormat="1" applyFont="1" applyFill="1" applyBorder="1" applyAlignment="1">
      <alignment horizontal="center" vertical="center"/>
    </xf>
    <xf numFmtId="185" fontId="22" fillId="0" borderId="40" xfId="0" applyNumberFormat="1" applyFont="1" applyFill="1" applyBorder="1" applyAlignment="1">
      <alignment horizontal="center" vertical="center" shrinkToFit="1"/>
    </xf>
    <xf numFmtId="187" fontId="22" fillId="0" borderId="2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185" fontId="22" fillId="0" borderId="23" xfId="0" applyNumberFormat="1" applyFont="1" applyFill="1" applyBorder="1" applyAlignment="1">
      <alignment vertical="center"/>
    </xf>
    <xf numFmtId="186" fontId="22" fillId="0" borderId="48" xfId="0" applyNumberFormat="1" applyFont="1" applyFill="1" applyBorder="1" applyAlignment="1">
      <alignment vertical="center"/>
    </xf>
    <xf numFmtId="186" fontId="22" fillId="0" borderId="25" xfId="0" applyNumberFormat="1" applyFont="1" applyFill="1" applyBorder="1" applyAlignment="1">
      <alignment vertical="center"/>
    </xf>
    <xf numFmtId="186" fontId="22" fillId="0" borderId="46" xfId="0" applyNumberFormat="1" applyFont="1" applyFill="1" applyBorder="1" applyAlignment="1">
      <alignment vertical="center"/>
    </xf>
    <xf numFmtId="186" fontId="22" fillId="4" borderId="23" xfId="0" applyNumberFormat="1" applyFont="1" applyFill="1" applyBorder="1" applyAlignment="1">
      <alignment horizontal="center" vertical="center"/>
    </xf>
    <xf numFmtId="186" fontId="22" fillId="4" borderId="48" xfId="0" applyNumberFormat="1" applyFont="1" applyFill="1" applyBorder="1" applyAlignment="1">
      <alignment horizontal="center" vertical="center"/>
    </xf>
    <xf numFmtId="186" fontId="22" fillId="4" borderId="49" xfId="0" applyNumberFormat="1" applyFont="1" applyFill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91" fontId="22" fillId="0" borderId="21" xfId="0" applyNumberFormat="1" applyFont="1" applyBorder="1" applyAlignment="1">
      <alignment vertical="center"/>
    </xf>
    <xf numFmtId="189" fontId="22" fillId="0" borderId="21" xfId="0" applyNumberFormat="1" applyFont="1" applyBorder="1" applyAlignment="1">
      <alignment horizontal="center" vertical="center"/>
    </xf>
    <xf numFmtId="193" fontId="22" fillId="0" borderId="21" xfId="0" applyNumberFormat="1" applyFont="1" applyBorder="1" applyAlignment="1">
      <alignment vertical="center"/>
    </xf>
    <xf numFmtId="193" fontId="22" fillId="0" borderId="32" xfId="0" applyNumberFormat="1" applyFont="1" applyFill="1" applyBorder="1" applyAlignment="1">
      <alignment vertical="center"/>
    </xf>
    <xf numFmtId="193" fontId="22" fillId="0" borderId="58" xfId="0" applyNumberFormat="1" applyFont="1" applyFill="1" applyBorder="1" applyAlignment="1">
      <alignment vertical="center"/>
    </xf>
    <xf numFmtId="0" fontId="22" fillId="4" borderId="61" xfId="0" applyFont="1" applyFill="1" applyBorder="1" applyAlignment="1">
      <alignment vertical="center"/>
    </xf>
    <xf numFmtId="0" fontId="22" fillId="4" borderId="59" xfId="0" applyFont="1" applyFill="1" applyBorder="1" applyAlignment="1">
      <alignment vertical="center"/>
    </xf>
    <xf numFmtId="0" fontId="22" fillId="4" borderId="22" xfId="0" applyFont="1" applyFill="1" applyBorder="1" applyAlignment="1">
      <alignment vertical="center"/>
    </xf>
    <xf numFmtId="187" fontId="22" fillId="4" borderId="22" xfId="0" applyNumberFormat="1" applyFont="1" applyFill="1" applyBorder="1" applyAlignment="1">
      <alignment horizontal="center" vertical="center"/>
    </xf>
    <xf numFmtId="186" fontId="22" fillId="4" borderId="22" xfId="0" applyNumberFormat="1" applyFont="1" applyFill="1" applyBorder="1" applyAlignment="1">
      <alignment vertical="center"/>
    </xf>
    <xf numFmtId="186" fontId="22" fillId="4" borderId="22" xfId="0" applyNumberFormat="1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 wrapText="1"/>
    </xf>
    <xf numFmtId="193" fontId="22" fillId="4" borderId="22" xfId="0" applyNumberFormat="1" applyFont="1" applyFill="1" applyBorder="1" applyAlignment="1">
      <alignment vertical="center"/>
    </xf>
    <xf numFmtId="193" fontId="22" fillId="4" borderId="29" xfId="0" applyNumberFormat="1" applyFont="1" applyFill="1" applyBorder="1" applyAlignment="1">
      <alignment horizontal="center" vertical="center"/>
    </xf>
    <xf numFmtId="193" fontId="22" fillId="4" borderId="38" xfId="0" applyNumberFormat="1" applyFont="1" applyFill="1" applyBorder="1" applyAlignment="1">
      <alignment vertical="center"/>
    </xf>
    <xf numFmtId="189" fontId="22" fillId="0" borderId="21" xfId="0" applyNumberFormat="1" applyFont="1" applyFill="1" applyBorder="1" applyAlignment="1">
      <alignment vertical="center"/>
    </xf>
    <xf numFmtId="0" fontId="28" fillId="0" borderId="11" xfId="0" applyFont="1" applyBorder="1" applyAlignment="1">
      <alignment vertical="center"/>
    </xf>
    <xf numFmtId="191" fontId="22" fillId="0" borderId="11" xfId="0" applyNumberFormat="1" applyFont="1" applyBorder="1" applyAlignment="1">
      <alignment vertical="center"/>
    </xf>
    <xf numFmtId="186" fontId="22" fillId="0" borderId="21" xfId="0" applyNumberFormat="1" applyFont="1" applyBorder="1" applyAlignment="1">
      <alignment horizontal="center" vertical="center"/>
    </xf>
    <xf numFmtId="193" fontId="22" fillId="0" borderId="46" xfId="0" applyNumberFormat="1" applyFont="1" applyFill="1" applyBorder="1" applyAlignment="1">
      <alignment vertical="center"/>
    </xf>
    <xf numFmtId="193" fontId="22" fillId="0" borderId="47" xfId="0" applyNumberFormat="1" applyFont="1" applyFill="1" applyBorder="1" applyAlignment="1">
      <alignment vertical="center"/>
    </xf>
    <xf numFmtId="186" fontId="22" fillId="0" borderId="11" xfId="0" applyNumberFormat="1" applyFont="1" applyBorder="1" applyAlignment="1">
      <alignment horizontal="center" vertical="center"/>
    </xf>
    <xf numFmtId="186" fontId="22" fillId="4" borderId="23" xfId="0" applyNumberFormat="1" applyFont="1" applyFill="1" applyBorder="1" applyAlignment="1">
      <alignment vertical="center"/>
    </xf>
    <xf numFmtId="186" fontId="22" fillId="4" borderId="48" xfId="0" applyNumberFormat="1" applyFont="1" applyFill="1" applyBorder="1" applyAlignment="1">
      <alignment vertical="center"/>
    </xf>
    <xf numFmtId="186" fontId="22" fillId="4" borderId="49" xfId="0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 wrapText="1"/>
    </xf>
    <xf numFmtId="194" fontId="22" fillId="0" borderId="22" xfId="0" applyNumberFormat="1" applyFont="1" applyFill="1" applyBorder="1" applyAlignment="1">
      <alignment vertical="center"/>
    </xf>
    <xf numFmtId="186" fontId="22" fillId="0" borderId="22" xfId="0" applyNumberFormat="1" applyFont="1" applyFill="1" applyBorder="1" applyAlignment="1">
      <alignment vertical="center"/>
    </xf>
    <xf numFmtId="187" fontId="22" fillId="0" borderId="69" xfId="0" applyNumberFormat="1" applyFont="1" applyBorder="1" applyAlignment="1">
      <alignment vertical="center"/>
    </xf>
    <xf numFmtId="183" fontId="22" fillId="0" borderId="29" xfId="0" applyNumberFormat="1" applyFont="1" applyBorder="1" applyAlignment="1">
      <alignment vertical="center"/>
    </xf>
    <xf numFmtId="183" fontId="22" fillId="0" borderId="38" xfId="0" applyNumberFormat="1" applyFont="1" applyBorder="1" applyAlignment="1">
      <alignment vertical="center"/>
    </xf>
    <xf numFmtId="0" fontId="22" fillId="0" borderId="69" xfId="0" applyFont="1" applyBorder="1" applyAlignment="1">
      <alignment horizontal="center" vertical="center"/>
    </xf>
    <xf numFmtId="0" fontId="22" fillId="4" borderId="36" xfId="0" applyFont="1" applyFill="1" applyBorder="1" applyAlignment="1">
      <alignment vertical="center" shrinkToFit="1"/>
    </xf>
    <xf numFmtId="0" fontId="22" fillId="4" borderId="37" xfId="0" applyFont="1" applyFill="1" applyBorder="1" applyAlignment="1">
      <alignment vertical="center"/>
    </xf>
    <xf numFmtId="0" fontId="22" fillId="4" borderId="68" xfId="0" applyFont="1" applyFill="1" applyBorder="1" applyAlignment="1">
      <alignment vertical="center"/>
    </xf>
    <xf numFmtId="0" fontId="28" fillId="4" borderId="22" xfId="0" applyFont="1" applyFill="1" applyBorder="1" applyAlignment="1">
      <alignment vertical="center"/>
    </xf>
    <xf numFmtId="0" fontId="22" fillId="4" borderId="69" xfId="0" applyFont="1" applyFill="1" applyBorder="1" applyAlignment="1">
      <alignment vertical="center"/>
    </xf>
    <xf numFmtId="191" fontId="22" fillId="4" borderId="22" xfId="0" applyNumberFormat="1" applyFont="1" applyFill="1" applyBorder="1" applyAlignment="1">
      <alignment horizontal="center" vertical="center"/>
    </xf>
    <xf numFmtId="185" fontId="22" fillId="4" borderId="22" xfId="0" applyNumberFormat="1" applyFont="1" applyFill="1" applyBorder="1" applyAlignment="1">
      <alignment horizontal="center" vertical="center"/>
    </xf>
    <xf numFmtId="187" fontId="22" fillId="4" borderId="22" xfId="0" applyNumberFormat="1" applyFont="1" applyFill="1" applyBorder="1" applyAlignment="1">
      <alignment vertical="center"/>
    </xf>
    <xf numFmtId="187" fontId="22" fillId="4" borderId="29" xfId="0" applyNumberFormat="1" applyFont="1" applyFill="1" applyBorder="1" applyAlignment="1">
      <alignment vertical="center"/>
    </xf>
    <xf numFmtId="187" fontId="22" fillId="4" borderId="38" xfId="0" applyNumberFormat="1" applyFont="1" applyFill="1" applyBorder="1" applyAlignment="1">
      <alignment vertical="center"/>
    </xf>
    <xf numFmtId="0" fontId="22" fillId="0" borderId="62" xfId="0" applyFont="1" applyFill="1" applyBorder="1" applyAlignment="1">
      <alignment vertical="center" wrapText="1"/>
    </xf>
    <xf numFmtId="189" fontId="22" fillId="4" borderId="22" xfId="0" applyNumberFormat="1" applyFont="1" applyFill="1" applyBorder="1" applyAlignment="1">
      <alignment vertical="center"/>
    </xf>
    <xf numFmtId="180" fontId="22" fillId="0" borderId="22" xfId="0" applyNumberFormat="1" applyFont="1" applyBorder="1" applyAlignment="1">
      <alignment vertical="center"/>
    </xf>
    <xf numFmtId="178" fontId="22" fillId="0" borderId="22" xfId="0" applyNumberFormat="1" applyFont="1" applyFill="1" applyBorder="1" applyAlignment="1">
      <alignment horizontal="center" vertical="center"/>
    </xf>
    <xf numFmtId="186" fontId="22" fillId="0" borderId="0" xfId="62" applyNumberFormat="1" applyFont="1" applyFill="1">
      <alignment/>
      <protection/>
    </xf>
    <xf numFmtId="187" fontId="22" fillId="0" borderId="23" xfId="49" applyNumberFormat="1" applyFont="1" applyFill="1" applyBorder="1" applyAlignment="1">
      <alignment/>
    </xf>
    <xf numFmtId="187" fontId="22" fillId="0" borderId="28" xfId="49" applyNumberFormat="1" applyFont="1" applyFill="1" applyBorder="1" applyAlignment="1">
      <alignment/>
    </xf>
    <xf numFmtId="187" fontId="22" fillId="0" borderId="22" xfId="49" applyNumberFormat="1" applyFont="1" applyFill="1" applyBorder="1" applyAlignment="1">
      <alignment/>
    </xf>
    <xf numFmtId="186" fontId="22" fillId="0" borderId="48" xfId="0" applyNumberFormat="1" applyFont="1" applyFill="1" applyBorder="1" applyAlignment="1">
      <alignment horizontal="center" vertical="center"/>
    </xf>
    <xf numFmtId="186" fontId="22" fillId="0" borderId="70" xfId="0" applyNumberFormat="1" applyFont="1" applyFill="1" applyBorder="1" applyAlignment="1">
      <alignment vertical="center"/>
    </xf>
    <xf numFmtId="194" fontId="22" fillId="0" borderId="25" xfId="0" applyNumberFormat="1" applyFont="1" applyFill="1" applyBorder="1" applyAlignment="1">
      <alignment vertical="center"/>
    </xf>
    <xf numFmtId="186" fontId="22" fillId="0" borderId="41" xfId="0" applyNumberFormat="1" applyFont="1" applyFill="1" applyBorder="1" applyAlignment="1">
      <alignment vertical="center"/>
    </xf>
    <xf numFmtId="191" fontId="22" fillId="0" borderId="24" xfId="0" applyNumberFormat="1" applyFont="1" applyFill="1" applyBorder="1" applyAlignment="1">
      <alignment horizontal="right" vertical="center"/>
    </xf>
    <xf numFmtId="194" fontId="22" fillId="0" borderId="28" xfId="0" applyNumberFormat="1" applyFont="1" applyFill="1" applyBorder="1" applyAlignment="1">
      <alignment vertical="center"/>
    </xf>
    <xf numFmtId="186" fontId="22" fillId="0" borderId="37" xfId="0" applyNumberFormat="1" applyFont="1" applyFill="1" applyBorder="1" applyAlignment="1">
      <alignment vertical="center"/>
    </xf>
    <xf numFmtId="181" fontId="22" fillId="0" borderId="22" xfId="0" applyNumberFormat="1" applyFont="1" applyFill="1" applyBorder="1" applyAlignment="1">
      <alignment vertical="center"/>
    </xf>
    <xf numFmtId="186" fontId="22" fillId="0" borderId="46" xfId="0" applyNumberFormat="1" applyFont="1" applyFill="1" applyBorder="1" applyAlignment="1">
      <alignment horizontal="center" vertical="center"/>
    </xf>
    <xf numFmtId="186" fontId="22" fillId="0" borderId="25" xfId="0" applyNumberFormat="1" applyFont="1" applyFill="1" applyBorder="1" applyAlignment="1">
      <alignment horizontal="center" vertical="center"/>
    </xf>
    <xf numFmtId="193" fontId="22" fillId="0" borderId="48" xfId="0" applyNumberFormat="1" applyFont="1" applyFill="1" applyBorder="1" applyAlignment="1">
      <alignment horizontal="right" vertical="center"/>
    </xf>
    <xf numFmtId="191" fontId="22" fillId="0" borderId="24" xfId="0" applyNumberFormat="1" applyFont="1" applyFill="1" applyBorder="1" applyAlignment="1" quotePrefix="1">
      <alignment vertical="center"/>
    </xf>
    <xf numFmtId="187" fontId="22" fillId="0" borderId="24" xfId="0" applyNumberFormat="1" applyFont="1" applyFill="1" applyBorder="1" applyAlignment="1">
      <alignment horizontal="right" vertical="center"/>
    </xf>
    <xf numFmtId="193" fontId="22" fillId="0" borderId="25" xfId="0" applyNumberFormat="1" applyFont="1" applyFill="1" applyBorder="1" applyAlignment="1">
      <alignment horizontal="center" vertical="center"/>
    </xf>
    <xf numFmtId="193" fontId="22" fillId="0" borderId="18" xfId="0" applyNumberFormat="1" applyFont="1" applyFill="1" applyBorder="1" applyAlignment="1">
      <alignment vertical="center"/>
    </xf>
    <xf numFmtId="187" fontId="22" fillId="0" borderId="28" xfId="0" applyNumberFormat="1" applyFont="1" applyFill="1" applyBorder="1" applyAlignment="1">
      <alignment horizontal="right" vertical="center"/>
    </xf>
    <xf numFmtId="193" fontId="22" fillId="0" borderId="46" xfId="0" applyNumberFormat="1" applyFont="1" applyFill="1" applyBorder="1" applyAlignment="1">
      <alignment horizontal="center" vertical="center"/>
    </xf>
    <xf numFmtId="193" fontId="22" fillId="0" borderId="43" xfId="0" applyNumberFormat="1" applyFont="1" applyFill="1" applyBorder="1" applyAlignment="1">
      <alignment vertical="center"/>
    </xf>
    <xf numFmtId="187" fontId="22" fillId="0" borderId="22" xfId="0" applyNumberFormat="1" applyFont="1" applyFill="1" applyBorder="1" applyAlignment="1">
      <alignment horizontal="right" vertical="center"/>
    </xf>
    <xf numFmtId="193" fontId="22" fillId="0" borderId="29" xfId="0" applyNumberFormat="1" applyFont="1" applyFill="1" applyBorder="1" applyAlignment="1">
      <alignment horizontal="center" vertical="center"/>
    </xf>
    <xf numFmtId="193" fontId="22" fillId="0" borderId="37" xfId="0" applyNumberFormat="1" applyFont="1" applyFill="1" applyBorder="1" applyAlignment="1">
      <alignment vertical="center"/>
    </xf>
    <xf numFmtId="183" fontId="22" fillId="0" borderId="28" xfId="0" applyNumberFormat="1" applyFont="1" applyFill="1" applyBorder="1" applyAlignment="1">
      <alignment vertical="center"/>
    </xf>
    <xf numFmtId="0" fontId="22" fillId="21" borderId="17" xfId="0" applyFont="1" applyFill="1" applyBorder="1" applyAlignment="1">
      <alignment vertical="center"/>
    </xf>
    <xf numFmtId="187" fontId="22" fillId="21" borderId="24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2" fillId="0" borderId="45" xfId="0" applyFont="1" applyBorder="1" applyAlignment="1">
      <alignment vertical="center"/>
    </xf>
    <xf numFmtId="189" fontId="22" fillId="0" borderId="28" xfId="0" applyNumberFormat="1" applyFont="1" applyFill="1" applyBorder="1" applyAlignment="1">
      <alignment vertical="center"/>
    </xf>
    <xf numFmtId="191" fontId="22" fillId="0" borderId="21" xfId="0" applyNumberFormat="1" applyFont="1" applyFill="1" applyBorder="1" applyAlignment="1">
      <alignment vertical="center"/>
    </xf>
    <xf numFmtId="193" fontId="22" fillId="0" borderId="21" xfId="0" applyNumberFormat="1" applyFont="1" applyFill="1" applyBorder="1" applyAlignment="1">
      <alignment vertical="center"/>
    </xf>
    <xf numFmtId="194" fontId="22" fillId="0" borderId="21" xfId="0" applyNumberFormat="1" applyFont="1" applyFill="1" applyBorder="1" applyAlignment="1">
      <alignment vertical="center"/>
    </xf>
    <xf numFmtId="186" fontId="22" fillId="0" borderId="32" xfId="0" applyNumberFormat="1" applyFont="1" applyFill="1" applyBorder="1" applyAlignment="1">
      <alignment vertical="center"/>
    </xf>
    <xf numFmtId="186" fontId="22" fillId="0" borderId="57" xfId="0" applyNumberFormat="1" applyFont="1" applyFill="1" applyBorder="1" applyAlignment="1">
      <alignment vertical="center"/>
    </xf>
    <xf numFmtId="186" fontId="22" fillId="0" borderId="58" xfId="0" applyNumberFormat="1" applyFont="1" applyFill="1" applyBorder="1" applyAlignment="1">
      <alignment vertical="center"/>
    </xf>
    <xf numFmtId="181" fontId="22" fillId="0" borderId="21" xfId="0" applyNumberFormat="1" applyFont="1" applyFill="1" applyBorder="1" applyAlignment="1">
      <alignment vertical="center"/>
    </xf>
    <xf numFmtId="185" fontId="22" fillId="0" borderId="23" xfId="62" applyNumberFormat="1" applyFont="1" applyFill="1" applyBorder="1" applyAlignment="1">
      <alignment horizontal="center"/>
      <protection/>
    </xf>
    <xf numFmtId="189" fontId="22" fillId="0" borderId="23" xfId="0" applyNumberFormat="1" applyFont="1" applyFill="1" applyBorder="1" applyAlignment="1">
      <alignment vertical="center"/>
    </xf>
    <xf numFmtId="0" fontId="28" fillId="21" borderId="24" xfId="0" applyFont="1" applyFill="1" applyBorder="1" applyAlignment="1">
      <alignment vertical="center"/>
    </xf>
    <xf numFmtId="187" fontId="22" fillId="0" borderId="70" xfId="0" applyNumberFormat="1" applyFont="1" applyFill="1" applyBorder="1" applyAlignment="1">
      <alignment vertical="center"/>
    </xf>
    <xf numFmtId="187" fontId="22" fillId="0" borderId="41" xfId="0" applyNumberFormat="1" applyFont="1" applyFill="1" applyBorder="1" applyAlignment="1">
      <alignment vertical="center"/>
    </xf>
    <xf numFmtId="187" fontId="22" fillId="0" borderId="62" xfId="0" applyNumberFormat="1" applyFont="1" applyFill="1" applyBorder="1" applyAlignment="1">
      <alignment vertical="center"/>
    </xf>
    <xf numFmtId="187" fontId="22" fillId="0" borderId="52" xfId="0" applyNumberFormat="1" applyFont="1" applyFill="1" applyBorder="1" applyAlignment="1">
      <alignment vertical="center"/>
    </xf>
    <xf numFmtId="187" fontId="22" fillId="0" borderId="17" xfId="0" applyNumberFormat="1" applyFont="1" applyFill="1" applyBorder="1" applyAlignment="1">
      <alignment vertical="center"/>
    </xf>
    <xf numFmtId="187" fontId="22" fillId="0" borderId="42" xfId="0" applyNumberFormat="1" applyFont="1" applyFill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71" xfId="0" applyFont="1" applyFill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2" fillId="0" borderId="72" xfId="0" applyFont="1" applyFill="1" applyBorder="1" applyAlignment="1">
      <alignment vertical="center"/>
    </xf>
    <xf numFmtId="177" fontId="22" fillId="0" borderId="47" xfId="0" applyNumberFormat="1" applyFont="1" applyBorder="1" applyAlignment="1">
      <alignment vertical="center"/>
    </xf>
    <xf numFmtId="189" fontId="22" fillId="26" borderId="29" xfId="62" applyNumberFormat="1" applyFont="1" applyFill="1" applyBorder="1" applyAlignment="1">
      <alignment/>
      <protection/>
    </xf>
    <xf numFmtId="189" fontId="22" fillId="26" borderId="22" xfId="62" applyNumberFormat="1" applyFont="1" applyFill="1" applyBorder="1" applyAlignment="1">
      <alignment/>
      <protection/>
    </xf>
    <xf numFmtId="189" fontId="22" fillId="26" borderId="28" xfId="62" applyNumberFormat="1" applyFont="1" applyFill="1" applyBorder="1" applyAlignment="1">
      <alignment/>
      <protection/>
    </xf>
    <xf numFmtId="199" fontId="22" fillId="26" borderId="28" xfId="62" applyNumberFormat="1" applyFont="1" applyFill="1" applyBorder="1" applyAlignment="1">
      <alignment horizontal="right"/>
      <protection/>
    </xf>
    <xf numFmtId="199" fontId="22" fillId="26" borderId="22" xfId="62" applyNumberFormat="1" applyFont="1" applyFill="1" applyBorder="1" applyAlignment="1">
      <alignment horizontal="right"/>
      <protection/>
    </xf>
    <xf numFmtId="189" fontId="22" fillId="26" borderId="46" xfId="62" applyNumberFormat="1" applyFont="1" applyFill="1" applyBorder="1" applyAlignment="1">
      <alignment/>
      <protection/>
    </xf>
    <xf numFmtId="199" fontId="22" fillId="26" borderId="28" xfId="62" applyNumberFormat="1" applyFont="1" applyFill="1" applyBorder="1" applyAlignment="1">
      <alignment/>
      <protection/>
    </xf>
    <xf numFmtId="0" fontId="22" fillId="0" borderId="54" xfId="62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73" xfId="0" applyBorder="1" applyAlignment="1">
      <alignment vertical="center"/>
    </xf>
    <xf numFmtId="0" fontId="22" fillId="0" borderId="34" xfId="62" applyFont="1" applyBorder="1" applyAlignment="1">
      <alignment horizontal="center" vertical="center"/>
      <protection/>
    </xf>
    <xf numFmtId="0" fontId="0" fillId="0" borderId="66" xfId="0" applyBorder="1" applyAlignment="1">
      <alignment vertical="center"/>
    </xf>
    <xf numFmtId="0" fontId="0" fillId="0" borderId="50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5" xfId="62" applyFont="1" applyFill="1" applyBorder="1" applyAlignment="1">
      <alignment horizontal="center" vertical="center"/>
      <protection/>
    </xf>
    <xf numFmtId="0" fontId="22" fillId="2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wrapText="1" shrinkToFit="1"/>
    </xf>
    <xf numFmtId="0" fontId="22" fillId="8" borderId="21" xfId="0" applyFont="1" applyFill="1" applyBorder="1" applyAlignment="1">
      <alignment horizontal="center" vertical="center" shrinkToFit="1"/>
    </xf>
    <xf numFmtId="0" fontId="22" fillId="8" borderId="15" xfId="0" applyFont="1" applyFill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2" fillId="8" borderId="11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56" xfId="61" applyFont="1" applyFill="1" applyBorder="1" applyAlignment="1">
      <alignment horizontal="center" vertical="center"/>
      <protection/>
    </xf>
    <xf numFmtId="0" fontId="22" fillId="0" borderId="5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2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22" fillId="0" borderId="66" xfId="62" applyFont="1" applyBorder="1" applyAlignment="1">
      <alignment/>
      <protection/>
    </xf>
    <xf numFmtId="0" fontId="22" fillId="0" borderId="50" xfId="62" applyFont="1" applyBorder="1" applyAlignment="1">
      <alignment/>
      <protection/>
    </xf>
    <xf numFmtId="0" fontId="22" fillId="0" borderId="0" xfId="0" applyFont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187" fontId="22" fillId="24" borderId="14" xfId="0" applyNumberFormat="1" applyFont="1" applyFill="1" applyBorder="1" applyAlignment="1">
      <alignment vertical="center"/>
    </xf>
    <xf numFmtId="187" fontId="22" fillId="24" borderId="75" xfId="0" applyNumberFormat="1" applyFont="1" applyFill="1" applyBorder="1" applyAlignment="1">
      <alignment vertical="center"/>
    </xf>
    <xf numFmtId="187" fontId="22" fillId="24" borderId="38" xfId="0" applyNumberFormat="1" applyFont="1" applyFill="1" applyBorder="1" applyAlignment="1">
      <alignment vertical="center"/>
    </xf>
    <xf numFmtId="0" fontId="22" fillId="0" borderId="54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center" vertical="center"/>
    </xf>
    <xf numFmtId="189" fontId="22" fillId="24" borderId="15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78" fontId="22" fillId="0" borderId="23" xfId="0" applyNumberFormat="1" applyFont="1" applyBorder="1" applyAlignment="1">
      <alignment horizontal="center" vertical="center" wrapText="1"/>
    </xf>
    <xf numFmtId="178" fontId="22" fillId="0" borderId="28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191" fontId="22" fillId="24" borderId="26" xfId="0" applyNumberFormat="1" applyFont="1" applyFill="1" applyBorder="1" applyAlignment="1">
      <alignment vertical="center"/>
    </xf>
    <xf numFmtId="191" fontId="22" fillId="24" borderId="15" xfId="0" applyNumberFormat="1" applyFont="1" applyFill="1" applyBorder="1" applyAlignment="1">
      <alignment vertical="center"/>
    </xf>
    <xf numFmtId="176" fontId="22" fillId="0" borderId="21" xfId="0" applyNumberFormat="1" applyFont="1" applyBorder="1" applyAlignment="1">
      <alignment horizontal="center" vertical="center"/>
    </xf>
    <xf numFmtId="189" fontId="22" fillId="24" borderId="24" xfId="0" applyNumberFormat="1" applyFont="1" applyFill="1" applyBorder="1" applyAlignment="1">
      <alignment vertical="center"/>
    </xf>
    <xf numFmtId="189" fontId="0" fillId="24" borderId="24" xfId="0" applyNumberFormat="1" applyFont="1" applyFill="1" applyBorder="1" applyAlignment="1">
      <alignment vertical="center"/>
    </xf>
    <xf numFmtId="189" fontId="22" fillId="24" borderId="24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191" fontId="22" fillId="24" borderId="55" xfId="0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191" fontId="22" fillId="24" borderId="22" xfId="0" applyNumberFormat="1" applyFont="1" applyFill="1" applyBorder="1" applyAlignment="1">
      <alignment vertical="center"/>
    </xf>
    <xf numFmtId="189" fontId="22" fillId="24" borderId="26" xfId="0" applyNumberFormat="1" applyFont="1" applyFill="1" applyBorder="1" applyAlignment="1">
      <alignment vertical="center"/>
    </xf>
    <xf numFmtId="189" fontId="22" fillId="24" borderId="22" xfId="0" applyNumberFormat="1" applyFont="1" applyFill="1" applyBorder="1" applyAlignment="1">
      <alignment vertical="center"/>
    </xf>
    <xf numFmtId="0" fontId="22" fillId="24" borderId="26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91" fontId="22" fillId="24" borderId="11" xfId="0" applyNumberFormat="1" applyFont="1" applyFill="1" applyBorder="1" applyAlignment="1">
      <alignment vertical="center"/>
    </xf>
    <xf numFmtId="187" fontId="22" fillId="24" borderId="19" xfId="0" applyNumberFormat="1" applyFont="1" applyFill="1" applyBorder="1" applyAlignment="1">
      <alignment vertical="center"/>
    </xf>
    <xf numFmtId="0" fontId="22" fillId="24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89" fontId="22" fillId="24" borderId="26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189" fontId="22" fillId="24" borderId="11" xfId="0" applyNumberFormat="1" applyFont="1" applyFill="1" applyBorder="1" applyAlignment="1">
      <alignment vertical="center"/>
    </xf>
    <xf numFmtId="0" fontId="22" fillId="24" borderId="55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187" fontId="22" fillId="24" borderId="17" xfId="0" applyNumberFormat="1" applyFont="1" applyFill="1" applyBorder="1" applyAlignment="1">
      <alignment vertical="center"/>
    </xf>
    <xf numFmtId="191" fontId="0" fillId="0" borderId="11" xfId="0" applyNumberFormat="1" applyFont="1" applyBorder="1" applyAlignment="1">
      <alignment vertical="center"/>
    </xf>
    <xf numFmtId="191" fontId="22" fillId="0" borderId="23" xfId="0" applyNumberFormat="1" applyFont="1" applyBorder="1" applyAlignment="1">
      <alignment horizontal="center" vertical="center" wrapText="1"/>
    </xf>
    <xf numFmtId="191" fontId="22" fillId="0" borderId="28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22" fillId="0" borderId="7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4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14" fontId="22" fillId="0" borderId="21" xfId="0" applyNumberFormat="1" applyFont="1" applyBorder="1" applyAlignment="1">
      <alignment horizontal="center" vertical="center" wrapText="1"/>
    </xf>
    <xf numFmtId="191" fontId="0" fillId="24" borderId="11" xfId="0" applyNumberFormat="1" applyFont="1" applyFill="1" applyBorder="1" applyAlignment="1">
      <alignment vertical="center"/>
    </xf>
    <xf numFmtId="191" fontId="0" fillId="24" borderId="22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22" fillId="0" borderId="24" xfId="0" applyNumberFormat="1" applyFon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87" fontId="22" fillId="24" borderId="26" xfId="0" applyNumberFormat="1" applyFont="1" applyFill="1" applyBorder="1" applyAlignment="1">
      <alignment vertical="center"/>
    </xf>
    <xf numFmtId="187" fontId="0" fillId="24" borderId="11" xfId="0" applyNumberFormat="1" applyFont="1" applyFill="1" applyBorder="1" applyAlignment="1">
      <alignment vertical="center"/>
    </xf>
    <xf numFmtId="178" fontId="22" fillId="24" borderId="26" xfId="0" applyNumberFormat="1" applyFont="1" applyFill="1" applyBorder="1" applyAlignment="1">
      <alignment vertical="center"/>
    </xf>
    <xf numFmtId="178" fontId="22" fillId="24" borderId="11" xfId="0" applyNumberFormat="1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187" fontId="22" fillId="24" borderId="24" xfId="0" applyNumberFormat="1" applyFont="1" applyFill="1" applyBorder="1" applyAlignment="1">
      <alignment vertical="center"/>
    </xf>
    <xf numFmtId="187" fontId="0" fillId="0" borderId="24" xfId="0" applyNumberFormat="1" applyFont="1" applyBorder="1" applyAlignment="1">
      <alignment vertical="center"/>
    </xf>
    <xf numFmtId="187" fontId="22" fillId="24" borderId="61" xfId="0" applyNumberFormat="1" applyFont="1" applyFill="1" applyBorder="1" applyAlignment="1">
      <alignment vertical="center"/>
    </xf>
    <xf numFmtId="187" fontId="22" fillId="24" borderId="36" xfId="0" applyNumberFormat="1" applyFont="1" applyFill="1" applyBorder="1" applyAlignment="1">
      <alignment vertical="center"/>
    </xf>
    <xf numFmtId="187" fontId="22" fillId="24" borderId="59" xfId="0" applyNumberFormat="1" applyFont="1" applyFill="1" applyBorder="1" applyAlignment="1">
      <alignment vertical="center"/>
    </xf>
    <xf numFmtId="189" fontId="0" fillId="0" borderId="24" xfId="0" applyNumberFormat="1" applyFont="1" applyBorder="1" applyAlignment="1">
      <alignment vertical="center"/>
    </xf>
    <xf numFmtId="0" fontId="22" fillId="24" borderId="24" xfId="0" applyFont="1" applyFill="1" applyBorder="1" applyAlignment="1">
      <alignment horizontal="center" vertical="center"/>
    </xf>
    <xf numFmtId="187" fontId="22" fillId="24" borderId="55" xfId="0" applyNumberFormat="1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36" xfId="0" applyBorder="1" applyAlignment="1">
      <alignment vertical="center"/>
    </xf>
    <xf numFmtId="187" fontId="22" fillId="24" borderId="6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187" fontId="22" fillId="24" borderId="76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0" fillId="24" borderId="76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24" borderId="75" xfId="0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187" fontId="22" fillId="24" borderId="11" xfId="0" applyNumberFormat="1" applyFont="1" applyFill="1" applyBorder="1" applyAlignment="1">
      <alignment vertical="center"/>
    </xf>
    <xf numFmtId="187" fontId="0" fillId="0" borderId="11" xfId="0" applyNumberFormat="1" applyFont="1" applyBorder="1" applyAlignment="1">
      <alignment vertical="center"/>
    </xf>
    <xf numFmtId="187" fontId="0" fillId="0" borderId="22" xfId="0" applyNumberFormat="1" applyFont="1" applyBorder="1" applyAlignment="1">
      <alignment vertical="center"/>
    </xf>
    <xf numFmtId="0" fontId="22" fillId="0" borderId="7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185" fontId="22" fillId="24" borderId="24" xfId="0" applyNumberFormat="1" applyFont="1" applyFill="1" applyBorder="1" applyAlignment="1">
      <alignment vertical="center"/>
    </xf>
    <xf numFmtId="0" fontId="22" fillId="0" borderId="70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7" fontId="22" fillId="24" borderId="12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87" fontId="22" fillId="24" borderId="15" xfId="0" applyNumberFormat="1" applyFont="1" applyFill="1" applyBorder="1" applyAlignment="1">
      <alignment vertical="center"/>
    </xf>
    <xf numFmtId="189" fontId="22" fillId="24" borderId="15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191" fontId="0" fillId="0" borderId="22" xfId="0" applyNumberFormat="1" applyFont="1" applyBorder="1" applyAlignment="1">
      <alignment vertical="center"/>
    </xf>
    <xf numFmtId="0" fontId="22" fillId="0" borderId="34" xfId="0" applyNumberFormat="1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91" fontId="22" fillId="24" borderId="24" xfId="0" applyNumberFormat="1" applyFont="1" applyFill="1" applyBorder="1" applyAlignment="1">
      <alignment vertical="center"/>
    </xf>
    <xf numFmtId="191" fontId="0" fillId="0" borderId="24" xfId="0" applyNumberFormat="1" applyFont="1" applyBorder="1" applyAlignment="1">
      <alignment vertical="center"/>
    </xf>
    <xf numFmtId="0" fontId="22" fillId="0" borderId="60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191" fontId="22" fillId="0" borderId="26" xfId="0" applyNumberFormat="1" applyFont="1" applyBorder="1" applyAlignment="1">
      <alignment vertical="center"/>
    </xf>
    <xf numFmtId="191" fontId="0" fillId="0" borderId="21" xfId="0" applyNumberFormat="1" applyFont="1" applyBorder="1" applyAlignment="1">
      <alignment vertical="center"/>
    </xf>
    <xf numFmtId="0" fontId="22" fillId="0" borderId="75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186" fontId="22" fillId="0" borderId="2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91" fontId="22" fillId="0" borderId="26" xfId="0" applyNumberFormat="1" applyFont="1" applyBorder="1" applyAlignment="1">
      <alignment horizontal="center" vertical="center"/>
    </xf>
    <xf numFmtId="191" fontId="22" fillId="0" borderId="22" xfId="0" applyNumberFormat="1" applyFont="1" applyBorder="1" applyAlignment="1">
      <alignment horizontal="center" vertical="center"/>
    </xf>
    <xf numFmtId="0" fontId="22" fillId="0" borderId="76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15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2" fillId="0" borderId="15" xfId="0" applyFont="1" applyBorder="1" applyAlignment="1">
      <alignment horizontal="center" vertical="center" textRotation="255" shrinkToFit="1"/>
    </xf>
    <xf numFmtId="0" fontId="22" fillId="0" borderId="11" xfId="0" applyFont="1" applyBorder="1" applyAlignment="1">
      <alignment horizontal="center" vertical="center" textRotation="255" shrinkToFit="1"/>
    </xf>
    <xf numFmtId="0" fontId="22" fillId="0" borderId="21" xfId="0" applyFont="1" applyBorder="1" applyAlignment="1">
      <alignment horizontal="center" vertical="center" textRotation="255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8" xfId="61"/>
    <cellStyle name="標準_測定結果_H20_品川水質_2009.03修正2" xfId="62"/>
    <cellStyle name="標準_測定結果_H23_大船渡湾水質底泥調査20111.11.15" xfId="63"/>
    <cellStyle name="Followed Hyperlink" xfId="64"/>
    <cellStyle name="良い" xfId="65"/>
  </cellStyles>
  <dxfs count="2">
    <dxf>
      <fill>
        <patternFill>
          <bgColor indexed="5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65"/>
  <sheetViews>
    <sheetView tabSelected="1" view="pageBreakPreview" zoomScaleNormal="75" zoomScaleSheetLayoutView="100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9" sqref="D69"/>
    </sheetView>
  </sheetViews>
  <sheetFormatPr defaultColWidth="9.00390625" defaultRowHeight="15" customHeight="1" outlineLevelRow="1"/>
  <cols>
    <col min="1" max="1" width="15.625" style="113" customWidth="1"/>
    <col min="2" max="2" width="9.50390625" style="57" customWidth="1"/>
    <col min="3" max="4" width="11.625" style="57" customWidth="1"/>
    <col min="5" max="7" width="9.25390625" style="57" bestFit="1" customWidth="1"/>
    <col min="8" max="8" width="9.125" style="57" bestFit="1" customWidth="1"/>
    <col min="9" max="9" width="10.625" style="57" bestFit="1" customWidth="1"/>
    <col min="10" max="13" width="9.125" style="57" bestFit="1" customWidth="1"/>
    <col min="14" max="15" width="11.375" style="57" customWidth="1"/>
    <col min="16" max="16" width="11.375" style="112" customWidth="1"/>
    <col min="17" max="16384" width="9.00390625" style="57" customWidth="1"/>
  </cols>
  <sheetData>
    <row r="1" spans="1:2" ht="16.5" customHeight="1">
      <c r="A1" s="385" t="s">
        <v>224</v>
      </c>
      <c r="B1" s="310"/>
    </row>
    <row r="2" spans="1:16" ht="15" customHeight="1">
      <c r="A2" s="675" t="s">
        <v>3</v>
      </c>
      <c r="B2" s="676"/>
      <c r="C2" s="676"/>
      <c r="D2" s="677"/>
      <c r="E2" s="678" t="s">
        <v>726</v>
      </c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80"/>
    </row>
    <row r="3" spans="1:16" ht="15" customHeight="1">
      <c r="A3" s="63"/>
      <c r="B3" s="64"/>
      <c r="C3" s="681" t="s">
        <v>4</v>
      </c>
      <c r="D3" s="681" t="s">
        <v>5</v>
      </c>
      <c r="E3" s="683" t="s">
        <v>45</v>
      </c>
      <c r="F3" s="65" t="s">
        <v>46</v>
      </c>
      <c r="G3" s="65" t="s">
        <v>47</v>
      </c>
      <c r="H3" s="65" t="s">
        <v>48</v>
      </c>
      <c r="I3" s="66" t="s">
        <v>52</v>
      </c>
      <c r="J3" s="683" t="s">
        <v>53</v>
      </c>
      <c r="K3" s="65" t="s">
        <v>49</v>
      </c>
      <c r="L3" s="65" t="s">
        <v>50</v>
      </c>
      <c r="M3" s="65" t="s">
        <v>54</v>
      </c>
      <c r="N3" s="311" t="s">
        <v>20</v>
      </c>
      <c r="O3" s="65" t="s">
        <v>21</v>
      </c>
      <c r="P3" s="67" t="s">
        <v>22</v>
      </c>
    </row>
    <row r="4" spans="1:16" ht="15" customHeight="1">
      <c r="A4" s="68"/>
      <c r="B4" s="69"/>
      <c r="C4" s="682"/>
      <c r="D4" s="682"/>
      <c r="E4" s="682"/>
      <c r="F4" s="70" t="s">
        <v>55</v>
      </c>
      <c r="G4" s="70" t="s">
        <v>55</v>
      </c>
      <c r="H4" s="70" t="s">
        <v>55</v>
      </c>
      <c r="I4" s="70" t="s">
        <v>56</v>
      </c>
      <c r="J4" s="682"/>
      <c r="K4" s="70" t="s">
        <v>55</v>
      </c>
      <c r="L4" s="70" t="s">
        <v>55</v>
      </c>
      <c r="M4" s="70" t="s">
        <v>57</v>
      </c>
      <c r="N4" s="314" t="s">
        <v>758</v>
      </c>
      <c r="O4" s="71" t="s">
        <v>758</v>
      </c>
      <c r="P4" s="71" t="s">
        <v>758</v>
      </c>
    </row>
    <row r="5" spans="1:16" ht="15" customHeight="1">
      <c r="A5" s="684" t="s">
        <v>77</v>
      </c>
      <c r="B5" s="21" t="s">
        <v>59</v>
      </c>
      <c r="C5" s="686" t="s">
        <v>304</v>
      </c>
      <c r="D5" s="686" t="s">
        <v>305</v>
      </c>
      <c r="E5" s="72">
        <v>7.5</v>
      </c>
      <c r="F5" s="72">
        <v>2</v>
      </c>
      <c r="G5" s="72">
        <v>3.8</v>
      </c>
      <c r="H5" s="72">
        <v>13.1</v>
      </c>
      <c r="I5" s="91">
        <v>19.87</v>
      </c>
      <c r="J5" s="73">
        <v>0.1</v>
      </c>
      <c r="K5" s="47">
        <v>1.4</v>
      </c>
      <c r="L5" s="74">
        <v>3</v>
      </c>
      <c r="M5" s="47">
        <v>2.5</v>
      </c>
      <c r="N5" s="315">
        <v>0.066</v>
      </c>
      <c r="O5" s="37">
        <v>0.11</v>
      </c>
      <c r="P5" s="481">
        <v>0.0013</v>
      </c>
    </row>
    <row r="6" spans="1:16" ht="15" customHeight="1">
      <c r="A6" s="685"/>
      <c r="B6" s="20" t="s">
        <v>303</v>
      </c>
      <c r="C6" s="687"/>
      <c r="D6" s="687"/>
      <c r="E6" s="75">
        <v>7.5</v>
      </c>
      <c r="F6" s="75">
        <v>2.1</v>
      </c>
      <c r="G6" s="75">
        <v>4.2</v>
      </c>
      <c r="H6" s="75">
        <v>12.9</v>
      </c>
      <c r="I6" s="329">
        <v>20.2</v>
      </c>
      <c r="J6" s="76">
        <v>0.1</v>
      </c>
      <c r="K6" s="77">
        <v>1.4</v>
      </c>
      <c r="L6" s="78">
        <v>4</v>
      </c>
      <c r="M6" s="77">
        <v>2.4</v>
      </c>
      <c r="N6" s="316">
        <v>0.017</v>
      </c>
      <c r="O6" s="79">
        <v>0.036</v>
      </c>
      <c r="P6" s="482" t="s">
        <v>1</v>
      </c>
    </row>
    <row r="7" spans="1:16" ht="15" customHeight="1">
      <c r="A7" s="685"/>
      <c r="B7" s="25" t="s">
        <v>226</v>
      </c>
      <c r="C7" s="38" t="s">
        <v>310</v>
      </c>
      <c r="D7" s="38" t="s">
        <v>311</v>
      </c>
      <c r="E7" s="80">
        <v>7.5</v>
      </c>
      <c r="F7" s="80">
        <v>0.6</v>
      </c>
      <c r="G7" s="80">
        <v>2.3</v>
      </c>
      <c r="H7" s="80">
        <v>12.9</v>
      </c>
      <c r="I7" s="49">
        <v>10.41</v>
      </c>
      <c r="J7" s="81">
        <v>0.05</v>
      </c>
      <c r="K7" s="82">
        <v>0.6</v>
      </c>
      <c r="L7" s="83">
        <v>1</v>
      </c>
      <c r="M7" s="82">
        <v>0.8</v>
      </c>
      <c r="N7" s="316">
        <v>0.011</v>
      </c>
      <c r="O7" s="79">
        <v>0.02</v>
      </c>
      <c r="P7" s="482" t="s">
        <v>1</v>
      </c>
    </row>
    <row r="8" spans="1:16" ht="15" customHeight="1">
      <c r="A8" s="685"/>
      <c r="B8" s="25" t="s">
        <v>37</v>
      </c>
      <c r="C8" s="38" t="s">
        <v>306</v>
      </c>
      <c r="D8" s="38" t="s">
        <v>307</v>
      </c>
      <c r="E8" s="80">
        <v>8.1</v>
      </c>
      <c r="F8" s="80">
        <v>1.6</v>
      </c>
      <c r="G8" s="80">
        <v>3.7</v>
      </c>
      <c r="H8" s="80">
        <v>15</v>
      </c>
      <c r="I8" s="49">
        <v>21.6</v>
      </c>
      <c r="J8" s="81">
        <v>0.11</v>
      </c>
      <c r="K8" s="82">
        <v>1.4</v>
      </c>
      <c r="L8" s="83">
        <v>4</v>
      </c>
      <c r="M8" s="82">
        <v>2.5</v>
      </c>
      <c r="N8" s="316">
        <v>0.023</v>
      </c>
      <c r="O8" s="79">
        <v>0.039</v>
      </c>
      <c r="P8" s="482" t="s">
        <v>1</v>
      </c>
    </row>
    <row r="9" spans="1:16" ht="15" customHeight="1">
      <c r="A9" s="685"/>
      <c r="B9" s="25" t="s">
        <v>228</v>
      </c>
      <c r="C9" s="38" t="s">
        <v>308</v>
      </c>
      <c r="D9" s="38" t="s">
        <v>309</v>
      </c>
      <c r="E9" s="80">
        <v>8.2</v>
      </c>
      <c r="F9" s="80">
        <v>1.3</v>
      </c>
      <c r="G9" s="80">
        <v>3.6</v>
      </c>
      <c r="H9" s="80">
        <v>14.6</v>
      </c>
      <c r="I9" s="49">
        <v>20.1</v>
      </c>
      <c r="J9" s="81">
        <v>0.1</v>
      </c>
      <c r="K9" s="82">
        <v>1.3</v>
      </c>
      <c r="L9" s="83">
        <v>6</v>
      </c>
      <c r="M9" s="82">
        <v>3.2</v>
      </c>
      <c r="N9" s="316">
        <v>0.023</v>
      </c>
      <c r="O9" s="79">
        <v>0.041</v>
      </c>
      <c r="P9" s="482" t="s">
        <v>35</v>
      </c>
    </row>
    <row r="10" spans="1:16" ht="15" customHeight="1">
      <c r="A10" s="682"/>
      <c r="B10" s="25" t="s">
        <v>38</v>
      </c>
      <c r="C10" s="51" t="s">
        <v>312</v>
      </c>
      <c r="D10" s="51" t="s">
        <v>313</v>
      </c>
      <c r="E10" s="84">
        <v>8.6</v>
      </c>
      <c r="F10" s="84">
        <v>0.9</v>
      </c>
      <c r="G10" s="84">
        <v>3.5</v>
      </c>
      <c r="H10" s="84">
        <v>12.9</v>
      </c>
      <c r="I10" s="96">
        <v>10.89</v>
      </c>
      <c r="J10" s="86">
        <v>0.05</v>
      </c>
      <c r="K10" s="87">
        <v>1</v>
      </c>
      <c r="L10" s="88">
        <v>1</v>
      </c>
      <c r="M10" s="87">
        <v>0.9</v>
      </c>
      <c r="N10" s="490">
        <v>0.0056</v>
      </c>
      <c r="O10" s="386">
        <v>0.0093</v>
      </c>
      <c r="P10" s="110" t="s">
        <v>1</v>
      </c>
    </row>
    <row r="11" spans="1:16" ht="15" customHeight="1" outlineLevel="1">
      <c r="A11" s="688" t="s">
        <v>41</v>
      </c>
      <c r="B11" s="33" t="s">
        <v>230</v>
      </c>
      <c r="C11" s="33" t="s">
        <v>314</v>
      </c>
      <c r="D11" s="33" t="s">
        <v>315</v>
      </c>
      <c r="E11" s="72">
        <v>7.3</v>
      </c>
      <c r="F11" s="75">
        <v>0.7</v>
      </c>
      <c r="G11" s="72">
        <v>2</v>
      </c>
      <c r="H11" s="72">
        <v>12</v>
      </c>
      <c r="I11" s="47">
        <v>10.43</v>
      </c>
      <c r="J11" s="73">
        <v>0.05</v>
      </c>
      <c r="K11" s="47">
        <v>0.5</v>
      </c>
      <c r="L11" s="83" t="s">
        <v>61</v>
      </c>
      <c r="M11" s="47" t="s">
        <v>724</v>
      </c>
      <c r="N11" s="315">
        <v>0.02</v>
      </c>
      <c r="O11" s="97">
        <v>0.036</v>
      </c>
      <c r="P11" s="484" t="s">
        <v>35</v>
      </c>
    </row>
    <row r="12" spans="1:16" ht="15" customHeight="1" outlineLevel="1">
      <c r="A12" s="685"/>
      <c r="B12" s="44" t="s">
        <v>271</v>
      </c>
      <c r="C12" s="44" t="s">
        <v>316</v>
      </c>
      <c r="D12" s="44" t="s">
        <v>317</v>
      </c>
      <c r="E12" s="80">
        <v>7.3</v>
      </c>
      <c r="F12" s="80">
        <v>0.8</v>
      </c>
      <c r="G12" s="80">
        <v>3.3</v>
      </c>
      <c r="H12" s="80">
        <v>10.7</v>
      </c>
      <c r="I12" s="82">
        <v>9.04</v>
      </c>
      <c r="J12" s="81">
        <v>0.04</v>
      </c>
      <c r="K12" s="82">
        <v>1.2</v>
      </c>
      <c r="L12" s="83">
        <v>4</v>
      </c>
      <c r="M12" s="82">
        <v>0.2</v>
      </c>
      <c r="N12" s="316">
        <v>0.048</v>
      </c>
      <c r="O12" s="79">
        <v>0.079</v>
      </c>
      <c r="P12" s="482" t="s">
        <v>35</v>
      </c>
    </row>
    <row r="13" spans="1:16" ht="15" customHeight="1" outlineLevel="1">
      <c r="A13" s="685"/>
      <c r="B13" s="44" t="s">
        <v>272</v>
      </c>
      <c r="C13" s="44" t="s">
        <v>318</v>
      </c>
      <c r="D13" s="44" t="s">
        <v>319</v>
      </c>
      <c r="E13" s="80">
        <v>7.5</v>
      </c>
      <c r="F13" s="80">
        <v>0.9</v>
      </c>
      <c r="G13" s="80">
        <v>2.8</v>
      </c>
      <c r="H13" s="80">
        <v>12.2</v>
      </c>
      <c r="I13" s="82">
        <v>9.94</v>
      </c>
      <c r="J13" s="81">
        <v>0.05</v>
      </c>
      <c r="K13" s="82">
        <v>0.9</v>
      </c>
      <c r="L13" s="83" t="s">
        <v>61</v>
      </c>
      <c r="M13" s="82">
        <v>0.1</v>
      </c>
      <c r="N13" s="316">
        <v>0.066</v>
      </c>
      <c r="O13" s="48">
        <v>0.11</v>
      </c>
      <c r="P13" s="482" t="s">
        <v>35</v>
      </c>
    </row>
    <row r="14" spans="1:16" ht="15" customHeight="1" outlineLevel="1">
      <c r="A14" s="685"/>
      <c r="B14" s="44" t="s">
        <v>273</v>
      </c>
      <c r="C14" s="44" t="s">
        <v>320</v>
      </c>
      <c r="D14" s="44" t="s">
        <v>321</v>
      </c>
      <c r="E14" s="80">
        <v>7.6</v>
      </c>
      <c r="F14" s="80">
        <v>0.8</v>
      </c>
      <c r="G14" s="80">
        <v>3.7</v>
      </c>
      <c r="H14" s="80">
        <v>11.8</v>
      </c>
      <c r="I14" s="82">
        <v>10.15</v>
      </c>
      <c r="J14" s="81">
        <v>0.05</v>
      </c>
      <c r="K14" s="82">
        <v>1.2</v>
      </c>
      <c r="L14" s="83">
        <v>31</v>
      </c>
      <c r="M14" s="82">
        <v>40.2</v>
      </c>
      <c r="N14" s="316">
        <v>0.084</v>
      </c>
      <c r="O14" s="48">
        <v>0.14</v>
      </c>
      <c r="P14" s="485">
        <v>0.0011</v>
      </c>
    </row>
    <row r="15" spans="1:16" ht="15" customHeight="1" outlineLevel="1">
      <c r="A15" s="685"/>
      <c r="B15" s="44" t="s">
        <v>274</v>
      </c>
      <c r="C15" s="44" t="s">
        <v>322</v>
      </c>
      <c r="D15" s="44" t="s">
        <v>323</v>
      </c>
      <c r="E15" s="80">
        <v>7.6</v>
      </c>
      <c r="F15" s="80">
        <v>0.7</v>
      </c>
      <c r="G15" s="80">
        <v>3</v>
      </c>
      <c r="H15" s="80">
        <v>12.4</v>
      </c>
      <c r="I15" s="82">
        <v>9.41</v>
      </c>
      <c r="J15" s="81">
        <v>0.04</v>
      </c>
      <c r="K15" s="82">
        <v>0.8</v>
      </c>
      <c r="L15" s="83">
        <v>1</v>
      </c>
      <c r="M15" s="82">
        <v>0.1</v>
      </c>
      <c r="N15" s="316">
        <v>0.016</v>
      </c>
      <c r="O15" s="79">
        <v>0.028</v>
      </c>
      <c r="P15" s="482" t="s">
        <v>35</v>
      </c>
    </row>
    <row r="16" spans="1:16" ht="15" customHeight="1" outlineLevel="1">
      <c r="A16" s="682"/>
      <c r="B16" s="105" t="s">
        <v>275</v>
      </c>
      <c r="C16" s="39" t="s">
        <v>324</v>
      </c>
      <c r="D16" s="39" t="s">
        <v>325</v>
      </c>
      <c r="E16" s="84">
        <v>7.7</v>
      </c>
      <c r="F16" s="80">
        <v>0.8</v>
      </c>
      <c r="G16" s="84">
        <v>2.3</v>
      </c>
      <c r="H16" s="84">
        <v>12.2</v>
      </c>
      <c r="I16" s="87">
        <v>9.77</v>
      </c>
      <c r="J16" s="86">
        <v>0.05</v>
      </c>
      <c r="K16" s="87">
        <v>0.9</v>
      </c>
      <c r="L16" s="83" t="s">
        <v>61</v>
      </c>
      <c r="M16" s="87" t="s">
        <v>724</v>
      </c>
      <c r="N16" s="317">
        <v>0.022</v>
      </c>
      <c r="O16" s="89">
        <v>0.039</v>
      </c>
      <c r="P16" s="110" t="s">
        <v>35</v>
      </c>
    </row>
    <row r="17" spans="1:16" ht="15" customHeight="1">
      <c r="A17" s="688" t="s">
        <v>39</v>
      </c>
      <c r="B17" s="44" t="s">
        <v>232</v>
      </c>
      <c r="C17" s="44" t="s">
        <v>326</v>
      </c>
      <c r="D17" s="44" t="s">
        <v>327</v>
      </c>
      <c r="E17" s="90">
        <v>7.5</v>
      </c>
      <c r="F17" s="72" t="s">
        <v>60</v>
      </c>
      <c r="G17" s="90">
        <v>2.7</v>
      </c>
      <c r="H17" s="90">
        <v>12.3</v>
      </c>
      <c r="I17" s="47">
        <v>9.77</v>
      </c>
      <c r="J17" s="73">
        <v>0.05</v>
      </c>
      <c r="K17" s="47">
        <v>1</v>
      </c>
      <c r="L17" s="74" t="s">
        <v>61</v>
      </c>
      <c r="M17" s="47">
        <v>0.7</v>
      </c>
      <c r="N17" s="315">
        <v>0.041</v>
      </c>
      <c r="O17" s="97">
        <v>0.066</v>
      </c>
      <c r="P17" s="483">
        <v>0.0014</v>
      </c>
    </row>
    <row r="18" spans="1:16" ht="15" customHeight="1">
      <c r="A18" s="685"/>
      <c r="B18" s="38" t="s">
        <v>62</v>
      </c>
      <c r="C18" s="38" t="s">
        <v>328</v>
      </c>
      <c r="D18" s="38" t="s">
        <v>329</v>
      </c>
      <c r="E18" s="92">
        <v>7.2</v>
      </c>
      <c r="F18" s="80" t="s">
        <v>51</v>
      </c>
      <c r="G18" s="92">
        <v>2.6</v>
      </c>
      <c r="H18" s="92">
        <v>12</v>
      </c>
      <c r="I18" s="82">
        <v>11.58</v>
      </c>
      <c r="J18" s="81">
        <v>0.06</v>
      </c>
      <c r="K18" s="82">
        <v>1</v>
      </c>
      <c r="L18" s="83">
        <v>1</v>
      </c>
      <c r="M18" s="82">
        <v>0.8</v>
      </c>
      <c r="N18" s="316">
        <v>0.022</v>
      </c>
      <c r="O18" s="79">
        <v>0.04</v>
      </c>
      <c r="P18" s="482" t="s">
        <v>35</v>
      </c>
    </row>
    <row r="19" spans="1:16" ht="15" customHeight="1">
      <c r="A19" s="685"/>
      <c r="B19" s="38" t="s">
        <v>234</v>
      </c>
      <c r="C19" s="38" t="s">
        <v>330</v>
      </c>
      <c r="D19" s="38" t="s">
        <v>331</v>
      </c>
      <c r="E19" s="92">
        <v>7.1</v>
      </c>
      <c r="F19" s="80" t="s">
        <v>51</v>
      </c>
      <c r="G19" s="92">
        <v>2.8</v>
      </c>
      <c r="H19" s="92">
        <v>11.9</v>
      </c>
      <c r="I19" s="82">
        <v>12.34</v>
      </c>
      <c r="J19" s="81">
        <v>0.06</v>
      </c>
      <c r="K19" s="82">
        <v>0.9</v>
      </c>
      <c r="L19" s="83">
        <v>2</v>
      </c>
      <c r="M19" s="82">
        <v>1.4</v>
      </c>
      <c r="N19" s="316">
        <v>0.027</v>
      </c>
      <c r="O19" s="79">
        <v>0.045</v>
      </c>
      <c r="P19" s="482" t="s">
        <v>1</v>
      </c>
    </row>
    <row r="20" spans="1:16" ht="15" customHeight="1">
      <c r="A20" s="685"/>
      <c r="B20" s="38" t="s">
        <v>235</v>
      </c>
      <c r="C20" s="38" t="s">
        <v>332</v>
      </c>
      <c r="D20" s="38" t="s">
        <v>333</v>
      </c>
      <c r="E20" s="92">
        <v>7.4</v>
      </c>
      <c r="F20" s="80">
        <v>0.6</v>
      </c>
      <c r="G20" s="92">
        <v>2.8</v>
      </c>
      <c r="H20" s="92">
        <v>10.6</v>
      </c>
      <c r="I20" s="82">
        <v>9.77</v>
      </c>
      <c r="J20" s="81">
        <v>0.05</v>
      </c>
      <c r="K20" s="82">
        <v>0.9</v>
      </c>
      <c r="L20" s="83" t="s">
        <v>61</v>
      </c>
      <c r="M20" s="82">
        <v>0.8</v>
      </c>
      <c r="N20" s="316">
        <v>0.05</v>
      </c>
      <c r="O20" s="79">
        <v>0.08</v>
      </c>
      <c r="P20" s="482" t="s">
        <v>1</v>
      </c>
    </row>
    <row r="21" spans="1:16" ht="15" customHeight="1">
      <c r="A21" s="685"/>
      <c r="B21" s="51" t="s">
        <v>276</v>
      </c>
      <c r="C21" s="51" t="s">
        <v>334</v>
      </c>
      <c r="D21" s="51" t="s">
        <v>335</v>
      </c>
      <c r="E21" s="92">
        <v>7.4</v>
      </c>
      <c r="F21" s="80" t="s">
        <v>51</v>
      </c>
      <c r="G21" s="92">
        <v>2.6</v>
      </c>
      <c r="H21" s="92">
        <v>11.2</v>
      </c>
      <c r="I21" s="82">
        <v>9.8</v>
      </c>
      <c r="J21" s="81">
        <v>0.05</v>
      </c>
      <c r="K21" s="82">
        <v>0.9</v>
      </c>
      <c r="L21" s="83" t="s">
        <v>2</v>
      </c>
      <c r="M21" s="82">
        <v>0.8</v>
      </c>
      <c r="N21" s="316">
        <v>0.05</v>
      </c>
      <c r="O21" s="79">
        <v>0.086</v>
      </c>
      <c r="P21" s="482" t="s">
        <v>1</v>
      </c>
    </row>
    <row r="22" spans="1:16" ht="15" customHeight="1">
      <c r="A22" s="682"/>
      <c r="B22" s="39" t="s">
        <v>236</v>
      </c>
      <c r="C22" s="39" t="s">
        <v>336</v>
      </c>
      <c r="D22" s="39" t="s">
        <v>337</v>
      </c>
      <c r="E22" s="94">
        <v>7.5</v>
      </c>
      <c r="F22" s="84" t="s">
        <v>51</v>
      </c>
      <c r="G22" s="94">
        <v>3.1</v>
      </c>
      <c r="H22" s="94">
        <v>11.8</v>
      </c>
      <c r="I22" s="87">
        <v>8.75</v>
      </c>
      <c r="J22" s="86">
        <v>0.04</v>
      </c>
      <c r="K22" s="87">
        <v>1.1</v>
      </c>
      <c r="L22" s="88" t="s">
        <v>2</v>
      </c>
      <c r="M22" s="87">
        <v>0.8</v>
      </c>
      <c r="N22" s="317">
        <v>0.078</v>
      </c>
      <c r="O22" s="85">
        <v>0.13</v>
      </c>
      <c r="P22" s="110" t="s">
        <v>1</v>
      </c>
    </row>
    <row r="23" spans="1:16" ht="15" customHeight="1">
      <c r="A23" s="688" t="s">
        <v>36</v>
      </c>
      <c r="B23" s="33" t="s">
        <v>242</v>
      </c>
      <c r="C23" s="33" t="s">
        <v>338</v>
      </c>
      <c r="D23" s="33" t="s">
        <v>339</v>
      </c>
      <c r="E23" s="90">
        <v>7.4</v>
      </c>
      <c r="F23" s="72" t="s">
        <v>51</v>
      </c>
      <c r="G23" s="90">
        <v>4</v>
      </c>
      <c r="H23" s="90">
        <v>12.5</v>
      </c>
      <c r="I23" s="91">
        <v>7.28</v>
      </c>
      <c r="J23" s="73">
        <v>0.03</v>
      </c>
      <c r="K23" s="91">
        <v>0.8</v>
      </c>
      <c r="L23" s="74">
        <v>2</v>
      </c>
      <c r="M23" s="91">
        <v>0.7</v>
      </c>
      <c r="N23" s="315">
        <v>0.083</v>
      </c>
      <c r="O23" s="37">
        <v>0.14</v>
      </c>
      <c r="P23" s="481">
        <v>0.0029</v>
      </c>
    </row>
    <row r="24" spans="1:16" ht="15" customHeight="1">
      <c r="A24" s="685"/>
      <c r="B24" s="38" t="s">
        <v>243</v>
      </c>
      <c r="C24" s="38" t="s">
        <v>340</v>
      </c>
      <c r="D24" s="38" t="s">
        <v>341</v>
      </c>
      <c r="E24" s="92">
        <v>7.3</v>
      </c>
      <c r="F24" s="80" t="s">
        <v>51</v>
      </c>
      <c r="G24" s="92">
        <v>4.7</v>
      </c>
      <c r="H24" s="92">
        <v>12.5</v>
      </c>
      <c r="I24" s="49">
        <v>7.65</v>
      </c>
      <c r="J24" s="81">
        <v>0.04</v>
      </c>
      <c r="K24" s="49">
        <v>1.1</v>
      </c>
      <c r="L24" s="83">
        <v>1</v>
      </c>
      <c r="M24" s="49">
        <v>1.3</v>
      </c>
      <c r="N24" s="319">
        <v>0.11</v>
      </c>
      <c r="O24" s="48">
        <v>0.19</v>
      </c>
      <c r="P24" s="482" t="s">
        <v>1</v>
      </c>
    </row>
    <row r="25" spans="1:16" ht="15" customHeight="1">
      <c r="A25" s="685"/>
      <c r="B25" s="38" t="s">
        <v>277</v>
      </c>
      <c r="C25" s="38" t="s">
        <v>342</v>
      </c>
      <c r="D25" s="38" t="s">
        <v>343</v>
      </c>
      <c r="E25" s="92">
        <v>7.4</v>
      </c>
      <c r="F25" s="80" t="s">
        <v>51</v>
      </c>
      <c r="G25" s="92">
        <v>4.4</v>
      </c>
      <c r="H25" s="92">
        <v>12.4</v>
      </c>
      <c r="I25" s="49">
        <v>7.68</v>
      </c>
      <c r="J25" s="81">
        <v>0.04</v>
      </c>
      <c r="K25" s="49">
        <v>1.4</v>
      </c>
      <c r="L25" s="83" t="s">
        <v>61</v>
      </c>
      <c r="M25" s="49">
        <v>1.2</v>
      </c>
      <c r="N25" s="316">
        <v>0.096</v>
      </c>
      <c r="O25" s="48">
        <v>0.16</v>
      </c>
      <c r="P25" s="482" t="s">
        <v>1</v>
      </c>
    </row>
    <row r="26" spans="1:16" ht="15" customHeight="1">
      <c r="A26" s="685"/>
      <c r="B26" s="38" t="s">
        <v>244</v>
      </c>
      <c r="C26" s="38" t="s">
        <v>344</v>
      </c>
      <c r="D26" s="38" t="s">
        <v>345</v>
      </c>
      <c r="E26" s="92">
        <v>7.3</v>
      </c>
      <c r="F26" s="80">
        <v>1.2</v>
      </c>
      <c r="G26" s="92">
        <v>3.6</v>
      </c>
      <c r="H26" s="92">
        <v>11.3</v>
      </c>
      <c r="I26" s="49">
        <v>9.84</v>
      </c>
      <c r="J26" s="81">
        <v>0.05</v>
      </c>
      <c r="K26" s="49">
        <v>1.3</v>
      </c>
      <c r="L26" s="83">
        <v>5</v>
      </c>
      <c r="M26" s="49">
        <v>1.3</v>
      </c>
      <c r="N26" s="316">
        <v>0.097</v>
      </c>
      <c r="O26" s="48">
        <v>0.16</v>
      </c>
      <c r="P26" s="482" t="s">
        <v>35</v>
      </c>
    </row>
    <row r="27" spans="1:16" ht="15" customHeight="1">
      <c r="A27" s="685"/>
      <c r="B27" s="38" t="s">
        <v>245</v>
      </c>
      <c r="C27" s="38" t="s">
        <v>346</v>
      </c>
      <c r="D27" s="38" t="s">
        <v>347</v>
      </c>
      <c r="E27" s="92">
        <v>7.5</v>
      </c>
      <c r="F27" s="80" t="s">
        <v>51</v>
      </c>
      <c r="G27" s="92">
        <v>4.3</v>
      </c>
      <c r="H27" s="92">
        <v>12.4</v>
      </c>
      <c r="I27" s="49">
        <v>8.05</v>
      </c>
      <c r="J27" s="81">
        <v>0.04</v>
      </c>
      <c r="K27" s="49">
        <v>1.1</v>
      </c>
      <c r="L27" s="83">
        <v>2</v>
      </c>
      <c r="M27" s="49">
        <v>1.1</v>
      </c>
      <c r="N27" s="316">
        <v>0.089</v>
      </c>
      <c r="O27" s="48">
        <v>0.15</v>
      </c>
      <c r="P27" s="482" t="s">
        <v>1</v>
      </c>
    </row>
    <row r="28" spans="1:16" ht="15" customHeight="1">
      <c r="A28" s="682"/>
      <c r="B28" s="39" t="s">
        <v>246</v>
      </c>
      <c r="C28" s="39" t="s">
        <v>348</v>
      </c>
      <c r="D28" s="39" t="s">
        <v>349</v>
      </c>
      <c r="E28" s="94">
        <v>7.5</v>
      </c>
      <c r="F28" s="80" t="s">
        <v>51</v>
      </c>
      <c r="G28" s="94">
        <v>2.7</v>
      </c>
      <c r="H28" s="94">
        <v>13</v>
      </c>
      <c r="I28" s="96">
        <v>7.33</v>
      </c>
      <c r="J28" s="86">
        <v>0.03</v>
      </c>
      <c r="K28" s="96">
        <v>1.1</v>
      </c>
      <c r="L28" s="88" t="s">
        <v>61</v>
      </c>
      <c r="M28" s="96">
        <v>0.7</v>
      </c>
      <c r="N28" s="317">
        <v>0.081</v>
      </c>
      <c r="O28" s="85">
        <v>0.14</v>
      </c>
      <c r="P28" s="110" t="s">
        <v>1</v>
      </c>
    </row>
    <row r="29" spans="1:16" ht="15" customHeight="1" outlineLevel="1">
      <c r="A29" s="688" t="s">
        <v>40</v>
      </c>
      <c r="B29" s="44" t="s">
        <v>247</v>
      </c>
      <c r="C29" s="44" t="s">
        <v>350</v>
      </c>
      <c r="D29" s="44" t="s">
        <v>351</v>
      </c>
      <c r="E29" s="72">
        <v>7.4</v>
      </c>
      <c r="F29" s="98">
        <v>0.5</v>
      </c>
      <c r="G29" s="72">
        <v>2.4</v>
      </c>
      <c r="H29" s="72">
        <v>12.3</v>
      </c>
      <c r="I29" s="47">
        <v>6.28</v>
      </c>
      <c r="J29" s="73">
        <v>0.03</v>
      </c>
      <c r="K29" s="47">
        <v>0.7</v>
      </c>
      <c r="L29" s="74" t="s">
        <v>2</v>
      </c>
      <c r="M29" s="47">
        <v>0.6</v>
      </c>
      <c r="N29" s="318">
        <v>0.21</v>
      </c>
      <c r="O29" s="37">
        <v>0.36</v>
      </c>
      <c r="P29" s="484" t="s">
        <v>35</v>
      </c>
    </row>
    <row r="30" spans="1:16" ht="15" customHeight="1" outlineLevel="1">
      <c r="A30" s="685"/>
      <c r="B30" s="38" t="s">
        <v>248</v>
      </c>
      <c r="C30" s="38" t="s">
        <v>352</v>
      </c>
      <c r="D30" s="38" t="s">
        <v>353</v>
      </c>
      <c r="E30" s="80">
        <v>7.1</v>
      </c>
      <c r="F30" s="80" t="s">
        <v>51</v>
      </c>
      <c r="G30" s="80">
        <v>2.7</v>
      </c>
      <c r="H30" s="80">
        <v>11.7</v>
      </c>
      <c r="I30" s="82">
        <v>7.1</v>
      </c>
      <c r="J30" s="81">
        <v>0.03</v>
      </c>
      <c r="K30" s="82">
        <v>0.6</v>
      </c>
      <c r="L30" s="83" t="s">
        <v>2</v>
      </c>
      <c r="M30" s="82">
        <v>0.4</v>
      </c>
      <c r="N30" s="319">
        <v>0.17</v>
      </c>
      <c r="O30" s="48">
        <v>0.29</v>
      </c>
      <c r="P30" s="485">
        <v>0.0048</v>
      </c>
    </row>
    <row r="31" spans="1:16" ht="15" customHeight="1" outlineLevel="1">
      <c r="A31" s="685"/>
      <c r="B31" s="38" t="s">
        <v>249</v>
      </c>
      <c r="C31" s="38" t="s">
        <v>354</v>
      </c>
      <c r="D31" s="38" t="s">
        <v>355</v>
      </c>
      <c r="E31" s="80">
        <v>7.4</v>
      </c>
      <c r="F31" s="80" t="s">
        <v>51</v>
      </c>
      <c r="G31" s="80">
        <v>1.7</v>
      </c>
      <c r="H31" s="80">
        <v>12</v>
      </c>
      <c r="I31" s="82">
        <v>7.23</v>
      </c>
      <c r="J31" s="81">
        <v>0.03</v>
      </c>
      <c r="K31" s="82">
        <v>0.6</v>
      </c>
      <c r="L31" s="83" t="s">
        <v>2</v>
      </c>
      <c r="M31" s="82">
        <v>0.3</v>
      </c>
      <c r="N31" s="319">
        <v>0.21</v>
      </c>
      <c r="O31" s="48">
        <v>0.36</v>
      </c>
      <c r="P31" s="482" t="s">
        <v>35</v>
      </c>
    </row>
    <row r="32" spans="1:16" ht="15" customHeight="1" outlineLevel="1">
      <c r="A32" s="685"/>
      <c r="B32" s="38" t="s">
        <v>250</v>
      </c>
      <c r="C32" s="38" t="s">
        <v>356</v>
      </c>
      <c r="D32" s="38" t="s">
        <v>357</v>
      </c>
      <c r="E32" s="80">
        <v>6.7</v>
      </c>
      <c r="F32" s="80" t="s">
        <v>51</v>
      </c>
      <c r="G32" s="80">
        <v>1.2</v>
      </c>
      <c r="H32" s="80">
        <v>9.7</v>
      </c>
      <c r="I32" s="82">
        <v>7.81</v>
      </c>
      <c r="J32" s="81">
        <v>0.04</v>
      </c>
      <c r="K32" s="82">
        <v>0.3</v>
      </c>
      <c r="L32" s="83" t="s">
        <v>61</v>
      </c>
      <c r="M32" s="82">
        <v>0.2</v>
      </c>
      <c r="N32" s="316">
        <v>0.093</v>
      </c>
      <c r="O32" s="48">
        <v>0.16</v>
      </c>
      <c r="P32" s="482" t="s">
        <v>35</v>
      </c>
    </row>
    <row r="33" spans="1:16" ht="15" customHeight="1" outlineLevel="1">
      <c r="A33" s="685"/>
      <c r="B33" s="38" t="s">
        <v>251</v>
      </c>
      <c r="C33" s="38" t="s">
        <v>358</v>
      </c>
      <c r="D33" s="38" t="s">
        <v>359</v>
      </c>
      <c r="E33" s="80">
        <v>7</v>
      </c>
      <c r="F33" s="80">
        <v>0.6</v>
      </c>
      <c r="G33" s="80">
        <v>1.9</v>
      </c>
      <c r="H33" s="80">
        <v>10.6</v>
      </c>
      <c r="I33" s="82">
        <v>8.93</v>
      </c>
      <c r="J33" s="81">
        <v>0.04</v>
      </c>
      <c r="K33" s="82">
        <v>0.6</v>
      </c>
      <c r="L33" s="83">
        <v>2</v>
      </c>
      <c r="M33" s="82">
        <v>1.5</v>
      </c>
      <c r="N33" s="319">
        <v>0.16</v>
      </c>
      <c r="O33" s="48">
        <v>0.29</v>
      </c>
      <c r="P33" s="482" t="s">
        <v>35</v>
      </c>
    </row>
    <row r="34" spans="1:16" ht="15" customHeight="1" outlineLevel="1">
      <c r="A34" s="682"/>
      <c r="B34" s="39" t="s">
        <v>278</v>
      </c>
      <c r="C34" s="39" t="s">
        <v>360</v>
      </c>
      <c r="D34" s="39" t="s">
        <v>361</v>
      </c>
      <c r="E34" s="84">
        <v>7</v>
      </c>
      <c r="F34" s="84">
        <v>0.6</v>
      </c>
      <c r="G34" s="84">
        <v>1.9</v>
      </c>
      <c r="H34" s="84">
        <v>11.1</v>
      </c>
      <c r="I34" s="616">
        <v>419</v>
      </c>
      <c r="J34" s="86">
        <v>2.06</v>
      </c>
      <c r="K34" s="87">
        <v>1</v>
      </c>
      <c r="L34" s="88">
        <v>3</v>
      </c>
      <c r="M34" s="87">
        <v>2.5</v>
      </c>
      <c r="N34" s="320">
        <v>0.14</v>
      </c>
      <c r="O34" s="85">
        <v>0.25</v>
      </c>
      <c r="P34" s="110" t="s">
        <v>35</v>
      </c>
    </row>
    <row r="35" spans="1:16" ht="15" customHeight="1">
      <c r="A35" s="689" t="s">
        <v>743</v>
      </c>
      <c r="B35" s="33" t="s">
        <v>290</v>
      </c>
      <c r="C35" s="686" t="s">
        <v>362</v>
      </c>
      <c r="D35" s="686" t="s">
        <v>363</v>
      </c>
      <c r="E35" s="90">
        <v>7.2</v>
      </c>
      <c r="F35" s="72" t="s">
        <v>51</v>
      </c>
      <c r="G35" s="90">
        <v>3.5</v>
      </c>
      <c r="H35" s="90">
        <v>10.4</v>
      </c>
      <c r="I35" s="91">
        <v>7.03</v>
      </c>
      <c r="J35" s="106">
        <v>0.04</v>
      </c>
      <c r="K35" s="91">
        <v>1.5</v>
      </c>
      <c r="L35" s="107">
        <v>2</v>
      </c>
      <c r="M35" s="91">
        <v>1.4</v>
      </c>
      <c r="N35" s="315">
        <v>0.064</v>
      </c>
      <c r="O35" s="37">
        <v>0.11</v>
      </c>
      <c r="P35" s="484" t="s">
        <v>35</v>
      </c>
    </row>
    <row r="36" spans="1:16" ht="15" customHeight="1">
      <c r="A36" s="685"/>
      <c r="B36" s="44" t="s">
        <v>291</v>
      </c>
      <c r="C36" s="687"/>
      <c r="D36" s="687"/>
      <c r="E36" s="92">
        <v>7.3</v>
      </c>
      <c r="F36" s="80" t="s">
        <v>51</v>
      </c>
      <c r="G36" s="92">
        <v>3.8</v>
      </c>
      <c r="H36" s="92">
        <v>10.4</v>
      </c>
      <c r="I36" s="49">
        <v>7.11</v>
      </c>
      <c r="J36" s="93">
        <v>0.03</v>
      </c>
      <c r="K36" s="49">
        <v>1.5</v>
      </c>
      <c r="L36" s="99">
        <v>2</v>
      </c>
      <c r="M36" s="49">
        <v>1.6</v>
      </c>
      <c r="N36" s="316">
        <v>0.07</v>
      </c>
      <c r="O36" s="48">
        <v>0.12</v>
      </c>
      <c r="P36" s="486">
        <v>0.0025</v>
      </c>
    </row>
    <row r="37" spans="1:16" ht="15" customHeight="1">
      <c r="A37" s="685"/>
      <c r="B37" s="38" t="s">
        <v>293</v>
      </c>
      <c r="C37" s="690" t="s">
        <v>364</v>
      </c>
      <c r="D37" s="690" t="s">
        <v>365</v>
      </c>
      <c r="E37" s="80">
        <v>7.3</v>
      </c>
      <c r="F37" s="80">
        <v>0.6</v>
      </c>
      <c r="G37" s="80">
        <v>3.8</v>
      </c>
      <c r="H37" s="80">
        <v>9.8</v>
      </c>
      <c r="I37" s="82">
        <v>8.98</v>
      </c>
      <c r="J37" s="81">
        <v>0.04</v>
      </c>
      <c r="K37" s="82">
        <v>1.6</v>
      </c>
      <c r="L37" s="83">
        <v>2</v>
      </c>
      <c r="M37" s="82">
        <v>1.5</v>
      </c>
      <c r="N37" s="316">
        <v>0.069</v>
      </c>
      <c r="O37" s="48">
        <v>0.12</v>
      </c>
      <c r="P37" s="482" t="s">
        <v>1</v>
      </c>
    </row>
    <row r="38" spans="1:16" ht="15" customHeight="1">
      <c r="A38" s="685"/>
      <c r="B38" s="38" t="s">
        <v>292</v>
      </c>
      <c r="C38" s="687"/>
      <c r="D38" s="687"/>
      <c r="E38" s="80">
        <v>7.3</v>
      </c>
      <c r="F38" s="80" t="s">
        <v>51</v>
      </c>
      <c r="G38" s="80">
        <v>4.1</v>
      </c>
      <c r="H38" s="80">
        <v>10</v>
      </c>
      <c r="I38" s="82">
        <v>7.64</v>
      </c>
      <c r="J38" s="81">
        <v>0.04</v>
      </c>
      <c r="K38" s="82">
        <v>1.7</v>
      </c>
      <c r="L38" s="83">
        <v>2</v>
      </c>
      <c r="M38" s="82">
        <v>1.6</v>
      </c>
      <c r="N38" s="316">
        <v>0.073</v>
      </c>
      <c r="O38" s="48">
        <v>0.13</v>
      </c>
      <c r="P38" s="482" t="s">
        <v>1</v>
      </c>
    </row>
    <row r="39" spans="1:16" ht="15" customHeight="1">
      <c r="A39" s="685"/>
      <c r="B39" s="38" t="s">
        <v>294</v>
      </c>
      <c r="C39" s="690" t="s">
        <v>366</v>
      </c>
      <c r="D39" s="690" t="s">
        <v>367</v>
      </c>
      <c r="E39" s="100">
        <v>7.4</v>
      </c>
      <c r="F39" s="100" t="s">
        <v>51</v>
      </c>
      <c r="G39" s="100">
        <v>3.9</v>
      </c>
      <c r="H39" s="100">
        <v>10.3</v>
      </c>
      <c r="I39" s="102">
        <v>7.14</v>
      </c>
      <c r="J39" s="101">
        <v>0.03</v>
      </c>
      <c r="K39" s="102">
        <v>1.6</v>
      </c>
      <c r="L39" s="103">
        <v>2</v>
      </c>
      <c r="M39" s="102">
        <v>1.6</v>
      </c>
      <c r="N39" s="322">
        <v>0.091</v>
      </c>
      <c r="O39" s="108">
        <v>0.16</v>
      </c>
      <c r="P39" s="487" t="s">
        <v>1</v>
      </c>
    </row>
    <row r="40" spans="1:16" ht="15" customHeight="1">
      <c r="A40" s="682"/>
      <c r="B40" s="39" t="s">
        <v>295</v>
      </c>
      <c r="C40" s="691"/>
      <c r="D40" s="691"/>
      <c r="E40" s="84">
        <v>7.4</v>
      </c>
      <c r="F40" s="84" t="s">
        <v>60</v>
      </c>
      <c r="G40" s="84">
        <v>3.6</v>
      </c>
      <c r="H40" s="84">
        <v>9.7</v>
      </c>
      <c r="I40" s="87">
        <v>7.15</v>
      </c>
      <c r="J40" s="86">
        <v>0.03</v>
      </c>
      <c r="K40" s="87">
        <v>1.5</v>
      </c>
      <c r="L40" s="88">
        <v>2</v>
      </c>
      <c r="M40" s="87">
        <v>1.9</v>
      </c>
      <c r="N40" s="317">
        <v>0.092</v>
      </c>
      <c r="O40" s="85">
        <v>0.16</v>
      </c>
      <c r="P40" s="110" t="s">
        <v>1</v>
      </c>
    </row>
    <row r="41" spans="1:16" ht="15" customHeight="1">
      <c r="A41" s="692" t="s">
        <v>42</v>
      </c>
      <c r="B41" s="33" t="s">
        <v>279</v>
      </c>
      <c r="C41" s="686" t="s">
        <v>368</v>
      </c>
      <c r="D41" s="686" t="s">
        <v>369</v>
      </c>
      <c r="E41" s="72">
        <v>7</v>
      </c>
      <c r="F41" s="72">
        <v>0.9</v>
      </c>
      <c r="G41" s="72">
        <v>3.4</v>
      </c>
      <c r="H41" s="72">
        <v>10.8</v>
      </c>
      <c r="I41" s="47">
        <v>5.03</v>
      </c>
      <c r="J41" s="73">
        <v>0.03</v>
      </c>
      <c r="K41" s="47">
        <v>1.3</v>
      </c>
      <c r="L41" s="74">
        <v>3</v>
      </c>
      <c r="M41" s="47">
        <v>1.9</v>
      </c>
      <c r="N41" s="315">
        <v>0.019</v>
      </c>
      <c r="O41" s="97">
        <v>0.031</v>
      </c>
      <c r="P41" s="484" t="s">
        <v>1</v>
      </c>
    </row>
    <row r="42" spans="1:16" ht="15" customHeight="1">
      <c r="A42" s="685"/>
      <c r="B42" s="44" t="s">
        <v>280</v>
      </c>
      <c r="C42" s="687"/>
      <c r="D42" s="687"/>
      <c r="E42" s="75">
        <v>7.2</v>
      </c>
      <c r="F42" s="75">
        <v>0.6</v>
      </c>
      <c r="G42" s="75">
        <v>3.4</v>
      </c>
      <c r="H42" s="75">
        <v>11</v>
      </c>
      <c r="I42" s="77">
        <v>5.06</v>
      </c>
      <c r="J42" s="76">
        <v>0.03</v>
      </c>
      <c r="K42" s="77">
        <v>1.3</v>
      </c>
      <c r="L42" s="78">
        <v>2</v>
      </c>
      <c r="M42" s="77">
        <v>0.8</v>
      </c>
      <c r="N42" s="321">
        <v>0.019</v>
      </c>
      <c r="O42" s="480">
        <v>0.032</v>
      </c>
      <c r="P42" s="488" t="s">
        <v>1</v>
      </c>
    </row>
    <row r="43" spans="1:16" ht="15" customHeight="1">
      <c r="A43" s="685"/>
      <c r="B43" s="38" t="s">
        <v>281</v>
      </c>
      <c r="C43" s="690" t="s">
        <v>372</v>
      </c>
      <c r="D43" s="690" t="s">
        <v>373</v>
      </c>
      <c r="E43" s="80">
        <v>7.1</v>
      </c>
      <c r="F43" s="80">
        <v>0.9</v>
      </c>
      <c r="G43" s="92">
        <v>3.5</v>
      </c>
      <c r="H43" s="92">
        <v>10.6</v>
      </c>
      <c r="I43" s="82">
        <v>5.23</v>
      </c>
      <c r="J43" s="93">
        <v>0.03</v>
      </c>
      <c r="K43" s="49">
        <v>1.4</v>
      </c>
      <c r="L43" s="99">
        <v>2</v>
      </c>
      <c r="M43" s="49">
        <v>0.6</v>
      </c>
      <c r="N43" s="316">
        <v>0.018</v>
      </c>
      <c r="O43" s="79">
        <v>0.029</v>
      </c>
      <c r="P43" s="482" t="s">
        <v>1</v>
      </c>
    </row>
    <row r="44" spans="1:16" ht="15" customHeight="1">
      <c r="A44" s="685"/>
      <c r="B44" s="38" t="s">
        <v>296</v>
      </c>
      <c r="C44" s="687"/>
      <c r="D44" s="687"/>
      <c r="E44" s="80">
        <v>7.1</v>
      </c>
      <c r="F44" s="80">
        <v>0.7</v>
      </c>
      <c r="G44" s="92">
        <v>3.6</v>
      </c>
      <c r="H44" s="92">
        <v>10.1</v>
      </c>
      <c r="I44" s="82">
        <v>5.2</v>
      </c>
      <c r="J44" s="93">
        <v>0.03</v>
      </c>
      <c r="K44" s="49">
        <v>1.3</v>
      </c>
      <c r="L44" s="99">
        <v>2</v>
      </c>
      <c r="M44" s="49">
        <v>0.5</v>
      </c>
      <c r="N44" s="316">
        <v>0.026</v>
      </c>
      <c r="O44" s="79">
        <v>0.046</v>
      </c>
      <c r="P44" s="486">
        <v>0.0012</v>
      </c>
    </row>
    <row r="45" spans="1:16" ht="15" customHeight="1">
      <c r="A45" s="685"/>
      <c r="B45" s="38" t="s">
        <v>282</v>
      </c>
      <c r="C45" s="690" t="s">
        <v>376</v>
      </c>
      <c r="D45" s="690" t="s">
        <v>377</v>
      </c>
      <c r="E45" s="100">
        <v>7.1</v>
      </c>
      <c r="F45" s="100">
        <v>1.4</v>
      </c>
      <c r="G45" s="100">
        <v>3.7</v>
      </c>
      <c r="H45" s="100">
        <v>11</v>
      </c>
      <c r="I45" s="102">
        <v>5.15</v>
      </c>
      <c r="J45" s="101">
        <v>0.03</v>
      </c>
      <c r="K45" s="102">
        <v>1.8</v>
      </c>
      <c r="L45" s="103">
        <v>3</v>
      </c>
      <c r="M45" s="102">
        <v>0.3</v>
      </c>
      <c r="N45" s="322">
        <v>0.027</v>
      </c>
      <c r="O45" s="104">
        <v>0.041</v>
      </c>
      <c r="P45" s="487" t="s">
        <v>1</v>
      </c>
    </row>
    <row r="46" spans="1:16" ht="15" customHeight="1">
      <c r="A46" s="682"/>
      <c r="B46" s="105" t="s">
        <v>283</v>
      </c>
      <c r="C46" s="691"/>
      <c r="D46" s="691"/>
      <c r="E46" s="84">
        <v>7.1</v>
      </c>
      <c r="F46" s="84">
        <v>1</v>
      </c>
      <c r="G46" s="84">
        <v>4</v>
      </c>
      <c r="H46" s="84">
        <v>11.2</v>
      </c>
      <c r="I46" s="87">
        <v>5.22</v>
      </c>
      <c r="J46" s="86">
        <v>0.03</v>
      </c>
      <c r="K46" s="87">
        <v>1.6</v>
      </c>
      <c r="L46" s="88">
        <v>3</v>
      </c>
      <c r="M46" s="87">
        <v>0.3</v>
      </c>
      <c r="N46" s="317">
        <v>0.047</v>
      </c>
      <c r="O46" s="89">
        <v>0.08</v>
      </c>
      <c r="P46" s="110" t="s">
        <v>1</v>
      </c>
    </row>
    <row r="47" spans="1:16" ht="15" customHeight="1">
      <c r="A47" s="692" t="s">
        <v>43</v>
      </c>
      <c r="B47" s="33" t="s">
        <v>284</v>
      </c>
      <c r="C47" s="686" t="s">
        <v>378</v>
      </c>
      <c r="D47" s="686" t="s">
        <v>379</v>
      </c>
      <c r="E47" s="90">
        <v>6.6</v>
      </c>
      <c r="F47" s="72">
        <v>0.6</v>
      </c>
      <c r="G47" s="90">
        <v>1.6</v>
      </c>
      <c r="H47" s="90">
        <v>10.9</v>
      </c>
      <c r="I47" s="91">
        <v>11.49</v>
      </c>
      <c r="J47" s="106">
        <v>0.05</v>
      </c>
      <c r="K47" s="91">
        <v>1</v>
      </c>
      <c r="L47" s="74">
        <v>3</v>
      </c>
      <c r="M47" s="91">
        <v>1.4</v>
      </c>
      <c r="N47" s="315">
        <v>0.023</v>
      </c>
      <c r="O47" s="97">
        <v>0.036</v>
      </c>
      <c r="P47" s="484" t="s">
        <v>35</v>
      </c>
    </row>
    <row r="48" spans="1:16" ht="15" customHeight="1">
      <c r="A48" s="685"/>
      <c r="B48" s="38" t="s">
        <v>285</v>
      </c>
      <c r="C48" s="687"/>
      <c r="D48" s="687"/>
      <c r="E48" s="92">
        <v>6.5</v>
      </c>
      <c r="F48" s="80" t="s">
        <v>60</v>
      </c>
      <c r="G48" s="92">
        <v>1.5</v>
      </c>
      <c r="H48" s="92">
        <v>11.5</v>
      </c>
      <c r="I48" s="49">
        <v>11.4</v>
      </c>
      <c r="J48" s="93">
        <v>0.05</v>
      </c>
      <c r="K48" s="49">
        <v>0.6</v>
      </c>
      <c r="L48" s="99">
        <v>4</v>
      </c>
      <c r="M48" s="49">
        <v>0.7</v>
      </c>
      <c r="N48" s="316">
        <v>0.021</v>
      </c>
      <c r="O48" s="79">
        <v>0.037</v>
      </c>
      <c r="P48" s="489">
        <v>0.00095</v>
      </c>
    </row>
    <row r="49" spans="1:16" ht="15" customHeight="1">
      <c r="A49" s="685"/>
      <c r="B49" s="38" t="s">
        <v>288</v>
      </c>
      <c r="C49" s="690" t="s">
        <v>382</v>
      </c>
      <c r="D49" s="690" t="s">
        <v>383</v>
      </c>
      <c r="E49" s="80">
        <v>6.6</v>
      </c>
      <c r="F49" s="80">
        <v>0.7</v>
      </c>
      <c r="G49" s="80">
        <v>1.2</v>
      </c>
      <c r="H49" s="80">
        <v>11.3</v>
      </c>
      <c r="I49" s="82">
        <v>11.44</v>
      </c>
      <c r="J49" s="81">
        <v>0.05</v>
      </c>
      <c r="K49" s="82">
        <v>0.6</v>
      </c>
      <c r="L49" s="83" t="s">
        <v>61</v>
      </c>
      <c r="M49" s="82">
        <v>1.2</v>
      </c>
      <c r="N49" s="316">
        <v>0.02</v>
      </c>
      <c r="O49" s="79">
        <v>0.035</v>
      </c>
      <c r="P49" s="482" t="s">
        <v>1</v>
      </c>
    </row>
    <row r="50" spans="1:16" ht="15" customHeight="1">
      <c r="A50" s="685"/>
      <c r="B50" s="38" t="s">
        <v>289</v>
      </c>
      <c r="C50" s="687"/>
      <c r="D50" s="687"/>
      <c r="E50" s="80">
        <v>6.6</v>
      </c>
      <c r="F50" s="80">
        <v>0.5</v>
      </c>
      <c r="G50" s="80">
        <v>1.2</v>
      </c>
      <c r="H50" s="80">
        <v>10.8</v>
      </c>
      <c r="I50" s="82">
        <v>11.5</v>
      </c>
      <c r="J50" s="81">
        <v>0.06</v>
      </c>
      <c r="K50" s="82">
        <v>0.5</v>
      </c>
      <c r="L50" s="83">
        <v>2</v>
      </c>
      <c r="M50" s="82">
        <v>0.6</v>
      </c>
      <c r="N50" s="316">
        <v>0.022</v>
      </c>
      <c r="O50" s="79">
        <v>0.043</v>
      </c>
      <c r="P50" s="482" t="s">
        <v>1</v>
      </c>
    </row>
    <row r="51" spans="1:16" ht="15" customHeight="1">
      <c r="A51" s="685"/>
      <c r="B51" s="44" t="s">
        <v>286</v>
      </c>
      <c r="C51" s="693" t="s">
        <v>380</v>
      </c>
      <c r="D51" s="693" t="s">
        <v>381</v>
      </c>
      <c r="E51" s="75">
        <v>6.6</v>
      </c>
      <c r="F51" s="75">
        <v>1.2</v>
      </c>
      <c r="G51" s="75">
        <v>2.1</v>
      </c>
      <c r="H51" s="75">
        <v>11</v>
      </c>
      <c r="I51" s="77">
        <v>11.53</v>
      </c>
      <c r="J51" s="76">
        <v>0.06</v>
      </c>
      <c r="K51" s="77">
        <v>0.4</v>
      </c>
      <c r="L51" s="78" t="s">
        <v>61</v>
      </c>
      <c r="M51" s="77">
        <v>0.7</v>
      </c>
      <c r="N51" s="321">
        <v>0.023</v>
      </c>
      <c r="O51" s="480">
        <v>0.041</v>
      </c>
      <c r="P51" s="488" t="s">
        <v>1</v>
      </c>
    </row>
    <row r="52" spans="1:16" ht="15" customHeight="1">
      <c r="A52" s="682"/>
      <c r="B52" s="39" t="s">
        <v>287</v>
      </c>
      <c r="C52" s="691"/>
      <c r="D52" s="691"/>
      <c r="E52" s="84">
        <v>6.6</v>
      </c>
      <c r="F52" s="84">
        <v>0.7</v>
      </c>
      <c r="G52" s="84">
        <v>1.9</v>
      </c>
      <c r="H52" s="84">
        <v>11.1</v>
      </c>
      <c r="I52" s="87">
        <v>11.64</v>
      </c>
      <c r="J52" s="86">
        <v>0.06</v>
      </c>
      <c r="K52" s="87">
        <v>0.7</v>
      </c>
      <c r="L52" s="88">
        <v>1</v>
      </c>
      <c r="M52" s="87">
        <v>0.5</v>
      </c>
      <c r="N52" s="317">
        <v>0.019</v>
      </c>
      <c r="O52" s="89">
        <v>0.035</v>
      </c>
      <c r="P52" s="110" t="s">
        <v>1</v>
      </c>
    </row>
    <row r="53" spans="1:16" ht="15" customHeight="1">
      <c r="A53" s="694" t="s">
        <v>744</v>
      </c>
      <c r="B53" s="44" t="s">
        <v>733</v>
      </c>
      <c r="C53" s="693" t="s">
        <v>390</v>
      </c>
      <c r="D53" s="693" t="s">
        <v>391</v>
      </c>
      <c r="E53" s="387">
        <v>8.1</v>
      </c>
      <c r="F53" s="75">
        <v>0.6</v>
      </c>
      <c r="G53" s="387">
        <v>1.8</v>
      </c>
      <c r="H53" s="387">
        <v>8.8</v>
      </c>
      <c r="I53" s="619">
        <v>4440</v>
      </c>
      <c r="J53" s="388">
        <v>31.64</v>
      </c>
      <c r="K53" s="329">
        <v>0.8</v>
      </c>
      <c r="L53" s="389">
        <v>2</v>
      </c>
      <c r="M53" s="329">
        <v>1.5</v>
      </c>
      <c r="N53" s="668">
        <v>0.012</v>
      </c>
      <c r="O53" s="669">
        <v>0.019</v>
      </c>
      <c r="P53" s="488" t="s">
        <v>35</v>
      </c>
    </row>
    <row r="54" spans="1:16" ht="15" customHeight="1">
      <c r="A54" s="695"/>
      <c r="B54" s="39" t="s">
        <v>734</v>
      </c>
      <c r="C54" s="691"/>
      <c r="D54" s="691"/>
      <c r="E54" s="94">
        <v>8.1</v>
      </c>
      <c r="F54" s="84">
        <v>0.5</v>
      </c>
      <c r="G54" s="94">
        <v>2</v>
      </c>
      <c r="H54" s="94">
        <v>8.8</v>
      </c>
      <c r="I54" s="618">
        <v>5000</v>
      </c>
      <c r="J54" s="95">
        <v>33.53</v>
      </c>
      <c r="K54" s="96">
        <v>0.9</v>
      </c>
      <c r="L54" s="109">
        <v>1</v>
      </c>
      <c r="M54" s="96">
        <v>0.9</v>
      </c>
      <c r="N54" s="673">
        <v>0.019</v>
      </c>
      <c r="O54" s="670">
        <v>0.035</v>
      </c>
      <c r="P54" s="674">
        <v>0.0014</v>
      </c>
    </row>
    <row r="55" spans="1:16" ht="15" customHeight="1">
      <c r="A55" s="694" t="s">
        <v>745</v>
      </c>
      <c r="B55" s="44" t="s">
        <v>262</v>
      </c>
      <c r="C55" s="44" t="s">
        <v>386</v>
      </c>
      <c r="D55" s="44" t="s">
        <v>387</v>
      </c>
      <c r="E55" s="387">
        <v>8</v>
      </c>
      <c r="F55" s="75">
        <v>0.6</v>
      </c>
      <c r="G55" s="387">
        <v>1.9</v>
      </c>
      <c r="H55" s="387">
        <v>9.2</v>
      </c>
      <c r="I55" s="619">
        <v>4870</v>
      </c>
      <c r="J55" s="388">
        <v>32.57</v>
      </c>
      <c r="K55" s="329">
        <v>0.5</v>
      </c>
      <c r="L55" s="389">
        <v>4</v>
      </c>
      <c r="M55" s="329">
        <v>1.2</v>
      </c>
      <c r="N55" s="668">
        <v>0.017</v>
      </c>
      <c r="O55" s="669">
        <v>0.029</v>
      </c>
      <c r="P55" s="672">
        <v>0.0016</v>
      </c>
    </row>
    <row r="56" spans="1:16" ht="15" customHeight="1">
      <c r="A56" s="695"/>
      <c r="B56" s="39" t="s">
        <v>263</v>
      </c>
      <c r="C56" s="39" t="s">
        <v>388</v>
      </c>
      <c r="D56" s="39" t="s">
        <v>389</v>
      </c>
      <c r="E56" s="94">
        <v>8.1</v>
      </c>
      <c r="F56" s="84" t="s">
        <v>60</v>
      </c>
      <c r="G56" s="94">
        <v>2.6</v>
      </c>
      <c r="H56" s="94">
        <v>9.1</v>
      </c>
      <c r="I56" s="618">
        <v>4930</v>
      </c>
      <c r="J56" s="95">
        <v>32.84</v>
      </c>
      <c r="K56" s="96">
        <v>0.8</v>
      </c>
      <c r="L56" s="109">
        <v>5</v>
      </c>
      <c r="M56" s="96">
        <v>1.2</v>
      </c>
      <c r="N56" s="673">
        <v>0.019</v>
      </c>
      <c r="O56" s="670">
        <v>0.03</v>
      </c>
      <c r="P56" s="110" t="s">
        <v>35</v>
      </c>
    </row>
    <row r="57" spans="1:16" ht="15" customHeight="1">
      <c r="A57" s="696" t="s">
        <v>746</v>
      </c>
      <c r="B57" s="33" t="s">
        <v>735</v>
      </c>
      <c r="C57" s="686" t="s">
        <v>384</v>
      </c>
      <c r="D57" s="686" t="s">
        <v>385</v>
      </c>
      <c r="E57" s="90">
        <v>8.1</v>
      </c>
      <c r="F57" s="72" t="s">
        <v>60</v>
      </c>
      <c r="G57" s="90">
        <v>0.8</v>
      </c>
      <c r="H57" s="90">
        <v>8.3</v>
      </c>
      <c r="I57" s="617">
        <v>5020</v>
      </c>
      <c r="J57" s="106">
        <v>34.04</v>
      </c>
      <c r="K57" s="91">
        <v>0.8</v>
      </c>
      <c r="L57" s="74" t="s">
        <v>61</v>
      </c>
      <c r="M57" s="329">
        <v>0.4</v>
      </c>
      <c r="N57" s="668">
        <v>0.079</v>
      </c>
      <c r="O57" s="669">
        <v>0.017</v>
      </c>
      <c r="P57" s="488" t="s">
        <v>35</v>
      </c>
    </row>
    <row r="58" spans="1:16" ht="15" customHeight="1">
      <c r="A58" s="697"/>
      <c r="B58" s="105" t="s">
        <v>736</v>
      </c>
      <c r="C58" s="691"/>
      <c r="D58" s="691"/>
      <c r="E58" s="94">
        <v>8.1</v>
      </c>
      <c r="F58" s="84" t="s">
        <v>60</v>
      </c>
      <c r="G58" s="94">
        <v>1.4</v>
      </c>
      <c r="H58" s="94">
        <v>8.3</v>
      </c>
      <c r="I58" s="618">
        <v>5030</v>
      </c>
      <c r="J58" s="95">
        <v>33.82</v>
      </c>
      <c r="K58" s="96">
        <v>0.9</v>
      </c>
      <c r="L58" s="109">
        <v>4</v>
      </c>
      <c r="M58" s="96">
        <v>1.3</v>
      </c>
      <c r="N58" s="673">
        <v>0.025</v>
      </c>
      <c r="O58" s="670">
        <v>0.044</v>
      </c>
      <c r="P58" s="671">
        <v>0.018</v>
      </c>
    </row>
    <row r="59" spans="1:13" ht="15" customHeight="1">
      <c r="A59" s="313" t="s">
        <v>747</v>
      </c>
      <c r="E59" s="111"/>
      <c r="F59" s="111"/>
      <c r="G59" s="111"/>
      <c r="H59" s="111"/>
      <c r="I59" s="111"/>
      <c r="J59" s="111"/>
      <c r="K59" s="111"/>
      <c r="L59" s="111"/>
      <c r="M59" s="111"/>
    </row>
    <row r="60" spans="5:13" ht="15" customHeight="1">
      <c r="E60" s="113"/>
      <c r="F60" s="113"/>
      <c r="G60" s="113"/>
      <c r="H60" s="113"/>
      <c r="I60" s="113"/>
      <c r="J60" s="113"/>
      <c r="K60" s="113"/>
      <c r="L60" s="113"/>
      <c r="M60" s="113"/>
    </row>
    <row r="61" spans="5:13" ht="15" customHeight="1">
      <c r="E61" s="113"/>
      <c r="F61" s="113"/>
      <c r="G61" s="113"/>
      <c r="H61" s="113"/>
      <c r="I61" s="113"/>
      <c r="J61" s="113"/>
      <c r="K61" s="113"/>
      <c r="L61" s="113"/>
      <c r="M61" s="113"/>
    </row>
    <row r="62" spans="5:13" ht="15" customHeight="1">
      <c r="E62" s="113"/>
      <c r="F62" s="113"/>
      <c r="G62" s="113"/>
      <c r="H62" s="113"/>
      <c r="I62" s="113"/>
      <c r="J62" s="113"/>
      <c r="K62" s="113"/>
      <c r="L62" s="113"/>
      <c r="M62" s="113"/>
    </row>
    <row r="63" spans="5:13" ht="15" customHeight="1">
      <c r="E63" s="113"/>
      <c r="F63" s="113"/>
      <c r="G63" s="113"/>
      <c r="H63" s="113"/>
      <c r="I63" s="113"/>
      <c r="J63" s="113"/>
      <c r="K63" s="113"/>
      <c r="L63" s="113"/>
      <c r="M63" s="113"/>
    </row>
    <row r="64" spans="5:13" ht="15" customHeight="1">
      <c r="E64" s="113"/>
      <c r="F64" s="113"/>
      <c r="G64" s="113"/>
      <c r="H64" s="113"/>
      <c r="I64" s="113"/>
      <c r="J64" s="113"/>
      <c r="K64" s="113"/>
      <c r="L64" s="113"/>
      <c r="M64" s="113"/>
    </row>
    <row r="65" spans="5:13" ht="15" customHeight="1">
      <c r="E65" s="113"/>
      <c r="F65" s="113"/>
      <c r="G65" s="113"/>
      <c r="H65" s="113"/>
      <c r="I65" s="113"/>
      <c r="J65" s="113"/>
      <c r="K65" s="113"/>
      <c r="L65" s="113"/>
      <c r="M65" s="113"/>
    </row>
  </sheetData>
  <sheetProtection/>
  <mergeCells count="41">
    <mergeCell ref="A53:A54"/>
    <mergeCell ref="C53:C54"/>
    <mergeCell ref="D53:D54"/>
    <mergeCell ref="A55:A56"/>
    <mergeCell ref="A57:A58"/>
    <mergeCell ref="C57:C58"/>
    <mergeCell ref="D57:D58"/>
    <mergeCell ref="A47:A52"/>
    <mergeCell ref="C47:C48"/>
    <mergeCell ref="D47:D48"/>
    <mergeCell ref="C49:C50"/>
    <mergeCell ref="D49:D50"/>
    <mergeCell ref="C51:C52"/>
    <mergeCell ref="D51:D52"/>
    <mergeCell ref="A41:A46"/>
    <mergeCell ref="C41:C42"/>
    <mergeCell ref="D41:D42"/>
    <mergeCell ref="C43:C44"/>
    <mergeCell ref="D43:D44"/>
    <mergeCell ref="C45:C46"/>
    <mergeCell ref="D45:D46"/>
    <mergeCell ref="A29:A34"/>
    <mergeCell ref="A35:A40"/>
    <mergeCell ref="C35:C36"/>
    <mergeCell ref="D35:D36"/>
    <mergeCell ref="C37:C38"/>
    <mergeCell ref="D37:D38"/>
    <mergeCell ref="C39:C40"/>
    <mergeCell ref="D39:D40"/>
    <mergeCell ref="A5:A10"/>
    <mergeCell ref="C5:C6"/>
    <mergeCell ref="D5:D6"/>
    <mergeCell ref="A11:A16"/>
    <mergeCell ref="A17:A22"/>
    <mergeCell ref="A23:A28"/>
    <mergeCell ref="A2:D2"/>
    <mergeCell ref="E2:P2"/>
    <mergeCell ref="C3:C4"/>
    <mergeCell ref="D3:D4"/>
    <mergeCell ref="E3:E4"/>
    <mergeCell ref="J3:J4"/>
  </mergeCells>
  <conditionalFormatting sqref="E5:M28 I29:I33 E29:H34 J29:M34 E35:M58">
    <cfRule type="expression" priority="1" dxfId="1" stopIfTrue="1">
      <formula>LEN(TRIM(E5))=0</formula>
    </cfRule>
  </conditionalFormatting>
  <printOptions/>
  <pageMargins left="0.9055118110236221" right="0.5905511811023623" top="0.3937007874015748" bottom="0.3937007874015748" header="0.3937007874015748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"/>
  <sheetViews>
    <sheetView view="pageBreakPreview" zoomScaleSheetLayoutView="100" zoomScalePageLayoutView="0" workbookViewId="0" topLeftCell="D37">
      <selection activeCell="Q6" sqref="Q6"/>
    </sheetView>
  </sheetViews>
  <sheetFormatPr defaultColWidth="9.00390625" defaultRowHeight="13.5"/>
  <cols>
    <col min="1" max="1" width="15.625" style="307" customWidth="1"/>
    <col min="2" max="2" width="8.125" style="62" customWidth="1"/>
    <col min="3" max="3" width="11.625" style="57" customWidth="1"/>
    <col min="4" max="4" width="11.625" style="359" customWidth="1"/>
    <col min="5" max="5" width="7.375" style="367" customWidth="1"/>
    <col min="6" max="6" width="10.625" style="361" customWidth="1"/>
    <col min="7" max="8" width="7.375" style="3" customWidth="1"/>
    <col min="9" max="16" width="11.00390625" style="58" customWidth="1"/>
    <col min="17" max="17" width="11.625" style="58" customWidth="1"/>
    <col min="18" max="18" width="11.125" style="58" customWidth="1"/>
    <col min="19" max="19" width="10.625" style="362" customWidth="1"/>
    <col min="20" max="21" width="10.625" style="0" customWidth="1"/>
  </cols>
  <sheetData>
    <row r="1" spans="1:21" ht="18" customHeight="1">
      <c r="A1" s="384" t="s">
        <v>225</v>
      </c>
      <c r="B1" s="1"/>
      <c r="C1" s="2"/>
      <c r="D1" s="338"/>
      <c r="E1" s="339"/>
      <c r="F1" s="340"/>
      <c r="G1" s="308"/>
      <c r="H1" s="308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2"/>
      <c r="T1" s="309"/>
      <c r="U1" s="309"/>
    </row>
    <row r="2" spans="1:21" ht="16.5" customHeight="1">
      <c r="A2" s="703"/>
      <c r="B2" s="704"/>
      <c r="C2" s="715" t="s">
        <v>3</v>
      </c>
      <c r="D2" s="716"/>
      <c r="E2" s="698" t="s">
        <v>726</v>
      </c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  <c r="T2" s="699"/>
      <c r="U2" s="699"/>
    </row>
    <row r="3" spans="1:21" ht="16.5" customHeight="1">
      <c r="A3" s="705"/>
      <c r="B3" s="706"/>
      <c r="C3" s="698" t="s">
        <v>4</v>
      </c>
      <c r="D3" s="713" t="s">
        <v>5</v>
      </c>
      <c r="E3" s="343"/>
      <c r="F3" s="344"/>
      <c r="G3" s="5"/>
      <c r="H3" s="5"/>
      <c r="I3" s="5"/>
      <c r="J3" s="6"/>
      <c r="K3" s="709" t="s">
        <v>6</v>
      </c>
      <c r="L3" s="710"/>
      <c r="M3" s="710"/>
      <c r="N3" s="710"/>
      <c r="O3" s="710"/>
      <c r="P3" s="710"/>
      <c r="Q3" s="710"/>
      <c r="R3" s="711"/>
      <c r="S3" s="323"/>
      <c r="T3" s="326"/>
      <c r="U3" s="326"/>
    </row>
    <row r="4" spans="1:21" ht="16.5" customHeight="1">
      <c r="A4" s="705"/>
      <c r="B4" s="706"/>
      <c r="C4" s="712"/>
      <c r="D4" s="714"/>
      <c r="E4" s="345" t="s">
        <v>7</v>
      </c>
      <c r="F4" s="346" t="s">
        <v>8</v>
      </c>
      <c r="G4" s="5" t="s">
        <v>9</v>
      </c>
      <c r="H4" s="5" t="s">
        <v>0</v>
      </c>
      <c r="I4" s="5" t="s">
        <v>10</v>
      </c>
      <c r="J4" s="6" t="s">
        <v>11</v>
      </c>
      <c r="K4" s="7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9" t="s">
        <v>17</v>
      </c>
      <c r="Q4" s="10" t="s">
        <v>18</v>
      </c>
      <c r="R4" s="11" t="s">
        <v>19</v>
      </c>
      <c r="S4" s="324" t="s">
        <v>20</v>
      </c>
      <c r="T4" s="495" t="s">
        <v>21</v>
      </c>
      <c r="U4" s="17" t="s">
        <v>22</v>
      </c>
    </row>
    <row r="5" spans="1:21" ht="16.5" customHeight="1">
      <c r="A5" s="705"/>
      <c r="B5" s="706"/>
      <c r="C5" s="712"/>
      <c r="D5" s="714"/>
      <c r="E5" s="343"/>
      <c r="F5" s="344" t="s">
        <v>23</v>
      </c>
      <c r="G5" s="5"/>
      <c r="H5" s="5"/>
      <c r="I5" s="5"/>
      <c r="J5" s="5"/>
      <c r="K5" s="12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4" t="s">
        <v>29</v>
      </c>
      <c r="Q5" s="15"/>
      <c r="R5" s="16"/>
      <c r="S5" s="347"/>
      <c r="T5" s="496"/>
      <c r="U5" s="17"/>
    </row>
    <row r="6" spans="1:21" ht="16.5" customHeight="1">
      <c r="A6" s="707"/>
      <c r="B6" s="708"/>
      <c r="C6" s="712"/>
      <c r="D6" s="714"/>
      <c r="E6" s="348"/>
      <c r="F6" s="349" t="s">
        <v>30</v>
      </c>
      <c r="G6" s="18" t="s">
        <v>31</v>
      </c>
      <c r="H6" s="18" t="s">
        <v>31</v>
      </c>
      <c r="I6" s="18" t="s">
        <v>772</v>
      </c>
      <c r="J6" s="350" t="s">
        <v>32</v>
      </c>
      <c r="K6" s="351" t="s">
        <v>31</v>
      </c>
      <c r="L6" s="352" t="s">
        <v>31</v>
      </c>
      <c r="M6" s="352" t="s">
        <v>31</v>
      </c>
      <c r="N6" s="352" t="s">
        <v>31</v>
      </c>
      <c r="O6" s="352" t="s">
        <v>31</v>
      </c>
      <c r="P6" s="353" t="s">
        <v>31</v>
      </c>
      <c r="Q6" s="350" t="s">
        <v>33</v>
      </c>
      <c r="R6" s="354" t="s">
        <v>33</v>
      </c>
      <c r="S6" s="325" t="s">
        <v>771</v>
      </c>
      <c r="T6" s="19" t="s">
        <v>771</v>
      </c>
      <c r="U6" s="19" t="s">
        <v>771</v>
      </c>
    </row>
    <row r="7" spans="1:21" ht="16.5" customHeight="1">
      <c r="A7" s="701" t="s">
        <v>77</v>
      </c>
      <c r="B7" s="20" t="s">
        <v>34</v>
      </c>
      <c r="C7" s="33" t="s">
        <v>304</v>
      </c>
      <c r="D7" s="33" t="s">
        <v>305</v>
      </c>
      <c r="E7" s="24">
        <v>7.6</v>
      </c>
      <c r="F7" s="239">
        <v>67.8</v>
      </c>
      <c r="G7" s="23">
        <v>48.7</v>
      </c>
      <c r="H7" s="23">
        <v>5.8</v>
      </c>
      <c r="I7" s="239">
        <v>12</v>
      </c>
      <c r="J7" s="355">
        <v>2.647</v>
      </c>
      <c r="K7" s="620" t="s">
        <v>1</v>
      </c>
      <c r="L7" s="468">
        <v>0.1</v>
      </c>
      <c r="M7" s="468">
        <v>26.2</v>
      </c>
      <c r="N7" s="468">
        <v>40.8</v>
      </c>
      <c r="O7" s="468">
        <v>18.9</v>
      </c>
      <c r="P7" s="621">
        <v>14</v>
      </c>
      <c r="Q7" s="655">
        <v>0.17</v>
      </c>
      <c r="R7" s="356">
        <v>2</v>
      </c>
      <c r="S7" s="491">
        <v>1200</v>
      </c>
      <c r="T7" s="36">
        <v>2100</v>
      </c>
      <c r="U7" s="476">
        <v>0.44</v>
      </c>
    </row>
    <row r="8" spans="1:21" ht="16.5" customHeight="1">
      <c r="A8" s="701"/>
      <c r="B8" s="25" t="s">
        <v>226</v>
      </c>
      <c r="C8" s="38" t="s">
        <v>310</v>
      </c>
      <c r="D8" s="38" t="s">
        <v>311</v>
      </c>
      <c r="E8" s="28">
        <v>7</v>
      </c>
      <c r="F8" s="144">
        <v>106</v>
      </c>
      <c r="G8" s="27">
        <v>31.7</v>
      </c>
      <c r="H8" s="27">
        <v>4.5</v>
      </c>
      <c r="I8" s="144">
        <v>6</v>
      </c>
      <c r="J8" s="622">
        <v>2.722</v>
      </c>
      <c r="K8" s="558">
        <v>17.1</v>
      </c>
      <c r="L8" s="471">
        <v>15.5</v>
      </c>
      <c r="M8" s="471">
        <v>40.9</v>
      </c>
      <c r="N8" s="471">
        <v>9.6</v>
      </c>
      <c r="O8" s="471">
        <v>6.3</v>
      </c>
      <c r="P8" s="623">
        <v>10.6</v>
      </c>
      <c r="Q8" s="160">
        <v>0.52</v>
      </c>
      <c r="R8" s="357">
        <v>26.5</v>
      </c>
      <c r="S8" s="492">
        <v>590</v>
      </c>
      <c r="T8" s="31">
        <v>1100</v>
      </c>
      <c r="U8" s="52" t="s">
        <v>1</v>
      </c>
    </row>
    <row r="9" spans="1:21" ht="16.5" customHeight="1">
      <c r="A9" s="701"/>
      <c r="B9" s="25" t="s">
        <v>227</v>
      </c>
      <c r="C9" s="38" t="s">
        <v>306</v>
      </c>
      <c r="D9" s="38" t="s">
        <v>307</v>
      </c>
      <c r="E9" s="28">
        <v>7.6</v>
      </c>
      <c r="F9" s="144">
        <v>169</v>
      </c>
      <c r="G9" s="27">
        <v>35.4</v>
      </c>
      <c r="H9" s="27">
        <v>2.7</v>
      </c>
      <c r="I9" s="144">
        <v>3</v>
      </c>
      <c r="J9" s="219">
        <v>2.707</v>
      </c>
      <c r="K9" s="558">
        <v>10.2</v>
      </c>
      <c r="L9" s="471">
        <v>4.3</v>
      </c>
      <c r="M9" s="471">
        <v>29.8</v>
      </c>
      <c r="N9" s="471">
        <v>36</v>
      </c>
      <c r="O9" s="471">
        <v>9.8</v>
      </c>
      <c r="P9" s="623">
        <v>9.9</v>
      </c>
      <c r="Q9" s="160">
        <v>0.23</v>
      </c>
      <c r="R9" s="357">
        <v>19</v>
      </c>
      <c r="S9" s="492">
        <v>500</v>
      </c>
      <c r="T9" s="31">
        <v>810</v>
      </c>
      <c r="U9" s="52" t="s">
        <v>1</v>
      </c>
    </row>
    <row r="10" spans="1:21" ht="16.5" customHeight="1">
      <c r="A10" s="701"/>
      <c r="B10" s="25" t="s">
        <v>228</v>
      </c>
      <c r="C10" s="38" t="s">
        <v>308</v>
      </c>
      <c r="D10" s="38" t="s">
        <v>309</v>
      </c>
      <c r="E10" s="28">
        <v>7.4</v>
      </c>
      <c r="F10" s="144">
        <v>238</v>
      </c>
      <c r="G10" s="27">
        <v>29.8</v>
      </c>
      <c r="H10" s="27">
        <v>1.7</v>
      </c>
      <c r="I10" s="144">
        <v>1</v>
      </c>
      <c r="J10" s="219">
        <v>2.671</v>
      </c>
      <c r="K10" s="558">
        <v>0.8</v>
      </c>
      <c r="L10" s="471">
        <v>4.7</v>
      </c>
      <c r="M10" s="471">
        <v>73.3</v>
      </c>
      <c r="N10" s="471">
        <v>18.2</v>
      </c>
      <c r="O10" s="471">
        <v>1.5</v>
      </c>
      <c r="P10" s="623">
        <v>1.5</v>
      </c>
      <c r="Q10" s="160">
        <v>0.37</v>
      </c>
      <c r="R10" s="357">
        <v>9.5</v>
      </c>
      <c r="S10" s="492">
        <v>240</v>
      </c>
      <c r="T10" s="31">
        <v>460</v>
      </c>
      <c r="U10" s="52" t="s">
        <v>35</v>
      </c>
    </row>
    <row r="11" spans="1:21" ht="16.5" customHeight="1">
      <c r="A11" s="701"/>
      <c r="B11" s="25" t="s">
        <v>229</v>
      </c>
      <c r="C11" s="39" t="s">
        <v>312</v>
      </c>
      <c r="D11" s="39" t="s">
        <v>313</v>
      </c>
      <c r="E11" s="28">
        <v>7.2</v>
      </c>
      <c r="F11" s="144">
        <v>267</v>
      </c>
      <c r="G11" s="27">
        <v>16.4</v>
      </c>
      <c r="H11" s="27">
        <v>1</v>
      </c>
      <c r="I11" s="624" t="s">
        <v>61</v>
      </c>
      <c r="J11" s="622">
        <v>2.645</v>
      </c>
      <c r="K11" s="558">
        <v>52.6</v>
      </c>
      <c r="L11" s="471">
        <v>26.1</v>
      </c>
      <c r="M11" s="471">
        <v>16.8</v>
      </c>
      <c r="N11" s="471">
        <v>2</v>
      </c>
      <c r="O11" s="471">
        <v>0.8</v>
      </c>
      <c r="P11" s="623">
        <v>1.7</v>
      </c>
      <c r="Q11" s="160">
        <v>2.2</v>
      </c>
      <c r="R11" s="357">
        <v>19</v>
      </c>
      <c r="S11" s="493">
        <v>78</v>
      </c>
      <c r="T11" s="32">
        <v>130</v>
      </c>
      <c r="U11" s="53" t="s">
        <v>1</v>
      </c>
    </row>
    <row r="12" spans="1:21" ht="16.5" customHeight="1">
      <c r="A12" s="684" t="s">
        <v>41</v>
      </c>
      <c r="B12" s="312" t="s">
        <v>230</v>
      </c>
      <c r="C12" s="44" t="s">
        <v>314</v>
      </c>
      <c r="D12" s="44" t="s">
        <v>315</v>
      </c>
      <c r="E12" s="24">
        <v>6.9</v>
      </c>
      <c r="F12" s="239">
        <v>250</v>
      </c>
      <c r="G12" s="23">
        <v>30.1</v>
      </c>
      <c r="H12" s="23">
        <v>4</v>
      </c>
      <c r="I12" s="239">
        <v>1</v>
      </c>
      <c r="J12" s="355">
        <v>2.734</v>
      </c>
      <c r="K12" s="557">
        <v>38.8</v>
      </c>
      <c r="L12" s="468">
        <v>33.5</v>
      </c>
      <c r="M12" s="468">
        <v>24.4</v>
      </c>
      <c r="N12" s="468">
        <v>2.2</v>
      </c>
      <c r="O12" s="468">
        <v>1.1</v>
      </c>
      <c r="P12" s="469">
        <v>1.1</v>
      </c>
      <c r="Q12" s="655">
        <v>1.5</v>
      </c>
      <c r="R12" s="356">
        <v>19</v>
      </c>
      <c r="S12" s="491">
        <v>580</v>
      </c>
      <c r="T12" s="36">
        <v>1000</v>
      </c>
      <c r="U12" s="54" t="s">
        <v>1</v>
      </c>
    </row>
    <row r="13" spans="1:21" ht="16.5" customHeight="1">
      <c r="A13" s="701"/>
      <c r="B13" s="51" t="s">
        <v>231</v>
      </c>
      <c r="C13" s="44" t="s">
        <v>316</v>
      </c>
      <c r="D13" s="44" t="s">
        <v>317</v>
      </c>
      <c r="E13" s="28">
        <v>6.6</v>
      </c>
      <c r="F13" s="144">
        <v>159</v>
      </c>
      <c r="G13" s="27">
        <v>37</v>
      </c>
      <c r="H13" s="27">
        <v>7</v>
      </c>
      <c r="I13" s="144">
        <v>7</v>
      </c>
      <c r="J13" s="219">
        <v>2.669</v>
      </c>
      <c r="K13" s="558">
        <v>25.7</v>
      </c>
      <c r="L13" s="471">
        <v>17.2</v>
      </c>
      <c r="M13" s="471">
        <v>13.7</v>
      </c>
      <c r="N13" s="471">
        <v>4.8</v>
      </c>
      <c r="O13" s="471">
        <v>15.6</v>
      </c>
      <c r="P13" s="472">
        <v>23</v>
      </c>
      <c r="Q13" s="160">
        <v>0.55</v>
      </c>
      <c r="R13" s="357">
        <v>19</v>
      </c>
      <c r="S13" s="492">
        <v>180</v>
      </c>
      <c r="T13" s="31">
        <v>350</v>
      </c>
      <c r="U13" s="52" t="s">
        <v>1</v>
      </c>
    </row>
    <row r="14" spans="1:21" ht="16.5" customHeight="1">
      <c r="A14" s="701"/>
      <c r="B14" s="38" t="s">
        <v>273</v>
      </c>
      <c r="C14" s="44" t="s">
        <v>320</v>
      </c>
      <c r="D14" s="44" t="s">
        <v>321</v>
      </c>
      <c r="E14" s="28">
        <v>7.2</v>
      </c>
      <c r="F14" s="144">
        <v>259</v>
      </c>
      <c r="G14" s="27">
        <v>17.2</v>
      </c>
      <c r="H14" s="27">
        <v>1.5</v>
      </c>
      <c r="I14" s="624" t="s">
        <v>725</v>
      </c>
      <c r="J14" s="219">
        <v>2.705</v>
      </c>
      <c r="K14" s="558">
        <v>61.1</v>
      </c>
      <c r="L14" s="471">
        <v>23</v>
      </c>
      <c r="M14" s="471">
        <v>14.4</v>
      </c>
      <c r="N14" s="471">
        <v>1</v>
      </c>
      <c r="O14" s="471">
        <v>0.5</v>
      </c>
      <c r="P14" s="472">
        <v>0.5</v>
      </c>
      <c r="Q14" s="160">
        <v>2.8</v>
      </c>
      <c r="R14" s="357">
        <v>19</v>
      </c>
      <c r="S14" s="492">
        <v>480</v>
      </c>
      <c r="T14" s="31">
        <v>860</v>
      </c>
      <c r="U14" s="477">
        <v>0.9</v>
      </c>
    </row>
    <row r="15" spans="1:21" ht="16.5" customHeight="1">
      <c r="A15" s="701"/>
      <c r="B15" s="50" t="s">
        <v>274</v>
      </c>
      <c r="C15" s="44" t="s">
        <v>322</v>
      </c>
      <c r="D15" s="44" t="s">
        <v>323</v>
      </c>
      <c r="E15" s="28">
        <v>7</v>
      </c>
      <c r="F15" s="144">
        <v>318</v>
      </c>
      <c r="G15" s="27">
        <v>23</v>
      </c>
      <c r="H15" s="27">
        <v>1.9</v>
      </c>
      <c r="I15" s="144">
        <v>1</v>
      </c>
      <c r="J15" s="219">
        <v>2.695</v>
      </c>
      <c r="K15" s="558">
        <v>14.7</v>
      </c>
      <c r="L15" s="471">
        <v>57.2</v>
      </c>
      <c r="M15" s="471">
        <v>20.8</v>
      </c>
      <c r="N15" s="471">
        <v>4.9</v>
      </c>
      <c r="O15" s="471">
        <v>2.4</v>
      </c>
      <c r="P15" s="472">
        <v>2.4</v>
      </c>
      <c r="Q15" s="160">
        <v>1.2</v>
      </c>
      <c r="R15" s="357">
        <v>19</v>
      </c>
      <c r="S15" s="492">
        <v>370</v>
      </c>
      <c r="T15" s="31">
        <v>680</v>
      </c>
      <c r="U15" s="52" t="s">
        <v>1</v>
      </c>
    </row>
    <row r="16" spans="1:21" ht="16.5" customHeight="1">
      <c r="A16" s="702"/>
      <c r="B16" s="39" t="s">
        <v>275</v>
      </c>
      <c r="C16" s="39" t="s">
        <v>324</v>
      </c>
      <c r="D16" s="39" t="s">
        <v>325</v>
      </c>
      <c r="E16" s="470">
        <v>7.2</v>
      </c>
      <c r="F16" s="197">
        <v>366</v>
      </c>
      <c r="G16" s="41">
        <v>28</v>
      </c>
      <c r="H16" s="41">
        <v>2</v>
      </c>
      <c r="I16" s="197">
        <v>1</v>
      </c>
      <c r="J16" s="625">
        <v>2.737</v>
      </c>
      <c r="K16" s="559">
        <v>6</v>
      </c>
      <c r="L16" s="473">
        <v>18.9</v>
      </c>
      <c r="M16" s="473">
        <v>56</v>
      </c>
      <c r="N16" s="473">
        <v>15.4</v>
      </c>
      <c r="O16" s="473">
        <v>3.7</v>
      </c>
      <c r="P16" s="474">
        <v>3.7</v>
      </c>
      <c r="Q16" s="646">
        <v>0.49</v>
      </c>
      <c r="R16" s="358">
        <v>19</v>
      </c>
      <c r="S16" s="493">
        <v>420</v>
      </c>
      <c r="T16" s="32">
        <v>730</v>
      </c>
      <c r="U16" s="53" t="s">
        <v>1</v>
      </c>
    </row>
    <row r="17" spans="1:21" ht="16.5" customHeight="1">
      <c r="A17" s="684" t="s">
        <v>39</v>
      </c>
      <c r="B17" s="44" t="s">
        <v>232</v>
      </c>
      <c r="C17" s="44" t="s">
        <v>326</v>
      </c>
      <c r="D17" s="44" t="s">
        <v>327</v>
      </c>
      <c r="E17" s="458">
        <v>7.3</v>
      </c>
      <c r="F17" s="292">
        <v>328</v>
      </c>
      <c r="G17" s="45">
        <v>26.4</v>
      </c>
      <c r="H17" s="45">
        <v>2.4</v>
      </c>
      <c r="I17" s="292">
        <v>2</v>
      </c>
      <c r="J17" s="596">
        <v>2.703</v>
      </c>
      <c r="K17" s="298">
        <v>14.2</v>
      </c>
      <c r="L17" s="626">
        <v>12.1</v>
      </c>
      <c r="M17" s="626">
        <v>60.1</v>
      </c>
      <c r="N17" s="626">
        <v>8.9</v>
      </c>
      <c r="O17" s="626">
        <v>0.5</v>
      </c>
      <c r="P17" s="297">
        <v>4.2</v>
      </c>
      <c r="Q17" s="550">
        <v>0.51</v>
      </c>
      <c r="R17" s="627">
        <v>19</v>
      </c>
      <c r="S17" s="491">
        <v>770</v>
      </c>
      <c r="T17" s="36">
        <v>1300</v>
      </c>
      <c r="U17" s="475">
        <v>2.1</v>
      </c>
    </row>
    <row r="18" spans="1:21" ht="16.5" customHeight="1">
      <c r="A18" s="701"/>
      <c r="B18" s="38" t="s">
        <v>233</v>
      </c>
      <c r="C18" s="38" t="s">
        <v>328</v>
      </c>
      <c r="D18" s="38" t="s">
        <v>329</v>
      </c>
      <c r="E18" s="28">
        <v>7.2</v>
      </c>
      <c r="F18" s="144">
        <v>306</v>
      </c>
      <c r="G18" s="27">
        <v>16.8</v>
      </c>
      <c r="H18" s="27">
        <v>1.4</v>
      </c>
      <c r="I18" s="144">
        <v>1</v>
      </c>
      <c r="J18" s="219">
        <v>2.698</v>
      </c>
      <c r="K18" s="558">
        <v>49.3</v>
      </c>
      <c r="L18" s="471">
        <v>29</v>
      </c>
      <c r="M18" s="471">
        <v>17.5</v>
      </c>
      <c r="N18" s="471">
        <v>2.9</v>
      </c>
      <c r="O18" s="471">
        <v>0.4</v>
      </c>
      <c r="P18" s="472">
        <v>0.9</v>
      </c>
      <c r="Q18" s="160">
        <v>2</v>
      </c>
      <c r="R18" s="357">
        <v>26.5</v>
      </c>
      <c r="S18" s="492">
        <v>490</v>
      </c>
      <c r="T18" s="31">
        <v>810</v>
      </c>
      <c r="U18" s="52" t="s">
        <v>727</v>
      </c>
    </row>
    <row r="19" spans="1:21" ht="16.5" customHeight="1">
      <c r="A19" s="701"/>
      <c r="B19" s="38" t="s">
        <v>234</v>
      </c>
      <c r="C19" s="38" t="s">
        <v>330</v>
      </c>
      <c r="D19" s="38" t="s">
        <v>331</v>
      </c>
      <c r="E19" s="28">
        <v>7.1</v>
      </c>
      <c r="F19" s="144">
        <v>326</v>
      </c>
      <c r="G19" s="27">
        <v>15.7</v>
      </c>
      <c r="H19" s="27">
        <v>1.6</v>
      </c>
      <c r="I19" s="144">
        <v>1</v>
      </c>
      <c r="J19" s="219">
        <v>2.679</v>
      </c>
      <c r="K19" s="558">
        <v>44.8</v>
      </c>
      <c r="L19" s="471">
        <v>14</v>
      </c>
      <c r="M19" s="471">
        <v>30.9</v>
      </c>
      <c r="N19" s="471">
        <v>7.3</v>
      </c>
      <c r="O19" s="471">
        <v>0.5</v>
      </c>
      <c r="P19" s="472">
        <v>2.5</v>
      </c>
      <c r="Q19" s="160">
        <v>1.3</v>
      </c>
      <c r="R19" s="357">
        <v>19</v>
      </c>
      <c r="S19" s="492">
        <v>140</v>
      </c>
      <c r="T19" s="31">
        <v>230</v>
      </c>
      <c r="U19" s="52" t="s">
        <v>35</v>
      </c>
    </row>
    <row r="20" spans="1:21" ht="16.5" customHeight="1">
      <c r="A20" s="701"/>
      <c r="B20" s="38" t="s">
        <v>235</v>
      </c>
      <c r="C20" s="38" t="s">
        <v>332</v>
      </c>
      <c r="D20" s="38" t="s">
        <v>333</v>
      </c>
      <c r="E20" s="28">
        <v>7.2</v>
      </c>
      <c r="F20" s="144">
        <v>352</v>
      </c>
      <c r="G20" s="27">
        <v>20.4</v>
      </c>
      <c r="H20" s="27">
        <v>2.1</v>
      </c>
      <c r="I20" s="144">
        <v>1</v>
      </c>
      <c r="J20" s="219">
        <v>2.701</v>
      </c>
      <c r="K20" s="558">
        <v>38.6</v>
      </c>
      <c r="L20" s="471">
        <v>25.8</v>
      </c>
      <c r="M20" s="471">
        <v>24.9</v>
      </c>
      <c r="N20" s="471">
        <v>5.4</v>
      </c>
      <c r="O20" s="471">
        <v>1</v>
      </c>
      <c r="P20" s="472">
        <v>4.3</v>
      </c>
      <c r="Q20" s="160">
        <v>1.4</v>
      </c>
      <c r="R20" s="357">
        <v>19</v>
      </c>
      <c r="S20" s="492">
        <v>810</v>
      </c>
      <c r="T20" s="31">
        <v>1400</v>
      </c>
      <c r="U20" s="52" t="s">
        <v>1</v>
      </c>
    </row>
    <row r="21" spans="1:21" ht="16.5" customHeight="1">
      <c r="A21" s="702"/>
      <c r="B21" s="39" t="s">
        <v>236</v>
      </c>
      <c r="C21" s="39" t="s">
        <v>336</v>
      </c>
      <c r="D21" s="39" t="s">
        <v>337</v>
      </c>
      <c r="E21" s="470">
        <v>7.4</v>
      </c>
      <c r="F21" s="197">
        <v>324</v>
      </c>
      <c r="G21" s="41">
        <v>29.5</v>
      </c>
      <c r="H21" s="41">
        <v>2.2</v>
      </c>
      <c r="I21" s="197">
        <v>1</v>
      </c>
      <c r="J21" s="625">
        <v>2.689</v>
      </c>
      <c r="K21" s="559">
        <v>0.8</v>
      </c>
      <c r="L21" s="473">
        <v>6.9</v>
      </c>
      <c r="M21" s="473">
        <v>71.8</v>
      </c>
      <c r="N21" s="473">
        <v>9.4</v>
      </c>
      <c r="O21" s="473">
        <v>4.8</v>
      </c>
      <c r="P21" s="474">
        <v>6.3</v>
      </c>
      <c r="Q21" s="646">
        <v>0.44</v>
      </c>
      <c r="R21" s="358">
        <v>4.75</v>
      </c>
      <c r="S21" s="494">
        <v>700</v>
      </c>
      <c r="T21" s="42">
        <v>1200</v>
      </c>
      <c r="U21" s="55" t="s">
        <v>1</v>
      </c>
    </row>
    <row r="22" spans="1:21" ht="16.5" customHeight="1">
      <c r="A22" s="684" t="s">
        <v>36</v>
      </c>
      <c r="B22" s="33" t="s">
        <v>242</v>
      </c>
      <c r="C22" s="33" t="s">
        <v>338</v>
      </c>
      <c r="D22" s="33" t="s">
        <v>339</v>
      </c>
      <c r="E22" s="24">
        <v>7.3</v>
      </c>
      <c r="F22" s="239">
        <v>352</v>
      </c>
      <c r="G22" s="23">
        <v>17.5</v>
      </c>
      <c r="H22" s="23">
        <v>0.9</v>
      </c>
      <c r="I22" s="239">
        <v>1</v>
      </c>
      <c r="J22" s="355">
        <v>2.66</v>
      </c>
      <c r="K22" s="557">
        <v>55</v>
      </c>
      <c r="L22" s="468">
        <v>32.5</v>
      </c>
      <c r="M22" s="468">
        <v>10.5</v>
      </c>
      <c r="N22" s="468">
        <v>0.9</v>
      </c>
      <c r="O22" s="468">
        <v>0.6</v>
      </c>
      <c r="P22" s="469">
        <v>0.5</v>
      </c>
      <c r="Q22" s="655">
        <v>2.3</v>
      </c>
      <c r="R22" s="356">
        <v>19</v>
      </c>
      <c r="S22" s="491">
        <v>930</v>
      </c>
      <c r="T22" s="36">
        <v>1700</v>
      </c>
      <c r="U22" s="476">
        <v>0.32</v>
      </c>
    </row>
    <row r="23" spans="1:21" ht="16.5" customHeight="1">
      <c r="A23" s="701"/>
      <c r="B23" s="38" t="s">
        <v>243</v>
      </c>
      <c r="C23" s="38" t="s">
        <v>340</v>
      </c>
      <c r="D23" s="38" t="s">
        <v>341</v>
      </c>
      <c r="E23" s="28">
        <v>7.1</v>
      </c>
      <c r="F23" s="144">
        <v>358</v>
      </c>
      <c r="G23" s="27">
        <v>46.3</v>
      </c>
      <c r="H23" s="27">
        <v>7.7</v>
      </c>
      <c r="I23" s="144">
        <v>18</v>
      </c>
      <c r="J23" s="219">
        <v>2.578</v>
      </c>
      <c r="K23" s="558">
        <v>36.4</v>
      </c>
      <c r="L23" s="471">
        <v>6.2</v>
      </c>
      <c r="M23" s="471">
        <v>12.4</v>
      </c>
      <c r="N23" s="471">
        <v>16</v>
      </c>
      <c r="O23" s="471">
        <v>12.6</v>
      </c>
      <c r="P23" s="472">
        <v>16.4</v>
      </c>
      <c r="Q23" s="160">
        <v>0.32</v>
      </c>
      <c r="R23" s="357">
        <v>19</v>
      </c>
      <c r="S23" s="492">
        <v>3500</v>
      </c>
      <c r="T23" s="31">
        <v>6000</v>
      </c>
      <c r="U23" s="52" t="s">
        <v>1</v>
      </c>
    </row>
    <row r="24" spans="1:21" ht="16.5" customHeight="1">
      <c r="A24" s="701"/>
      <c r="B24" s="38" t="s">
        <v>244</v>
      </c>
      <c r="C24" s="38" t="s">
        <v>344</v>
      </c>
      <c r="D24" s="38" t="s">
        <v>345</v>
      </c>
      <c r="E24" s="28">
        <v>7.2</v>
      </c>
      <c r="F24" s="144">
        <v>338</v>
      </c>
      <c r="G24" s="27">
        <v>19</v>
      </c>
      <c r="H24" s="27">
        <v>1.9</v>
      </c>
      <c r="I24" s="144">
        <v>2</v>
      </c>
      <c r="J24" s="219">
        <v>2.655</v>
      </c>
      <c r="K24" s="558">
        <v>29.4</v>
      </c>
      <c r="L24" s="471">
        <v>36.9</v>
      </c>
      <c r="M24" s="471">
        <v>17.7</v>
      </c>
      <c r="N24" s="471">
        <v>5.2</v>
      </c>
      <c r="O24" s="471">
        <v>5.3</v>
      </c>
      <c r="P24" s="472">
        <v>5.5</v>
      </c>
      <c r="Q24" s="160">
        <v>1.3</v>
      </c>
      <c r="R24" s="357">
        <v>19</v>
      </c>
      <c r="S24" s="492">
        <v>1000</v>
      </c>
      <c r="T24" s="31">
        <v>1800</v>
      </c>
      <c r="U24" s="52" t="s">
        <v>35</v>
      </c>
    </row>
    <row r="25" spans="1:21" ht="16.5" customHeight="1">
      <c r="A25" s="701"/>
      <c r="B25" s="38" t="s">
        <v>245</v>
      </c>
      <c r="C25" s="38" t="s">
        <v>346</v>
      </c>
      <c r="D25" s="38" t="s">
        <v>347</v>
      </c>
      <c r="E25" s="28">
        <v>7</v>
      </c>
      <c r="F25" s="144">
        <v>254</v>
      </c>
      <c r="G25" s="27">
        <v>28</v>
      </c>
      <c r="H25" s="27">
        <v>2.7</v>
      </c>
      <c r="I25" s="144">
        <v>8</v>
      </c>
      <c r="J25" s="219">
        <v>2.649</v>
      </c>
      <c r="K25" s="558">
        <v>32.7</v>
      </c>
      <c r="L25" s="471">
        <v>7.4</v>
      </c>
      <c r="M25" s="471">
        <v>29.5</v>
      </c>
      <c r="N25" s="471">
        <v>19.4</v>
      </c>
      <c r="O25" s="471">
        <v>5.6</v>
      </c>
      <c r="P25" s="472">
        <v>5.4</v>
      </c>
      <c r="Q25" s="160">
        <v>0.52</v>
      </c>
      <c r="R25" s="357">
        <v>19</v>
      </c>
      <c r="S25" s="492">
        <v>1800</v>
      </c>
      <c r="T25" s="31">
        <v>3000</v>
      </c>
      <c r="U25" s="52" t="s">
        <v>1</v>
      </c>
    </row>
    <row r="26" spans="1:21" ht="16.5" customHeight="1">
      <c r="A26" s="702"/>
      <c r="B26" s="39" t="s">
        <v>246</v>
      </c>
      <c r="C26" s="39" t="s">
        <v>348</v>
      </c>
      <c r="D26" s="39" t="s">
        <v>349</v>
      </c>
      <c r="E26" s="470">
        <v>7.1</v>
      </c>
      <c r="F26" s="197">
        <v>344</v>
      </c>
      <c r="G26" s="41">
        <v>23.5</v>
      </c>
      <c r="H26" s="41">
        <v>1.2</v>
      </c>
      <c r="I26" s="197">
        <v>1</v>
      </c>
      <c r="J26" s="625">
        <v>2.647</v>
      </c>
      <c r="K26" s="559">
        <v>11.7</v>
      </c>
      <c r="L26" s="473">
        <v>43.4</v>
      </c>
      <c r="M26" s="473">
        <v>40.4</v>
      </c>
      <c r="N26" s="473">
        <v>2.6</v>
      </c>
      <c r="O26" s="473">
        <v>0.9</v>
      </c>
      <c r="P26" s="474">
        <v>1</v>
      </c>
      <c r="Q26" s="646">
        <v>0.92</v>
      </c>
      <c r="R26" s="358">
        <v>19</v>
      </c>
      <c r="S26" s="494">
        <v>1700</v>
      </c>
      <c r="T26" s="42">
        <v>2900</v>
      </c>
      <c r="U26" s="55" t="s">
        <v>1</v>
      </c>
    </row>
    <row r="27" spans="1:21" ht="16.5" customHeight="1">
      <c r="A27" s="684" t="s">
        <v>40</v>
      </c>
      <c r="B27" s="44" t="s">
        <v>247</v>
      </c>
      <c r="C27" s="44" t="s">
        <v>350</v>
      </c>
      <c r="D27" s="44" t="s">
        <v>351</v>
      </c>
      <c r="E27" s="24">
        <v>6.7</v>
      </c>
      <c r="F27" s="239">
        <v>362</v>
      </c>
      <c r="G27" s="23">
        <v>24.8</v>
      </c>
      <c r="H27" s="23">
        <v>2.4</v>
      </c>
      <c r="I27" s="239">
        <v>2</v>
      </c>
      <c r="J27" s="355">
        <v>2.642</v>
      </c>
      <c r="K27" s="557">
        <v>22.3</v>
      </c>
      <c r="L27" s="468">
        <v>34.3</v>
      </c>
      <c r="M27" s="468">
        <v>26.6</v>
      </c>
      <c r="N27" s="468">
        <v>8.2</v>
      </c>
      <c r="O27" s="468">
        <v>3.8</v>
      </c>
      <c r="P27" s="469">
        <v>4.8</v>
      </c>
      <c r="Q27" s="655">
        <v>1</v>
      </c>
      <c r="R27" s="356">
        <v>19</v>
      </c>
      <c r="S27" s="491">
        <v>5600</v>
      </c>
      <c r="T27" s="36">
        <v>10000</v>
      </c>
      <c r="U27" s="54" t="s">
        <v>1</v>
      </c>
    </row>
    <row r="28" spans="1:21" ht="16.5" customHeight="1">
      <c r="A28" s="701"/>
      <c r="B28" s="38" t="s">
        <v>248</v>
      </c>
      <c r="C28" s="38" t="s">
        <v>352</v>
      </c>
      <c r="D28" s="38" t="s">
        <v>353</v>
      </c>
      <c r="E28" s="28">
        <v>6.5</v>
      </c>
      <c r="F28" s="144">
        <v>363</v>
      </c>
      <c r="G28" s="27">
        <v>18.4</v>
      </c>
      <c r="H28" s="27">
        <v>2</v>
      </c>
      <c r="I28" s="144">
        <v>1</v>
      </c>
      <c r="J28" s="219">
        <v>2.622</v>
      </c>
      <c r="K28" s="558">
        <v>55.1</v>
      </c>
      <c r="L28" s="471">
        <v>24.3</v>
      </c>
      <c r="M28" s="471">
        <v>13.5</v>
      </c>
      <c r="N28" s="471">
        <v>1.7</v>
      </c>
      <c r="O28" s="471">
        <v>2.1</v>
      </c>
      <c r="P28" s="472">
        <v>3.3</v>
      </c>
      <c r="Q28" s="160">
        <v>2.5</v>
      </c>
      <c r="R28" s="357">
        <v>19</v>
      </c>
      <c r="S28" s="492">
        <v>5300</v>
      </c>
      <c r="T28" s="31">
        <v>9300</v>
      </c>
      <c r="U28" s="477">
        <v>0.45</v>
      </c>
    </row>
    <row r="29" spans="1:21" ht="16.5" customHeight="1">
      <c r="A29" s="701"/>
      <c r="B29" s="38" t="s">
        <v>249</v>
      </c>
      <c r="C29" s="38" t="s">
        <v>354</v>
      </c>
      <c r="D29" s="38" t="s">
        <v>355</v>
      </c>
      <c r="E29" s="28">
        <v>7</v>
      </c>
      <c r="F29" s="144">
        <v>364</v>
      </c>
      <c r="G29" s="27">
        <v>19.9</v>
      </c>
      <c r="H29" s="27">
        <v>1.2</v>
      </c>
      <c r="I29" s="144">
        <v>2</v>
      </c>
      <c r="J29" s="219">
        <v>2.626</v>
      </c>
      <c r="K29" s="558">
        <v>61.3</v>
      </c>
      <c r="L29" s="471">
        <v>21.1</v>
      </c>
      <c r="M29" s="471">
        <v>11.1</v>
      </c>
      <c r="N29" s="471">
        <v>2.5</v>
      </c>
      <c r="O29" s="471">
        <v>2.1</v>
      </c>
      <c r="P29" s="472">
        <v>1.9</v>
      </c>
      <c r="Q29" s="160">
        <v>3.2</v>
      </c>
      <c r="R29" s="357">
        <v>26.5</v>
      </c>
      <c r="S29" s="492">
        <v>4200</v>
      </c>
      <c r="T29" s="31">
        <v>7300</v>
      </c>
      <c r="U29" s="52" t="s">
        <v>1</v>
      </c>
    </row>
    <row r="30" spans="1:21" ht="16.5" customHeight="1">
      <c r="A30" s="701"/>
      <c r="B30" s="38" t="s">
        <v>250</v>
      </c>
      <c r="C30" s="38" t="s">
        <v>356</v>
      </c>
      <c r="D30" s="38" t="s">
        <v>357</v>
      </c>
      <c r="E30" s="28">
        <v>6.9</v>
      </c>
      <c r="F30" s="144">
        <v>377</v>
      </c>
      <c r="G30" s="27">
        <v>18</v>
      </c>
      <c r="H30" s="27">
        <v>0.6</v>
      </c>
      <c r="I30" s="624" t="s">
        <v>61</v>
      </c>
      <c r="J30" s="219">
        <v>2.632</v>
      </c>
      <c r="K30" s="558">
        <v>27</v>
      </c>
      <c r="L30" s="471">
        <v>31</v>
      </c>
      <c r="M30" s="471">
        <v>35.2</v>
      </c>
      <c r="N30" s="471">
        <v>5.6</v>
      </c>
      <c r="O30" s="471">
        <v>1.2</v>
      </c>
      <c r="P30" s="472">
        <v>1.2</v>
      </c>
      <c r="Q30" s="160">
        <v>1</v>
      </c>
      <c r="R30" s="357">
        <v>19</v>
      </c>
      <c r="S30" s="492">
        <v>1600</v>
      </c>
      <c r="T30" s="31">
        <v>2800</v>
      </c>
      <c r="U30" s="52" t="s">
        <v>1</v>
      </c>
    </row>
    <row r="31" spans="1:21" ht="16.5" customHeight="1">
      <c r="A31" s="701"/>
      <c r="B31" s="38" t="s">
        <v>251</v>
      </c>
      <c r="C31" s="39" t="s">
        <v>358</v>
      </c>
      <c r="D31" s="39" t="s">
        <v>359</v>
      </c>
      <c r="E31" s="28">
        <v>6.5</v>
      </c>
      <c r="F31" s="144">
        <v>416</v>
      </c>
      <c r="G31" s="27">
        <v>15.6</v>
      </c>
      <c r="H31" s="27">
        <v>0.6</v>
      </c>
      <c r="I31" s="624" t="s">
        <v>61</v>
      </c>
      <c r="J31" s="219">
        <v>2.658</v>
      </c>
      <c r="K31" s="558">
        <v>43.4</v>
      </c>
      <c r="L31" s="471">
        <v>27.1</v>
      </c>
      <c r="M31" s="471">
        <v>26.7</v>
      </c>
      <c r="N31" s="471">
        <v>1.7</v>
      </c>
      <c r="O31" s="471">
        <v>1.1</v>
      </c>
      <c r="P31" s="472">
        <v>1.1</v>
      </c>
      <c r="Q31" s="160">
        <v>1.6</v>
      </c>
      <c r="R31" s="357">
        <v>26.5</v>
      </c>
      <c r="S31" s="494">
        <v>460</v>
      </c>
      <c r="T31" s="42">
        <v>840</v>
      </c>
      <c r="U31" s="55" t="s">
        <v>1</v>
      </c>
    </row>
    <row r="32" spans="1:21" ht="16.5" customHeight="1">
      <c r="A32" s="689" t="s">
        <v>743</v>
      </c>
      <c r="B32" s="33" t="s">
        <v>237</v>
      </c>
      <c r="C32" s="33" t="s">
        <v>362</v>
      </c>
      <c r="D32" s="33" t="s">
        <v>363</v>
      </c>
      <c r="E32" s="24">
        <v>6.8</v>
      </c>
      <c r="F32" s="239">
        <v>117</v>
      </c>
      <c r="G32" s="23">
        <v>61.8</v>
      </c>
      <c r="H32" s="23">
        <v>20.6</v>
      </c>
      <c r="I32" s="239">
        <v>62</v>
      </c>
      <c r="J32" s="355">
        <v>2.577</v>
      </c>
      <c r="K32" s="557">
        <v>1.5</v>
      </c>
      <c r="L32" s="468">
        <v>0.7</v>
      </c>
      <c r="M32" s="468">
        <v>5.9</v>
      </c>
      <c r="N32" s="468">
        <v>36.6</v>
      </c>
      <c r="O32" s="468">
        <v>25.3</v>
      </c>
      <c r="P32" s="469">
        <v>30</v>
      </c>
      <c r="Q32" s="655">
        <v>0.051</v>
      </c>
      <c r="R32" s="356">
        <v>4.75</v>
      </c>
      <c r="S32" s="491">
        <v>7700</v>
      </c>
      <c r="T32" s="36">
        <v>14000</v>
      </c>
      <c r="U32" s="475">
        <v>7.7</v>
      </c>
    </row>
    <row r="33" spans="1:21" ht="16.5" customHeight="1">
      <c r="A33" s="718"/>
      <c r="B33" s="38" t="s">
        <v>238</v>
      </c>
      <c r="C33" s="38" t="s">
        <v>392</v>
      </c>
      <c r="D33" s="38" t="s">
        <v>393</v>
      </c>
      <c r="E33" s="28">
        <v>6.8</v>
      </c>
      <c r="F33" s="144">
        <v>22.1</v>
      </c>
      <c r="G33" s="27">
        <v>73.9</v>
      </c>
      <c r="H33" s="27">
        <v>15.7</v>
      </c>
      <c r="I33" s="144">
        <v>44</v>
      </c>
      <c r="J33" s="219">
        <v>2.511</v>
      </c>
      <c r="K33" s="558">
        <v>2.3</v>
      </c>
      <c r="L33" s="471">
        <v>1</v>
      </c>
      <c r="M33" s="471">
        <v>1.8</v>
      </c>
      <c r="N33" s="471">
        <v>1.7</v>
      </c>
      <c r="O33" s="471">
        <v>43.4</v>
      </c>
      <c r="P33" s="472">
        <v>49.8</v>
      </c>
      <c r="Q33" s="160">
        <v>0.0051</v>
      </c>
      <c r="R33" s="357">
        <v>4.75</v>
      </c>
      <c r="S33" s="492">
        <v>4700</v>
      </c>
      <c r="T33" s="31">
        <v>8000</v>
      </c>
      <c r="U33" s="52" t="s">
        <v>1</v>
      </c>
    </row>
    <row r="34" spans="1:21" ht="16.5" customHeight="1">
      <c r="A34" s="718"/>
      <c r="B34" s="38" t="s">
        <v>239</v>
      </c>
      <c r="C34" s="38" t="s">
        <v>364</v>
      </c>
      <c r="D34" s="38" t="s">
        <v>365</v>
      </c>
      <c r="E34" s="28">
        <v>6.9</v>
      </c>
      <c r="F34" s="144">
        <v>42.5</v>
      </c>
      <c r="G34" s="27">
        <v>42.6</v>
      </c>
      <c r="H34" s="27">
        <v>6.1</v>
      </c>
      <c r="I34" s="144">
        <v>16</v>
      </c>
      <c r="J34" s="219">
        <v>2.636</v>
      </c>
      <c r="K34" s="558">
        <v>12.7</v>
      </c>
      <c r="L34" s="471">
        <v>11.7</v>
      </c>
      <c r="M34" s="471">
        <v>23.4</v>
      </c>
      <c r="N34" s="471">
        <v>16.8</v>
      </c>
      <c r="O34" s="471">
        <v>15.3</v>
      </c>
      <c r="P34" s="472">
        <v>20.1</v>
      </c>
      <c r="Q34" s="160">
        <v>0.22</v>
      </c>
      <c r="R34" s="357">
        <v>9.5</v>
      </c>
      <c r="S34" s="492">
        <v>1600</v>
      </c>
      <c r="T34" s="31">
        <v>2900</v>
      </c>
      <c r="U34" s="52" t="s">
        <v>1</v>
      </c>
    </row>
    <row r="35" spans="1:21" ht="16.5" customHeight="1">
      <c r="A35" s="718"/>
      <c r="B35" s="38" t="s">
        <v>240</v>
      </c>
      <c r="C35" s="38" t="s">
        <v>394</v>
      </c>
      <c r="D35" s="38" t="s">
        <v>395</v>
      </c>
      <c r="E35" s="28">
        <v>7.1</v>
      </c>
      <c r="F35" s="144">
        <v>189</v>
      </c>
      <c r="G35" s="27">
        <v>25.5</v>
      </c>
      <c r="H35" s="27">
        <v>2.6</v>
      </c>
      <c r="I35" s="144">
        <v>2</v>
      </c>
      <c r="J35" s="219">
        <v>2.67</v>
      </c>
      <c r="K35" s="558">
        <v>15.8</v>
      </c>
      <c r="L35" s="471">
        <v>24.7</v>
      </c>
      <c r="M35" s="471">
        <v>39.1</v>
      </c>
      <c r="N35" s="471">
        <v>10.7</v>
      </c>
      <c r="O35" s="471">
        <v>4.7</v>
      </c>
      <c r="P35" s="472">
        <v>5</v>
      </c>
      <c r="Q35" s="160">
        <v>0.67</v>
      </c>
      <c r="R35" s="357">
        <v>19</v>
      </c>
      <c r="S35" s="492">
        <v>2000</v>
      </c>
      <c r="T35" s="31">
        <v>3400</v>
      </c>
      <c r="U35" s="52" t="s">
        <v>1</v>
      </c>
    </row>
    <row r="36" spans="1:21" ht="16.5" customHeight="1">
      <c r="A36" s="719"/>
      <c r="B36" s="39" t="s">
        <v>241</v>
      </c>
      <c r="C36" s="39" t="s">
        <v>366</v>
      </c>
      <c r="D36" s="39" t="s">
        <v>367</v>
      </c>
      <c r="E36" s="470">
        <v>6.9</v>
      </c>
      <c r="F36" s="197">
        <v>52.5</v>
      </c>
      <c r="G36" s="41">
        <v>75.4</v>
      </c>
      <c r="H36" s="41">
        <v>20</v>
      </c>
      <c r="I36" s="197">
        <v>71</v>
      </c>
      <c r="J36" s="625">
        <v>2.389</v>
      </c>
      <c r="K36" s="628" t="s">
        <v>1</v>
      </c>
      <c r="L36" s="473">
        <v>0.1</v>
      </c>
      <c r="M36" s="473">
        <v>0.2</v>
      </c>
      <c r="N36" s="473">
        <v>5.2</v>
      </c>
      <c r="O36" s="473">
        <v>42.7</v>
      </c>
      <c r="P36" s="474">
        <v>51.8</v>
      </c>
      <c r="Q36" s="646">
        <v>0.0043</v>
      </c>
      <c r="R36" s="358">
        <v>2</v>
      </c>
      <c r="S36" s="494">
        <v>16000</v>
      </c>
      <c r="T36" s="42">
        <v>28000</v>
      </c>
      <c r="U36" s="55" t="s">
        <v>1</v>
      </c>
    </row>
    <row r="37" spans="1:21" ht="16.5" customHeight="1">
      <c r="A37" s="692" t="s">
        <v>42</v>
      </c>
      <c r="B37" s="33" t="s">
        <v>252</v>
      </c>
      <c r="C37" s="33" t="s">
        <v>368</v>
      </c>
      <c r="D37" s="33" t="s">
        <v>369</v>
      </c>
      <c r="E37" s="24">
        <v>6.6</v>
      </c>
      <c r="F37" s="239">
        <v>220</v>
      </c>
      <c r="G37" s="23">
        <v>66.5</v>
      </c>
      <c r="H37" s="23">
        <v>8</v>
      </c>
      <c r="I37" s="239">
        <v>19</v>
      </c>
      <c r="J37" s="355">
        <v>2.582</v>
      </c>
      <c r="K37" s="620" t="s">
        <v>1</v>
      </c>
      <c r="L37" s="468">
        <v>0</v>
      </c>
      <c r="M37" s="468">
        <v>0.1</v>
      </c>
      <c r="N37" s="468">
        <v>0.1</v>
      </c>
      <c r="O37" s="468">
        <v>56.9</v>
      </c>
      <c r="P37" s="469">
        <v>42.9</v>
      </c>
      <c r="Q37" s="655">
        <v>0.0068</v>
      </c>
      <c r="R37" s="356">
        <v>2</v>
      </c>
      <c r="S37" s="491">
        <v>360</v>
      </c>
      <c r="T37" s="36">
        <v>630</v>
      </c>
      <c r="U37" s="54" t="s">
        <v>1</v>
      </c>
    </row>
    <row r="38" spans="1:21" ht="16.5" customHeight="1">
      <c r="A38" s="718"/>
      <c r="B38" s="38" t="s">
        <v>253</v>
      </c>
      <c r="C38" s="38" t="s">
        <v>370</v>
      </c>
      <c r="D38" s="38" t="s">
        <v>371</v>
      </c>
      <c r="E38" s="28">
        <v>6.5</v>
      </c>
      <c r="F38" s="144">
        <v>216</v>
      </c>
      <c r="G38" s="27">
        <v>76.7</v>
      </c>
      <c r="H38" s="27">
        <v>13.4</v>
      </c>
      <c r="I38" s="144">
        <v>52</v>
      </c>
      <c r="J38" s="219">
        <v>2.441</v>
      </c>
      <c r="K38" s="558">
        <v>0.2</v>
      </c>
      <c r="L38" s="471">
        <v>0.5</v>
      </c>
      <c r="M38" s="471">
        <v>1.3</v>
      </c>
      <c r="N38" s="471">
        <v>2.4</v>
      </c>
      <c r="O38" s="471">
        <v>65.6</v>
      </c>
      <c r="P38" s="472">
        <v>30</v>
      </c>
      <c r="Q38" s="160">
        <v>0.013</v>
      </c>
      <c r="R38" s="357">
        <v>4.75</v>
      </c>
      <c r="S38" s="492">
        <v>660</v>
      </c>
      <c r="T38" s="31">
        <v>1100</v>
      </c>
      <c r="U38" s="52" t="s">
        <v>1</v>
      </c>
    </row>
    <row r="39" spans="1:21" ht="16.5" customHeight="1">
      <c r="A39" s="718"/>
      <c r="B39" s="38" t="s">
        <v>254</v>
      </c>
      <c r="C39" s="38" t="s">
        <v>372</v>
      </c>
      <c r="D39" s="38" t="s">
        <v>373</v>
      </c>
      <c r="E39" s="28">
        <v>6.4</v>
      </c>
      <c r="F39" s="144">
        <v>108</v>
      </c>
      <c r="G39" s="27">
        <v>72</v>
      </c>
      <c r="H39" s="27">
        <v>14</v>
      </c>
      <c r="I39" s="144">
        <v>51</v>
      </c>
      <c r="J39" s="219">
        <v>2.461</v>
      </c>
      <c r="K39" s="629" t="s">
        <v>1</v>
      </c>
      <c r="L39" s="471">
        <v>0.1</v>
      </c>
      <c r="M39" s="471">
        <v>0.2</v>
      </c>
      <c r="N39" s="471">
        <v>6.8</v>
      </c>
      <c r="O39" s="471">
        <v>73.1</v>
      </c>
      <c r="P39" s="472">
        <v>19.8</v>
      </c>
      <c r="Q39" s="160">
        <v>0.015</v>
      </c>
      <c r="R39" s="357">
        <v>2</v>
      </c>
      <c r="S39" s="492">
        <v>1200</v>
      </c>
      <c r="T39" s="31">
        <v>2100</v>
      </c>
      <c r="U39" s="478">
        <v>2</v>
      </c>
    </row>
    <row r="40" spans="1:21" ht="16.5" customHeight="1">
      <c r="A40" s="718"/>
      <c r="B40" s="38" t="s">
        <v>267</v>
      </c>
      <c r="C40" s="38" t="s">
        <v>374</v>
      </c>
      <c r="D40" s="38" t="s">
        <v>375</v>
      </c>
      <c r="E40" s="28">
        <v>6.6</v>
      </c>
      <c r="F40" s="144">
        <v>87.3</v>
      </c>
      <c r="G40" s="27">
        <v>71</v>
      </c>
      <c r="H40" s="27">
        <v>7.9</v>
      </c>
      <c r="I40" s="144">
        <v>18</v>
      </c>
      <c r="J40" s="219">
        <v>2.584</v>
      </c>
      <c r="K40" s="629" t="s">
        <v>1</v>
      </c>
      <c r="L40" s="471">
        <v>0.2</v>
      </c>
      <c r="M40" s="471">
        <v>0.3</v>
      </c>
      <c r="N40" s="471">
        <v>0.2</v>
      </c>
      <c r="O40" s="471">
        <v>61.6</v>
      </c>
      <c r="P40" s="472">
        <v>37.7</v>
      </c>
      <c r="Q40" s="160">
        <v>0.0085</v>
      </c>
      <c r="R40" s="357">
        <v>2</v>
      </c>
      <c r="S40" s="492">
        <v>77</v>
      </c>
      <c r="T40" s="31">
        <v>150</v>
      </c>
      <c r="U40" s="52" t="s">
        <v>1</v>
      </c>
    </row>
    <row r="41" spans="1:21" ht="16.5" customHeight="1">
      <c r="A41" s="719"/>
      <c r="B41" s="39" t="s">
        <v>255</v>
      </c>
      <c r="C41" s="39" t="s">
        <v>376</v>
      </c>
      <c r="D41" s="39" t="s">
        <v>377</v>
      </c>
      <c r="E41" s="470">
        <v>6.4</v>
      </c>
      <c r="F41" s="197">
        <v>158</v>
      </c>
      <c r="G41" s="41">
        <v>52.4</v>
      </c>
      <c r="H41" s="41">
        <v>7</v>
      </c>
      <c r="I41" s="197">
        <v>23</v>
      </c>
      <c r="J41" s="625">
        <v>2.636</v>
      </c>
      <c r="K41" s="628" t="s">
        <v>1</v>
      </c>
      <c r="L41" s="473">
        <v>0.4</v>
      </c>
      <c r="M41" s="473">
        <v>11.6</v>
      </c>
      <c r="N41" s="473">
        <v>36.8</v>
      </c>
      <c r="O41" s="473">
        <v>29.9</v>
      </c>
      <c r="P41" s="474">
        <v>21.3</v>
      </c>
      <c r="Q41" s="646">
        <v>0.07</v>
      </c>
      <c r="R41" s="358">
        <v>2</v>
      </c>
      <c r="S41" s="494">
        <v>620</v>
      </c>
      <c r="T41" s="42">
        <v>1100</v>
      </c>
      <c r="U41" s="55" t="s">
        <v>1</v>
      </c>
    </row>
    <row r="42" spans="1:21" ht="16.5" customHeight="1">
      <c r="A42" s="692" t="s">
        <v>43</v>
      </c>
      <c r="B42" s="33" t="s">
        <v>256</v>
      </c>
      <c r="C42" s="44" t="s">
        <v>378</v>
      </c>
      <c r="D42" s="44" t="s">
        <v>379</v>
      </c>
      <c r="E42" s="24">
        <v>6.7</v>
      </c>
      <c r="F42" s="239">
        <v>12.8</v>
      </c>
      <c r="G42" s="23">
        <v>78.5</v>
      </c>
      <c r="H42" s="23">
        <v>11.3</v>
      </c>
      <c r="I42" s="239">
        <v>30</v>
      </c>
      <c r="J42" s="355">
        <v>2.571</v>
      </c>
      <c r="K42" s="620" t="s">
        <v>1</v>
      </c>
      <c r="L42" s="468">
        <v>0.4</v>
      </c>
      <c r="M42" s="468">
        <v>5.9</v>
      </c>
      <c r="N42" s="468">
        <v>50.4</v>
      </c>
      <c r="O42" s="468">
        <v>25</v>
      </c>
      <c r="P42" s="469">
        <v>18.3</v>
      </c>
      <c r="Q42" s="655">
        <v>0.11</v>
      </c>
      <c r="R42" s="356">
        <v>2</v>
      </c>
      <c r="S42" s="492">
        <v>2200</v>
      </c>
      <c r="T42" s="31">
        <v>3800</v>
      </c>
      <c r="U42" s="479">
        <v>0.5</v>
      </c>
    </row>
    <row r="43" spans="1:21" ht="16.5" customHeight="1">
      <c r="A43" s="718"/>
      <c r="B43" s="38" t="s">
        <v>257</v>
      </c>
      <c r="C43" s="38" t="s">
        <v>396</v>
      </c>
      <c r="D43" s="38" t="s">
        <v>397</v>
      </c>
      <c r="E43" s="28">
        <v>6.6</v>
      </c>
      <c r="F43" s="144">
        <v>31.8</v>
      </c>
      <c r="G43" s="27">
        <v>46.9</v>
      </c>
      <c r="H43" s="27">
        <v>3.9</v>
      </c>
      <c r="I43" s="144">
        <v>10</v>
      </c>
      <c r="J43" s="219">
        <v>2.638</v>
      </c>
      <c r="K43" s="558">
        <v>2.6</v>
      </c>
      <c r="L43" s="471">
        <v>10.9</v>
      </c>
      <c r="M43" s="471">
        <v>8.8</v>
      </c>
      <c r="N43" s="471">
        <v>44.5</v>
      </c>
      <c r="O43" s="471">
        <v>15.1</v>
      </c>
      <c r="P43" s="472">
        <v>18.1</v>
      </c>
      <c r="Q43" s="160">
        <v>0.12</v>
      </c>
      <c r="R43" s="357">
        <v>9.5</v>
      </c>
      <c r="S43" s="492">
        <v>610</v>
      </c>
      <c r="T43" s="31">
        <v>1100</v>
      </c>
      <c r="U43" s="52" t="s">
        <v>1</v>
      </c>
    </row>
    <row r="44" spans="1:21" ht="16.5" customHeight="1">
      <c r="A44" s="718"/>
      <c r="B44" s="38" t="s">
        <v>268</v>
      </c>
      <c r="C44" s="38" t="s">
        <v>382</v>
      </c>
      <c r="D44" s="38" t="s">
        <v>383</v>
      </c>
      <c r="E44" s="28">
        <v>6.7</v>
      </c>
      <c r="F44" s="144">
        <v>103</v>
      </c>
      <c r="G44" s="27">
        <v>73.1</v>
      </c>
      <c r="H44" s="27">
        <v>10.9</v>
      </c>
      <c r="I44" s="144">
        <v>28</v>
      </c>
      <c r="J44" s="219">
        <v>2.568</v>
      </c>
      <c r="K44" s="629" t="s">
        <v>1</v>
      </c>
      <c r="L44" s="471">
        <v>0</v>
      </c>
      <c r="M44" s="471">
        <v>0.8</v>
      </c>
      <c r="N44" s="471">
        <v>15.5</v>
      </c>
      <c r="O44" s="471">
        <v>41.1</v>
      </c>
      <c r="P44" s="472">
        <v>42.6</v>
      </c>
      <c r="Q44" s="160">
        <v>0.0093</v>
      </c>
      <c r="R44" s="357">
        <v>2</v>
      </c>
      <c r="S44" s="492">
        <v>52</v>
      </c>
      <c r="T44" s="31">
        <v>95</v>
      </c>
      <c r="U44" s="52" t="s">
        <v>1</v>
      </c>
    </row>
    <row r="45" spans="1:21" ht="16.5" customHeight="1">
      <c r="A45" s="718"/>
      <c r="B45" s="38" t="s">
        <v>269</v>
      </c>
      <c r="C45" s="38" t="s">
        <v>398</v>
      </c>
      <c r="D45" s="38" t="s">
        <v>399</v>
      </c>
      <c r="E45" s="28">
        <v>6.3</v>
      </c>
      <c r="F45" s="144">
        <v>324</v>
      </c>
      <c r="G45" s="27">
        <v>22.2</v>
      </c>
      <c r="H45" s="27">
        <v>1.9</v>
      </c>
      <c r="I45" s="144">
        <v>1</v>
      </c>
      <c r="J45" s="219">
        <v>2.674</v>
      </c>
      <c r="K45" s="558">
        <v>15.2</v>
      </c>
      <c r="L45" s="471">
        <v>20.4</v>
      </c>
      <c r="M45" s="471">
        <v>56.7</v>
      </c>
      <c r="N45" s="471">
        <v>5.9</v>
      </c>
      <c r="O45" s="471">
        <v>1.8</v>
      </c>
      <c r="P45" s="472">
        <v>1.8</v>
      </c>
      <c r="Q45" s="160">
        <v>0.66</v>
      </c>
      <c r="R45" s="357">
        <v>19</v>
      </c>
      <c r="S45" s="493">
        <v>42</v>
      </c>
      <c r="T45" s="32">
        <v>77</v>
      </c>
      <c r="U45" s="53" t="s">
        <v>1</v>
      </c>
    </row>
    <row r="46" spans="1:21" ht="16.5" customHeight="1">
      <c r="A46" s="718"/>
      <c r="B46" s="39" t="s">
        <v>732</v>
      </c>
      <c r="C46" s="105" t="s">
        <v>380</v>
      </c>
      <c r="D46" s="105" t="s">
        <v>381</v>
      </c>
      <c r="E46" s="570">
        <v>6.6</v>
      </c>
      <c r="F46" s="647">
        <v>181</v>
      </c>
      <c r="G46" s="648">
        <v>33.1</v>
      </c>
      <c r="H46" s="648">
        <v>1.9</v>
      </c>
      <c r="I46" s="647">
        <v>2</v>
      </c>
      <c r="J46" s="649">
        <v>2.647</v>
      </c>
      <c r="K46" s="650">
        <v>0.4</v>
      </c>
      <c r="L46" s="651">
        <v>3.1</v>
      </c>
      <c r="M46" s="651">
        <v>82.1</v>
      </c>
      <c r="N46" s="651">
        <v>11.5</v>
      </c>
      <c r="O46" s="651">
        <v>2.9</v>
      </c>
      <c r="P46" s="652">
        <v>2.9</v>
      </c>
      <c r="Q46" s="583">
        <v>0.34</v>
      </c>
      <c r="R46" s="653">
        <v>9.5</v>
      </c>
      <c r="S46" s="494">
        <v>66</v>
      </c>
      <c r="T46" s="42">
        <v>100</v>
      </c>
      <c r="U46" s="55" t="s">
        <v>1</v>
      </c>
    </row>
    <row r="47" spans="1:21" ht="16.5" customHeight="1">
      <c r="A47" s="696" t="s">
        <v>744</v>
      </c>
      <c r="B47" s="44" t="s">
        <v>258</v>
      </c>
      <c r="C47" s="44" t="s">
        <v>406</v>
      </c>
      <c r="D47" s="44" t="s">
        <v>407</v>
      </c>
      <c r="E47" s="22">
        <v>7.4</v>
      </c>
      <c r="F47" s="292">
        <v>242</v>
      </c>
      <c r="G47" s="45">
        <v>26.2</v>
      </c>
      <c r="H47" s="45">
        <v>1.7</v>
      </c>
      <c r="I47" s="638" t="s">
        <v>2</v>
      </c>
      <c r="J47" s="596">
        <v>2.716</v>
      </c>
      <c r="K47" s="639" t="s">
        <v>1</v>
      </c>
      <c r="L47" s="640">
        <v>0.7</v>
      </c>
      <c r="M47" s="640">
        <v>42.3</v>
      </c>
      <c r="N47" s="640">
        <v>54</v>
      </c>
      <c r="O47" s="640">
        <v>1.4</v>
      </c>
      <c r="P47" s="291">
        <v>1.6</v>
      </c>
      <c r="Q47" s="550">
        <v>0.23</v>
      </c>
      <c r="R47" s="627">
        <v>2</v>
      </c>
      <c r="S47" s="491">
        <v>51</v>
      </c>
      <c r="T47" s="36">
        <v>86</v>
      </c>
      <c r="U47" s="54" t="s">
        <v>1</v>
      </c>
    </row>
    <row r="48" spans="1:21" ht="16.5" customHeight="1">
      <c r="A48" s="700"/>
      <c r="B48" s="38" t="s">
        <v>259</v>
      </c>
      <c r="C48" s="38" t="s">
        <v>390</v>
      </c>
      <c r="D48" s="38" t="s">
        <v>391</v>
      </c>
      <c r="E48" s="26">
        <v>7.7</v>
      </c>
      <c r="F48" s="144">
        <v>27.8</v>
      </c>
      <c r="G48" s="27">
        <v>40.8</v>
      </c>
      <c r="H48" s="27">
        <v>4.4</v>
      </c>
      <c r="I48" s="148">
        <v>3</v>
      </c>
      <c r="J48" s="219">
        <v>2.711</v>
      </c>
      <c r="K48" s="633" t="s">
        <v>1</v>
      </c>
      <c r="L48" s="634">
        <v>0.1</v>
      </c>
      <c r="M48" s="634">
        <v>0.4</v>
      </c>
      <c r="N48" s="634">
        <v>54.9</v>
      </c>
      <c r="O48" s="634">
        <v>25.1</v>
      </c>
      <c r="P48" s="287">
        <v>19.5</v>
      </c>
      <c r="Q48" s="160">
        <v>0.086</v>
      </c>
      <c r="R48" s="357">
        <v>2</v>
      </c>
      <c r="S48" s="492">
        <v>120</v>
      </c>
      <c r="T48" s="31">
        <v>220</v>
      </c>
      <c r="U48" s="52" t="s">
        <v>729</v>
      </c>
    </row>
    <row r="49" spans="1:21" ht="16.5" customHeight="1">
      <c r="A49" s="695"/>
      <c r="B49" s="39" t="s">
        <v>260</v>
      </c>
      <c r="C49" s="39" t="s">
        <v>408</v>
      </c>
      <c r="D49" s="39" t="s">
        <v>409</v>
      </c>
      <c r="E49" s="40">
        <v>7.6</v>
      </c>
      <c r="F49" s="641">
        <v>-1</v>
      </c>
      <c r="G49" s="41">
        <v>51</v>
      </c>
      <c r="H49" s="41">
        <v>8</v>
      </c>
      <c r="I49" s="199">
        <v>12</v>
      </c>
      <c r="J49" s="625">
        <v>2.656</v>
      </c>
      <c r="K49" s="636" t="s">
        <v>1</v>
      </c>
      <c r="L49" s="637">
        <v>0.4</v>
      </c>
      <c r="M49" s="637">
        <v>0.3</v>
      </c>
      <c r="N49" s="637">
        <v>10.4</v>
      </c>
      <c r="O49" s="637">
        <v>56.3</v>
      </c>
      <c r="P49" s="588">
        <v>32.6</v>
      </c>
      <c r="Q49" s="646">
        <v>0.014</v>
      </c>
      <c r="R49" s="358">
        <v>2</v>
      </c>
      <c r="S49" s="494">
        <v>200</v>
      </c>
      <c r="T49" s="42">
        <v>340</v>
      </c>
      <c r="U49" s="43" t="s">
        <v>1</v>
      </c>
    </row>
    <row r="50" spans="1:21" ht="16.5" customHeight="1">
      <c r="A50" s="696" t="s">
        <v>749</v>
      </c>
      <c r="B50" s="33" t="s">
        <v>261</v>
      </c>
      <c r="C50" s="33" t="s">
        <v>404</v>
      </c>
      <c r="D50" s="33" t="s">
        <v>405</v>
      </c>
      <c r="E50" s="34">
        <v>7.6</v>
      </c>
      <c r="F50" s="239">
        <v>53.4</v>
      </c>
      <c r="G50" s="23">
        <v>43.2</v>
      </c>
      <c r="H50" s="23">
        <v>5.9</v>
      </c>
      <c r="I50" s="191">
        <v>12</v>
      </c>
      <c r="J50" s="355">
        <v>2.641</v>
      </c>
      <c r="K50" s="630">
        <v>0</v>
      </c>
      <c r="L50" s="35">
        <v>0.3</v>
      </c>
      <c r="M50" s="35">
        <v>10.3</v>
      </c>
      <c r="N50" s="35">
        <v>42.7</v>
      </c>
      <c r="O50" s="35">
        <v>19.7</v>
      </c>
      <c r="P50" s="457">
        <v>27</v>
      </c>
      <c r="Q50" s="655">
        <v>0.11</v>
      </c>
      <c r="R50" s="356">
        <v>4.75</v>
      </c>
      <c r="S50" s="491">
        <v>340</v>
      </c>
      <c r="T50" s="36">
        <v>550</v>
      </c>
      <c r="U50" s="54" t="s">
        <v>1</v>
      </c>
    </row>
    <row r="51" spans="1:21" ht="16.5" customHeight="1">
      <c r="A51" s="700"/>
      <c r="B51" s="38" t="s">
        <v>262</v>
      </c>
      <c r="C51" s="38" t="s">
        <v>386</v>
      </c>
      <c r="D51" s="38" t="s">
        <v>387</v>
      </c>
      <c r="E51" s="26">
        <v>7.8</v>
      </c>
      <c r="F51" s="631">
        <v>58.6</v>
      </c>
      <c r="G51" s="27">
        <v>25.9</v>
      </c>
      <c r="H51" s="27">
        <v>1.9</v>
      </c>
      <c r="I51" s="632" t="s">
        <v>2</v>
      </c>
      <c r="J51" s="219">
        <v>2.687</v>
      </c>
      <c r="K51" s="633" t="s">
        <v>1</v>
      </c>
      <c r="L51" s="634">
        <v>0.1</v>
      </c>
      <c r="M51" s="634">
        <v>8</v>
      </c>
      <c r="N51" s="634">
        <v>86.5</v>
      </c>
      <c r="O51" s="634">
        <v>1.8</v>
      </c>
      <c r="P51" s="287">
        <v>3.6</v>
      </c>
      <c r="Q51" s="160">
        <v>0.17</v>
      </c>
      <c r="R51" s="357">
        <v>2</v>
      </c>
      <c r="S51" s="492">
        <v>25</v>
      </c>
      <c r="T51" s="31">
        <v>41</v>
      </c>
      <c r="U51" s="52" t="s">
        <v>737</v>
      </c>
    </row>
    <row r="52" spans="1:21" ht="16.5" customHeight="1">
      <c r="A52" s="695"/>
      <c r="B52" s="39" t="s">
        <v>263</v>
      </c>
      <c r="C52" s="39" t="s">
        <v>388</v>
      </c>
      <c r="D52" s="39" t="s">
        <v>389</v>
      </c>
      <c r="E52" s="40">
        <v>7.5</v>
      </c>
      <c r="F52" s="197">
        <v>120</v>
      </c>
      <c r="G52" s="41">
        <v>27.6</v>
      </c>
      <c r="H52" s="41">
        <v>1.4</v>
      </c>
      <c r="I52" s="635" t="s">
        <v>2</v>
      </c>
      <c r="J52" s="625">
        <v>2.698</v>
      </c>
      <c r="K52" s="636" t="s">
        <v>1</v>
      </c>
      <c r="L52" s="637">
        <v>0.2</v>
      </c>
      <c r="M52" s="637">
        <v>22.9</v>
      </c>
      <c r="N52" s="637">
        <v>67.6</v>
      </c>
      <c r="O52" s="637">
        <v>3.5</v>
      </c>
      <c r="P52" s="588">
        <v>5.8</v>
      </c>
      <c r="Q52" s="646">
        <v>0.19</v>
      </c>
      <c r="R52" s="358">
        <v>2</v>
      </c>
      <c r="S52" s="494">
        <v>23</v>
      </c>
      <c r="T52" s="42">
        <v>40</v>
      </c>
      <c r="U52" s="55" t="s">
        <v>35</v>
      </c>
    </row>
    <row r="53" spans="1:21" ht="16.5" customHeight="1">
      <c r="A53" s="696" t="s">
        <v>746</v>
      </c>
      <c r="B53" s="33" t="s">
        <v>264</v>
      </c>
      <c r="C53" s="33" t="s">
        <v>400</v>
      </c>
      <c r="D53" s="33" t="s">
        <v>401</v>
      </c>
      <c r="E53" s="24">
        <v>8</v>
      </c>
      <c r="F53" s="239">
        <v>133</v>
      </c>
      <c r="G53" s="23">
        <v>27</v>
      </c>
      <c r="H53" s="23">
        <v>2.2</v>
      </c>
      <c r="I53" s="191">
        <v>1</v>
      </c>
      <c r="J53" s="355">
        <v>2.761</v>
      </c>
      <c r="K53" s="620" t="s">
        <v>1</v>
      </c>
      <c r="L53" s="468">
        <v>1.8</v>
      </c>
      <c r="M53" s="468">
        <v>4.4</v>
      </c>
      <c r="N53" s="468">
        <v>88.6</v>
      </c>
      <c r="O53" s="468">
        <v>2.7</v>
      </c>
      <c r="P53" s="469">
        <v>2.5</v>
      </c>
      <c r="Q53" s="655">
        <v>0.16</v>
      </c>
      <c r="R53" s="356">
        <v>2</v>
      </c>
      <c r="S53" s="491">
        <v>210</v>
      </c>
      <c r="T53" s="36">
        <v>360</v>
      </c>
      <c r="U53" s="654" t="s">
        <v>1</v>
      </c>
    </row>
    <row r="54" spans="1:21" ht="16.5" customHeight="1">
      <c r="A54" s="700"/>
      <c r="B54" s="44" t="s">
        <v>265</v>
      </c>
      <c r="C54" s="44" t="s">
        <v>384</v>
      </c>
      <c r="D54" s="44" t="s">
        <v>385</v>
      </c>
      <c r="E54" s="28">
        <v>8</v>
      </c>
      <c r="F54" s="144">
        <v>170</v>
      </c>
      <c r="G54" s="27">
        <v>24.8</v>
      </c>
      <c r="H54" s="27">
        <v>2.1</v>
      </c>
      <c r="I54" s="148">
        <v>1</v>
      </c>
      <c r="J54" s="219">
        <v>2.778</v>
      </c>
      <c r="K54" s="629" t="s">
        <v>1</v>
      </c>
      <c r="L54" s="471">
        <v>0.9</v>
      </c>
      <c r="M54" s="471">
        <v>3.9</v>
      </c>
      <c r="N54" s="471">
        <v>89.6</v>
      </c>
      <c r="O54" s="471">
        <v>2.4</v>
      </c>
      <c r="P54" s="472">
        <v>3.2</v>
      </c>
      <c r="Q54" s="160">
        <v>0.16</v>
      </c>
      <c r="R54" s="357">
        <v>2</v>
      </c>
      <c r="S54" s="492">
        <v>140</v>
      </c>
      <c r="T54" s="31">
        <v>240</v>
      </c>
      <c r="U54" s="52" t="s">
        <v>728</v>
      </c>
    </row>
    <row r="55" spans="1:21" ht="16.5" customHeight="1">
      <c r="A55" s="695"/>
      <c r="B55" s="105" t="s">
        <v>266</v>
      </c>
      <c r="C55" s="105" t="s">
        <v>402</v>
      </c>
      <c r="D55" s="105" t="s">
        <v>403</v>
      </c>
      <c r="E55" s="470">
        <v>8</v>
      </c>
      <c r="F55" s="197">
        <v>152</v>
      </c>
      <c r="G55" s="41">
        <v>23.9</v>
      </c>
      <c r="H55" s="41">
        <v>2.5</v>
      </c>
      <c r="I55" s="199">
        <v>1</v>
      </c>
      <c r="J55" s="625">
        <v>2.765</v>
      </c>
      <c r="K55" s="628" t="s">
        <v>35</v>
      </c>
      <c r="L55" s="473">
        <v>1.4</v>
      </c>
      <c r="M55" s="473">
        <v>17.8</v>
      </c>
      <c r="N55" s="473">
        <v>79.4</v>
      </c>
      <c r="O55" s="473">
        <v>1.4</v>
      </c>
      <c r="P55" s="474">
        <v>1.4</v>
      </c>
      <c r="Q55" s="646">
        <v>0.19</v>
      </c>
      <c r="R55" s="358">
        <v>2</v>
      </c>
      <c r="S55" s="494">
        <v>120</v>
      </c>
      <c r="T55" s="42">
        <v>210</v>
      </c>
      <c r="U55" s="55" t="s">
        <v>1</v>
      </c>
    </row>
    <row r="56" spans="1:5" ht="16.5" customHeight="1">
      <c r="A56" s="313" t="s">
        <v>748</v>
      </c>
      <c r="E56" s="360"/>
    </row>
    <row r="57" spans="1:5" ht="13.5">
      <c r="A57" s="337"/>
      <c r="B57" s="56"/>
      <c r="E57" s="360"/>
    </row>
    <row r="58" spans="1:16" ht="13.5">
      <c r="A58" s="337"/>
      <c r="B58" s="56"/>
      <c r="E58" s="360"/>
      <c r="P58" s="363"/>
    </row>
    <row r="61" spans="1:8" ht="13.5">
      <c r="A61" s="368"/>
      <c r="B61" s="4"/>
      <c r="E61" s="364"/>
      <c r="F61" s="365"/>
      <c r="G61" s="58"/>
      <c r="H61" s="58"/>
    </row>
    <row r="62" spans="1:8" ht="13.5">
      <c r="A62" s="368"/>
      <c r="B62" s="4"/>
      <c r="E62" s="364"/>
      <c r="F62" s="365"/>
      <c r="G62" s="58"/>
      <c r="H62" s="58"/>
    </row>
    <row r="63" spans="1:8" ht="13.5">
      <c r="A63" s="368"/>
      <c r="B63" s="4"/>
      <c r="E63" s="364"/>
      <c r="F63" s="365"/>
      <c r="G63" s="58"/>
      <c r="H63" s="58"/>
    </row>
    <row r="64" spans="1:8" ht="13.5">
      <c r="A64" s="368"/>
      <c r="B64" s="4"/>
      <c r="E64" s="364"/>
      <c r="F64" s="365"/>
      <c r="G64" s="58"/>
      <c r="H64" s="58"/>
    </row>
    <row r="65" spans="1:8" ht="13.5">
      <c r="A65" s="368"/>
      <c r="B65" s="4"/>
      <c r="E65" s="364"/>
      <c r="F65" s="365"/>
      <c r="G65" s="58"/>
      <c r="H65" s="58"/>
    </row>
    <row r="66" spans="1:8" ht="13.5">
      <c r="A66" s="368"/>
      <c r="B66" s="4"/>
      <c r="E66" s="364"/>
      <c r="F66" s="365"/>
      <c r="G66" s="58"/>
      <c r="H66" s="58"/>
    </row>
    <row r="67" spans="1:8" ht="13.5">
      <c r="A67" s="368"/>
      <c r="B67" s="4"/>
      <c r="E67" s="364"/>
      <c r="F67" s="365"/>
      <c r="G67" s="58"/>
      <c r="H67" s="58"/>
    </row>
    <row r="68" spans="1:8" ht="13.5">
      <c r="A68" s="368"/>
      <c r="B68" s="4"/>
      <c r="E68" s="364"/>
      <c r="F68" s="365"/>
      <c r="G68" s="58"/>
      <c r="H68" s="58"/>
    </row>
    <row r="69" spans="1:8" ht="13.5">
      <c r="A69" s="368"/>
      <c r="B69" s="4"/>
      <c r="E69" s="364"/>
      <c r="F69" s="365"/>
      <c r="G69" s="58"/>
      <c r="H69" s="58"/>
    </row>
    <row r="70" spans="1:8" ht="13.5">
      <c r="A70" s="368"/>
      <c r="B70" s="4"/>
      <c r="E70" s="364"/>
      <c r="F70" s="365"/>
      <c r="G70" s="58"/>
      <c r="H70" s="58"/>
    </row>
    <row r="71" spans="1:8" ht="13.5">
      <c r="A71" s="368"/>
      <c r="B71" s="4"/>
      <c r="E71" s="364"/>
      <c r="F71" s="365"/>
      <c r="G71" s="58"/>
      <c r="H71" s="58"/>
    </row>
    <row r="72" spans="1:8" ht="13.5">
      <c r="A72" s="368"/>
      <c r="B72" s="4"/>
      <c r="E72" s="364"/>
      <c r="F72" s="365"/>
      <c r="G72" s="58"/>
      <c r="H72" s="58"/>
    </row>
    <row r="73" spans="1:8" ht="13.5">
      <c r="A73" s="368"/>
      <c r="B73" s="4"/>
      <c r="E73" s="364"/>
      <c r="F73" s="365"/>
      <c r="G73" s="58"/>
      <c r="H73" s="58"/>
    </row>
    <row r="74" spans="1:8" ht="13.5">
      <c r="A74" s="368"/>
      <c r="B74" s="4"/>
      <c r="E74" s="364"/>
      <c r="F74" s="365"/>
      <c r="G74" s="58"/>
      <c r="H74" s="58"/>
    </row>
    <row r="75" spans="1:8" ht="13.5">
      <c r="A75" s="368"/>
      <c r="B75" s="4"/>
      <c r="E75" s="364"/>
      <c r="F75" s="365"/>
      <c r="G75" s="58"/>
      <c r="H75" s="58"/>
    </row>
    <row r="76" spans="1:8" ht="13.5">
      <c r="A76" s="368"/>
      <c r="B76" s="4"/>
      <c r="E76" s="364"/>
      <c r="F76" s="365"/>
      <c r="G76" s="58"/>
      <c r="H76" s="58"/>
    </row>
    <row r="77" spans="1:8" ht="13.5">
      <c r="A77" s="368"/>
      <c r="B77" s="4"/>
      <c r="E77" s="364"/>
      <c r="F77" s="365"/>
      <c r="G77" s="58"/>
      <c r="H77" s="58"/>
    </row>
    <row r="78" spans="1:8" ht="13.5">
      <c r="A78" s="368"/>
      <c r="B78" s="4"/>
      <c r="E78" s="364"/>
      <c r="F78" s="365"/>
      <c r="G78" s="58"/>
      <c r="H78" s="58"/>
    </row>
    <row r="79" spans="1:8" ht="13.5">
      <c r="A79" s="368"/>
      <c r="B79" s="4"/>
      <c r="E79" s="364"/>
      <c r="F79" s="365"/>
      <c r="G79" s="58"/>
      <c r="H79" s="58"/>
    </row>
    <row r="80" spans="1:8" ht="13.5">
      <c r="A80" s="368"/>
      <c r="B80" s="4"/>
      <c r="E80" s="364"/>
      <c r="F80" s="365"/>
      <c r="G80" s="58"/>
      <c r="H80" s="58"/>
    </row>
    <row r="81" spans="1:8" ht="13.5">
      <c r="A81" s="368"/>
      <c r="B81" s="4"/>
      <c r="E81" s="364"/>
      <c r="F81" s="365"/>
      <c r="G81" s="58"/>
      <c r="H81" s="58"/>
    </row>
    <row r="82" spans="1:8" ht="13.5">
      <c r="A82" s="368"/>
      <c r="B82" s="4"/>
      <c r="E82" s="364"/>
      <c r="F82" s="365"/>
      <c r="G82" s="58"/>
      <c r="H82" s="58"/>
    </row>
    <row r="83" spans="1:8" ht="13.5">
      <c r="A83" s="368"/>
      <c r="B83" s="4"/>
      <c r="E83" s="364"/>
      <c r="F83" s="365"/>
      <c r="G83" s="58"/>
      <c r="H83" s="58"/>
    </row>
    <row r="84" spans="1:8" ht="13.5">
      <c r="A84" s="368"/>
      <c r="B84" s="4"/>
      <c r="E84" s="364"/>
      <c r="F84" s="365"/>
      <c r="G84" s="58"/>
      <c r="H84" s="58"/>
    </row>
    <row r="85" spans="1:8" ht="13.5">
      <c r="A85" s="368"/>
      <c r="B85" s="4"/>
      <c r="E85" s="364"/>
      <c r="F85" s="365"/>
      <c r="G85" s="58"/>
      <c r="H85" s="58"/>
    </row>
    <row r="86" spans="1:8" ht="13.5">
      <c r="A86" s="368"/>
      <c r="B86" s="4"/>
      <c r="E86" s="364"/>
      <c r="F86" s="365"/>
      <c r="G86" s="58"/>
      <c r="H86" s="58"/>
    </row>
    <row r="87" spans="1:8" ht="13.5">
      <c r="A87" s="368"/>
      <c r="B87" s="4"/>
      <c r="E87" s="364"/>
      <c r="F87" s="365"/>
      <c r="G87" s="58"/>
      <c r="H87" s="58"/>
    </row>
    <row r="88" spans="1:8" ht="13.5">
      <c r="A88" s="368"/>
      <c r="B88" s="4"/>
      <c r="E88" s="364"/>
      <c r="F88" s="365"/>
      <c r="G88" s="58"/>
      <c r="H88" s="58"/>
    </row>
    <row r="89" spans="1:8" ht="13.5">
      <c r="A89" s="368"/>
      <c r="B89" s="4"/>
      <c r="E89" s="364"/>
      <c r="F89" s="365"/>
      <c r="G89" s="58"/>
      <c r="H89" s="58"/>
    </row>
    <row r="90" spans="1:8" ht="13.5">
      <c r="A90" s="368"/>
      <c r="B90" s="4"/>
      <c r="E90" s="364"/>
      <c r="F90" s="365"/>
      <c r="G90" s="58"/>
      <c r="H90" s="58"/>
    </row>
    <row r="91" spans="1:8" ht="13.5">
      <c r="A91" s="368"/>
      <c r="B91" s="4"/>
      <c r="E91" s="364"/>
      <c r="F91" s="365"/>
      <c r="G91" s="58"/>
      <c r="H91" s="58"/>
    </row>
    <row r="92" spans="1:8" ht="13.5">
      <c r="A92" s="368"/>
      <c r="B92" s="4"/>
      <c r="E92" s="364"/>
      <c r="F92" s="365"/>
      <c r="G92" s="58"/>
      <c r="H92" s="58"/>
    </row>
    <row r="93" spans="1:8" ht="13.5">
      <c r="A93" s="368"/>
      <c r="B93" s="4"/>
      <c r="E93" s="364"/>
      <c r="F93" s="365"/>
      <c r="G93" s="58"/>
      <c r="H93" s="58"/>
    </row>
    <row r="94" spans="1:8" ht="13.5">
      <c r="A94" s="368"/>
      <c r="B94" s="4"/>
      <c r="E94" s="364"/>
      <c r="F94" s="365"/>
      <c r="G94" s="58"/>
      <c r="H94" s="58"/>
    </row>
    <row r="95" spans="1:8" ht="13.5">
      <c r="A95" s="368"/>
      <c r="B95" s="4"/>
      <c r="E95" s="364"/>
      <c r="F95" s="365"/>
      <c r="G95" s="58"/>
      <c r="H95" s="58"/>
    </row>
    <row r="96" spans="1:8" ht="13.5">
      <c r="A96" s="368"/>
      <c r="B96" s="4"/>
      <c r="E96" s="364"/>
      <c r="F96" s="365"/>
      <c r="G96" s="58"/>
      <c r="H96" s="58"/>
    </row>
    <row r="97" spans="1:7" ht="13.5">
      <c r="A97" s="717"/>
      <c r="B97" s="56"/>
      <c r="E97" s="360"/>
      <c r="F97" s="360"/>
      <c r="G97" s="59"/>
    </row>
    <row r="98" spans="1:8" ht="13.5">
      <c r="A98" s="717"/>
      <c r="B98" s="56"/>
      <c r="E98" s="360"/>
      <c r="F98" s="360"/>
      <c r="G98" s="59"/>
      <c r="H98" s="229"/>
    </row>
    <row r="99" spans="1:8" ht="13.5">
      <c r="A99" s="717"/>
      <c r="B99" s="56"/>
      <c r="E99" s="360"/>
      <c r="F99" s="360"/>
      <c r="G99" s="59"/>
      <c r="H99" s="229"/>
    </row>
    <row r="100" spans="1:8" ht="13.5">
      <c r="A100" s="717"/>
      <c r="B100" s="56"/>
      <c r="E100" s="360"/>
      <c r="F100" s="360"/>
      <c r="G100" s="59"/>
      <c r="H100" s="229"/>
    </row>
    <row r="101" spans="1:8" ht="13.5">
      <c r="A101" s="717"/>
      <c r="B101" s="56"/>
      <c r="E101" s="360"/>
      <c r="F101" s="360"/>
      <c r="G101" s="59"/>
      <c r="H101" s="229"/>
    </row>
    <row r="102" spans="1:8" ht="13.5">
      <c r="A102" s="717"/>
      <c r="B102" s="56"/>
      <c r="E102" s="360"/>
      <c r="F102" s="360"/>
      <c r="G102" s="59"/>
      <c r="H102" s="229"/>
    </row>
    <row r="103" spans="1:7" ht="13.5">
      <c r="A103" s="717"/>
      <c r="B103" s="56"/>
      <c r="E103" s="360"/>
      <c r="F103" s="360"/>
      <c r="G103" s="59"/>
    </row>
    <row r="104" spans="1:7" ht="13.5">
      <c r="A104" s="717"/>
      <c r="B104" s="56"/>
      <c r="E104" s="360"/>
      <c r="F104" s="360"/>
      <c r="G104" s="59"/>
    </row>
    <row r="105" spans="1:7" ht="13.5">
      <c r="A105" s="717"/>
      <c r="B105" s="56"/>
      <c r="E105" s="360"/>
      <c r="F105" s="360"/>
      <c r="G105" s="59"/>
    </row>
    <row r="106" spans="1:7" ht="13.5">
      <c r="A106" s="717"/>
      <c r="B106" s="56"/>
      <c r="E106" s="360"/>
      <c r="F106" s="360"/>
      <c r="G106" s="59"/>
    </row>
    <row r="107" spans="1:7" ht="13.5">
      <c r="A107" s="337"/>
      <c r="B107" s="60"/>
      <c r="E107" s="360"/>
      <c r="F107" s="366"/>
      <c r="G107" s="61"/>
    </row>
    <row r="108" spans="1:7" ht="13.5">
      <c r="A108" s="337"/>
      <c r="B108" s="60"/>
      <c r="E108" s="360"/>
      <c r="F108" s="366"/>
      <c r="G108" s="61"/>
    </row>
    <row r="109" spans="1:7" ht="13.5">
      <c r="A109" s="337"/>
      <c r="B109" s="60"/>
      <c r="E109" s="360"/>
      <c r="F109" s="366"/>
      <c r="G109" s="61"/>
    </row>
    <row r="110" spans="1:7" ht="13.5">
      <c r="A110" s="337"/>
      <c r="B110" s="60"/>
      <c r="E110" s="360"/>
      <c r="F110" s="366"/>
      <c r="G110" s="61"/>
    </row>
    <row r="111" spans="1:7" ht="13.5">
      <c r="A111" s="337"/>
      <c r="B111" s="60"/>
      <c r="E111" s="360"/>
      <c r="F111" s="366"/>
      <c r="G111" s="61"/>
    </row>
    <row r="112" spans="1:7" ht="13.5">
      <c r="A112" s="337"/>
      <c r="B112" s="60"/>
      <c r="E112" s="360"/>
      <c r="F112" s="366"/>
      <c r="G112" s="61"/>
    </row>
    <row r="113" spans="1:7" ht="13.5">
      <c r="A113" s="337"/>
      <c r="B113" s="60"/>
      <c r="E113" s="360"/>
      <c r="F113" s="366"/>
      <c r="G113" s="61"/>
    </row>
    <row r="114" spans="1:7" ht="13.5">
      <c r="A114" s="337"/>
      <c r="B114" s="60"/>
      <c r="E114" s="360"/>
      <c r="F114" s="366"/>
      <c r="G114" s="61"/>
    </row>
    <row r="115" spans="1:7" ht="13.5">
      <c r="A115" s="337"/>
      <c r="B115" s="60"/>
      <c r="E115" s="360"/>
      <c r="F115" s="366"/>
      <c r="G115" s="61"/>
    </row>
    <row r="116" spans="1:7" ht="13.5">
      <c r="A116" s="337"/>
      <c r="B116" s="60"/>
      <c r="E116" s="360"/>
      <c r="F116" s="366"/>
      <c r="G116" s="61"/>
    </row>
    <row r="117" spans="1:7" ht="13.5">
      <c r="A117" s="337"/>
      <c r="B117" s="60"/>
      <c r="E117" s="360"/>
      <c r="F117" s="366"/>
      <c r="G117" s="61"/>
    </row>
    <row r="118" spans="1:7" ht="13.5">
      <c r="A118" s="337"/>
      <c r="B118" s="60"/>
      <c r="E118" s="360"/>
      <c r="F118" s="366"/>
      <c r="G118" s="61"/>
    </row>
    <row r="119" spans="1:7" ht="13.5">
      <c r="A119" s="337"/>
      <c r="B119" s="60"/>
      <c r="E119" s="360"/>
      <c r="F119" s="366"/>
      <c r="G119" s="61"/>
    </row>
  </sheetData>
  <sheetProtection/>
  <mergeCells count="18">
    <mergeCell ref="C3:C6"/>
    <mergeCell ref="D3:D6"/>
    <mergeCell ref="C2:D2"/>
    <mergeCell ref="A97:A106"/>
    <mergeCell ref="A37:A41"/>
    <mergeCell ref="A42:A46"/>
    <mergeCell ref="A32:A36"/>
    <mergeCell ref="A53:A55"/>
    <mergeCell ref="E2:U2"/>
    <mergeCell ref="A50:A52"/>
    <mergeCell ref="A47:A49"/>
    <mergeCell ref="A22:A26"/>
    <mergeCell ref="A17:A21"/>
    <mergeCell ref="A27:A31"/>
    <mergeCell ref="A12:A16"/>
    <mergeCell ref="A2:B6"/>
    <mergeCell ref="K3:R3"/>
    <mergeCell ref="A7:A11"/>
  </mergeCells>
  <conditionalFormatting sqref="Q55:R55 J55:O55 J53:R54 E53:H55 J44:R44 J45:O46 E44:I46 E7:R43 Q45:R46">
    <cfRule type="expression" priority="1" dxfId="0" stopIfTrue="1">
      <formula>LEN(TRIM(E7))=0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16"/>
  <sheetViews>
    <sheetView view="pageBreakPreview" zoomScaleSheetLayoutView="100" zoomScalePageLayoutView="0" workbookViewId="0" topLeftCell="H1">
      <selection activeCell="V78" sqref="V78"/>
    </sheetView>
  </sheetViews>
  <sheetFormatPr defaultColWidth="9.00390625" defaultRowHeight="13.5"/>
  <cols>
    <col min="1" max="1" width="2.875" style="300" customWidth="1"/>
    <col min="2" max="2" width="16.75390625" style="300" customWidth="1"/>
    <col min="3" max="3" width="9.125" style="301" customWidth="1"/>
    <col min="4" max="6" width="9.00390625" style="62" customWidth="1"/>
    <col min="7" max="7" width="11.625" style="62" customWidth="1"/>
    <col min="8" max="8" width="26.625" style="302" customWidth="1"/>
    <col min="9" max="9" width="18.125" style="302" customWidth="1"/>
    <col min="10" max="10" width="8.625" style="303" customWidth="1"/>
    <col min="11" max="11" width="11.125" style="304" customWidth="1"/>
    <col min="12" max="12" width="11.125" style="305" customWidth="1"/>
    <col min="13" max="13" width="26.75390625" style="306" customWidth="1"/>
    <col min="14" max="14" width="11.125" style="304" customWidth="1"/>
    <col min="15" max="17" width="11.125" style="302" customWidth="1"/>
  </cols>
  <sheetData>
    <row r="1" spans="1:17" s="62" customFormat="1" ht="18" customHeight="1">
      <c r="A1" s="703" t="s">
        <v>3</v>
      </c>
      <c r="B1" s="726"/>
      <c r="C1" s="733" t="s">
        <v>63</v>
      </c>
      <c r="D1" s="782" t="s">
        <v>64</v>
      </c>
      <c r="E1" s="729" t="s">
        <v>65</v>
      </c>
      <c r="F1" s="729" t="s">
        <v>66</v>
      </c>
      <c r="G1" s="729" t="s">
        <v>67</v>
      </c>
      <c r="H1" s="757" t="s">
        <v>68</v>
      </c>
      <c r="I1" s="757" t="s">
        <v>69</v>
      </c>
      <c r="J1" s="773" t="s">
        <v>70</v>
      </c>
      <c r="K1" s="739" t="s">
        <v>71</v>
      </c>
      <c r="L1" s="741" t="s">
        <v>72</v>
      </c>
      <c r="M1" s="741"/>
      <c r="N1" s="784" t="s">
        <v>73</v>
      </c>
      <c r="O1" s="785"/>
      <c r="P1" s="777"/>
      <c r="Q1" s="781" t="s">
        <v>74</v>
      </c>
    </row>
    <row r="2" spans="1:20" s="62" customFormat="1" ht="18" customHeight="1">
      <c r="A2" s="727"/>
      <c r="B2" s="728"/>
      <c r="C2" s="744"/>
      <c r="D2" s="783"/>
      <c r="E2" s="730"/>
      <c r="F2" s="730"/>
      <c r="G2" s="730"/>
      <c r="H2" s="758"/>
      <c r="I2" s="758"/>
      <c r="J2" s="774"/>
      <c r="K2" s="740"/>
      <c r="L2" s="115" t="s">
        <v>75</v>
      </c>
      <c r="M2" s="114" t="s">
        <v>76</v>
      </c>
      <c r="N2" s="408" t="s">
        <v>58</v>
      </c>
      <c r="O2" s="116" t="s">
        <v>410</v>
      </c>
      <c r="P2" s="117" t="s">
        <v>411</v>
      </c>
      <c r="Q2" s="758"/>
      <c r="S2" s="214"/>
      <c r="T2" s="214"/>
    </row>
    <row r="3" spans="1:17" s="62" customFormat="1" ht="18" customHeight="1">
      <c r="A3" s="775" t="s">
        <v>77</v>
      </c>
      <c r="B3" s="777" t="s">
        <v>297</v>
      </c>
      <c r="C3" s="733">
        <v>41248</v>
      </c>
      <c r="D3" s="166" t="s">
        <v>122</v>
      </c>
      <c r="E3" s="167" t="s">
        <v>123</v>
      </c>
      <c r="F3" s="167" t="s">
        <v>124</v>
      </c>
      <c r="G3" s="168" t="s">
        <v>124</v>
      </c>
      <c r="H3" s="376" t="s">
        <v>439</v>
      </c>
      <c r="I3" s="170" t="s">
        <v>125</v>
      </c>
      <c r="J3" s="171" t="s">
        <v>440</v>
      </c>
      <c r="K3" s="260">
        <v>0.27</v>
      </c>
      <c r="L3" s="173" t="s">
        <v>440</v>
      </c>
      <c r="M3" s="174" t="s">
        <v>440</v>
      </c>
      <c r="N3" s="416" t="s">
        <v>441</v>
      </c>
      <c r="O3" s="417" t="s">
        <v>769</v>
      </c>
      <c r="P3" s="418" t="s">
        <v>770</v>
      </c>
      <c r="Q3" s="177" t="s">
        <v>440</v>
      </c>
    </row>
    <row r="4" spans="1:17" s="62" customFormat="1" ht="18" customHeight="1">
      <c r="A4" s="776"/>
      <c r="B4" s="778"/>
      <c r="C4" s="779"/>
      <c r="D4" s="410" t="s">
        <v>103</v>
      </c>
      <c r="E4" s="411" t="s">
        <v>113</v>
      </c>
      <c r="F4" s="411" t="s">
        <v>115</v>
      </c>
      <c r="G4" s="412" t="s">
        <v>433</v>
      </c>
      <c r="H4" s="413" t="s">
        <v>434</v>
      </c>
      <c r="I4" s="414" t="s">
        <v>435</v>
      </c>
      <c r="J4" s="742">
        <v>109</v>
      </c>
      <c r="K4" s="753">
        <f>47.6/1000</f>
        <v>0.0476</v>
      </c>
      <c r="L4" s="763" t="s">
        <v>302</v>
      </c>
      <c r="M4" s="737" t="s">
        <v>414</v>
      </c>
      <c r="N4" s="802">
        <f>SUM(O4:P4)</f>
        <v>67</v>
      </c>
      <c r="O4" s="810">
        <v>26</v>
      </c>
      <c r="P4" s="812">
        <v>41</v>
      </c>
      <c r="Q4" s="737" t="s">
        <v>414</v>
      </c>
    </row>
    <row r="5" spans="1:17" s="62" customFormat="1" ht="18" customHeight="1">
      <c r="A5" s="776"/>
      <c r="B5" s="778"/>
      <c r="C5" s="779"/>
      <c r="D5" s="161" t="s">
        <v>103</v>
      </c>
      <c r="E5" s="162" t="s">
        <v>113</v>
      </c>
      <c r="F5" s="162" t="s">
        <v>115</v>
      </c>
      <c r="G5" s="163" t="s">
        <v>431</v>
      </c>
      <c r="H5" s="374" t="s">
        <v>432</v>
      </c>
      <c r="I5" s="165" t="s">
        <v>431</v>
      </c>
      <c r="J5" s="735"/>
      <c r="K5" s="735"/>
      <c r="L5" s="764"/>
      <c r="M5" s="735"/>
      <c r="N5" s="735"/>
      <c r="O5" s="816"/>
      <c r="P5" s="825"/>
      <c r="Q5" s="791"/>
    </row>
    <row r="6" spans="1:17" s="62" customFormat="1" ht="18" customHeight="1">
      <c r="A6" s="776"/>
      <c r="B6" s="778"/>
      <c r="C6" s="779"/>
      <c r="D6" s="161" t="s">
        <v>103</v>
      </c>
      <c r="E6" s="162" t="s">
        <v>113</v>
      </c>
      <c r="F6" s="162" t="s">
        <v>418</v>
      </c>
      <c r="G6" s="163" t="s">
        <v>419</v>
      </c>
      <c r="H6" s="374" t="s">
        <v>420</v>
      </c>
      <c r="I6" s="164" t="s">
        <v>421</v>
      </c>
      <c r="J6" s="735"/>
      <c r="K6" s="735"/>
      <c r="L6" s="764"/>
      <c r="M6" s="735"/>
      <c r="N6" s="735"/>
      <c r="O6" s="816"/>
      <c r="P6" s="825"/>
      <c r="Q6" s="791"/>
    </row>
    <row r="7" spans="1:17" s="62" customFormat="1" ht="18" customHeight="1">
      <c r="A7" s="776"/>
      <c r="B7" s="778"/>
      <c r="C7" s="779"/>
      <c r="D7" s="161" t="s">
        <v>103</v>
      </c>
      <c r="E7" s="162" t="s">
        <v>113</v>
      </c>
      <c r="F7" s="162" t="s">
        <v>418</v>
      </c>
      <c r="G7" s="163" t="s">
        <v>419</v>
      </c>
      <c r="H7" s="374" t="s">
        <v>422</v>
      </c>
      <c r="I7" s="164" t="s">
        <v>114</v>
      </c>
      <c r="J7" s="735"/>
      <c r="K7" s="735"/>
      <c r="L7" s="764"/>
      <c r="M7" s="735"/>
      <c r="N7" s="735"/>
      <c r="O7" s="816"/>
      <c r="P7" s="825"/>
      <c r="Q7" s="791"/>
    </row>
    <row r="8" spans="1:17" s="62" customFormat="1" ht="18" customHeight="1">
      <c r="A8" s="776"/>
      <c r="B8" s="778"/>
      <c r="C8" s="779"/>
      <c r="D8" s="161" t="s">
        <v>103</v>
      </c>
      <c r="E8" s="162" t="s">
        <v>113</v>
      </c>
      <c r="F8" s="162" t="s">
        <v>418</v>
      </c>
      <c r="G8" s="163" t="s">
        <v>419</v>
      </c>
      <c r="H8" s="374" t="s">
        <v>423</v>
      </c>
      <c r="I8" s="164" t="s">
        <v>424</v>
      </c>
      <c r="J8" s="735"/>
      <c r="K8" s="735"/>
      <c r="L8" s="764"/>
      <c r="M8" s="735"/>
      <c r="N8" s="735"/>
      <c r="O8" s="816"/>
      <c r="P8" s="825"/>
      <c r="Q8" s="791"/>
    </row>
    <row r="9" spans="1:17" s="62" customFormat="1" ht="18" customHeight="1">
      <c r="A9" s="776"/>
      <c r="B9" s="778"/>
      <c r="C9" s="779"/>
      <c r="D9" s="161" t="s">
        <v>103</v>
      </c>
      <c r="E9" s="162" t="s">
        <v>113</v>
      </c>
      <c r="F9" s="162" t="s">
        <v>115</v>
      </c>
      <c r="G9" s="163" t="s">
        <v>116</v>
      </c>
      <c r="H9" s="375" t="s">
        <v>425</v>
      </c>
      <c r="I9" s="164" t="s">
        <v>426</v>
      </c>
      <c r="J9" s="735"/>
      <c r="K9" s="735"/>
      <c r="L9" s="764"/>
      <c r="M9" s="735"/>
      <c r="N9" s="735"/>
      <c r="O9" s="816"/>
      <c r="P9" s="825"/>
      <c r="Q9" s="791"/>
    </row>
    <row r="10" spans="1:17" s="62" customFormat="1" ht="18" customHeight="1">
      <c r="A10" s="776"/>
      <c r="B10" s="778"/>
      <c r="C10" s="779"/>
      <c r="D10" s="161" t="s">
        <v>103</v>
      </c>
      <c r="E10" s="162" t="s">
        <v>113</v>
      </c>
      <c r="F10" s="162" t="s">
        <v>115</v>
      </c>
      <c r="G10" s="163" t="s">
        <v>116</v>
      </c>
      <c r="H10" s="374" t="s">
        <v>427</v>
      </c>
      <c r="I10" s="164" t="s">
        <v>428</v>
      </c>
      <c r="J10" s="735"/>
      <c r="K10" s="735"/>
      <c r="L10" s="764"/>
      <c r="M10" s="735"/>
      <c r="N10" s="735"/>
      <c r="O10" s="816"/>
      <c r="P10" s="825"/>
      <c r="Q10" s="791"/>
    </row>
    <row r="11" spans="1:17" s="62" customFormat="1" ht="18" customHeight="1">
      <c r="A11" s="776"/>
      <c r="B11" s="778"/>
      <c r="C11" s="779"/>
      <c r="D11" s="161" t="s">
        <v>103</v>
      </c>
      <c r="E11" s="162" t="s">
        <v>113</v>
      </c>
      <c r="F11" s="162" t="s">
        <v>115</v>
      </c>
      <c r="G11" s="163" t="s">
        <v>116</v>
      </c>
      <c r="H11" s="374" t="s">
        <v>429</v>
      </c>
      <c r="I11" s="164" t="s">
        <v>117</v>
      </c>
      <c r="J11" s="735"/>
      <c r="K11" s="735"/>
      <c r="L11" s="764"/>
      <c r="M11" s="735"/>
      <c r="N11" s="735"/>
      <c r="O11" s="816"/>
      <c r="P11" s="825"/>
      <c r="Q11" s="791"/>
    </row>
    <row r="12" spans="1:17" s="62" customFormat="1" ht="18" customHeight="1">
      <c r="A12" s="776"/>
      <c r="B12" s="778"/>
      <c r="C12" s="779"/>
      <c r="D12" s="161" t="s">
        <v>103</v>
      </c>
      <c r="E12" s="162" t="s">
        <v>113</v>
      </c>
      <c r="F12" s="162" t="s">
        <v>115</v>
      </c>
      <c r="G12" s="163" t="s">
        <v>430</v>
      </c>
      <c r="H12" s="374" t="s">
        <v>118</v>
      </c>
      <c r="I12" s="165" t="s">
        <v>119</v>
      </c>
      <c r="J12" s="735"/>
      <c r="K12" s="735"/>
      <c r="L12" s="764"/>
      <c r="M12" s="735"/>
      <c r="N12" s="735"/>
      <c r="O12" s="816"/>
      <c r="P12" s="825"/>
      <c r="Q12" s="791"/>
    </row>
    <row r="13" spans="1:17" s="62" customFormat="1" ht="18" customHeight="1">
      <c r="A13" s="776"/>
      <c r="B13" s="778"/>
      <c r="C13" s="779"/>
      <c r="D13" s="161" t="s">
        <v>103</v>
      </c>
      <c r="E13" s="162" t="s">
        <v>113</v>
      </c>
      <c r="F13" s="162" t="s">
        <v>115</v>
      </c>
      <c r="G13" s="163" t="s">
        <v>116</v>
      </c>
      <c r="H13" s="374" t="s">
        <v>120</v>
      </c>
      <c r="I13" s="165" t="s">
        <v>121</v>
      </c>
      <c r="J13" s="735"/>
      <c r="K13" s="735"/>
      <c r="L13" s="764"/>
      <c r="M13" s="735"/>
      <c r="N13" s="735"/>
      <c r="O13" s="816"/>
      <c r="P13" s="825"/>
      <c r="Q13" s="791"/>
    </row>
    <row r="14" spans="1:17" s="62" customFormat="1" ht="18" customHeight="1">
      <c r="A14" s="776"/>
      <c r="B14" s="778"/>
      <c r="C14" s="779"/>
      <c r="D14" s="161" t="s">
        <v>103</v>
      </c>
      <c r="E14" s="162" t="s">
        <v>113</v>
      </c>
      <c r="F14" s="162" t="s">
        <v>738</v>
      </c>
      <c r="G14" s="208" t="s">
        <v>436</v>
      </c>
      <c r="H14" s="374" t="s">
        <v>437</v>
      </c>
      <c r="I14" s="165" t="s">
        <v>436</v>
      </c>
      <c r="J14" s="270">
        <v>405</v>
      </c>
      <c r="K14" s="220">
        <f>75.8/1000</f>
        <v>0.07579999999999999</v>
      </c>
      <c r="L14" s="509" t="s">
        <v>302</v>
      </c>
      <c r="M14" s="221" t="s">
        <v>414</v>
      </c>
      <c r="N14" s="222">
        <f aca="true" t="shared" si="0" ref="N14:N22">SUM(O14:P14)</f>
        <v>170</v>
      </c>
      <c r="O14" s="415">
        <v>60</v>
      </c>
      <c r="P14" s="223">
        <v>110</v>
      </c>
      <c r="Q14" s="221" t="s">
        <v>438</v>
      </c>
    </row>
    <row r="15" spans="1:17" s="62" customFormat="1" ht="18" customHeight="1">
      <c r="A15" s="776"/>
      <c r="B15" s="778"/>
      <c r="C15" s="779"/>
      <c r="D15" s="129" t="s">
        <v>103</v>
      </c>
      <c r="E15" s="130" t="s">
        <v>104</v>
      </c>
      <c r="F15" s="130" t="s">
        <v>105</v>
      </c>
      <c r="G15" s="131" t="s">
        <v>106</v>
      </c>
      <c r="H15" s="158" t="s">
        <v>417</v>
      </c>
      <c r="I15" s="133" t="s">
        <v>107</v>
      </c>
      <c r="J15" s="148">
        <v>1760</v>
      </c>
      <c r="K15" s="135">
        <v>0.16</v>
      </c>
      <c r="L15" s="159" t="s">
        <v>84</v>
      </c>
      <c r="M15" s="147" t="s">
        <v>414</v>
      </c>
      <c r="N15" s="148">
        <f t="shared" si="0"/>
        <v>58</v>
      </c>
      <c r="O15" s="149">
        <v>22</v>
      </c>
      <c r="P15" s="150">
        <v>36</v>
      </c>
      <c r="Q15" s="151" t="s">
        <v>414</v>
      </c>
    </row>
    <row r="16" spans="1:17" s="62" customFormat="1" ht="18" customHeight="1">
      <c r="A16" s="776"/>
      <c r="B16" s="778"/>
      <c r="C16" s="779"/>
      <c r="D16" s="152" t="s">
        <v>78</v>
      </c>
      <c r="E16" s="153" t="s">
        <v>87</v>
      </c>
      <c r="F16" s="153" t="s">
        <v>92</v>
      </c>
      <c r="G16" s="154" t="s">
        <v>92</v>
      </c>
      <c r="H16" s="371" t="s">
        <v>96</v>
      </c>
      <c r="I16" s="155" t="s">
        <v>97</v>
      </c>
      <c r="J16" s="144">
        <v>37</v>
      </c>
      <c r="K16" s="145">
        <v>0.14</v>
      </c>
      <c r="L16" s="156" t="s">
        <v>91</v>
      </c>
      <c r="M16" s="147" t="s">
        <v>414</v>
      </c>
      <c r="N16" s="148">
        <f t="shared" si="0"/>
        <v>44</v>
      </c>
      <c r="O16" s="149">
        <v>16</v>
      </c>
      <c r="P16" s="150">
        <v>28</v>
      </c>
      <c r="Q16" s="151" t="s">
        <v>414</v>
      </c>
    </row>
    <row r="17" spans="1:17" s="62" customFormat="1" ht="18" customHeight="1">
      <c r="A17" s="776"/>
      <c r="B17" s="778"/>
      <c r="C17" s="779"/>
      <c r="D17" s="152" t="s">
        <v>78</v>
      </c>
      <c r="E17" s="153" t="s">
        <v>87</v>
      </c>
      <c r="F17" s="153" t="s">
        <v>92</v>
      </c>
      <c r="G17" s="154" t="s">
        <v>92</v>
      </c>
      <c r="H17" s="372" t="s">
        <v>98</v>
      </c>
      <c r="I17" s="155" t="s">
        <v>99</v>
      </c>
      <c r="J17" s="144">
        <v>35</v>
      </c>
      <c r="K17" s="145">
        <v>0.65</v>
      </c>
      <c r="L17" s="156" t="s">
        <v>91</v>
      </c>
      <c r="M17" s="147" t="s">
        <v>414</v>
      </c>
      <c r="N17" s="148">
        <f t="shared" si="0"/>
        <v>88</v>
      </c>
      <c r="O17" s="149">
        <v>32</v>
      </c>
      <c r="P17" s="150">
        <v>56</v>
      </c>
      <c r="Q17" s="151" t="s">
        <v>414</v>
      </c>
    </row>
    <row r="18" spans="1:17" s="62" customFormat="1" ht="18" customHeight="1">
      <c r="A18" s="776"/>
      <c r="B18" s="778"/>
      <c r="C18" s="779"/>
      <c r="D18" s="152" t="s">
        <v>78</v>
      </c>
      <c r="E18" s="153" t="s">
        <v>87</v>
      </c>
      <c r="F18" s="153" t="s">
        <v>92</v>
      </c>
      <c r="G18" s="154" t="s">
        <v>100</v>
      </c>
      <c r="H18" s="372" t="s">
        <v>415</v>
      </c>
      <c r="I18" s="155" t="s">
        <v>416</v>
      </c>
      <c r="J18" s="144">
        <v>20</v>
      </c>
      <c r="K18" s="510">
        <v>0.041</v>
      </c>
      <c r="L18" s="137" t="s">
        <v>91</v>
      </c>
      <c r="M18" s="147" t="s">
        <v>414</v>
      </c>
      <c r="N18" s="148">
        <f t="shared" si="0"/>
        <v>52</v>
      </c>
      <c r="O18" s="149">
        <v>19</v>
      </c>
      <c r="P18" s="150">
        <v>33</v>
      </c>
      <c r="Q18" s="151" t="s">
        <v>414</v>
      </c>
    </row>
    <row r="19" spans="1:17" s="62" customFormat="1" ht="18" customHeight="1">
      <c r="A19" s="776"/>
      <c r="B19" s="778"/>
      <c r="C19" s="779"/>
      <c r="D19" s="129" t="s">
        <v>78</v>
      </c>
      <c r="E19" s="130" t="s">
        <v>87</v>
      </c>
      <c r="F19" s="130" t="s">
        <v>88</v>
      </c>
      <c r="G19" s="131" t="s">
        <v>88</v>
      </c>
      <c r="H19" s="370" t="s">
        <v>89</v>
      </c>
      <c r="I19" s="133" t="s">
        <v>90</v>
      </c>
      <c r="J19" s="134">
        <v>8</v>
      </c>
      <c r="K19" s="135">
        <v>0.26</v>
      </c>
      <c r="L19" s="136" t="s">
        <v>91</v>
      </c>
      <c r="M19" s="137" t="s">
        <v>414</v>
      </c>
      <c r="N19" s="138">
        <f t="shared" si="0"/>
        <v>78</v>
      </c>
      <c r="O19" s="139">
        <v>28</v>
      </c>
      <c r="P19" s="140">
        <v>50</v>
      </c>
      <c r="Q19" s="141" t="s">
        <v>414</v>
      </c>
    </row>
    <row r="20" spans="1:17" s="62" customFormat="1" ht="18" customHeight="1">
      <c r="A20" s="776"/>
      <c r="B20" s="778"/>
      <c r="C20" s="780"/>
      <c r="D20" s="642" t="s">
        <v>78</v>
      </c>
      <c r="E20" s="498" t="s">
        <v>79</v>
      </c>
      <c r="F20" s="498" t="s">
        <v>85</v>
      </c>
      <c r="G20" s="499" t="s">
        <v>413</v>
      </c>
      <c r="H20" s="500" t="s">
        <v>413</v>
      </c>
      <c r="I20" s="501" t="s">
        <v>86</v>
      </c>
      <c r="J20" s="502">
        <v>20</v>
      </c>
      <c r="K20" s="503">
        <v>0.015</v>
      </c>
      <c r="L20" s="504" t="s">
        <v>300</v>
      </c>
      <c r="M20" s="505" t="s">
        <v>414</v>
      </c>
      <c r="N20" s="506">
        <f t="shared" si="0"/>
        <v>140</v>
      </c>
      <c r="O20" s="507">
        <v>48</v>
      </c>
      <c r="P20" s="508">
        <v>92</v>
      </c>
      <c r="Q20" s="643" t="s">
        <v>414</v>
      </c>
    </row>
    <row r="21" spans="1:17" s="62" customFormat="1" ht="18" customHeight="1">
      <c r="A21" s="776"/>
      <c r="B21" s="778"/>
      <c r="C21" s="779"/>
      <c r="D21" s="118" t="s">
        <v>78</v>
      </c>
      <c r="E21" s="119" t="s">
        <v>79</v>
      </c>
      <c r="F21" s="119" t="s">
        <v>80</v>
      </c>
      <c r="G21" s="120" t="s">
        <v>81</v>
      </c>
      <c r="H21" s="369" t="s">
        <v>82</v>
      </c>
      <c r="I21" s="121" t="s">
        <v>83</v>
      </c>
      <c r="J21" s="122">
        <v>19</v>
      </c>
      <c r="K21" s="409">
        <v>0.12</v>
      </c>
      <c r="L21" s="123" t="s">
        <v>84</v>
      </c>
      <c r="M21" s="124" t="s">
        <v>412</v>
      </c>
      <c r="N21" s="125">
        <f t="shared" si="0"/>
        <v>58</v>
      </c>
      <c r="O21" s="126">
        <v>21</v>
      </c>
      <c r="P21" s="127">
        <v>37</v>
      </c>
      <c r="Q21" s="128" t="s">
        <v>35</v>
      </c>
    </row>
    <row r="22" spans="1:17" s="62" customFormat="1" ht="18" customHeight="1">
      <c r="A22" s="776"/>
      <c r="B22" s="728"/>
      <c r="C22" s="744"/>
      <c r="D22" s="178" t="s">
        <v>440</v>
      </c>
      <c r="E22" s="179" t="s">
        <v>440</v>
      </c>
      <c r="F22" s="179" t="s">
        <v>440</v>
      </c>
      <c r="G22" s="180" t="s">
        <v>440</v>
      </c>
      <c r="H22" s="181" t="s">
        <v>440</v>
      </c>
      <c r="I22" s="182" t="s">
        <v>126</v>
      </c>
      <c r="J22" s="183" t="s">
        <v>440</v>
      </c>
      <c r="K22" s="184">
        <v>0.76</v>
      </c>
      <c r="L22" s="185" t="s">
        <v>440</v>
      </c>
      <c r="M22" s="186" t="s">
        <v>440</v>
      </c>
      <c r="N22" s="187">
        <f t="shared" si="0"/>
        <v>380</v>
      </c>
      <c r="O22" s="188">
        <v>140</v>
      </c>
      <c r="P22" s="189">
        <v>240</v>
      </c>
      <c r="Q22" s="190" t="s">
        <v>442</v>
      </c>
    </row>
    <row r="23" spans="1:17" s="464" customFormat="1" ht="18" customHeight="1">
      <c r="A23" s="407"/>
      <c r="B23" s="56"/>
      <c r="C23" s="404"/>
      <c r="D23" s="56"/>
      <c r="E23" s="56"/>
      <c r="F23" s="56"/>
      <c r="G23" s="56"/>
      <c r="H23" s="56"/>
      <c r="I23" s="229"/>
      <c r="J23" s="266"/>
      <c r="K23" s="231"/>
      <c r="L23" s="402"/>
      <c r="M23" s="267"/>
      <c r="N23" s="233"/>
      <c r="O23" s="233"/>
      <c r="P23" s="233"/>
      <c r="Q23" s="269"/>
    </row>
    <row r="24" spans="1:17" s="62" customFormat="1" ht="18" customHeight="1">
      <c r="A24" s="703" t="s">
        <v>3</v>
      </c>
      <c r="B24" s="726"/>
      <c r="C24" s="733" t="s">
        <v>63</v>
      </c>
      <c r="D24" s="782" t="s">
        <v>64</v>
      </c>
      <c r="E24" s="729" t="s">
        <v>65</v>
      </c>
      <c r="F24" s="729" t="s">
        <v>66</v>
      </c>
      <c r="G24" s="729" t="s">
        <v>67</v>
      </c>
      <c r="H24" s="757" t="s">
        <v>68</v>
      </c>
      <c r="I24" s="757" t="s">
        <v>69</v>
      </c>
      <c r="J24" s="773" t="s">
        <v>70</v>
      </c>
      <c r="K24" s="739" t="s">
        <v>71</v>
      </c>
      <c r="L24" s="741" t="s">
        <v>72</v>
      </c>
      <c r="M24" s="741"/>
      <c r="N24" s="784" t="s">
        <v>73</v>
      </c>
      <c r="O24" s="785"/>
      <c r="P24" s="777"/>
      <c r="Q24" s="781" t="s">
        <v>74</v>
      </c>
    </row>
    <row r="25" spans="1:20" s="62" customFormat="1" ht="18" customHeight="1">
      <c r="A25" s="727"/>
      <c r="B25" s="728"/>
      <c r="C25" s="744"/>
      <c r="D25" s="783"/>
      <c r="E25" s="730"/>
      <c r="F25" s="730"/>
      <c r="G25" s="730"/>
      <c r="H25" s="758"/>
      <c r="I25" s="758"/>
      <c r="J25" s="774"/>
      <c r="K25" s="740"/>
      <c r="L25" s="115" t="s">
        <v>75</v>
      </c>
      <c r="M25" s="114" t="s">
        <v>76</v>
      </c>
      <c r="N25" s="408" t="s">
        <v>58</v>
      </c>
      <c r="O25" s="116" t="s">
        <v>410</v>
      </c>
      <c r="P25" s="117" t="s">
        <v>411</v>
      </c>
      <c r="Q25" s="758"/>
      <c r="S25" s="214"/>
      <c r="T25" s="214"/>
    </row>
    <row r="26" spans="1:20" s="62" customFormat="1" ht="18" customHeight="1">
      <c r="A26" s="731" t="s">
        <v>77</v>
      </c>
      <c r="B26" s="732" t="s">
        <v>720</v>
      </c>
      <c r="C26" s="733">
        <v>41257</v>
      </c>
      <c r="D26" s="235" t="s">
        <v>78</v>
      </c>
      <c r="E26" s="236" t="s">
        <v>87</v>
      </c>
      <c r="F26" s="236" t="s">
        <v>92</v>
      </c>
      <c r="G26" s="237" t="s">
        <v>92</v>
      </c>
      <c r="H26" s="372" t="s">
        <v>136</v>
      </c>
      <c r="I26" s="157" t="s">
        <v>137</v>
      </c>
      <c r="J26" s="239">
        <v>1</v>
      </c>
      <c r="K26" s="247">
        <v>3.13</v>
      </c>
      <c r="L26" s="419" t="s">
        <v>91</v>
      </c>
      <c r="M26" s="255" t="s">
        <v>131</v>
      </c>
      <c r="N26" s="191">
        <f>SUM(O26:P26)</f>
        <v>97</v>
      </c>
      <c r="O26" s="660">
        <v>36</v>
      </c>
      <c r="P26" s="657">
        <v>61</v>
      </c>
      <c r="Q26" s="420">
        <v>0.29</v>
      </c>
      <c r="S26" s="214"/>
      <c r="T26" s="214"/>
    </row>
    <row r="27" spans="1:20" s="62" customFormat="1" ht="18" customHeight="1">
      <c r="A27" s="800"/>
      <c r="B27" s="798"/>
      <c r="C27" s="779"/>
      <c r="D27" s="152" t="s">
        <v>78</v>
      </c>
      <c r="E27" s="153" t="s">
        <v>87</v>
      </c>
      <c r="F27" s="153" t="s">
        <v>92</v>
      </c>
      <c r="G27" s="154" t="s">
        <v>92</v>
      </c>
      <c r="H27" s="372" t="s">
        <v>478</v>
      </c>
      <c r="I27" s="157" t="s">
        <v>128</v>
      </c>
      <c r="J27" s="144">
        <v>4</v>
      </c>
      <c r="K27" s="249">
        <v>5.57</v>
      </c>
      <c r="L27" s="137" t="s">
        <v>91</v>
      </c>
      <c r="M27" s="256" t="s">
        <v>131</v>
      </c>
      <c r="N27" s="148">
        <f>SUM(O27:P27)</f>
        <v>170</v>
      </c>
      <c r="O27" s="661">
        <v>60</v>
      </c>
      <c r="P27" s="658">
        <v>110</v>
      </c>
      <c r="Q27" s="212">
        <v>0.41</v>
      </c>
      <c r="S27" s="214"/>
      <c r="T27" s="214"/>
    </row>
    <row r="28" spans="1:20" s="62" customFormat="1" ht="18" customHeight="1">
      <c r="A28" s="800"/>
      <c r="B28" s="799"/>
      <c r="C28" s="744"/>
      <c r="D28" s="194" t="s">
        <v>78</v>
      </c>
      <c r="E28" s="195" t="s">
        <v>87</v>
      </c>
      <c r="F28" s="195" t="s">
        <v>92</v>
      </c>
      <c r="G28" s="421" t="s">
        <v>92</v>
      </c>
      <c r="H28" s="377" t="s">
        <v>479</v>
      </c>
      <c r="I28" s="422" t="s">
        <v>138</v>
      </c>
      <c r="J28" s="197">
        <v>3</v>
      </c>
      <c r="K28" s="198">
        <f>0.24+0.73</f>
        <v>0.97</v>
      </c>
      <c r="L28" s="423" t="s">
        <v>91</v>
      </c>
      <c r="M28" s="275" t="s">
        <v>131</v>
      </c>
      <c r="N28" s="199">
        <f>SUM(O28:P28)</f>
        <v>109</v>
      </c>
      <c r="O28" s="662">
        <v>40</v>
      </c>
      <c r="P28" s="659">
        <v>69</v>
      </c>
      <c r="Q28" s="512" t="s">
        <v>480</v>
      </c>
      <c r="S28" s="214"/>
      <c r="T28" s="214"/>
    </row>
    <row r="29" spans="1:17" s="62" customFormat="1" ht="18" customHeight="1">
      <c r="A29" s="800"/>
      <c r="B29" s="741" t="s">
        <v>298</v>
      </c>
      <c r="C29" s="733">
        <v>41249</v>
      </c>
      <c r="D29" s="166" t="s">
        <v>122</v>
      </c>
      <c r="E29" s="167" t="s">
        <v>123</v>
      </c>
      <c r="F29" s="167" t="s">
        <v>124</v>
      </c>
      <c r="G29" s="168" t="s">
        <v>124</v>
      </c>
      <c r="H29" s="376" t="s">
        <v>439</v>
      </c>
      <c r="I29" s="170" t="s">
        <v>125</v>
      </c>
      <c r="J29" s="171" t="s">
        <v>477</v>
      </c>
      <c r="K29" s="172">
        <v>0.056</v>
      </c>
      <c r="L29" s="173" t="s">
        <v>477</v>
      </c>
      <c r="M29" s="174" t="s">
        <v>477</v>
      </c>
      <c r="N29" s="209">
        <f>SUM(O29:P29)</f>
        <v>19.2</v>
      </c>
      <c r="O29" s="175">
        <v>7.2</v>
      </c>
      <c r="P29" s="210">
        <v>12</v>
      </c>
      <c r="Q29" s="177" t="s">
        <v>442</v>
      </c>
    </row>
    <row r="30" spans="1:17" s="62" customFormat="1" ht="18" customHeight="1">
      <c r="A30" s="800"/>
      <c r="B30" s="698"/>
      <c r="C30" s="795"/>
      <c r="D30" s="161" t="s">
        <v>103</v>
      </c>
      <c r="E30" s="162" t="s">
        <v>113</v>
      </c>
      <c r="F30" s="162" t="s">
        <v>115</v>
      </c>
      <c r="G30" s="163" t="s">
        <v>465</v>
      </c>
      <c r="H30" s="374" t="s">
        <v>466</v>
      </c>
      <c r="I30" s="165" t="s">
        <v>467</v>
      </c>
      <c r="J30" s="742">
        <v>134</v>
      </c>
      <c r="K30" s="753">
        <f>27.005/1000</f>
        <v>0.027004999999999998</v>
      </c>
      <c r="L30" s="763" t="s">
        <v>302</v>
      </c>
      <c r="M30" s="737" t="s">
        <v>447</v>
      </c>
      <c r="N30" s="802">
        <f>SUM(O30:P30)</f>
        <v>38</v>
      </c>
      <c r="O30" s="810">
        <v>13</v>
      </c>
      <c r="P30" s="812">
        <v>25</v>
      </c>
      <c r="Q30" s="737" t="s">
        <v>447</v>
      </c>
    </row>
    <row r="31" spans="1:17" s="62" customFormat="1" ht="18" customHeight="1">
      <c r="A31" s="800"/>
      <c r="B31" s="698"/>
      <c r="C31" s="795"/>
      <c r="D31" s="161" t="s">
        <v>103</v>
      </c>
      <c r="E31" s="162" t="s">
        <v>113</v>
      </c>
      <c r="F31" s="162" t="s">
        <v>115</v>
      </c>
      <c r="G31" s="163" t="s">
        <v>463</v>
      </c>
      <c r="H31" s="374" t="s">
        <v>464</v>
      </c>
      <c r="I31" s="164" t="s">
        <v>463</v>
      </c>
      <c r="J31" s="764"/>
      <c r="K31" s="764"/>
      <c r="L31" s="764"/>
      <c r="M31" s="764"/>
      <c r="N31" s="764"/>
      <c r="O31" s="826"/>
      <c r="P31" s="828"/>
      <c r="Q31" s="764"/>
    </row>
    <row r="32" spans="1:17" s="62" customFormat="1" ht="18" customHeight="1">
      <c r="A32" s="800"/>
      <c r="B32" s="698"/>
      <c r="C32" s="795"/>
      <c r="D32" s="161" t="s">
        <v>103</v>
      </c>
      <c r="E32" s="162" t="s">
        <v>113</v>
      </c>
      <c r="F32" s="162" t="s">
        <v>449</v>
      </c>
      <c r="G32" s="163" t="s">
        <v>450</v>
      </c>
      <c r="H32" s="374" t="s">
        <v>451</v>
      </c>
      <c r="I32" s="164" t="s">
        <v>452</v>
      </c>
      <c r="J32" s="764"/>
      <c r="K32" s="764"/>
      <c r="L32" s="764"/>
      <c r="M32" s="764"/>
      <c r="N32" s="764"/>
      <c r="O32" s="826"/>
      <c r="P32" s="828"/>
      <c r="Q32" s="764"/>
    </row>
    <row r="33" spans="1:17" s="62" customFormat="1" ht="18" customHeight="1">
      <c r="A33" s="800"/>
      <c r="B33" s="698"/>
      <c r="C33" s="795"/>
      <c r="D33" s="161" t="s">
        <v>103</v>
      </c>
      <c r="E33" s="162" t="s">
        <v>113</v>
      </c>
      <c r="F33" s="162" t="s">
        <v>449</v>
      </c>
      <c r="G33" s="163" t="s">
        <v>450</v>
      </c>
      <c r="H33" s="374" t="s">
        <v>453</v>
      </c>
      <c r="I33" s="164" t="s">
        <v>114</v>
      </c>
      <c r="J33" s="764"/>
      <c r="K33" s="764"/>
      <c r="L33" s="764"/>
      <c r="M33" s="764"/>
      <c r="N33" s="764"/>
      <c r="O33" s="826"/>
      <c r="P33" s="828"/>
      <c r="Q33" s="764"/>
    </row>
    <row r="34" spans="1:17" s="62" customFormat="1" ht="18" customHeight="1">
      <c r="A34" s="800"/>
      <c r="B34" s="698"/>
      <c r="C34" s="796"/>
      <c r="D34" s="161" t="s">
        <v>103</v>
      </c>
      <c r="E34" s="162" t="s">
        <v>113</v>
      </c>
      <c r="F34" s="162" t="s">
        <v>449</v>
      </c>
      <c r="G34" s="163" t="s">
        <v>454</v>
      </c>
      <c r="H34" s="374" t="s">
        <v>455</v>
      </c>
      <c r="I34" s="164" t="s">
        <v>456</v>
      </c>
      <c r="J34" s="764"/>
      <c r="K34" s="764"/>
      <c r="L34" s="764"/>
      <c r="M34" s="764"/>
      <c r="N34" s="764"/>
      <c r="O34" s="826"/>
      <c r="P34" s="828"/>
      <c r="Q34" s="764"/>
    </row>
    <row r="35" spans="1:17" s="62" customFormat="1" ht="18" customHeight="1">
      <c r="A35" s="800"/>
      <c r="B35" s="698"/>
      <c r="C35" s="796"/>
      <c r="D35" s="161" t="s">
        <v>103</v>
      </c>
      <c r="E35" s="162" t="s">
        <v>113</v>
      </c>
      <c r="F35" s="162" t="s">
        <v>449</v>
      </c>
      <c r="G35" s="163" t="s">
        <v>454</v>
      </c>
      <c r="H35" s="374" t="s">
        <v>457</v>
      </c>
      <c r="I35" s="165" t="s">
        <v>458</v>
      </c>
      <c r="J35" s="764"/>
      <c r="K35" s="764"/>
      <c r="L35" s="764"/>
      <c r="M35" s="764"/>
      <c r="N35" s="764"/>
      <c r="O35" s="826"/>
      <c r="P35" s="828"/>
      <c r="Q35" s="764"/>
    </row>
    <row r="36" spans="1:17" s="62" customFormat="1" ht="18" customHeight="1">
      <c r="A36" s="800"/>
      <c r="B36" s="698"/>
      <c r="C36" s="796"/>
      <c r="D36" s="161" t="s">
        <v>103</v>
      </c>
      <c r="E36" s="162" t="s">
        <v>113</v>
      </c>
      <c r="F36" s="162" t="s">
        <v>449</v>
      </c>
      <c r="G36" s="163" t="s">
        <v>454</v>
      </c>
      <c r="H36" s="374" t="s">
        <v>459</v>
      </c>
      <c r="I36" s="164" t="s">
        <v>117</v>
      </c>
      <c r="J36" s="764"/>
      <c r="K36" s="764"/>
      <c r="L36" s="764"/>
      <c r="M36" s="764"/>
      <c r="N36" s="764"/>
      <c r="O36" s="826"/>
      <c r="P36" s="828"/>
      <c r="Q36" s="764"/>
    </row>
    <row r="37" spans="1:17" s="62" customFormat="1" ht="18" customHeight="1">
      <c r="A37" s="800"/>
      <c r="B37" s="698"/>
      <c r="C37" s="796"/>
      <c r="D37" s="161" t="s">
        <v>103</v>
      </c>
      <c r="E37" s="162" t="s">
        <v>113</v>
      </c>
      <c r="F37" s="162" t="s">
        <v>449</v>
      </c>
      <c r="G37" s="163" t="s">
        <v>454</v>
      </c>
      <c r="H37" s="374" t="s">
        <v>460</v>
      </c>
      <c r="I37" s="164" t="s">
        <v>461</v>
      </c>
      <c r="J37" s="764"/>
      <c r="K37" s="764"/>
      <c r="L37" s="764"/>
      <c r="M37" s="764"/>
      <c r="N37" s="764"/>
      <c r="O37" s="826"/>
      <c r="P37" s="828"/>
      <c r="Q37" s="764"/>
    </row>
    <row r="38" spans="1:17" s="62" customFormat="1" ht="18" customHeight="1">
      <c r="A38" s="800"/>
      <c r="B38" s="698"/>
      <c r="C38" s="796"/>
      <c r="D38" s="161" t="s">
        <v>103</v>
      </c>
      <c r="E38" s="162" t="s">
        <v>113</v>
      </c>
      <c r="F38" s="162" t="s">
        <v>449</v>
      </c>
      <c r="G38" s="163" t="s">
        <v>454</v>
      </c>
      <c r="H38" s="374" t="s">
        <v>120</v>
      </c>
      <c r="I38" s="165" t="s">
        <v>462</v>
      </c>
      <c r="J38" s="765"/>
      <c r="K38" s="765"/>
      <c r="L38" s="765"/>
      <c r="M38" s="765"/>
      <c r="N38" s="765"/>
      <c r="O38" s="827"/>
      <c r="P38" s="829"/>
      <c r="Q38" s="765"/>
    </row>
    <row r="39" spans="1:17" s="62" customFormat="1" ht="18" customHeight="1">
      <c r="A39" s="800"/>
      <c r="B39" s="698"/>
      <c r="C39" s="796"/>
      <c r="D39" s="161" t="s">
        <v>103</v>
      </c>
      <c r="E39" s="162" t="s">
        <v>113</v>
      </c>
      <c r="F39" s="162" t="s">
        <v>738</v>
      </c>
      <c r="G39" s="208" t="s">
        <v>471</v>
      </c>
      <c r="H39" s="374" t="s">
        <v>472</v>
      </c>
      <c r="I39" s="165" t="s">
        <v>471</v>
      </c>
      <c r="J39" s="742">
        <v>554</v>
      </c>
      <c r="K39" s="804">
        <f>145.312/1000</f>
        <v>0.14531200000000002</v>
      </c>
      <c r="L39" s="755" t="s">
        <v>302</v>
      </c>
      <c r="M39" s="737" t="s">
        <v>473</v>
      </c>
      <c r="N39" s="802">
        <f>SUM(O39:P39)</f>
        <v>132</v>
      </c>
      <c r="O39" s="810">
        <v>48</v>
      </c>
      <c r="P39" s="812">
        <v>84</v>
      </c>
      <c r="Q39" s="737" t="s">
        <v>438</v>
      </c>
    </row>
    <row r="40" spans="1:17" s="62" customFormat="1" ht="18" customHeight="1">
      <c r="A40" s="800"/>
      <c r="B40" s="698"/>
      <c r="C40" s="796"/>
      <c r="D40" s="161" t="s">
        <v>103</v>
      </c>
      <c r="E40" s="162" t="s">
        <v>113</v>
      </c>
      <c r="F40" s="162" t="s">
        <v>738</v>
      </c>
      <c r="G40" s="208" t="s">
        <v>474</v>
      </c>
      <c r="H40" s="374" t="s">
        <v>475</v>
      </c>
      <c r="I40" s="164" t="s">
        <v>476</v>
      </c>
      <c r="J40" s="759"/>
      <c r="K40" s="805"/>
      <c r="L40" s="806"/>
      <c r="M40" s="807"/>
      <c r="N40" s="803"/>
      <c r="O40" s="821"/>
      <c r="P40" s="721"/>
      <c r="Q40" s="807"/>
    </row>
    <row r="41" spans="1:17" s="62" customFormat="1" ht="18" customHeight="1">
      <c r="A41" s="800"/>
      <c r="B41" s="698"/>
      <c r="C41" s="796"/>
      <c r="D41" s="161" t="s">
        <v>103</v>
      </c>
      <c r="E41" s="162" t="s">
        <v>113</v>
      </c>
      <c r="F41" s="162" t="s">
        <v>468</v>
      </c>
      <c r="G41" s="207" t="s">
        <v>468</v>
      </c>
      <c r="H41" s="374" t="s">
        <v>469</v>
      </c>
      <c r="I41" s="164" t="s">
        <v>739</v>
      </c>
      <c r="J41" s="393">
        <v>53</v>
      </c>
      <c r="K41" s="397">
        <f>18.81/1000</f>
        <v>0.01881</v>
      </c>
      <c r="L41" s="511" t="s">
        <v>302</v>
      </c>
      <c r="M41" s="394" t="s">
        <v>447</v>
      </c>
      <c r="N41" s="395">
        <f aca="true" t="shared" si="1" ref="N41:N48">SUM(O41:P41)</f>
        <v>25.8</v>
      </c>
      <c r="O41" s="398">
        <v>9.8</v>
      </c>
      <c r="P41" s="396">
        <v>16</v>
      </c>
      <c r="Q41" s="394" t="s">
        <v>470</v>
      </c>
    </row>
    <row r="42" spans="1:17" s="62" customFormat="1" ht="18" customHeight="1">
      <c r="A42" s="800"/>
      <c r="B42" s="698"/>
      <c r="C42" s="796"/>
      <c r="D42" s="152" t="s">
        <v>108</v>
      </c>
      <c r="E42" s="153" t="s">
        <v>109</v>
      </c>
      <c r="F42" s="153" t="s">
        <v>110</v>
      </c>
      <c r="G42" s="154" t="s">
        <v>111</v>
      </c>
      <c r="H42" s="372" t="s">
        <v>112</v>
      </c>
      <c r="I42" s="143" t="s">
        <v>111</v>
      </c>
      <c r="J42" s="144">
        <v>246</v>
      </c>
      <c r="K42" s="145">
        <v>0.13</v>
      </c>
      <c r="L42" s="241" t="s">
        <v>301</v>
      </c>
      <c r="M42" s="147" t="s">
        <v>448</v>
      </c>
      <c r="N42" s="148">
        <f t="shared" si="1"/>
        <v>63</v>
      </c>
      <c r="O42" s="149">
        <v>23</v>
      </c>
      <c r="P42" s="150">
        <v>40</v>
      </c>
      <c r="Q42" s="151" t="s">
        <v>448</v>
      </c>
    </row>
    <row r="43" spans="1:17" s="62" customFormat="1" ht="18" customHeight="1">
      <c r="A43" s="800"/>
      <c r="B43" s="698"/>
      <c r="C43" s="796"/>
      <c r="D43" s="152" t="s">
        <v>78</v>
      </c>
      <c r="E43" s="153" t="s">
        <v>87</v>
      </c>
      <c r="F43" s="153" t="s">
        <v>92</v>
      </c>
      <c r="G43" s="154" t="s">
        <v>92</v>
      </c>
      <c r="H43" s="513" t="s">
        <v>96</v>
      </c>
      <c r="I43" s="155" t="s">
        <v>97</v>
      </c>
      <c r="J43" s="144">
        <v>20</v>
      </c>
      <c r="K43" s="160">
        <v>0.066</v>
      </c>
      <c r="L43" s="146" t="s">
        <v>91</v>
      </c>
      <c r="M43" s="147" t="s">
        <v>446</v>
      </c>
      <c r="N43" s="148">
        <f t="shared" si="1"/>
        <v>35</v>
      </c>
      <c r="O43" s="149">
        <v>14</v>
      </c>
      <c r="P43" s="150">
        <v>21</v>
      </c>
      <c r="Q43" s="151" t="s">
        <v>446</v>
      </c>
    </row>
    <row r="44" spans="1:17" s="62" customFormat="1" ht="18" customHeight="1">
      <c r="A44" s="800"/>
      <c r="B44" s="698"/>
      <c r="C44" s="796"/>
      <c r="D44" s="152" t="s">
        <v>78</v>
      </c>
      <c r="E44" s="153" t="s">
        <v>87</v>
      </c>
      <c r="F44" s="153" t="s">
        <v>92</v>
      </c>
      <c r="G44" s="154" t="s">
        <v>92</v>
      </c>
      <c r="H44" s="372" t="s">
        <v>98</v>
      </c>
      <c r="I44" s="155" t="s">
        <v>99</v>
      </c>
      <c r="J44" s="144">
        <v>10</v>
      </c>
      <c r="K44" s="145">
        <v>0.1</v>
      </c>
      <c r="L44" s="146" t="s">
        <v>91</v>
      </c>
      <c r="M44" s="147" t="s">
        <v>446</v>
      </c>
      <c r="N44" s="148">
        <f t="shared" si="1"/>
        <v>56</v>
      </c>
      <c r="O44" s="149">
        <v>20</v>
      </c>
      <c r="P44" s="150">
        <v>36</v>
      </c>
      <c r="Q44" s="151" t="s">
        <v>35</v>
      </c>
    </row>
    <row r="45" spans="1:17" s="62" customFormat="1" ht="18" customHeight="1">
      <c r="A45" s="800"/>
      <c r="B45" s="698"/>
      <c r="C45" s="796"/>
      <c r="D45" s="152" t="s">
        <v>78</v>
      </c>
      <c r="E45" s="153" t="s">
        <v>87</v>
      </c>
      <c r="F45" s="153" t="s">
        <v>92</v>
      </c>
      <c r="G45" s="154" t="s">
        <v>92</v>
      </c>
      <c r="H45" s="372" t="s">
        <v>93</v>
      </c>
      <c r="I45" s="143" t="s">
        <v>94</v>
      </c>
      <c r="J45" s="144">
        <v>21</v>
      </c>
      <c r="K45" s="160">
        <v>0.074</v>
      </c>
      <c r="L45" s="146" t="s">
        <v>129</v>
      </c>
      <c r="M45" s="147" t="s">
        <v>35</v>
      </c>
      <c r="N45" s="148">
        <f t="shared" si="1"/>
        <v>56</v>
      </c>
      <c r="O45" s="149">
        <v>20</v>
      </c>
      <c r="P45" s="150">
        <v>36</v>
      </c>
      <c r="Q45" s="151" t="s">
        <v>1</v>
      </c>
    </row>
    <row r="46" spans="1:17" s="62" customFormat="1" ht="18" customHeight="1">
      <c r="A46" s="800"/>
      <c r="B46" s="698"/>
      <c r="C46" s="796"/>
      <c r="D46" s="152" t="s">
        <v>78</v>
      </c>
      <c r="E46" s="153" t="s">
        <v>87</v>
      </c>
      <c r="F46" s="153" t="s">
        <v>92</v>
      </c>
      <c r="G46" s="154" t="s">
        <v>100</v>
      </c>
      <c r="H46" s="644" t="s">
        <v>101</v>
      </c>
      <c r="I46" s="157" t="s">
        <v>102</v>
      </c>
      <c r="J46" s="144">
        <v>18</v>
      </c>
      <c r="K46" s="145">
        <v>0.18</v>
      </c>
      <c r="L46" s="146" t="s">
        <v>91</v>
      </c>
      <c r="M46" s="147" t="s">
        <v>447</v>
      </c>
      <c r="N46" s="148">
        <f t="shared" si="1"/>
        <v>40</v>
      </c>
      <c r="O46" s="149">
        <v>14</v>
      </c>
      <c r="P46" s="150">
        <v>26</v>
      </c>
      <c r="Q46" s="514" t="s">
        <v>447</v>
      </c>
    </row>
    <row r="47" spans="1:17" s="62" customFormat="1" ht="18" customHeight="1">
      <c r="A47" s="800"/>
      <c r="B47" s="698"/>
      <c r="C47" s="796"/>
      <c r="D47" s="118" t="s">
        <v>78</v>
      </c>
      <c r="E47" s="119" t="s">
        <v>79</v>
      </c>
      <c r="F47" s="119" t="s">
        <v>85</v>
      </c>
      <c r="G47" s="120" t="s">
        <v>443</v>
      </c>
      <c r="H47" s="656" t="s">
        <v>444</v>
      </c>
      <c r="I47" s="121" t="s">
        <v>445</v>
      </c>
      <c r="J47" s="125">
        <v>12</v>
      </c>
      <c r="K47" s="515">
        <v>0.085</v>
      </c>
      <c r="L47" s="467" t="s">
        <v>84</v>
      </c>
      <c r="M47" s="124" t="s">
        <v>1</v>
      </c>
      <c r="N47" s="125">
        <f t="shared" si="1"/>
        <v>82</v>
      </c>
      <c r="O47" s="126">
        <v>30</v>
      </c>
      <c r="P47" s="127">
        <v>52</v>
      </c>
      <c r="Q47" s="128" t="s">
        <v>1</v>
      </c>
    </row>
    <row r="48" spans="1:17" s="62" customFormat="1" ht="18" customHeight="1">
      <c r="A48" s="801"/>
      <c r="B48" s="698"/>
      <c r="C48" s="797"/>
      <c r="D48" s="178" t="s">
        <v>442</v>
      </c>
      <c r="E48" s="179" t="s">
        <v>442</v>
      </c>
      <c r="F48" s="179" t="s">
        <v>442</v>
      </c>
      <c r="G48" s="180" t="s">
        <v>442</v>
      </c>
      <c r="H48" s="181" t="s">
        <v>442</v>
      </c>
      <c r="I48" s="182" t="s">
        <v>126</v>
      </c>
      <c r="J48" s="183" t="s">
        <v>442</v>
      </c>
      <c r="K48" s="224">
        <v>1.03</v>
      </c>
      <c r="L48" s="185" t="s">
        <v>442</v>
      </c>
      <c r="M48" s="186" t="s">
        <v>442</v>
      </c>
      <c r="N48" s="187">
        <f t="shared" si="1"/>
        <v>235</v>
      </c>
      <c r="O48" s="188">
        <v>85</v>
      </c>
      <c r="P48" s="189">
        <v>150</v>
      </c>
      <c r="Q48" s="190" t="s">
        <v>35</v>
      </c>
    </row>
    <row r="49" spans="1:17" s="466" customFormat="1" ht="18" customHeight="1">
      <c r="A49" s="407"/>
      <c r="B49" s="267"/>
      <c r="C49" s="404"/>
      <c r="D49" s="229"/>
      <c r="E49" s="229"/>
      <c r="F49" s="229"/>
      <c r="G49" s="229"/>
      <c r="H49" s="383"/>
      <c r="I49" s="229"/>
      <c r="J49" s="230"/>
      <c r="K49" s="231"/>
      <c r="L49" s="402"/>
      <c r="M49" s="406"/>
      <c r="N49" s="233"/>
      <c r="O49" s="233"/>
      <c r="P49" s="233"/>
      <c r="Q49" s="405"/>
    </row>
    <row r="50" spans="1:17" s="62" customFormat="1" ht="18" customHeight="1">
      <c r="A50" s="703" t="s">
        <v>3</v>
      </c>
      <c r="B50" s="726"/>
      <c r="C50" s="733" t="s">
        <v>63</v>
      </c>
      <c r="D50" s="782" t="s">
        <v>64</v>
      </c>
      <c r="E50" s="729" t="s">
        <v>65</v>
      </c>
      <c r="F50" s="729" t="s">
        <v>66</v>
      </c>
      <c r="G50" s="836" t="s">
        <v>67</v>
      </c>
      <c r="H50" s="757" t="s">
        <v>68</v>
      </c>
      <c r="I50" s="838" t="s">
        <v>69</v>
      </c>
      <c r="J50" s="773" t="s">
        <v>70</v>
      </c>
      <c r="K50" s="739" t="s">
        <v>71</v>
      </c>
      <c r="L50" s="741" t="s">
        <v>72</v>
      </c>
      <c r="M50" s="741"/>
      <c r="N50" s="830" t="s">
        <v>73</v>
      </c>
      <c r="O50" s="785"/>
      <c r="P50" s="777"/>
      <c r="Q50" s="841" t="s">
        <v>74</v>
      </c>
    </row>
    <row r="51" spans="1:20" s="62" customFormat="1" ht="18" customHeight="1">
      <c r="A51" s="727"/>
      <c r="B51" s="728"/>
      <c r="C51" s="744"/>
      <c r="D51" s="783"/>
      <c r="E51" s="730"/>
      <c r="F51" s="730"/>
      <c r="G51" s="837"/>
      <c r="H51" s="758"/>
      <c r="I51" s="839"/>
      <c r="J51" s="774"/>
      <c r="K51" s="740"/>
      <c r="L51" s="115" t="s">
        <v>75</v>
      </c>
      <c r="M51" s="114" t="s">
        <v>76</v>
      </c>
      <c r="N51" s="424" t="s">
        <v>58</v>
      </c>
      <c r="O51" s="116" t="s">
        <v>410</v>
      </c>
      <c r="P51" s="117" t="s">
        <v>411</v>
      </c>
      <c r="Q51" s="842"/>
      <c r="S51" s="214"/>
      <c r="T51" s="214"/>
    </row>
    <row r="52" spans="1:17" s="62" customFormat="1" ht="18" customHeight="1">
      <c r="A52" s="731" t="s">
        <v>156</v>
      </c>
      <c r="B52" s="336" t="s">
        <v>722</v>
      </c>
      <c r="C52" s="264">
        <v>41261</v>
      </c>
      <c r="D52" s="431" t="s">
        <v>620</v>
      </c>
      <c r="E52" s="432" t="s">
        <v>620</v>
      </c>
      <c r="F52" s="432" t="s">
        <v>620</v>
      </c>
      <c r="G52" s="433" t="s">
        <v>620</v>
      </c>
      <c r="H52" s="434" t="s">
        <v>620</v>
      </c>
      <c r="I52" s="435" t="s">
        <v>126</v>
      </c>
      <c r="J52" s="436" t="s">
        <v>620</v>
      </c>
      <c r="K52" s="437">
        <v>0.7</v>
      </c>
      <c r="L52" s="438" t="s">
        <v>620</v>
      </c>
      <c r="M52" s="439" t="s">
        <v>620</v>
      </c>
      <c r="N52" s="440">
        <f>SUM(O52:P52)</f>
        <v>92</v>
      </c>
      <c r="O52" s="441">
        <v>33</v>
      </c>
      <c r="P52" s="442">
        <v>59</v>
      </c>
      <c r="Q52" s="443" t="s">
        <v>448</v>
      </c>
    </row>
    <row r="53" spans="1:17" s="62" customFormat="1" ht="18" customHeight="1">
      <c r="A53" s="855"/>
      <c r="B53" s="732" t="s">
        <v>723</v>
      </c>
      <c r="C53" s="733">
        <v>41261</v>
      </c>
      <c r="D53" s="161" t="s">
        <v>103</v>
      </c>
      <c r="E53" s="162" t="s">
        <v>113</v>
      </c>
      <c r="F53" s="162" t="s">
        <v>115</v>
      </c>
      <c r="G53" s="163" t="s">
        <v>648</v>
      </c>
      <c r="H53" s="374" t="s">
        <v>649</v>
      </c>
      <c r="I53" s="165" t="s">
        <v>648</v>
      </c>
      <c r="J53" s="759">
        <v>109</v>
      </c>
      <c r="K53" s="745">
        <f>24.938/1000</f>
        <v>0.024938</v>
      </c>
      <c r="L53" s="747" t="s">
        <v>302</v>
      </c>
      <c r="M53" s="761" t="s">
        <v>625</v>
      </c>
      <c r="N53" s="808">
        <f>SUM(O53:P65)</f>
        <v>61</v>
      </c>
      <c r="O53" s="771">
        <v>22</v>
      </c>
      <c r="P53" s="760">
        <v>39</v>
      </c>
      <c r="Q53" s="761" t="s">
        <v>438</v>
      </c>
    </row>
    <row r="54" spans="1:17" s="62" customFormat="1" ht="18" customHeight="1">
      <c r="A54" s="855"/>
      <c r="B54" s="791"/>
      <c r="C54" s="685"/>
      <c r="D54" s="161" t="s">
        <v>103</v>
      </c>
      <c r="E54" s="162" t="s">
        <v>113</v>
      </c>
      <c r="F54" s="162" t="s">
        <v>621</v>
      </c>
      <c r="G54" s="163" t="s">
        <v>622</v>
      </c>
      <c r="H54" s="374" t="s">
        <v>623</v>
      </c>
      <c r="I54" s="164" t="s">
        <v>624</v>
      </c>
      <c r="J54" s="759"/>
      <c r="K54" s="745"/>
      <c r="L54" s="747"/>
      <c r="M54" s="761"/>
      <c r="N54" s="808"/>
      <c r="O54" s="771"/>
      <c r="P54" s="760"/>
      <c r="Q54" s="761"/>
    </row>
    <row r="55" spans="1:17" s="62" customFormat="1" ht="18" customHeight="1">
      <c r="A55" s="855"/>
      <c r="B55" s="791"/>
      <c r="C55" s="685"/>
      <c r="D55" s="161" t="s">
        <v>103</v>
      </c>
      <c r="E55" s="162" t="s">
        <v>113</v>
      </c>
      <c r="F55" s="162" t="s">
        <v>626</v>
      </c>
      <c r="G55" s="163" t="s">
        <v>627</v>
      </c>
      <c r="H55" s="374" t="s">
        <v>628</v>
      </c>
      <c r="I55" s="164" t="s">
        <v>114</v>
      </c>
      <c r="J55" s="759"/>
      <c r="K55" s="745"/>
      <c r="L55" s="747"/>
      <c r="M55" s="761"/>
      <c r="N55" s="808"/>
      <c r="O55" s="771"/>
      <c r="P55" s="760"/>
      <c r="Q55" s="761"/>
    </row>
    <row r="56" spans="1:17" s="62" customFormat="1" ht="18" customHeight="1">
      <c r="A56" s="855"/>
      <c r="B56" s="791"/>
      <c r="C56" s="685"/>
      <c r="D56" s="161" t="s">
        <v>103</v>
      </c>
      <c r="E56" s="162" t="s">
        <v>113</v>
      </c>
      <c r="F56" s="162" t="s">
        <v>626</v>
      </c>
      <c r="G56" s="163" t="s">
        <v>627</v>
      </c>
      <c r="H56" s="374" t="s">
        <v>629</v>
      </c>
      <c r="I56" s="165" t="s">
        <v>630</v>
      </c>
      <c r="J56" s="759"/>
      <c r="K56" s="745"/>
      <c r="L56" s="747"/>
      <c r="M56" s="761"/>
      <c r="N56" s="808"/>
      <c r="O56" s="771"/>
      <c r="P56" s="760"/>
      <c r="Q56" s="761"/>
    </row>
    <row r="57" spans="1:17" s="62" customFormat="1" ht="18" customHeight="1">
      <c r="A57" s="855"/>
      <c r="B57" s="791"/>
      <c r="C57" s="685"/>
      <c r="D57" s="161" t="s">
        <v>103</v>
      </c>
      <c r="E57" s="162" t="s">
        <v>113</v>
      </c>
      <c r="F57" s="162" t="s">
        <v>115</v>
      </c>
      <c r="G57" s="163" t="s">
        <v>116</v>
      </c>
      <c r="H57" s="375" t="s">
        <v>634</v>
      </c>
      <c r="I57" s="164" t="s">
        <v>635</v>
      </c>
      <c r="J57" s="759"/>
      <c r="K57" s="745"/>
      <c r="L57" s="747"/>
      <c r="M57" s="761"/>
      <c r="N57" s="808"/>
      <c r="O57" s="771"/>
      <c r="P57" s="760"/>
      <c r="Q57" s="761"/>
    </row>
    <row r="58" spans="1:17" s="62" customFormat="1" ht="18" customHeight="1">
      <c r="A58" s="855"/>
      <c r="B58" s="791"/>
      <c r="C58" s="685"/>
      <c r="D58" s="161" t="s">
        <v>103</v>
      </c>
      <c r="E58" s="162" t="s">
        <v>113</v>
      </c>
      <c r="F58" s="162" t="s">
        <v>115</v>
      </c>
      <c r="G58" s="163" t="s">
        <v>116</v>
      </c>
      <c r="H58" s="374" t="s">
        <v>636</v>
      </c>
      <c r="I58" s="164" t="s">
        <v>637</v>
      </c>
      <c r="J58" s="759"/>
      <c r="K58" s="745"/>
      <c r="L58" s="747"/>
      <c r="M58" s="761"/>
      <c r="N58" s="808"/>
      <c r="O58" s="771"/>
      <c r="P58" s="760"/>
      <c r="Q58" s="761"/>
    </row>
    <row r="59" spans="1:17" s="62" customFormat="1" ht="18" customHeight="1">
      <c r="A59" s="855"/>
      <c r="B59" s="791"/>
      <c r="C59" s="685"/>
      <c r="D59" s="161" t="s">
        <v>103</v>
      </c>
      <c r="E59" s="162" t="s">
        <v>113</v>
      </c>
      <c r="F59" s="162" t="s">
        <v>626</v>
      </c>
      <c r="G59" s="163" t="s">
        <v>638</v>
      </c>
      <c r="H59" s="374" t="s">
        <v>639</v>
      </c>
      <c r="I59" s="164" t="s">
        <v>640</v>
      </c>
      <c r="J59" s="759"/>
      <c r="K59" s="745"/>
      <c r="L59" s="747"/>
      <c r="M59" s="761"/>
      <c r="N59" s="808"/>
      <c r="O59" s="771"/>
      <c r="P59" s="760"/>
      <c r="Q59" s="761"/>
    </row>
    <row r="60" spans="1:17" s="62" customFormat="1" ht="18" customHeight="1">
      <c r="A60" s="855"/>
      <c r="B60" s="791"/>
      <c r="C60" s="685"/>
      <c r="D60" s="161" t="s">
        <v>103</v>
      </c>
      <c r="E60" s="162" t="s">
        <v>113</v>
      </c>
      <c r="F60" s="162" t="s">
        <v>626</v>
      </c>
      <c r="G60" s="163" t="s">
        <v>638</v>
      </c>
      <c r="H60" s="374" t="s">
        <v>641</v>
      </c>
      <c r="I60" s="164" t="s">
        <v>117</v>
      </c>
      <c r="J60" s="759"/>
      <c r="K60" s="745"/>
      <c r="L60" s="747"/>
      <c r="M60" s="761"/>
      <c r="N60" s="808"/>
      <c r="O60" s="771"/>
      <c r="P60" s="760"/>
      <c r="Q60" s="761"/>
    </row>
    <row r="61" spans="1:17" s="62" customFormat="1" ht="18" customHeight="1">
      <c r="A61" s="855"/>
      <c r="B61" s="791"/>
      <c r="C61" s="685"/>
      <c r="D61" s="161" t="s">
        <v>103</v>
      </c>
      <c r="E61" s="162" t="s">
        <v>113</v>
      </c>
      <c r="F61" s="162" t="s">
        <v>626</v>
      </c>
      <c r="G61" s="163" t="s">
        <v>638</v>
      </c>
      <c r="H61" s="374" t="s">
        <v>642</v>
      </c>
      <c r="I61" s="164" t="s">
        <v>643</v>
      </c>
      <c r="J61" s="759"/>
      <c r="K61" s="745"/>
      <c r="L61" s="747"/>
      <c r="M61" s="761"/>
      <c r="N61" s="808"/>
      <c r="O61" s="771"/>
      <c r="P61" s="760"/>
      <c r="Q61" s="761"/>
    </row>
    <row r="62" spans="1:17" s="62" customFormat="1" ht="18" customHeight="1">
      <c r="A62" s="855"/>
      <c r="B62" s="791"/>
      <c r="C62" s="685"/>
      <c r="D62" s="161" t="s">
        <v>103</v>
      </c>
      <c r="E62" s="162" t="s">
        <v>113</v>
      </c>
      <c r="F62" s="162" t="s">
        <v>626</v>
      </c>
      <c r="G62" s="163" t="s">
        <v>638</v>
      </c>
      <c r="H62" s="374" t="s">
        <v>120</v>
      </c>
      <c r="I62" s="165" t="s">
        <v>644</v>
      </c>
      <c r="J62" s="759"/>
      <c r="K62" s="745"/>
      <c r="L62" s="747"/>
      <c r="M62" s="761"/>
      <c r="N62" s="808"/>
      <c r="O62" s="771"/>
      <c r="P62" s="760"/>
      <c r="Q62" s="761"/>
    </row>
    <row r="63" spans="1:17" s="62" customFormat="1" ht="18" customHeight="1">
      <c r="A63" s="855"/>
      <c r="B63" s="791"/>
      <c r="C63" s="685"/>
      <c r="D63" s="161" t="s">
        <v>103</v>
      </c>
      <c r="E63" s="162" t="s">
        <v>113</v>
      </c>
      <c r="F63" s="162" t="s">
        <v>626</v>
      </c>
      <c r="G63" s="163" t="s">
        <v>638</v>
      </c>
      <c r="H63" s="374" t="s">
        <v>645</v>
      </c>
      <c r="I63" s="164" t="s">
        <v>646</v>
      </c>
      <c r="J63" s="772"/>
      <c r="K63" s="813"/>
      <c r="L63" s="748"/>
      <c r="M63" s="762"/>
      <c r="N63" s="809"/>
      <c r="O63" s="771"/>
      <c r="P63" s="760"/>
      <c r="Q63" s="762"/>
    </row>
    <row r="64" spans="1:17" s="62" customFormat="1" ht="18" customHeight="1">
      <c r="A64" s="855"/>
      <c r="B64" s="791"/>
      <c r="C64" s="685"/>
      <c r="D64" s="161" t="s">
        <v>103</v>
      </c>
      <c r="E64" s="162" t="s">
        <v>113</v>
      </c>
      <c r="F64" s="162" t="s">
        <v>626</v>
      </c>
      <c r="G64" s="163" t="s">
        <v>638</v>
      </c>
      <c r="H64" s="374" t="s">
        <v>132</v>
      </c>
      <c r="I64" s="164" t="s">
        <v>647</v>
      </c>
      <c r="J64" s="772"/>
      <c r="K64" s="813"/>
      <c r="L64" s="748"/>
      <c r="M64" s="762"/>
      <c r="N64" s="809"/>
      <c r="O64" s="771"/>
      <c r="P64" s="760"/>
      <c r="Q64" s="762"/>
    </row>
    <row r="65" spans="1:17" s="62" customFormat="1" ht="18" customHeight="1">
      <c r="A65" s="855"/>
      <c r="B65" s="791"/>
      <c r="C65" s="685"/>
      <c r="D65" s="161" t="s">
        <v>103</v>
      </c>
      <c r="E65" s="162" t="s">
        <v>113</v>
      </c>
      <c r="F65" s="162" t="s">
        <v>626</v>
      </c>
      <c r="G65" s="163" t="s">
        <v>631</v>
      </c>
      <c r="H65" s="374" t="s">
        <v>632</v>
      </c>
      <c r="I65" s="164" t="s">
        <v>633</v>
      </c>
      <c r="J65" s="772"/>
      <c r="K65" s="813"/>
      <c r="L65" s="748"/>
      <c r="M65" s="762"/>
      <c r="N65" s="809"/>
      <c r="O65" s="771"/>
      <c r="P65" s="760"/>
      <c r="Q65" s="762"/>
    </row>
    <row r="66" spans="1:17" s="62" customFormat="1" ht="18" customHeight="1">
      <c r="A66" s="855"/>
      <c r="B66" s="791"/>
      <c r="C66" s="685"/>
      <c r="D66" s="161" t="s">
        <v>103</v>
      </c>
      <c r="E66" s="162" t="s">
        <v>113</v>
      </c>
      <c r="F66" s="162" t="s">
        <v>738</v>
      </c>
      <c r="G66" s="208" t="s">
        <v>650</v>
      </c>
      <c r="H66" s="374" t="s">
        <v>651</v>
      </c>
      <c r="I66" s="165" t="s">
        <v>650</v>
      </c>
      <c r="J66" s="742">
        <v>219</v>
      </c>
      <c r="K66" s="745">
        <f>34.932/1000</f>
        <v>0.034932000000000005</v>
      </c>
      <c r="L66" s="814" t="s">
        <v>302</v>
      </c>
      <c r="M66" s="761" t="s">
        <v>652</v>
      </c>
      <c r="N66" s="808">
        <f>SUM(O66:P66)</f>
        <v>182</v>
      </c>
      <c r="O66" s="771">
        <v>62</v>
      </c>
      <c r="P66" s="760">
        <v>120</v>
      </c>
      <c r="Q66" s="761" t="s">
        <v>438</v>
      </c>
    </row>
    <row r="67" spans="1:17" s="62" customFormat="1" ht="18" customHeight="1">
      <c r="A67" s="855"/>
      <c r="B67" s="791"/>
      <c r="C67" s="685"/>
      <c r="D67" s="161" t="s">
        <v>103</v>
      </c>
      <c r="E67" s="162" t="s">
        <v>113</v>
      </c>
      <c r="F67" s="162" t="s">
        <v>738</v>
      </c>
      <c r="G67" s="208" t="s">
        <v>653</v>
      </c>
      <c r="H67" s="374" t="s">
        <v>654</v>
      </c>
      <c r="I67" s="271" t="s">
        <v>655</v>
      </c>
      <c r="J67" s="860"/>
      <c r="K67" s="745"/>
      <c r="L67" s="748"/>
      <c r="M67" s="762"/>
      <c r="N67" s="809"/>
      <c r="O67" s="771"/>
      <c r="P67" s="760"/>
      <c r="Q67" s="762"/>
    </row>
    <row r="68" spans="1:17" s="62" customFormat="1" ht="18" customHeight="1">
      <c r="A68" s="855"/>
      <c r="B68" s="791"/>
      <c r="C68" s="685"/>
      <c r="D68" s="282" t="s">
        <v>103</v>
      </c>
      <c r="E68" s="283" t="s">
        <v>104</v>
      </c>
      <c r="F68" s="283" t="s">
        <v>105</v>
      </c>
      <c r="G68" s="516" t="s">
        <v>106</v>
      </c>
      <c r="H68" s="452" t="s">
        <v>417</v>
      </c>
      <c r="I68" s="444" t="s">
        <v>107</v>
      </c>
      <c r="J68" s="292">
        <v>611</v>
      </c>
      <c r="K68" s="335">
        <v>0.11</v>
      </c>
      <c r="L68" s="327" t="s">
        <v>84</v>
      </c>
      <c r="M68" s="331" t="s">
        <v>1</v>
      </c>
      <c r="N68" s="332">
        <f>SUM(O68:P68)</f>
        <v>65</v>
      </c>
      <c r="O68" s="333">
        <v>24</v>
      </c>
      <c r="P68" s="334">
        <v>41</v>
      </c>
      <c r="Q68" s="445" t="s">
        <v>413</v>
      </c>
    </row>
    <row r="69" spans="1:17" s="62" customFormat="1" ht="18" customHeight="1">
      <c r="A69" s="858"/>
      <c r="B69" s="791"/>
      <c r="C69" s="685"/>
      <c r="D69" s="282" t="s">
        <v>78</v>
      </c>
      <c r="E69" s="283" t="s">
        <v>87</v>
      </c>
      <c r="F69" s="283" t="s">
        <v>92</v>
      </c>
      <c r="G69" s="284" t="s">
        <v>92</v>
      </c>
      <c r="H69" s="379" t="s">
        <v>479</v>
      </c>
      <c r="I69" s="444" t="s">
        <v>138</v>
      </c>
      <c r="J69" s="292">
        <v>16</v>
      </c>
      <c r="K69" s="335">
        <v>0.14</v>
      </c>
      <c r="L69" s="327" t="s">
        <v>91</v>
      </c>
      <c r="M69" s="331" t="s">
        <v>1</v>
      </c>
      <c r="N69" s="332">
        <f>SUM(O69:P69)</f>
        <v>94</v>
      </c>
      <c r="O69" s="333">
        <v>35</v>
      </c>
      <c r="P69" s="334">
        <v>59</v>
      </c>
      <c r="Q69" s="445" t="s">
        <v>35</v>
      </c>
    </row>
    <row r="70" spans="1:17" s="62" customFormat="1" ht="18" customHeight="1">
      <c r="A70" s="858"/>
      <c r="B70" s="791"/>
      <c r="C70" s="685"/>
      <c r="D70" s="152" t="s">
        <v>78</v>
      </c>
      <c r="E70" s="153" t="s">
        <v>87</v>
      </c>
      <c r="F70" s="153" t="s">
        <v>92</v>
      </c>
      <c r="G70" s="154" t="s">
        <v>92</v>
      </c>
      <c r="H70" s="372" t="s">
        <v>98</v>
      </c>
      <c r="I70" s="155" t="s">
        <v>99</v>
      </c>
      <c r="J70" s="144">
        <v>42</v>
      </c>
      <c r="K70" s="145">
        <v>0.13</v>
      </c>
      <c r="L70" s="146" t="s">
        <v>95</v>
      </c>
      <c r="M70" s="147" t="s">
        <v>1</v>
      </c>
      <c r="N70" s="148">
        <f>SUM(O70:P70)</f>
        <v>65</v>
      </c>
      <c r="O70" s="149">
        <v>24</v>
      </c>
      <c r="P70" s="150">
        <v>41</v>
      </c>
      <c r="Q70" s="151" t="s">
        <v>481</v>
      </c>
    </row>
    <row r="71" spans="1:17" s="62" customFormat="1" ht="18" customHeight="1">
      <c r="A71" s="859"/>
      <c r="B71" s="792"/>
      <c r="C71" s="682"/>
      <c r="D71" s="250" t="s">
        <v>78</v>
      </c>
      <c r="E71" s="251" t="s">
        <v>87</v>
      </c>
      <c r="F71" s="251" t="s">
        <v>143</v>
      </c>
      <c r="G71" s="252" t="s">
        <v>144</v>
      </c>
      <c r="H71" s="380" t="s">
        <v>483</v>
      </c>
      <c r="I71" s="645" t="s">
        <v>145</v>
      </c>
      <c r="J71" s="197">
        <v>8</v>
      </c>
      <c r="K71" s="646">
        <v>0.036</v>
      </c>
      <c r="L71" s="254" t="s">
        <v>91</v>
      </c>
      <c r="M71" s="593" t="s">
        <v>1</v>
      </c>
      <c r="N71" s="199">
        <f>SUM(O71:P71)</f>
        <v>242</v>
      </c>
      <c r="O71" s="200">
        <v>92</v>
      </c>
      <c r="P71" s="201">
        <v>150</v>
      </c>
      <c r="Q71" s="463" t="s">
        <v>35</v>
      </c>
    </row>
    <row r="72" spans="1:17" s="60" customFormat="1" ht="18" customHeight="1">
      <c r="A72" s="465"/>
      <c r="B72" s="216"/>
      <c r="C72" s="215"/>
      <c r="D72" s="229"/>
      <c r="E72" s="229"/>
      <c r="F72" s="229"/>
      <c r="G72" s="229"/>
      <c r="H72" s="383"/>
      <c r="I72" s="229"/>
      <c r="J72" s="230"/>
      <c r="K72" s="231"/>
      <c r="L72" s="402"/>
      <c r="M72" s="406"/>
      <c r="N72" s="233"/>
      <c r="O72" s="233"/>
      <c r="P72" s="233"/>
      <c r="Q72" s="405"/>
    </row>
    <row r="73" spans="1:17" s="62" customFormat="1" ht="18" customHeight="1">
      <c r="A73" s="703" t="s">
        <v>3</v>
      </c>
      <c r="B73" s="726"/>
      <c r="C73" s="733" t="s">
        <v>63</v>
      </c>
      <c r="D73" s="782" t="s">
        <v>64</v>
      </c>
      <c r="E73" s="729" t="s">
        <v>65</v>
      </c>
      <c r="F73" s="729" t="s">
        <v>66</v>
      </c>
      <c r="G73" s="836" t="s">
        <v>67</v>
      </c>
      <c r="H73" s="757" t="s">
        <v>68</v>
      </c>
      <c r="I73" s="838" t="s">
        <v>69</v>
      </c>
      <c r="J73" s="773" t="s">
        <v>70</v>
      </c>
      <c r="K73" s="739" t="s">
        <v>71</v>
      </c>
      <c r="L73" s="741" t="s">
        <v>72</v>
      </c>
      <c r="M73" s="741"/>
      <c r="N73" s="830" t="s">
        <v>73</v>
      </c>
      <c r="O73" s="785"/>
      <c r="P73" s="777"/>
      <c r="Q73" s="841" t="s">
        <v>74</v>
      </c>
    </row>
    <row r="74" spans="1:20" s="62" customFormat="1" ht="18" customHeight="1">
      <c r="A74" s="727"/>
      <c r="B74" s="728"/>
      <c r="C74" s="744"/>
      <c r="D74" s="783"/>
      <c r="E74" s="730"/>
      <c r="F74" s="730"/>
      <c r="G74" s="837"/>
      <c r="H74" s="758"/>
      <c r="I74" s="839"/>
      <c r="J74" s="774"/>
      <c r="K74" s="740"/>
      <c r="L74" s="115" t="s">
        <v>75</v>
      </c>
      <c r="M74" s="114" t="s">
        <v>76</v>
      </c>
      <c r="N74" s="424" t="s">
        <v>58</v>
      </c>
      <c r="O74" s="116" t="s">
        <v>410</v>
      </c>
      <c r="P74" s="117" t="s">
        <v>411</v>
      </c>
      <c r="Q74" s="842"/>
      <c r="S74" s="214"/>
      <c r="T74" s="214"/>
    </row>
    <row r="75" spans="1:20" s="62" customFormat="1" ht="18" customHeight="1">
      <c r="A75" s="723" t="s">
        <v>151</v>
      </c>
      <c r="B75" s="852" t="s">
        <v>757</v>
      </c>
      <c r="C75" s="264">
        <v>41255</v>
      </c>
      <c r="D75" s="235" t="s">
        <v>78</v>
      </c>
      <c r="E75" s="236" t="s">
        <v>87</v>
      </c>
      <c r="F75" s="236" t="s">
        <v>152</v>
      </c>
      <c r="G75" s="237" t="s">
        <v>152</v>
      </c>
      <c r="H75" s="378" t="s">
        <v>153</v>
      </c>
      <c r="I75" s="238" t="s">
        <v>154</v>
      </c>
      <c r="J75" s="239">
        <v>80</v>
      </c>
      <c r="K75" s="247">
        <v>1.38</v>
      </c>
      <c r="L75" s="428" t="s">
        <v>91</v>
      </c>
      <c r="M75" s="419" t="s">
        <v>568</v>
      </c>
      <c r="N75" s="240">
        <f>SUM(O75:P75)</f>
        <v>193</v>
      </c>
      <c r="O75" s="192">
        <v>73</v>
      </c>
      <c r="P75" s="193">
        <v>120</v>
      </c>
      <c r="Q75" s="420">
        <v>0.54</v>
      </c>
      <c r="S75" s="214"/>
      <c r="T75" s="214"/>
    </row>
    <row r="76" spans="1:20" s="62" customFormat="1" ht="18" customHeight="1">
      <c r="A76" s="724"/>
      <c r="B76" s="853"/>
      <c r="C76" s="793">
        <v>41292</v>
      </c>
      <c r="D76" s="152" t="s">
        <v>78</v>
      </c>
      <c r="E76" s="153" t="s">
        <v>87</v>
      </c>
      <c r="F76" s="153" t="s">
        <v>92</v>
      </c>
      <c r="G76" s="154" t="s">
        <v>92</v>
      </c>
      <c r="H76" s="372" t="s">
        <v>479</v>
      </c>
      <c r="I76" s="155" t="s">
        <v>138</v>
      </c>
      <c r="J76" s="144">
        <v>21</v>
      </c>
      <c r="K76" s="145">
        <v>0.18</v>
      </c>
      <c r="L76" s="330" t="s">
        <v>129</v>
      </c>
      <c r="M76" s="147" t="s">
        <v>35</v>
      </c>
      <c r="N76" s="242">
        <f>SUM(O76:P76)</f>
        <v>77</v>
      </c>
      <c r="O76" s="149">
        <v>29</v>
      </c>
      <c r="P76" s="150">
        <v>48</v>
      </c>
      <c r="Q76" s="151" t="s">
        <v>413</v>
      </c>
      <c r="S76" s="214"/>
      <c r="T76" s="214"/>
    </row>
    <row r="77" spans="1:20" s="62" customFormat="1" ht="18" customHeight="1">
      <c r="A77" s="724"/>
      <c r="B77" s="854"/>
      <c r="C77" s="794"/>
      <c r="D77" s="194" t="s">
        <v>78</v>
      </c>
      <c r="E77" s="195" t="s">
        <v>87</v>
      </c>
      <c r="F77" s="195" t="s">
        <v>92</v>
      </c>
      <c r="G77" s="421" t="s">
        <v>92</v>
      </c>
      <c r="H77" s="377" t="s">
        <v>141</v>
      </c>
      <c r="I77" s="196" t="s">
        <v>569</v>
      </c>
      <c r="J77" s="197">
        <v>27</v>
      </c>
      <c r="K77" s="198">
        <v>0.2</v>
      </c>
      <c r="L77" s="227" t="s">
        <v>91</v>
      </c>
      <c r="M77" s="423" t="s">
        <v>570</v>
      </c>
      <c r="N77" s="228">
        <f>SUM(O77:P77)</f>
        <v>51</v>
      </c>
      <c r="O77" s="200">
        <v>18</v>
      </c>
      <c r="P77" s="201">
        <v>33</v>
      </c>
      <c r="Q77" s="429" t="s">
        <v>35</v>
      </c>
      <c r="S77" s="214"/>
      <c r="T77" s="214"/>
    </row>
    <row r="78" spans="1:20" s="62" customFormat="1" ht="18" customHeight="1">
      <c r="A78" s="724"/>
      <c r="B78" s="732" t="s">
        <v>740</v>
      </c>
      <c r="C78" s="733">
        <v>41256</v>
      </c>
      <c r="D78" s="166" t="s">
        <v>122</v>
      </c>
      <c r="E78" s="167" t="s">
        <v>123</v>
      </c>
      <c r="F78" s="167" t="s">
        <v>124</v>
      </c>
      <c r="G78" s="168" t="s">
        <v>124</v>
      </c>
      <c r="H78" s="376" t="s">
        <v>439</v>
      </c>
      <c r="I78" s="170" t="s">
        <v>125</v>
      </c>
      <c r="J78" s="171" t="s">
        <v>567</v>
      </c>
      <c r="K78" s="172">
        <v>0.079</v>
      </c>
      <c r="L78" s="173" t="s">
        <v>567</v>
      </c>
      <c r="M78" s="174" t="s">
        <v>567</v>
      </c>
      <c r="N78" s="425">
        <f>SUM(O78:P78)</f>
        <v>0.97</v>
      </c>
      <c r="O78" s="426" t="s">
        <v>759</v>
      </c>
      <c r="P78" s="427">
        <v>0.97</v>
      </c>
      <c r="Q78" s="177" t="s">
        <v>442</v>
      </c>
      <c r="S78" s="214"/>
      <c r="T78" s="214"/>
    </row>
    <row r="79" spans="1:20" s="62" customFormat="1" ht="18" customHeight="1">
      <c r="A79" s="724"/>
      <c r="B79" s="685"/>
      <c r="C79" s="685"/>
      <c r="D79" s="161" t="s">
        <v>103</v>
      </c>
      <c r="E79" s="162" t="s">
        <v>113</v>
      </c>
      <c r="F79" s="162" t="s">
        <v>547</v>
      </c>
      <c r="G79" s="163" t="s">
        <v>547</v>
      </c>
      <c r="H79" s="374" t="s">
        <v>548</v>
      </c>
      <c r="I79" s="165" t="s">
        <v>549</v>
      </c>
      <c r="J79" s="742">
        <v>370</v>
      </c>
      <c r="K79" s="753">
        <f>18.167/1000</f>
        <v>0.018167000000000003</v>
      </c>
      <c r="L79" s="755" t="s">
        <v>302</v>
      </c>
      <c r="M79" s="737" t="s">
        <v>550</v>
      </c>
      <c r="N79" s="802">
        <f>SUM(O79:P79)</f>
        <v>61</v>
      </c>
      <c r="O79" s="810">
        <v>23</v>
      </c>
      <c r="P79" s="812">
        <v>38</v>
      </c>
      <c r="Q79" s="737" t="s">
        <v>438</v>
      </c>
      <c r="S79" s="214"/>
      <c r="T79" s="214"/>
    </row>
    <row r="80" spans="1:20" s="62" customFormat="1" ht="18" customHeight="1">
      <c r="A80" s="724"/>
      <c r="B80" s="685"/>
      <c r="C80" s="685"/>
      <c r="D80" s="161" t="s">
        <v>103</v>
      </c>
      <c r="E80" s="162" t="s">
        <v>113</v>
      </c>
      <c r="F80" s="162" t="s">
        <v>551</v>
      </c>
      <c r="G80" s="163" t="s">
        <v>551</v>
      </c>
      <c r="H80" s="374" t="s">
        <v>552</v>
      </c>
      <c r="I80" s="164" t="s">
        <v>553</v>
      </c>
      <c r="J80" s="759"/>
      <c r="K80" s="766"/>
      <c r="L80" s="701"/>
      <c r="M80" s="822"/>
      <c r="N80" s="833"/>
      <c r="O80" s="821"/>
      <c r="P80" s="721"/>
      <c r="Q80" s="822"/>
      <c r="S80" s="214"/>
      <c r="T80" s="214"/>
    </row>
    <row r="81" spans="1:20" s="62" customFormat="1" ht="18" customHeight="1">
      <c r="A81" s="724"/>
      <c r="B81" s="685"/>
      <c r="C81" s="685"/>
      <c r="D81" s="161" t="s">
        <v>103</v>
      </c>
      <c r="E81" s="162" t="s">
        <v>113</v>
      </c>
      <c r="F81" s="162" t="s">
        <v>551</v>
      </c>
      <c r="G81" s="163" t="s">
        <v>551</v>
      </c>
      <c r="H81" s="374" t="s">
        <v>730</v>
      </c>
      <c r="I81" s="165" t="s">
        <v>133</v>
      </c>
      <c r="J81" s="759"/>
      <c r="K81" s="766"/>
      <c r="L81" s="806"/>
      <c r="M81" s="823"/>
      <c r="N81" s="834"/>
      <c r="O81" s="821"/>
      <c r="P81" s="721"/>
      <c r="Q81" s="823"/>
      <c r="S81" s="214"/>
      <c r="T81" s="214"/>
    </row>
    <row r="82" spans="1:20" s="62" customFormat="1" ht="18" customHeight="1">
      <c r="A82" s="724"/>
      <c r="B82" s="685"/>
      <c r="C82" s="685"/>
      <c r="D82" s="161" t="s">
        <v>103</v>
      </c>
      <c r="E82" s="162" t="s">
        <v>113</v>
      </c>
      <c r="F82" s="162" t="s">
        <v>551</v>
      </c>
      <c r="G82" s="163" t="s">
        <v>551</v>
      </c>
      <c r="H82" s="374" t="s">
        <v>554</v>
      </c>
      <c r="I82" s="165" t="s">
        <v>134</v>
      </c>
      <c r="J82" s="752"/>
      <c r="K82" s="754"/>
      <c r="L82" s="756"/>
      <c r="M82" s="824"/>
      <c r="N82" s="835"/>
      <c r="O82" s="811"/>
      <c r="P82" s="722"/>
      <c r="Q82" s="824"/>
      <c r="S82" s="214"/>
      <c r="T82" s="214"/>
    </row>
    <row r="83" spans="1:17" s="62" customFormat="1" ht="18" customHeight="1">
      <c r="A83" s="724"/>
      <c r="B83" s="685"/>
      <c r="C83" s="685"/>
      <c r="D83" s="161" t="s">
        <v>103</v>
      </c>
      <c r="E83" s="162" t="s">
        <v>113</v>
      </c>
      <c r="F83" s="162" t="s">
        <v>738</v>
      </c>
      <c r="G83" s="208" t="s">
        <v>561</v>
      </c>
      <c r="H83" s="374" t="s">
        <v>562</v>
      </c>
      <c r="I83" s="165" t="s">
        <v>561</v>
      </c>
      <c r="J83" s="742">
        <v>495</v>
      </c>
      <c r="K83" s="840">
        <f>128.287/1000</f>
        <v>0.128287</v>
      </c>
      <c r="L83" s="814" t="s">
        <v>302</v>
      </c>
      <c r="M83" s="761" t="s">
        <v>563</v>
      </c>
      <c r="N83" s="808">
        <f>SUM(O83:P83)</f>
        <v>470</v>
      </c>
      <c r="O83" s="771">
        <v>170</v>
      </c>
      <c r="P83" s="760">
        <v>300</v>
      </c>
      <c r="Q83" s="761" t="s">
        <v>438</v>
      </c>
    </row>
    <row r="84" spans="1:17" s="62" customFormat="1" ht="18" customHeight="1">
      <c r="A84" s="724"/>
      <c r="B84" s="685"/>
      <c r="C84" s="685"/>
      <c r="D84" s="161" t="s">
        <v>103</v>
      </c>
      <c r="E84" s="162" t="s">
        <v>113</v>
      </c>
      <c r="F84" s="162" t="s">
        <v>738</v>
      </c>
      <c r="G84" s="208" t="s">
        <v>564</v>
      </c>
      <c r="H84" s="374" t="s">
        <v>565</v>
      </c>
      <c r="I84" s="164" t="s">
        <v>566</v>
      </c>
      <c r="J84" s="752"/>
      <c r="K84" s="840"/>
      <c r="L84" s="748"/>
      <c r="M84" s="762"/>
      <c r="N84" s="809"/>
      <c r="O84" s="771"/>
      <c r="P84" s="760"/>
      <c r="Q84" s="762"/>
    </row>
    <row r="85" spans="1:17" s="62" customFormat="1" ht="18" customHeight="1">
      <c r="A85" s="724"/>
      <c r="B85" s="685"/>
      <c r="C85" s="685"/>
      <c r="D85" s="161" t="s">
        <v>103</v>
      </c>
      <c r="E85" s="162" t="s">
        <v>113</v>
      </c>
      <c r="F85" s="162" t="s">
        <v>115</v>
      </c>
      <c r="G85" s="163" t="s">
        <v>544</v>
      </c>
      <c r="H85" s="374" t="s">
        <v>545</v>
      </c>
      <c r="I85" s="164" t="s">
        <v>546</v>
      </c>
      <c r="J85" s="742">
        <v>69</v>
      </c>
      <c r="K85" s="745">
        <f>18.617/1000</f>
        <v>0.018617</v>
      </c>
      <c r="L85" s="747" t="s">
        <v>302</v>
      </c>
      <c r="M85" s="761" t="s">
        <v>524</v>
      </c>
      <c r="N85" s="808">
        <f>SUM(O85:P85)</f>
        <v>116</v>
      </c>
      <c r="O85" s="771">
        <v>45</v>
      </c>
      <c r="P85" s="760">
        <v>71</v>
      </c>
      <c r="Q85" s="761" t="s">
        <v>438</v>
      </c>
    </row>
    <row r="86" spans="1:17" s="62" customFormat="1" ht="18" customHeight="1">
      <c r="A86" s="724"/>
      <c r="B86" s="685"/>
      <c r="C86" s="685"/>
      <c r="D86" s="161" t="s">
        <v>103</v>
      </c>
      <c r="E86" s="162" t="s">
        <v>113</v>
      </c>
      <c r="F86" s="162" t="s">
        <v>520</v>
      </c>
      <c r="G86" s="163" t="s">
        <v>521</v>
      </c>
      <c r="H86" s="374" t="s">
        <v>522</v>
      </c>
      <c r="I86" s="164" t="s">
        <v>523</v>
      </c>
      <c r="J86" s="789"/>
      <c r="K86" s="745"/>
      <c r="L86" s="747"/>
      <c r="M86" s="761"/>
      <c r="N86" s="808"/>
      <c r="O86" s="771"/>
      <c r="P86" s="760"/>
      <c r="Q86" s="761"/>
    </row>
    <row r="87" spans="1:17" s="62" customFormat="1" ht="18" customHeight="1">
      <c r="A87" s="724"/>
      <c r="B87" s="685"/>
      <c r="C87" s="685"/>
      <c r="D87" s="161" t="s">
        <v>103</v>
      </c>
      <c r="E87" s="162" t="s">
        <v>113</v>
      </c>
      <c r="F87" s="162" t="s">
        <v>525</v>
      </c>
      <c r="G87" s="163" t="s">
        <v>526</v>
      </c>
      <c r="H87" s="374" t="s">
        <v>527</v>
      </c>
      <c r="I87" s="164" t="s">
        <v>528</v>
      </c>
      <c r="J87" s="789"/>
      <c r="K87" s="745"/>
      <c r="L87" s="747"/>
      <c r="M87" s="761"/>
      <c r="N87" s="808"/>
      <c r="O87" s="771"/>
      <c r="P87" s="760"/>
      <c r="Q87" s="761"/>
    </row>
    <row r="88" spans="1:17" s="62" customFormat="1" ht="18" customHeight="1">
      <c r="A88" s="724"/>
      <c r="B88" s="685"/>
      <c r="C88" s="685"/>
      <c r="D88" s="161" t="s">
        <v>103</v>
      </c>
      <c r="E88" s="162" t="s">
        <v>113</v>
      </c>
      <c r="F88" s="162" t="s">
        <v>525</v>
      </c>
      <c r="G88" s="163" t="s">
        <v>534</v>
      </c>
      <c r="H88" s="374" t="s">
        <v>535</v>
      </c>
      <c r="I88" s="165" t="s">
        <v>536</v>
      </c>
      <c r="J88" s="789"/>
      <c r="K88" s="745"/>
      <c r="L88" s="747"/>
      <c r="M88" s="761"/>
      <c r="N88" s="808"/>
      <c r="O88" s="771"/>
      <c r="P88" s="760"/>
      <c r="Q88" s="761"/>
    </row>
    <row r="89" spans="1:17" s="62" customFormat="1" ht="18" customHeight="1">
      <c r="A89" s="724"/>
      <c r="B89" s="685"/>
      <c r="C89" s="685"/>
      <c r="D89" s="161" t="s">
        <v>103</v>
      </c>
      <c r="E89" s="162" t="s">
        <v>113</v>
      </c>
      <c r="F89" s="162" t="s">
        <v>525</v>
      </c>
      <c r="G89" s="163" t="s">
        <v>534</v>
      </c>
      <c r="H89" s="374" t="s">
        <v>537</v>
      </c>
      <c r="I89" s="165" t="s">
        <v>117</v>
      </c>
      <c r="J89" s="789"/>
      <c r="K89" s="745"/>
      <c r="L89" s="747"/>
      <c r="M89" s="761"/>
      <c r="N89" s="808"/>
      <c r="O89" s="771"/>
      <c r="P89" s="760"/>
      <c r="Q89" s="761"/>
    </row>
    <row r="90" spans="1:17" s="62" customFormat="1" ht="18" customHeight="1">
      <c r="A90" s="724"/>
      <c r="B90" s="685"/>
      <c r="C90" s="685"/>
      <c r="D90" s="161" t="s">
        <v>103</v>
      </c>
      <c r="E90" s="162" t="s">
        <v>113</v>
      </c>
      <c r="F90" s="162" t="s">
        <v>525</v>
      </c>
      <c r="G90" s="163" t="s">
        <v>534</v>
      </c>
      <c r="H90" s="374" t="s">
        <v>538</v>
      </c>
      <c r="I90" s="164" t="s">
        <v>539</v>
      </c>
      <c r="J90" s="789"/>
      <c r="K90" s="745"/>
      <c r="L90" s="747"/>
      <c r="M90" s="761"/>
      <c r="N90" s="808"/>
      <c r="O90" s="771"/>
      <c r="P90" s="760"/>
      <c r="Q90" s="761"/>
    </row>
    <row r="91" spans="1:17" s="62" customFormat="1" ht="18" customHeight="1">
      <c r="A91" s="724"/>
      <c r="B91" s="685"/>
      <c r="C91" s="685"/>
      <c r="D91" s="161" t="s">
        <v>103</v>
      </c>
      <c r="E91" s="162" t="s">
        <v>113</v>
      </c>
      <c r="F91" s="162" t="s">
        <v>525</v>
      </c>
      <c r="G91" s="163" t="s">
        <v>534</v>
      </c>
      <c r="H91" s="374" t="s">
        <v>120</v>
      </c>
      <c r="I91" s="164" t="s">
        <v>540</v>
      </c>
      <c r="J91" s="789"/>
      <c r="K91" s="745"/>
      <c r="L91" s="747"/>
      <c r="M91" s="761"/>
      <c r="N91" s="808"/>
      <c r="O91" s="771"/>
      <c r="P91" s="760"/>
      <c r="Q91" s="761"/>
    </row>
    <row r="92" spans="1:17" s="62" customFormat="1" ht="18" customHeight="1">
      <c r="A92" s="724"/>
      <c r="B92" s="685"/>
      <c r="C92" s="685"/>
      <c r="D92" s="161" t="s">
        <v>103</v>
      </c>
      <c r="E92" s="162" t="s">
        <v>113</v>
      </c>
      <c r="F92" s="162" t="s">
        <v>525</v>
      </c>
      <c r="G92" s="163" t="s">
        <v>534</v>
      </c>
      <c r="H92" s="374" t="s">
        <v>541</v>
      </c>
      <c r="I92" s="164" t="s">
        <v>542</v>
      </c>
      <c r="J92" s="789"/>
      <c r="K92" s="745"/>
      <c r="L92" s="747"/>
      <c r="M92" s="761"/>
      <c r="N92" s="808"/>
      <c r="O92" s="771"/>
      <c r="P92" s="760"/>
      <c r="Q92" s="761"/>
    </row>
    <row r="93" spans="1:17" s="62" customFormat="1" ht="18" customHeight="1">
      <c r="A93" s="724"/>
      <c r="B93" s="685"/>
      <c r="C93" s="685"/>
      <c r="D93" s="161" t="s">
        <v>103</v>
      </c>
      <c r="E93" s="162" t="s">
        <v>113</v>
      </c>
      <c r="F93" s="162" t="s">
        <v>525</v>
      </c>
      <c r="G93" s="163" t="s">
        <v>534</v>
      </c>
      <c r="H93" s="374" t="s">
        <v>132</v>
      </c>
      <c r="I93" s="164" t="s">
        <v>543</v>
      </c>
      <c r="J93" s="789"/>
      <c r="K93" s="745"/>
      <c r="L93" s="747"/>
      <c r="M93" s="761"/>
      <c r="N93" s="808"/>
      <c r="O93" s="771"/>
      <c r="P93" s="760"/>
      <c r="Q93" s="761"/>
    </row>
    <row r="94" spans="1:17" s="62" customFormat="1" ht="18" customHeight="1">
      <c r="A94" s="724"/>
      <c r="B94" s="685"/>
      <c r="C94" s="685"/>
      <c r="D94" s="161" t="s">
        <v>103</v>
      </c>
      <c r="E94" s="162" t="s">
        <v>113</v>
      </c>
      <c r="F94" s="162" t="s">
        <v>525</v>
      </c>
      <c r="G94" s="163" t="s">
        <v>529</v>
      </c>
      <c r="H94" s="374" t="s">
        <v>530</v>
      </c>
      <c r="I94" s="164" t="s">
        <v>531</v>
      </c>
      <c r="J94" s="789"/>
      <c r="K94" s="746"/>
      <c r="L94" s="748"/>
      <c r="M94" s="762"/>
      <c r="N94" s="809"/>
      <c r="O94" s="771"/>
      <c r="P94" s="760"/>
      <c r="Q94" s="762"/>
    </row>
    <row r="95" spans="1:17" s="62" customFormat="1" ht="18" customHeight="1">
      <c r="A95" s="724"/>
      <c r="B95" s="685"/>
      <c r="C95" s="685"/>
      <c r="D95" s="161" t="s">
        <v>103</v>
      </c>
      <c r="E95" s="162" t="s">
        <v>113</v>
      </c>
      <c r="F95" s="162" t="s">
        <v>525</v>
      </c>
      <c r="G95" s="163" t="s">
        <v>529</v>
      </c>
      <c r="H95" s="374" t="s">
        <v>532</v>
      </c>
      <c r="I95" s="164" t="s">
        <v>533</v>
      </c>
      <c r="J95" s="790"/>
      <c r="K95" s="746"/>
      <c r="L95" s="748"/>
      <c r="M95" s="762"/>
      <c r="N95" s="809"/>
      <c r="O95" s="771"/>
      <c r="P95" s="760"/>
      <c r="Q95" s="762"/>
    </row>
    <row r="96" spans="1:17" s="62" customFormat="1" ht="18" customHeight="1">
      <c r="A96" s="724"/>
      <c r="B96" s="685"/>
      <c r="C96" s="685"/>
      <c r="D96" s="161" t="s">
        <v>103</v>
      </c>
      <c r="E96" s="162" t="s">
        <v>113</v>
      </c>
      <c r="F96" s="162" t="s">
        <v>558</v>
      </c>
      <c r="G96" s="207" t="s">
        <v>558</v>
      </c>
      <c r="H96" s="374" t="s">
        <v>559</v>
      </c>
      <c r="I96" s="164" t="s">
        <v>560</v>
      </c>
      <c r="J96" s="742">
        <v>75</v>
      </c>
      <c r="K96" s="753">
        <f>24.135/1000</f>
        <v>0.024135</v>
      </c>
      <c r="L96" s="755" t="s">
        <v>302</v>
      </c>
      <c r="M96" s="737" t="s">
        <v>557</v>
      </c>
      <c r="N96" s="802">
        <f>SUM(O96:P96)</f>
        <v>105</v>
      </c>
      <c r="O96" s="810">
        <v>36</v>
      </c>
      <c r="P96" s="812">
        <v>69</v>
      </c>
      <c r="Q96" s="737" t="s">
        <v>438</v>
      </c>
    </row>
    <row r="97" spans="1:17" s="62" customFormat="1" ht="18" customHeight="1">
      <c r="A97" s="724"/>
      <c r="B97" s="685"/>
      <c r="C97" s="685"/>
      <c r="D97" s="161" t="s">
        <v>103</v>
      </c>
      <c r="E97" s="162" t="s">
        <v>113</v>
      </c>
      <c r="F97" s="162" t="s">
        <v>555</v>
      </c>
      <c r="G97" s="207" t="s">
        <v>555</v>
      </c>
      <c r="H97" s="374" t="s">
        <v>556</v>
      </c>
      <c r="I97" s="165" t="s">
        <v>555</v>
      </c>
      <c r="J97" s="736"/>
      <c r="K97" s="736"/>
      <c r="L97" s="736"/>
      <c r="M97" s="736"/>
      <c r="N97" s="736"/>
      <c r="O97" s="832"/>
      <c r="P97" s="831"/>
      <c r="Q97" s="736"/>
    </row>
    <row r="98" spans="1:17" s="62" customFormat="1" ht="18" customHeight="1">
      <c r="A98" s="724"/>
      <c r="B98" s="685"/>
      <c r="C98" s="685"/>
      <c r="D98" s="129" t="s">
        <v>78</v>
      </c>
      <c r="E98" s="130" t="s">
        <v>87</v>
      </c>
      <c r="F98" s="130" t="s">
        <v>143</v>
      </c>
      <c r="G98" s="142" t="s">
        <v>144</v>
      </c>
      <c r="H98" s="370" t="s">
        <v>483</v>
      </c>
      <c r="I98" s="133" t="s">
        <v>145</v>
      </c>
      <c r="J98" s="134">
        <v>44</v>
      </c>
      <c r="K98" s="135">
        <v>0.12</v>
      </c>
      <c r="L98" s="204" t="s">
        <v>91</v>
      </c>
      <c r="M98" s="205" t="s">
        <v>519</v>
      </c>
      <c r="N98" s="29">
        <f>SUM(O98:P98)</f>
        <v>590</v>
      </c>
      <c r="O98" s="149">
        <v>220</v>
      </c>
      <c r="P98" s="150">
        <v>370</v>
      </c>
      <c r="Q98" s="141" t="s">
        <v>1</v>
      </c>
    </row>
    <row r="99" spans="1:18" s="62" customFormat="1" ht="18" customHeight="1">
      <c r="A99" s="724"/>
      <c r="B99" s="685"/>
      <c r="C99" s="685"/>
      <c r="D99" s="118" t="s">
        <v>78</v>
      </c>
      <c r="E99" s="119" t="s">
        <v>79</v>
      </c>
      <c r="F99" s="119" t="s">
        <v>85</v>
      </c>
      <c r="G99" s="517" t="s">
        <v>413</v>
      </c>
      <c r="H99" s="518" t="s">
        <v>413</v>
      </c>
      <c r="I99" s="519" t="s">
        <v>86</v>
      </c>
      <c r="J99" s="122">
        <v>8</v>
      </c>
      <c r="K99" s="521">
        <v>0.0085</v>
      </c>
      <c r="L99" s="522" t="s">
        <v>300</v>
      </c>
      <c r="M99" s="124" t="s">
        <v>518</v>
      </c>
      <c r="N99" s="125">
        <f>SUM(O99:P99)</f>
        <v>790</v>
      </c>
      <c r="O99" s="520">
        <v>310</v>
      </c>
      <c r="P99" s="127">
        <v>480</v>
      </c>
      <c r="Q99" s="128" t="s">
        <v>519</v>
      </c>
      <c r="R99" s="302"/>
    </row>
    <row r="100" spans="1:17" s="62" customFormat="1" ht="18" customHeight="1">
      <c r="A100" s="725"/>
      <c r="B100" s="682"/>
      <c r="C100" s="682"/>
      <c r="D100" s="178" t="s">
        <v>442</v>
      </c>
      <c r="E100" s="179" t="s">
        <v>442</v>
      </c>
      <c r="F100" s="179" t="s">
        <v>442</v>
      </c>
      <c r="G100" s="180" t="s">
        <v>442</v>
      </c>
      <c r="H100" s="181" t="s">
        <v>442</v>
      </c>
      <c r="I100" s="182" t="s">
        <v>126</v>
      </c>
      <c r="J100" s="183" t="s">
        <v>442</v>
      </c>
      <c r="K100" s="224">
        <v>1.2</v>
      </c>
      <c r="L100" s="225" t="s">
        <v>442</v>
      </c>
      <c r="M100" s="186" t="s">
        <v>442</v>
      </c>
      <c r="N100" s="187">
        <f>SUM(O100:P100)</f>
        <v>231</v>
      </c>
      <c r="O100" s="188">
        <v>81</v>
      </c>
      <c r="P100" s="189">
        <v>150</v>
      </c>
      <c r="Q100" s="190" t="s">
        <v>35</v>
      </c>
    </row>
    <row r="101" spans="1:17" s="60" customFormat="1" ht="18" customHeight="1">
      <c r="A101" s="465"/>
      <c r="B101" s="216"/>
      <c r="C101" s="215"/>
      <c r="D101" s="229"/>
      <c r="E101" s="229"/>
      <c r="F101" s="229"/>
      <c r="G101" s="229"/>
      <c r="H101" s="383"/>
      <c r="I101" s="229"/>
      <c r="J101" s="230"/>
      <c r="K101" s="231"/>
      <c r="L101" s="402"/>
      <c r="M101" s="406"/>
      <c r="N101" s="233"/>
      <c r="O101" s="233"/>
      <c r="P101" s="233"/>
      <c r="Q101" s="405"/>
    </row>
    <row r="102" spans="1:17" s="62" customFormat="1" ht="18" customHeight="1">
      <c r="A102" s="703" t="s">
        <v>3</v>
      </c>
      <c r="B102" s="726"/>
      <c r="C102" s="733" t="s">
        <v>63</v>
      </c>
      <c r="D102" s="782" t="s">
        <v>64</v>
      </c>
      <c r="E102" s="729" t="s">
        <v>65</v>
      </c>
      <c r="F102" s="729" t="s">
        <v>66</v>
      </c>
      <c r="G102" s="729" t="s">
        <v>67</v>
      </c>
      <c r="H102" s="757" t="s">
        <v>68</v>
      </c>
      <c r="I102" s="757" t="s">
        <v>69</v>
      </c>
      <c r="J102" s="773" t="s">
        <v>70</v>
      </c>
      <c r="K102" s="739" t="s">
        <v>71</v>
      </c>
      <c r="L102" s="741" t="s">
        <v>72</v>
      </c>
      <c r="M102" s="741"/>
      <c r="N102" s="784" t="s">
        <v>73</v>
      </c>
      <c r="O102" s="785"/>
      <c r="P102" s="777"/>
      <c r="Q102" s="781" t="s">
        <v>74</v>
      </c>
    </row>
    <row r="103" spans="1:20" s="62" customFormat="1" ht="18" customHeight="1">
      <c r="A103" s="727"/>
      <c r="B103" s="728"/>
      <c r="C103" s="744"/>
      <c r="D103" s="783"/>
      <c r="E103" s="730"/>
      <c r="F103" s="730"/>
      <c r="G103" s="730"/>
      <c r="H103" s="758"/>
      <c r="I103" s="758"/>
      <c r="J103" s="774"/>
      <c r="K103" s="740"/>
      <c r="L103" s="115" t="s">
        <v>75</v>
      </c>
      <c r="M103" s="114" t="s">
        <v>76</v>
      </c>
      <c r="N103" s="408" t="s">
        <v>58</v>
      </c>
      <c r="O103" s="211" t="s">
        <v>410</v>
      </c>
      <c r="P103" s="117" t="s">
        <v>411</v>
      </c>
      <c r="Q103" s="758"/>
      <c r="S103" s="214"/>
      <c r="T103" s="214"/>
    </row>
    <row r="104" spans="1:17" s="62" customFormat="1" ht="18" customHeight="1">
      <c r="A104" s="855" t="s">
        <v>135</v>
      </c>
      <c r="B104" s="798" t="s">
        <v>750</v>
      </c>
      <c r="C104" s="779">
        <v>41262</v>
      </c>
      <c r="D104" s="161" t="s">
        <v>103</v>
      </c>
      <c r="E104" s="162" t="s">
        <v>113</v>
      </c>
      <c r="F104" s="162" t="s">
        <v>504</v>
      </c>
      <c r="G104" s="163" t="s">
        <v>504</v>
      </c>
      <c r="H104" s="374" t="s">
        <v>505</v>
      </c>
      <c r="I104" s="165" t="s">
        <v>506</v>
      </c>
      <c r="J104" s="742">
        <v>509</v>
      </c>
      <c r="K104" s="753">
        <f>39.542/1000</f>
        <v>0.039542</v>
      </c>
      <c r="L104" s="767" t="s">
        <v>302</v>
      </c>
      <c r="M104" s="738" t="s">
        <v>482</v>
      </c>
      <c r="N104" s="802">
        <f>SUM(O104:P104)</f>
        <v>91</v>
      </c>
      <c r="O104" s="810">
        <v>33</v>
      </c>
      <c r="P104" s="812">
        <v>58</v>
      </c>
      <c r="Q104" s="737" t="s">
        <v>438</v>
      </c>
    </row>
    <row r="105" spans="1:17" s="62" customFormat="1" ht="18" customHeight="1">
      <c r="A105" s="855"/>
      <c r="B105" s="843"/>
      <c r="C105" s="779"/>
      <c r="D105" s="161" t="s">
        <v>103</v>
      </c>
      <c r="E105" s="162" t="s">
        <v>113</v>
      </c>
      <c r="F105" s="162" t="s">
        <v>507</v>
      </c>
      <c r="G105" s="163" t="s">
        <v>507</v>
      </c>
      <c r="H105" s="374" t="s">
        <v>508</v>
      </c>
      <c r="I105" s="164" t="s">
        <v>509</v>
      </c>
      <c r="J105" s="759"/>
      <c r="K105" s="766"/>
      <c r="L105" s="768"/>
      <c r="M105" s="822"/>
      <c r="N105" s="833"/>
      <c r="O105" s="821"/>
      <c r="P105" s="721"/>
      <c r="Q105" s="822"/>
    </row>
    <row r="106" spans="1:17" s="62" customFormat="1" ht="18" customHeight="1">
      <c r="A106" s="855"/>
      <c r="B106" s="843"/>
      <c r="C106" s="779"/>
      <c r="D106" s="161" t="s">
        <v>103</v>
      </c>
      <c r="E106" s="162" t="s">
        <v>113</v>
      </c>
      <c r="F106" s="162" t="s">
        <v>507</v>
      </c>
      <c r="G106" s="163" t="s">
        <v>507</v>
      </c>
      <c r="H106" s="374" t="s">
        <v>730</v>
      </c>
      <c r="I106" s="165" t="s">
        <v>133</v>
      </c>
      <c r="J106" s="759"/>
      <c r="K106" s="766"/>
      <c r="L106" s="769"/>
      <c r="M106" s="823"/>
      <c r="N106" s="834"/>
      <c r="O106" s="821"/>
      <c r="P106" s="721"/>
      <c r="Q106" s="823"/>
    </row>
    <row r="107" spans="1:17" s="62" customFormat="1" ht="18" customHeight="1">
      <c r="A107" s="855"/>
      <c r="B107" s="843"/>
      <c r="C107" s="779"/>
      <c r="D107" s="161" t="s">
        <v>103</v>
      </c>
      <c r="E107" s="162" t="s">
        <v>113</v>
      </c>
      <c r="F107" s="162" t="s">
        <v>507</v>
      </c>
      <c r="G107" s="163" t="s">
        <v>507</v>
      </c>
      <c r="H107" s="374" t="s">
        <v>510</v>
      </c>
      <c r="I107" s="165" t="s">
        <v>134</v>
      </c>
      <c r="J107" s="752"/>
      <c r="K107" s="754"/>
      <c r="L107" s="770"/>
      <c r="M107" s="824"/>
      <c r="N107" s="835"/>
      <c r="O107" s="811"/>
      <c r="P107" s="722"/>
      <c r="Q107" s="824"/>
    </row>
    <row r="108" spans="1:17" s="62" customFormat="1" ht="18" customHeight="1">
      <c r="A108" s="855"/>
      <c r="B108" s="843"/>
      <c r="C108" s="779"/>
      <c r="D108" s="410" t="s">
        <v>103</v>
      </c>
      <c r="E108" s="411" t="s">
        <v>113</v>
      </c>
      <c r="F108" s="411" t="s">
        <v>115</v>
      </c>
      <c r="G108" s="412" t="s">
        <v>501</v>
      </c>
      <c r="H108" s="413" t="s">
        <v>502</v>
      </c>
      <c r="I108" s="414" t="s">
        <v>503</v>
      </c>
      <c r="J108" s="749">
        <v>104</v>
      </c>
      <c r="K108" s="753">
        <f>20.905/1000</f>
        <v>0.020905</v>
      </c>
      <c r="L108" s="763" t="s">
        <v>302</v>
      </c>
      <c r="M108" s="737" t="s">
        <v>482</v>
      </c>
      <c r="N108" s="815">
        <f>SUM(O108:P108)</f>
        <v>280</v>
      </c>
      <c r="O108" s="810">
        <v>110</v>
      </c>
      <c r="P108" s="818">
        <v>170</v>
      </c>
      <c r="Q108" s="737" t="s">
        <v>482</v>
      </c>
    </row>
    <row r="109" spans="1:17" s="62" customFormat="1" ht="18" customHeight="1">
      <c r="A109" s="855"/>
      <c r="B109" s="843"/>
      <c r="C109" s="779"/>
      <c r="D109" s="161" t="s">
        <v>103</v>
      </c>
      <c r="E109" s="162" t="s">
        <v>113</v>
      </c>
      <c r="F109" s="162" t="s">
        <v>484</v>
      </c>
      <c r="G109" s="163" t="s">
        <v>485</v>
      </c>
      <c r="H109" s="374" t="s">
        <v>486</v>
      </c>
      <c r="I109" s="164" t="s">
        <v>487</v>
      </c>
      <c r="J109" s="750"/>
      <c r="K109" s="735"/>
      <c r="L109" s="764"/>
      <c r="M109" s="735"/>
      <c r="N109" s="750"/>
      <c r="O109" s="816"/>
      <c r="P109" s="819"/>
      <c r="Q109" s="735"/>
    </row>
    <row r="110" spans="1:17" s="62" customFormat="1" ht="18" customHeight="1">
      <c r="A110" s="855"/>
      <c r="B110" s="843"/>
      <c r="C110" s="779"/>
      <c r="D110" s="161" t="s">
        <v>103</v>
      </c>
      <c r="E110" s="162" t="s">
        <v>113</v>
      </c>
      <c r="F110" s="162" t="s">
        <v>484</v>
      </c>
      <c r="G110" s="163" t="s">
        <v>485</v>
      </c>
      <c r="H110" s="374" t="s">
        <v>488</v>
      </c>
      <c r="I110" s="164" t="s">
        <v>114</v>
      </c>
      <c r="J110" s="750"/>
      <c r="K110" s="735"/>
      <c r="L110" s="764"/>
      <c r="M110" s="735"/>
      <c r="N110" s="750"/>
      <c r="O110" s="816"/>
      <c r="P110" s="819"/>
      <c r="Q110" s="735"/>
    </row>
    <row r="111" spans="1:17" s="62" customFormat="1" ht="18" customHeight="1">
      <c r="A111" s="855"/>
      <c r="B111" s="843"/>
      <c r="C111" s="779"/>
      <c r="D111" s="161" t="s">
        <v>103</v>
      </c>
      <c r="E111" s="162" t="s">
        <v>113</v>
      </c>
      <c r="F111" s="162" t="s">
        <v>484</v>
      </c>
      <c r="G111" s="163" t="s">
        <v>492</v>
      </c>
      <c r="H111" s="374" t="s">
        <v>493</v>
      </c>
      <c r="I111" s="165" t="s">
        <v>494</v>
      </c>
      <c r="J111" s="750"/>
      <c r="K111" s="735"/>
      <c r="L111" s="764"/>
      <c r="M111" s="735"/>
      <c r="N111" s="750"/>
      <c r="O111" s="816"/>
      <c r="P111" s="819"/>
      <c r="Q111" s="735"/>
    </row>
    <row r="112" spans="1:17" s="62" customFormat="1" ht="18" customHeight="1">
      <c r="A112" s="855"/>
      <c r="B112" s="843"/>
      <c r="C112" s="779"/>
      <c r="D112" s="161" t="s">
        <v>103</v>
      </c>
      <c r="E112" s="162" t="s">
        <v>113</v>
      </c>
      <c r="F112" s="162" t="s">
        <v>484</v>
      </c>
      <c r="G112" s="163" t="s">
        <v>492</v>
      </c>
      <c r="H112" s="374" t="s">
        <v>495</v>
      </c>
      <c r="I112" s="164" t="s">
        <v>117</v>
      </c>
      <c r="J112" s="750"/>
      <c r="K112" s="735"/>
      <c r="L112" s="764"/>
      <c r="M112" s="735"/>
      <c r="N112" s="750"/>
      <c r="O112" s="816"/>
      <c r="P112" s="819"/>
      <c r="Q112" s="735"/>
    </row>
    <row r="113" spans="1:17" s="62" customFormat="1" ht="18" customHeight="1">
      <c r="A113" s="855"/>
      <c r="B113" s="843"/>
      <c r="C113" s="779"/>
      <c r="D113" s="161" t="s">
        <v>103</v>
      </c>
      <c r="E113" s="162" t="s">
        <v>113</v>
      </c>
      <c r="F113" s="162" t="s">
        <v>484</v>
      </c>
      <c r="G113" s="163" t="s">
        <v>492</v>
      </c>
      <c r="H113" s="374" t="s">
        <v>496</v>
      </c>
      <c r="I113" s="165" t="s">
        <v>497</v>
      </c>
      <c r="J113" s="750"/>
      <c r="K113" s="735"/>
      <c r="L113" s="764"/>
      <c r="M113" s="735"/>
      <c r="N113" s="750"/>
      <c r="O113" s="816"/>
      <c r="P113" s="819"/>
      <c r="Q113" s="735"/>
    </row>
    <row r="114" spans="1:17" s="62" customFormat="1" ht="18" customHeight="1">
      <c r="A114" s="855"/>
      <c r="B114" s="843"/>
      <c r="C114" s="779"/>
      <c r="D114" s="161" t="s">
        <v>103</v>
      </c>
      <c r="E114" s="162" t="s">
        <v>113</v>
      </c>
      <c r="F114" s="162" t="s">
        <v>484</v>
      </c>
      <c r="G114" s="163" t="s">
        <v>492</v>
      </c>
      <c r="H114" s="374" t="s">
        <v>120</v>
      </c>
      <c r="I114" s="165" t="s">
        <v>498</v>
      </c>
      <c r="J114" s="750"/>
      <c r="K114" s="735"/>
      <c r="L114" s="764"/>
      <c r="M114" s="735"/>
      <c r="N114" s="750"/>
      <c r="O114" s="816"/>
      <c r="P114" s="819"/>
      <c r="Q114" s="735"/>
    </row>
    <row r="115" spans="1:17" s="62" customFormat="1" ht="18" customHeight="1">
      <c r="A115" s="855"/>
      <c r="B115" s="843"/>
      <c r="C115" s="779"/>
      <c r="D115" s="161" t="s">
        <v>103</v>
      </c>
      <c r="E115" s="162" t="s">
        <v>113</v>
      </c>
      <c r="F115" s="162" t="s">
        <v>484</v>
      </c>
      <c r="G115" s="163" t="s">
        <v>492</v>
      </c>
      <c r="H115" s="374" t="s">
        <v>499</v>
      </c>
      <c r="I115" s="164" t="s">
        <v>500</v>
      </c>
      <c r="J115" s="750"/>
      <c r="K115" s="735"/>
      <c r="L115" s="764"/>
      <c r="M115" s="735"/>
      <c r="N115" s="750"/>
      <c r="O115" s="816"/>
      <c r="P115" s="819"/>
      <c r="Q115" s="735"/>
    </row>
    <row r="116" spans="1:17" s="62" customFormat="1" ht="18" customHeight="1">
      <c r="A116" s="855"/>
      <c r="B116" s="843"/>
      <c r="C116" s="779"/>
      <c r="D116" s="161" t="s">
        <v>103</v>
      </c>
      <c r="E116" s="162" t="s">
        <v>113</v>
      </c>
      <c r="F116" s="162" t="s">
        <v>484</v>
      </c>
      <c r="G116" s="163" t="s">
        <v>489</v>
      </c>
      <c r="H116" s="374" t="s">
        <v>490</v>
      </c>
      <c r="I116" s="164" t="s">
        <v>491</v>
      </c>
      <c r="J116" s="751"/>
      <c r="K116" s="736"/>
      <c r="L116" s="765"/>
      <c r="M116" s="736"/>
      <c r="N116" s="751"/>
      <c r="O116" s="817"/>
      <c r="P116" s="820"/>
      <c r="Q116" s="736"/>
    </row>
    <row r="117" spans="1:17" s="62" customFormat="1" ht="18" customHeight="1">
      <c r="A117" s="855"/>
      <c r="B117" s="843"/>
      <c r="C117" s="779"/>
      <c r="D117" s="161" t="s">
        <v>103</v>
      </c>
      <c r="E117" s="162" t="s">
        <v>113</v>
      </c>
      <c r="F117" s="162" t="s">
        <v>738</v>
      </c>
      <c r="G117" s="208" t="s">
        <v>511</v>
      </c>
      <c r="H117" s="374" t="s">
        <v>512</v>
      </c>
      <c r="I117" s="165" t="s">
        <v>511</v>
      </c>
      <c r="J117" s="742">
        <v>134</v>
      </c>
      <c r="K117" s="753">
        <f>31.205/1000</f>
        <v>0.031204999999999997</v>
      </c>
      <c r="L117" s="755" t="s">
        <v>302</v>
      </c>
      <c r="M117" s="737" t="s">
        <v>513</v>
      </c>
      <c r="N117" s="802">
        <f>SUM(O117:P117)</f>
        <v>980</v>
      </c>
      <c r="O117" s="810">
        <v>370</v>
      </c>
      <c r="P117" s="812">
        <v>610</v>
      </c>
      <c r="Q117" s="737" t="s">
        <v>438</v>
      </c>
    </row>
    <row r="118" spans="1:17" s="62" customFormat="1" ht="18" customHeight="1">
      <c r="A118" s="855"/>
      <c r="B118" s="843"/>
      <c r="C118" s="779"/>
      <c r="D118" s="161" t="s">
        <v>103</v>
      </c>
      <c r="E118" s="162" t="s">
        <v>113</v>
      </c>
      <c r="F118" s="162" t="s">
        <v>738</v>
      </c>
      <c r="G118" s="208" t="s">
        <v>514</v>
      </c>
      <c r="H118" s="374" t="s">
        <v>515</v>
      </c>
      <c r="I118" s="164" t="s">
        <v>516</v>
      </c>
      <c r="J118" s="752"/>
      <c r="K118" s="754"/>
      <c r="L118" s="756"/>
      <c r="M118" s="824"/>
      <c r="N118" s="835"/>
      <c r="O118" s="811"/>
      <c r="P118" s="722"/>
      <c r="Q118" s="824"/>
    </row>
    <row r="119" spans="1:17" s="62" customFormat="1" ht="18" customHeight="1">
      <c r="A119" s="855"/>
      <c r="B119" s="843"/>
      <c r="C119" s="779"/>
      <c r="D119" s="129" t="s">
        <v>103</v>
      </c>
      <c r="E119" s="130" t="s">
        <v>146</v>
      </c>
      <c r="F119" s="130" t="s">
        <v>147</v>
      </c>
      <c r="G119" s="142" t="s">
        <v>148</v>
      </c>
      <c r="H119" s="370" t="s">
        <v>149</v>
      </c>
      <c r="I119" s="133" t="s">
        <v>150</v>
      </c>
      <c r="J119" s="134">
        <v>8</v>
      </c>
      <c r="K119" s="135">
        <v>0.14</v>
      </c>
      <c r="L119" s="159" t="s">
        <v>84</v>
      </c>
      <c r="M119" s="205" t="s">
        <v>1</v>
      </c>
      <c r="N119" s="138">
        <f aca="true" t="shared" si="2" ref="N119:N125">SUM(O119:P119)</f>
        <v>420</v>
      </c>
      <c r="O119" s="139">
        <v>150</v>
      </c>
      <c r="P119" s="140">
        <v>270</v>
      </c>
      <c r="Q119" s="206" t="s">
        <v>482</v>
      </c>
    </row>
    <row r="120" spans="1:17" s="62" customFormat="1" ht="18" customHeight="1">
      <c r="A120" s="855"/>
      <c r="B120" s="843"/>
      <c r="C120" s="779"/>
      <c r="D120" s="129" t="s">
        <v>78</v>
      </c>
      <c r="E120" s="130" t="s">
        <v>87</v>
      </c>
      <c r="F120" s="130" t="s">
        <v>92</v>
      </c>
      <c r="G120" s="142" t="s">
        <v>92</v>
      </c>
      <c r="H120" s="370" t="s">
        <v>136</v>
      </c>
      <c r="I120" s="132" t="s">
        <v>137</v>
      </c>
      <c r="J120" s="134">
        <v>3</v>
      </c>
      <c r="K120" s="145">
        <v>0.74</v>
      </c>
      <c r="L120" s="146" t="s">
        <v>95</v>
      </c>
      <c r="M120" s="205" t="s">
        <v>448</v>
      </c>
      <c r="N120" s="29">
        <f t="shared" si="2"/>
        <v>270</v>
      </c>
      <c r="O120" s="139">
        <v>100</v>
      </c>
      <c r="P120" s="140">
        <v>170</v>
      </c>
      <c r="Q120" s="206" t="s">
        <v>481</v>
      </c>
    </row>
    <row r="121" spans="1:17" s="62" customFormat="1" ht="18" customHeight="1">
      <c r="A121" s="855"/>
      <c r="B121" s="843"/>
      <c r="C121" s="779"/>
      <c r="D121" s="129" t="s">
        <v>78</v>
      </c>
      <c r="E121" s="130" t="s">
        <v>87</v>
      </c>
      <c r="F121" s="130" t="s">
        <v>137</v>
      </c>
      <c r="G121" s="142" t="s">
        <v>137</v>
      </c>
      <c r="H121" s="370" t="s">
        <v>139</v>
      </c>
      <c r="I121" s="132" t="s">
        <v>140</v>
      </c>
      <c r="J121" s="144">
        <v>8</v>
      </c>
      <c r="K121" s="160">
        <v>0.063</v>
      </c>
      <c r="L121" s="146" t="s">
        <v>95</v>
      </c>
      <c r="M121" s="147" t="s">
        <v>448</v>
      </c>
      <c r="N121" s="148">
        <f t="shared" si="2"/>
        <v>238</v>
      </c>
      <c r="O121" s="149">
        <v>88</v>
      </c>
      <c r="P121" s="150">
        <v>150</v>
      </c>
      <c r="Q121" s="151" t="s">
        <v>448</v>
      </c>
    </row>
    <row r="122" spans="1:17" s="62" customFormat="1" ht="18" customHeight="1">
      <c r="A122" s="855"/>
      <c r="B122" s="843"/>
      <c r="C122" s="779"/>
      <c r="D122" s="129" t="s">
        <v>78</v>
      </c>
      <c r="E122" s="130" t="s">
        <v>87</v>
      </c>
      <c r="F122" s="130" t="s">
        <v>92</v>
      </c>
      <c r="G122" s="142" t="s">
        <v>92</v>
      </c>
      <c r="H122" s="370" t="s">
        <v>479</v>
      </c>
      <c r="I122" s="133" t="s">
        <v>138</v>
      </c>
      <c r="J122" s="144">
        <v>20</v>
      </c>
      <c r="K122" s="145">
        <v>0.24</v>
      </c>
      <c r="L122" s="146" t="s">
        <v>129</v>
      </c>
      <c r="M122" s="147" t="s">
        <v>35</v>
      </c>
      <c r="N122" s="148">
        <f t="shared" si="2"/>
        <v>490</v>
      </c>
      <c r="O122" s="149">
        <v>180</v>
      </c>
      <c r="P122" s="150">
        <v>310</v>
      </c>
      <c r="Q122" s="151" t="s">
        <v>1</v>
      </c>
    </row>
    <row r="123" spans="1:17" s="62" customFormat="1" ht="18" customHeight="1">
      <c r="A123" s="855"/>
      <c r="B123" s="843"/>
      <c r="C123" s="779"/>
      <c r="D123" s="129" t="s">
        <v>78</v>
      </c>
      <c r="E123" s="130" t="s">
        <v>87</v>
      </c>
      <c r="F123" s="130" t="s">
        <v>92</v>
      </c>
      <c r="G123" s="142" t="s">
        <v>92</v>
      </c>
      <c r="H123" s="370" t="s">
        <v>141</v>
      </c>
      <c r="I123" s="132" t="s">
        <v>142</v>
      </c>
      <c r="J123" s="134">
        <v>62</v>
      </c>
      <c r="K123" s="145">
        <v>0.42</v>
      </c>
      <c r="L123" s="204" t="s">
        <v>91</v>
      </c>
      <c r="M123" s="205" t="s">
        <v>482</v>
      </c>
      <c r="N123" s="29">
        <f t="shared" si="2"/>
        <v>450</v>
      </c>
      <c r="O123" s="139">
        <v>160</v>
      </c>
      <c r="P123" s="140">
        <v>290</v>
      </c>
      <c r="Q123" s="141" t="s">
        <v>482</v>
      </c>
    </row>
    <row r="124" spans="1:17" s="62" customFormat="1" ht="18" customHeight="1">
      <c r="A124" s="855"/>
      <c r="B124" s="843"/>
      <c r="C124" s="779"/>
      <c r="D124" s="129" t="s">
        <v>78</v>
      </c>
      <c r="E124" s="130" t="s">
        <v>87</v>
      </c>
      <c r="F124" s="130" t="s">
        <v>143</v>
      </c>
      <c r="G124" s="142" t="s">
        <v>144</v>
      </c>
      <c r="H124" s="370" t="s">
        <v>483</v>
      </c>
      <c r="I124" s="133" t="s">
        <v>145</v>
      </c>
      <c r="J124" s="134">
        <v>19</v>
      </c>
      <c r="K124" s="160">
        <v>0.084</v>
      </c>
      <c r="L124" s="204" t="s">
        <v>91</v>
      </c>
      <c r="M124" s="205" t="s">
        <v>482</v>
      </c>
      <c r="N124" s="29">
        <f t="shared" si="2"/>
        <v>1040</v>
      </c>
      <c r="O124" s="149">
        <v>380</v>
      </c>
      <c r="P124" s="150">
        <v>660</v>
      </c>
      <c r="Q124" s="141" t="s">
        <v>1</v>
      </c>
    </row>
    <row r="125" spans="1:17" s="62" customFormat="1" ht="18" customHeight="1">
      <c r="A125" s="856"/>
      <c r="B125" s="857"/>
      <c r="C125" s="744"/>
      <c r="D125" s="178" t="s">
        <v>517</v>
      </c>
      <c r="E125" s="179" t="s">
        <v>517</v>
      </c>
      <c r="F125" s="179" t="s">
        <v>517</v>
      </c>
      <c r="G125" s="180" t="s">
        <v>517</v>
      </c>
      <c r="H125" s="181" t="s">
        <v>517</v>
      </c>
      <c r="I125" s="182" t="s">
        <v>126</v>
      </c>
      <c r="J125" s="183" t="s">
        <v>517</v>
      </c>
      <c r="K125" s="184">
        <v>0.68</v>
      </c>
      <c r="L125" s="185" t="s">
        <v>517</v>
      </c>
      <c r="M125" s="186" t="s">
        <v>517</v>
      </c>
      <c r="N125" s="187">
        <f t="shared" si="2"/>
        <v>580</v>
      </c>
      <c r="O125" s="188">
        <v>210</v>
      </c>
      <c r="P125" s="189">
        <v>370</v>
      </c>
      <c r="Q125" s="190" t="s">
        <v>438</v>
      </c>
    </row>
    <row r="126" ht="18" customHeight="1"/>
    <row r="127" spans="1:17" s="62" customFormat="1" ht="18" customHeight="1">
      <c r="A127" s="703" t="s">
        <v>3</v>
      </c>
      <c r="B127" s="726"/>
      <c r="C127" s="733" t="s">
        <v>63</v>
      </c>
      <c r="D127" s="782" t="s">
        <v>64</v>
      </c>
      <c r="E127" s="729" t="s">
        <v>65</v>
      </c>
      <c r="F127" s="729" t="s">
        <v>66</v>
      </c>
      <c r="G127" s="836" t="s">
        <v>67</v>
      </c>
      <c r="H127" s="757" t="s">
        <v>68</v>
      </c>
      <c r="I127" s="838" t="s">
        <v>69</v>
      </c>
      <c r="J127" s="773" t="s">
        <v>70</v>
      </c>
      <c r="K127" s="739" t="s">
        <v>71</v>
      </c>
      <c r="L127" s="741" t="s">
        <v>72</v>
      </c>
      <c r="M127" s="741"/>
      <c r="N127" s="830" t="s">
        <v>73</v>
      </c>
      <c r="O127" s="785"/>
      <c r="P127" s="777"/>
      <c r="Q127" s="841" t="s">
        <v>74</v>
      </c>
    </row>
    <row r="128" spans="1:20" s="62" customFormat="1" ht="18" customHeight="1">
      <c r="A128" s="727"/>
      <c r="B128" s="728"/>
      <c r="C128" s="744"/>
      <c r="D128" s="783"/>
      <c r="E128" s="730"/>
      <c r="F128" s="730"/>
      <c r="G128" s="837"/>
      <c r="H128" s="758"/>
      <c r="I128" s="839"/>
      <c r="J128" s="774"/>
      <c r="K128" s="740"/>
      <c r="L128" s="115" t="s">
        <v>75</v>
      </c>
      <c r="M128" s="114" t="s">
        <v>76</v>
      </c>
      <c r="N128" s="424" t="s">
        <v>58</v>
      </c>
      <c r="O128" s="116" t="s">
        <v>410</v>
      </c>
      <c r="P128" s="117" t="s">
        <v>411</v>
      </c>
      <c r="Q128" s="842"/>
      <c r="S128" s="214"/>
      <c r="T128" s="214"/>
    </row>
    <row r="129" spans="1:17" s="62" customFormat="1" ht="18" customHeight="1">
      <c r="A129" s="775" t="s">
        <v>155</v>
      </c>
      <c r="B129" s="732" t="s">
        <v>741</v>
      </c>
      <c r="C129" s="733">
        <v>41263</v>
      </c>
      <c r="D129" s="161" t="s">
        <v>103</v>
      </c>
      <c r="E129" s="162" t="s">
        <v>113</v>
      </c>
      <c r="F129" s="162" t="s">
        <v>115</v>
      </c>
      <c r="G129" s="163" t="s">
        <v>604</v>
      </c>
      <c r="H129" s="374" t="s">
        <v>605</v>
      </c>
      <c r="I129" s="165" t="s">
        <v>606</v>
      </c>
      <c r="J129" s="743">
        <v>101</v>
      </c>
      <c r="K129" s="734">
        <f>28.157/1000</f>
        <v>0.028157</v>
      </c>
      <c r="L129" s="849" t="s">
        <v>302</v>
      </c>
      <c r="M129" s="738" t="s">
        <v>584</v>
      </c>
      <c r="N129" s="848">
        <f>SUM(O129:P129)</f>
        <v>1220</v>
      </c>
      <c r="O129" s="846">
        <v>460</v>
      </c>
      <c r="P129" s="720">
        <v>760</v>
      </c>
      <c r="Q129" s="738" t="s">
        <v>438</v>
      </c>
    </row>
    <row r="130" spans="1:17" s="62" customFormat="1" ht="18" customHeight="1">
      <c r="A130" s="775"/>
      <c r="B130" s="843"/>
      <c r="C130" s="779"/>
      <c r="D130" s="161" t="s">
        <v>103</v>
      </c>
      <c r="E130" s="162" t="s">
        <v>113</v>
      </c>
      <c r="F130" s="162" t="s">
        <v>115</v>
      </c>
      <c r="G130" s="163" t="s">
        <v>602</v>
      </c>
      <c r="H130" s="374" t="s">
        <v>603</v>
      </c>
      <c r="I130" s="164" t="s">
        <v>602</v>
      </c>
      <c r="J130" s="735"/>
      <c r="K130" s="735"/>
      <c r="L130" s="850"/>
      <c r="M130" s="685"/>
      <c r="N130" s="735"/>
      <c r="O130" s="821"/>
      <c r="P130" s="721"/>
      <c r="Q130" s="735"/>
    </row>
    <row r="131" spans="1:17" s="62" customFormat="1" ht="18" customHeight="1">
      <c r="A131" s="775"/>
      <c r="B131" s="843"/>
      <c r="C131" s="779"/>
      <c r="D131" s="161" t="s">
        <v>103</v>
      </c>
      <c r="E131" s="162" t="s">
        <v>113</v>
      </c>
      <c r="F131" s="162" t="s">
        <v>580</v>
      </c>
      <c r="G131" s="163" t="s">
        <v>581</v>
      </c>
      <c r="H131" s="374" t="s">
        <v>582</v>
      </c>
      <c r="I131" s="164" t="s">
        <v>583</v>
      </c>
      <c r="J131" s="735"/>
      <c r="K131" s="735"/>
      <c r="L131" s="850"/>
      <c r="M131" s="685"/>
      <c r="N131" s="735"/>
      <c r="O131" s="821"/>
      <c r="P131" s="721"/>
      <c r="Q131" s="735"/>
    </row>
    <row r="132" spans="1:17" s="62" customFormat="1" ht="18" customHeight="1">
      <c r="A132" s="775"/>
      <c r="B132" s="843"/>
      <c r="C132" s="779"/>
      <c r="D132" s="161" t="s">
        <v>103</v>
      </c>
      <c r="E132" s="162" t="s">
        <v>113</v>
      </c>
      <c r="F132" s="162" t="s">
        <v>585</v>
      </c>
      <c r="G132" s="163" t="s">
        <v>586</v>
      </c>
      <c r="H132" s="374" t="s">
        <v>587</v>
      </c>
      <c r="I132" s="164" t="s">
        <v>588</v>
      </c>
      <c r="J132" s="735"/>
      <c r="K132" s="735"/>
      <c r="L132" s="850"/>
      <c r="M132" s="685"/>
      <c r="N132" s="735"/>
      <c r="O132" s="821"/>
      <c r="P132" s="721"/>
      <c r="Q132" s="735"/>
    </row>
    <row r="133" spans="1:17" s="62" customFormat="1" ht="18" customHeight="1">
      <c r="A133" s="775"/>
      <c r="B133" s="844"/>
      <c r="C133" s="779"/>
      <c r="D133" s="161" t="s">
        <v>103</v>
      </c>
      <c r="E133" s="162" t="s">
        <v>113</v>
      </c>
      <c r="F133" s="162" t="s">
        <v>115</v>
      </c>
      <c r="G133" s="163" t="s">
        <v>116</v>
      </c>
      <c r="H133" s="375" t="s">
        <v>592</v>
      </c>
      <c r="I133" s="165" t="s">
        <v>593</v>
      </c>
      <c r="J133" s="735"/>
      <c r="K133" s="735"/>
      <c r="L133" s="850"/>
      <c r="M133" s="685"/>
      <c r="N133" s="735"/>
      <c r="O133" s="821"/>
      <c r="P133" s="721"/>
      <c r="Q133" s="735"/>
    </row>
    <row r="134" spans="1:17" s="62" customFormat="1" ht="18" customHeight="1">
      <c r="A134" s="775"/>
      <c r="B134" s="844"/>
      <c r="C134" s="779"/>
      <c r="D134" s="161" t="s">
        <v>103</v>
      </c>
      <c r="E134" s="162" t="s">
        <v>113</v>
      </c>
      <c r="F134" s="162" t="s">
        <v>585</v>
      </c>
      <c r="G134" s="163" t="s">
        <v>594</v>
      </c>
      <c r="H134" s="374" t="s">
        <v>595</v>
      </c>
      <c r="I134" s="164" t="s">
        <v>596</v>
      </c>
      <c r="J134" s="735"/>
      <c r="K134" s="735"/>
      <c r="L134" s="850"/>
      <c r="M134" s="685"/>
      <c r="N134" s="735"/>
      <c r="O134" s="821"/>
      <c r="P134" s="721"/>
      <c r="Q134" s="735"/>
    </row>
    <row r="135" spans="1:17" s="62" customFormat="1" ht="18" customHeight="1">
      <c r="A135" s="775"/>
      <c r="B135" s="844"/>
      <c r="C135" s="779"/>
      <c r="D135" s="161" t="s">
        <v>103</v>
      </c>
      <c r="E135" s="162" t="s">
        <v>113</v>
      </c>
      <c r="F135" s="162" t="s">
        <v>585</v>
      </c>
      <c r="G135" s="163" t="s">
        <v>594</v>
      </c>
      <c r="H135" s="374" t="s">
        <v>597</v>
      </c>
      <c r="I135" s="164" t="s">
        <v>117</v>
      </c>
      <c r="J135" s="735"/>
      <c r="K135" s="735"/>
      <c r="L135" s="850"/>
      <c r="M135" s="685"/>
      <c r="N135" s="735"/>
      <c r="O135" s="821"/>
      <c r="P135" s="721"/>
      <c r="Q135" s="735"/>
    </row>
    <row r="136" spans="1:17" s="62" customFormat="1" ht="18" customHeight="1">
      <c r="A136" s="775"/>
      <c r="B136" s="844"/>
      <c r="C136" s="779"/>
      <c r="D136" s="161" t="s">
        <v>103</v>
      </c>
      <c r="E136" s="162" t="s">
        <v>113</v>
      </c>
      <c r="F136" s="162" t="s">
        <v>585</v>
      </c>
      <c r="G136" s="163" t="s">
        <v>594</v>
      </c>
      <c r="H136" s="374" t="s">
        <v>598</v>
      </c>
      <c r="I136" s="164" t="s">
        <v>599</v>
      </c>
      <c r="J136" s="735"/>
      <c r="K136" s="735"/>
      <c r="L136" s="850"/>
      <c r="M136" s="685"/>
      <c r="N136" s="735"/>
      <c r="O136" s="821"/>
      <c r="P136" s="721"/>
      <c r="Q136" s="735"/>
    </row>
    <row r="137" spans="1:17" s="62" customFormat="1" ht="18" customHeight="1">
      <c r="A137" s="775"/>
      <c r="B137" s="844"/>
      <c r="C137" s="779"/>
      <c r="D137" s="161" t="s">
        <v>103</v>
      </c>
      <c r="E137" s="162" t="s">
        <v>113</v>
      </c>
      <c r="F137" s="162" t="s">
        <v>585</v>
      </c>
      <c r="G137" s="163" t="s">
        <v>594</v>
      </c>
      <c r="H137" s="374" t="s">
        <v>120</v>
      </c>
      <c r="I137" s="165" t="s">
        <v>600</v>
      </c>
      <c r="J137" s="735"/>
      <c r="K137" s="735"/>
      <c r="L137" s="850"/>
      <c r="M137" s="685"/>
      <c r="N137" s="735"/>
      <c r="O137" s="821"/>
      <c r="P137" s="721"/>
      <c r="Q137" s="735"/>
    </row>
    <row r="138" spans="1:17" s="62" customFormat="1" ht="18" customHeight="1">
      <c r="A138" s="775"/>
      <c r="B138" s="844"/>
      <c r="C138" s="779"/>
      <c r="D138" s="161" t="s">
        <v>103</v>
      </c>
      <c r="E138" s="162" t="s">
        <v>113</v>
      </c>
      <c r="F138" s="162" t="s">
        <v>585</v>
      </c>
      <c r="G138" s="163" t="s">
        <v>594</v>
      </c>
      <c r="H138" s="374" t="s">
        <v>132</v>
      </c>
      <c r="I138" s="164" t="s">
        <v>601</v>
      </c>
      <c r="J138" s="735"/>
      <c r="K138" s="735"/>
      <c r="L138" s="850"/>
      <c r="M138" s="685"/>
      <c r="N138" s="735"/>
      <c r="O138" s="821"/>
      <c r="P138" s="721"/>
      <c r="Q138" s="735"/>
    </row>
    <row r="139" spans="1:17" s="62" customFormat="1" ht="18" customHeight="1">
      <c r="A139" s="775"/>
      <c r="B139" s="844"/>
      <c r="C139" s="779"/>
      <c r="D139" s="161" t="s">
        <v>103</v>
      </c>
      <c r="E139" s="162" t="s">
        <v>113</v>
      </c>
      <c r="F139" s="162" t="s">
        <v>585</v>
      </c>
      <c r="G139" s="163" t="s">
        <v>589</v>
      </c>
      <c r="H139" s="374" t="s">
        <v>590</v>
      </c>
      <c r="I139" s="164" t="s">
        <v>591</v>
      </c>
      <c r="J139" s="736"/>
      <c r="K139" s="736"/>
      <c r="L139" s="851"/>
      <c r="M139" s="847"/>
      <c r="N139" s="736"/>
      <c r="O139" s="811"/>
      <c r="P139" s="722"/>
      <c r="Q139" s="736"/>
    </row>
    <row r="140" spans="1:17" s="62" customFormat="1" ht="18" customHeight="1">
      <c r="A140" s="775"/>
      <c r="B140" s="844"/>
      <c r="C140" s="779"/>
      <c r="D140" s="161" t="s">
        <v>103</v>
      </c>
      <c r="E140" s="162" t="s">
        <v>113</v>
      </c>
      <c r="F140" s="162" t="s">
        <v>738</v>
      </c>
      <c r="G140" s="208" t="s">
        <v>613</v>
      </c>
      <c r="H140" s="374" t="s">
        <v>614</v>
      </c>
      <c r="I140" s="165" t="s">
        <v>613</v>
      </c>
      <c r="J140" s="742">
        <v>124</v>
      </c>
      <c r="K140" s="745">
        <f>22.305/1000</f>
        <v>0.022305</v>
      </c>
      <c r="L140" s="814" t="s">
        <v>302</v>
      </c>
      <c r="M140" s="761" t="s">
        <v>615</v>
      </c>
      <c r="N140" s="808">
        <f>SUM(O140:P140)</f>
        <v>1510</v>
      </c>
      <c r="O140" s="771">
        <v>560</v>
      </c>
      <c r="P140" s="760">
        <v>950</v>
      </c>
      <c r="Q140" s="761" t="s">
        <v>438</v>
      </c>
    </row>
    <row r="141" spans="1:17" s="62" customFormat="1" ht="18" customHeight="1">
      <c r="A141" s="775"/>
      <c r="B141" s="844"/>
      <c r="C141" s="779"/>
      <c r="D141" s="161" t="s">
        <v>103</v>
      </c>
      <c r="E141" s="162" t="s">
        <v>113</v>
      </c>
      <c r="F141" s="162" t="s">
        <v>738</v>
      </c>
      <c r="G141" s="208" t="s">
        <v>616</v>
      </c>
      <c r="H141" s="374" t="s">
        <v>617</v>
      </c>
      <c r="I141" s="164" t="s">
        <v>618</v>
      </c>
      <c r="J141" s="752"/>
      <c r="K141" s="745"/>
      <c r="L141" s="748"/>
      <c r="M141" s="762"/>
      <c r="N141" s="809"/>
      <c r="O141" s="771"/>
      <c r="P141" s="760"/>
      <c r="Q141" s="762"/>
    </row>
    <row r="142" spans="1:17" s="62" customFormat="1" ht="18" customHeight="1">
      <c r="A142" s="775"/>
      <c r="B142" s="844"/>
      <c r="C142" s="779"/>
      <c r="D142" s="161" t="s">
        <v>103</v>
      </c>
      <c r="E142" s="162" t="s">
        <v>113</v>
      </c>
      <c r="F142" s="162" t="s">
        <v>610</v>
      </c>
      <c r="G142" s="207" t="s">
        <v>610</v>
      </c>
      <c r="H142" s="374" t="s">
        <v>611</v>
      </c>
      <c r="I142" s="164" t="s">
        <v>612</v>
      </c>
      <c r="J142" s="742">
        <v>60</v>
      </c>
      <c r="K142" s="745">
        <f>20.91/1000</f>
        <v>0.02091</v>
      </c>
      <c r="L142" s="814" t="s">
        <v>302</v>
      </c>
      <c r="M142" s="761" t="s">
        <v>609</v>
      </c>
      <c r="N142" s="808">
        <f>SUM(O142:P142)</f>
        <v>550</v>
      </c>
      <c r="O142" s="771">
        <v>200</v>
      </c>
      <c r="P142" s="760">
        <v>350</v>
      </c>
      <c r="Q142" s="761" t="s">
        <v>438</v>
      </c>
    </row>
    <row r="143" spans="1:17" s="62" customFormat="1" ht="18" customHeight="1">
      <c r="A143" s="775"/>
      <c r="B143" s="844"/>
      <c r="C143" s="779"/>
      <c r="D143" s="161" t="s">
        <v>103</v>
      </c>
      <c r="E143" s="162" t="s">
        <v>113</v>
      </c>
      <c r="F143" s="162" t="s">
        <v>607</v>
      </c>
      <c r="G143" s="207" t="s">
        <v>607</v>
      </c>
      <c r="H143" s="374" t="s">
        <v>608</v>
      </c>
      <c r="I143" s="165" t="s">
        <v>607</v>
      </c>
      <c r="J143" s="752"/>
      <c r="K143" s="745"/>
      <c r="L143" s="748"/>
      <c r="M143" s="762"/>
      <c r="N143" s="809"/>
      <c r="O143" s="771"/>
      <c r="P143" s="760"/>
      <c r="Q143" s="762"/>
    </row>
    <row r="144" spans="1:17" s="62" customFormat="1" ht="18" customHeight="1">
      <c r="A144" s="775"/>
      <c r="B144" s="844"/>
      <c r="C144" s="779"/>
      <c r="D144" s="129" t="s">
        <v>78</v>
      </c>
      <c r="E144" s="130" t="s">
        <v>87</v>
      </c>
      <c r="F144" s="130" t="s">
        <v>92</v>
      </c>
      <c r="G144" s="142" t="s">
        <v>92</v>
      </c>
      <c r="H144" s="373" t="s">
        <v>659</v>
      </c>
      <c r="I144" s="133" t="s">
        <v>130</v>
      </c>
      <c r="J144" s="144">
        <v>2</v>
      </c>
      <c r="K144" s="160">
        <v>0.072</v>
      </c>
      <c r="L144" s="159" t="s">
        <v>129</v>
      </c>
      <c r="M144" s="158" t="s">
        <v>571</v>
      </c>
      <c r="N144" s="138">
        <f>SUM(O144:P144)</f>
        <v>2020</v>
      </c>
      <c r="O144" s="139">
        <v>720</v>
      </c>
      <c r="P144" s="140">
        <v>1300</v>
      </c>
      <c r="Q144" s="141" t="s">
        <v>413</v>
      </c>
    </row>
    <row r="145" spans="1:17" s="62" customFormat="1" ht="18" customHeight="1">
      <c r="A145" s="775"/>
      <c r="B145" s="844"/>
      <c r="C145" s="779"/>
      <c r="D145" s="129" t="s">
        <v>78</v>
      </c>
      <c r="E145" s="130" t="s">
        <v>87</v>
      </c>
      <c r="F145" s="130" t="s">
        <v>92</v>
      </c>
      <c r="G145" s="131" t="s">
        <v>92</v>
      </c>
      <c r="H145" s="373" t="s">
        <v>479</v>
      </c>
      <c r="I145" s="133" t="s">
        <v>138</v>
      </c>
      <c r="J145" s="430">
        <v>19</v>
      </c>
      <c r="K145" s="145">
        <v>0.13</v>
      </c>
      <c r="L145" s="553" t="s">
        <v>572</v>
      </c>
      <c r="M145" s="205" t="s">
        <v>573</v>
      </c>
      <c r="N145" s="138">
        <f>SUM(O145:P145)</f>
        <v>2070</v>
      </c>
      <c r="O145" s="139">
        <v>770</v>
      </c>
      <c r="P145" s="140">
        <v>1300</v>
      </c>
      <c r="Q145" s="141" t="s">
        <v>35</v>
      </c>
    </row>
    <row r="146" spans="1:17" s="62" customFormat="1" ht="18" customHeight="1">
      <c r="A146" s="775"/>
      <c r="B146" s="844"/>
      <c r="C146" s="779"/>
      <c r="D146" s="129" t="s">
        <v>78</v>
      </c>
      <c r="E146" s="130" t="s">
        <v>87</v>
      </c>
      <c r="F146" s="130" t="s">
        <v>92</v>
      </c>
      <c r="G146" s="131" t="s">
        <v>416</v>
      </c>
      <c r="H146" s="373" t="s">
        <v>574</v>
      </c>
      <c r="I146" s="133" t="s">
        <v>575</v>
      </c>
      <c r="J146" s="430">
        <v>27</v>
      </c>
      <c r="K146" s="160">
        <v>0.03</v>
      </c>
      <c r="L146" s="553" t="s">
        <v>576</v>
      </c>
      <c r="M146" s="205" t="s">
        <v>35</v>
      </c>
      <c r="N146" s="138">
        <f>SUM(O146:P146)</f>
        <v>1880</v>
      </c>
      <c r="O146" s="139">
        <v>680</v>
      </c>
      <c r="P146" s="140">
        <v>1200</v>
      </c>
      <c r="Q146" s="141" t="s">
        <v>35</v>
      </c>
    </row>
    <row r="147" spans="1:17" s="62" customFormat="1" ht="18" customHeight="1">
      <c r="A147" s="775"/>
      <c r="B147" s="844"/>
      <c r="C147" s="779"/>
      <c r="D147" s="129" t="s">
        <v>78</v>
      </c>
      <c r="E147" s="130" t="s">
        <v>87</v>
      </c>
      <c r="F147" s="130" t="s">
        <v>143</v>
      </c>
      <c r="G147" s="131" t="s">
        <v>144</v>
      </c>
      <c r="H147" s="373" t="s">
        <v>577</v>
      </c>
      <c r="I147" s="133" t="s">
        <v>578</v>
      </c>
      <c r="J147" s="430">
        <v>4</v>
      </c>
      <c r="K147" s="160">
        <v>0.018</v>
      </c>
      <c r="L147" s="241" t="s">
        <v>579</v>
      </c>
      <c r="M147" s="205" t="s">
        <v>35</v>
      </c>
      <c r="N147" s="138">
        <f>SUM(O147:P147)</f>
        <v>9800</v>
      </c>
      <c r="O147" s="139">
        <v>3600</v>
      </c>
      <c r="P147" s="140">
        <v>6200</v>
      </c>
      <c r="Q147" s="141" t="s">
        <v>35</v>
      </c>
    </row>
    <row r="148" spans="1:17" s="62" customFormat="1" ht="18" customHeight="1">
      <c r="A148" s="775"/>
      <c r="B148" s="845"/>
      <c r="C148" s="744"/>
      <c r="D148" s="178" t="s">
        <v>619</v>
      </c>
      <c r="E148" s="179" t="s">
        <v>619</v>
      </c>
      <c r="F148" s="179" t="s">
        <v>619</v>
      </c>
      <c r="G148" s="234" t="s">
        <v>619</v>
      </c>
      <c r="H148" s="181" t="s">
        <v>619</v>
      </c>
      <c r="I148" s="182" t="s">
        <v>126</v>
      </c>
      <c r="J148" s="183" t="s">
        <v>619</v>
      </c>
      <c r="K148" s="184">
        <v>0.8</v>
      </c>
      <c r="L148" s="185" t="s">
        <v>619</v>
      </c>
      <c r="M148" s="186" t="s">
        <v>619</v>
      </c>
      <c r="N148" s="187">
        <f>SUM(O148:P148)</f>
        <v>1550</v>
      </c>
      <c r="O148" s="188">
        <v>560</v>
      </c>
      <c r="P148" s="189">
        <v>990</v>
      </c>
      <c r="Q148" s="190" t="s">
        <v>438</v>
      </c>
    </row>
    <row r="149" ht="18" customHeight="1"/>
    <row r="150" spans="1:17" s="62" customFormat="1" ht="18" customHeight="1">
      <c r="A150" s="703" t="s">
        <v>3</v>
      </c>
      <c r="B150" s="726"/>
      <c r="C150" s="733" t="s">
        <v>63</v>
      </c>
      <c r="D150" s="782" t="s">
        <v>64</v>
      </c>
      <c r="E150" s="729" t="s">
        <v>65</v>
      </c>
      <c r="F150" s="729" t="s">
        <v>66</v>
      </c>
      <c r="G150" s="864" t="s">
        <v>67</v>
      </c>
      <c r="H150" s="757" t="s">
        <v>68</v>
      </c>
      <c r="I150" s="757" t="s">
        <v>69</v>
      </c>
      <c r="J150" s="773" t="s">
        <v>70</v>
      </c>
      <c r="K150" s="739" t="s">
        <v>71</v>
      </c>
      <c r="L150" s="741" t="s">
        <v>72</v>
      </c>
      <c r="M150" s="741"/>
      <c r="N150" s="830" t="s">
        <v>73</v>
      </c>
      <c r="O150" s="785"/>
      <c r="P150" s="777"/>
      <c r="Q150" s="781" t="s">
        <v>74</v>
      </c>
    </row>
    <row r="151" spans="1:20" s="62" customFormat="1" ht="18" customHeight="1">
      <c r="A151" s="727"/>
      <c r="B151" s="728"/>
      <c r="C151" s="744"/>
      <c r="D151" s="783"/>
      <c r="E151" s="730"/>
      <c r="F151" s="730"/>
      <c r="G151" s="865"/>
      <c r="H151" s="758"/>
      <c r="I151" s="758"/>
      <c r="J151" s="774"/>
      <c r="K151" s="740"/>
      <c r="L151" s="115" t="s">
        <v>75</v>
      </c>
      <c r="M151" s="202" t="s">
        <v>76</v>
      </c>
      <c r="N151" s="424" t="s">
        <v>58</v>
      </c>
      <c r="O151" s="211" t="s">
        <v>410</v>
      </c>
      <c r="P151" s="117" t="s">
        <v>411</v>
      </c>
      <c r="Q151" s="758"/>
      <c r="S151" s="214"/>
      <c r="T151" s="214"/>
    </row>
    <row r="152" spans="1:20" s="62" customFormat="1" ht="18" customHeight="1">
      <c r="A152" s="731" t="s">
        <v>751</v>
      </c>
      <c r="B152" s="798" t="s">
        <v>755</v>
      </c>
      <c r="C152" s="779">
        <v>41292</v>
      </c>
      <c r="D152" s="129" t="s">
        <v>78</v>
      </c>
      <c r="E152" s="130" t="s">
        <v>87</v>
      </c>
      <c r="F152" s="130" t="s">
        <v>92</v>
      </c>
      <c r="G152" s="131" t="s">
        <v>92</v>
      </c>
      <c r="H152" s="370" t="s">
        <v>160</v>
      </c>
      <c r="I152" s="133" t="s">
        <v>161</v>
      </c>
      <c r="J152" s="134">
        <v>1</v>
      </c>
      <c r="K152" s="135">
        <v>0.89</v>
      </c>
      <c r="L152" s="204" t="s">
        <v>91</v>
      </c>
      <c r="M152" s="158" t="s">
        <v>131</v>
      </c>
      <c r="N152" s="449">
        <f>SUM(O152:P152)</f>
        <v>820</v>
      </c>
      <c r="O152" s="272">
        <v>290</v>
      </c>
      <c r="P152" s="273">
        <v>530</v>
      </c>
      <c r="Q152" s="274" t="s">
        <v>480</v>
      </c>
      <c r="S152" s="214"/>
      <c r="T152" s="214"/>
    </row>
    <row r="153" spans="1:20" s="62" customFormat="1" ht="18" customHeight="1">
      <c r="A153" s="685"/>
      <c r="B153" s="843"/>
      <c r="C153" s="779"/>
      <c r="D153" s="152" t="s">
        <v>78</v>
      </c>
      <c r="E153" s="153" t="s">
        <v>87</v>
      </c>
      <c r="F153" s="153" t="s">
        <v>92</v>
      </c>
      <c r="G153" s="154" t="s">
        <v>92</v>
      </c>
      <c r="H153" s="372" t="s">
        <v>479</v>
      </c>
      <c r="I153" s="157" t="s">
        <v>138</v>
      </c>
      <c r="J153" s="144">
        <v>3</v>
      </c>
      <c r="K153" s="249">
        <v>1.5</v>
      </c>
      <c r="L153" s="146" t="s">
        <v>91</v>
      </c>
      <c r="M153" s="158" t="s">
        <v>131</v>
      </c>
      <c r="N153" s="449">
        <f>SUM(O153:P153)</f>
        <v>1010</v>
      </c>
      <c r="O153" s="272">
        <v>370</v>
      </c>
      <c r="P153" s="273">
        <v>640</v>
      </c>
      <c r="Q153" s="143">
        <v>0.54</v>
      </c>
      <c r="S153" s="214"/>
      <c r="T153" s="214"/>
    </row>
    <row r="154" spans="1:20" s="62" customFormat="1" ht="18" customHeight="1">
      <c r="A154" s="685"/>
      <c r="B154" s="857"/>
      <c r="C154" s="744"/>
      <c r="D154" s="194" t="s">
        <v>78</v>
      </c>
      <c r="E154" s="195" t="s">
        <v>87</v>
      </c>
      <c r="F154" s="195" t="s">
        <v>143</v>
      </c>
      <c r="G154" s="421" t="s">
        <v>157</v>
      </c>
      <c r="H154" s="377" t="s">
        <v>158</v>
      </c>
      <c r="I154" s="196" t="s">
        <v>159</v>
      </c>
      <c r="J154" s="197">
        <v>1</v>
      </c>
      <c r="K154" s="226">
        <v>1.27</v>
      </c>
      <c r="L154" s="254" t="s">
        <v>91</v>
      </c>
      <c r="M154" s="612" t="s">
        <v>131</v>
      </c>
      <c r="N154" s="450">
        <f>SUM(O154:P154)</f>
        <v>2600</v>
      </c>
      <c r="O154" s="451">
        <v>900</v>
      </c>
      <c r="P154" s="667">
        <v>1700</v>
      </c>
      <c r="Q154" s="399" t="s">
        <v>480</v>
      </c>
      <c r="S154" s="214"/>
      <c r="T154" s="214"/>
    </row>
    <row r="155" spans="1:17" s="62" customFormat="1" ht="18" customHeight="1">
      <c r="A155" s="685"/>
      <c r="B155" s="732" t="s">
        <v>756</v>
      </c>
      <c r="C155" s="733">
        <v>41253</v>
      </c>
      <c r="D155" s="602" t="s">
        <v>122</v>
      </c>
      <c r="E155" s="603" t="s">
        <v>123</v>
      </c>
      <c r="F155" s="603" t="s">
        <v>124</v>
      </c>
      <c r="G155" s="604" t="s">
        <v>124</v>
      </c>
      <c r="H155" s="605" t="s">
        <v>439</v>
      </c>
      <c r="I155" s="606" t="s">
        <v>125</v>
      </c>
      <c r="J155" s="607" t="s">
        <v>682</v>
      </c>
      <c r="K155" s="613">
        <v>0.081</v>
      </c>
      <c r="L155" s="608" t="s">
        <v>682</v>
      </c>
      <c r="M155" s="579" t="s">
        <v>682</v>
      </c>
      <c r="N155" s="609">
        <f>SUM(O155:P155)</f>
        <v>94</v>
      </c>
      <c r="O155" s="610">
        <v>35</v>
      </c>
      <c r="P155" s="611">
        <v>59</v>
      </c>
      <c r="Q155" s="576" t="s">
        <v>442</v>
      </c>
    </row>
    <row r="156" spans="1:17" s="62" customFormat="1" ht="18" customHeight="1">
      <c r="A156" s="685"/>
      <c r="B156" s="844"/>
      <c r="C156" s="779"/>
      <c r="D156" s="161" t="s">
        <v>103</v>
      </c>
      <c r="E156" s="162" t="s">
        <v>113</v>
      </c>
      <c r="F156" s="162" t="s">
        <v>738</v>
      </c>
      <c r="G156" s="208" t="s">
        <v>676</v>
      </c>
      <c r="H156" s="374" t="s">
        <v>677</v>
      </c>
      <c r="I156" s="165" t="s">
        <v>676</v>
      </c>
      <c r="J156" s="866">
        <v>261</v>
      </c>
      <c r="K156" s="745">
        <f>36.546/1000</f>
        <v>0.036546</v>
      </c>
      <c r="L156" s="814" t="s">
        <v>302</v>
      </c>
      <c r="M156" s="761" t="s">
        <v>678</v>
      </c>
      <c r="N156" s="808">
        <f>SUM(O156:P156)</f>
        <v>580</v>
      </c>
      <c r="O156" s="771">
        <v>210</v>
      </c>
      <c r="P156" s="760">
        <v>370</v>
      </c>
      <c r="Q156" s="761" t="s">
        <v>438</v>
      </c>
    </row>
    <row r="157" spans="1:17" s="62" customFormat="1" ht="18" customHeight="1">
      <c r="A157" s="685"/>
      <c r="B157" s="844"/>
      <c r="C157" s="779"/>
      <c r="D157" s="161" t="s">
        <v>103</v>
      </c>
      <c r="E157" s="162" t="s">
        <v>113</v>
      </c>
      <c r="F157" s="162" t="s">
        <v>738</v>
      </c>
      <c r="G157" s="208" t="s">
        <v>679</v>
      </c>
      <c r="H157" s="374" t="s">
        <v>680</v>
      </c>
      <c r="I157" s="271" t="s">
        <v>681</v>
      </c>
      <c r="J157" s="867"/>
      <c r="K157" s="745"/>
      <c r="L157" s="748"/>
      <c r="M157" s="762"/>
      <c r="N157" s="809"/>
      <c r="O157" s="771"/>
      <c r="P157" s="760"/>
      <c r="Q157" s="762"/>
    </row>
    <row r="158" spans="1:17" s="62" customFormat="1" ht="18" customHeight="1">
      <c r="A158" s="685"/>
      <c r="B158" s="844"/>
      <c r="C158" s="779"/>
      <c r="D158" s="282" t="s">
        <v>78</v>
      </c>
      <c r="E158" s="283" t="s">
        <v>87</v>
      </c>
      <c r="F158" s="283" t="s">
        <v>88</v>
      </c>
      <c r="G158" s="516" t="s">
        <v>88</v>
      </c>
      <c r="H158" s="379" t="s">
        <v>89</v>
      </c>
      <c r="I158" s="444" t="s">
        <v>90</v>
      </c>
      <c r="J158" s="292">
        <v>4</v>
      </c>
      <c r="K158" s="614">
        <v>0.08</v>
      </c>
      <c r="L158" s="615" t="s">
        <v>129</v>
      </c>
      <c r="M158" s="289" t="s">
        <v>35</v>
      </c>
      <c r="N158" s="598">
        <f>SUM(O158:P158)</f>
        <v>480</v>
      </c>
      <c r="O158" s="599">
        <v>180</v>
      </c>
      <c r="P158" s="600">
        <v>300</v>
      </c>
      <c r="Q158" s="601" t="s">
        <v>413</v>
      </c>
    </row>
    <row r="159" spans="1:17" s="62" customFormat="1" ht="18" customHeight="1">
      <c r="A159" s="682"/>
      <c r="B159" s="845"/>
      <c r="C159" s="744"/>
      <c r="D159" s="178" t="s">
        <v>442</v>
      </c>
      <c r="E159" s="179" t="s">
        <v>442</v>
      </c>
      <c r="F159" s="179" t="s">
        <v>442</v>
      </c>
      <c r="G159" s="180" t="s">
        <v>442</v>
      </c>
      <c r="H159" s="181" t="s">
        <v>442</v>
      </c>
      <c r="I159" s="182" t="s">
        <v>126</v>
      </c>
      <c r="J159" s="183" t="s">
        <v>442</v>
      </c>
      <c r="K159" s="224">
        <v>1.14</v>
      </c>
      <c r="L159" s="262" t="s">
        <v>442</v>
      </c>
      <c r="M159" s="186" t="s">
        <v>442</v>
      </c>
      <c r="N159" s="263">
        <f>SUM(O159:P159)</f>
        <v>206</v>
      </c>
      <c r="O159" s="188">
        <v>76</v>
      </c>
      <c r="P159" s="189">
        <v>130</v>
      </c>
      <c r="Q159" s="190" t="s">
        <v>1</v>
      </c>
    </row>
    <row r="160" ht="18" customHeight="1"/>
    <row r="161" spans="1:17" s="62" customFormat="1" ht="18" customHeight="1">
      <c r="A161" s="703" t="s">
        <v>3</v>
      </c>
      <c r="B161" s="726"/>
      <c r="C161" s="733" t="s">
        <v>63</v>
      </c>
      <c r="D161" s="782" t="s">
        <v>64</v>
      </c>
      <c r="E161" s="729" t="s">
        <v>65</v>
      </c>
      <c r="F161" s="729" t="s">
        <v>66</v>
      </c>
      <c r="G161" s="729" t="s">
        <v>67</v>
      </c>
      <c r="H161" s="757" t="s">
        <v>68</v>
      </c>
      <c r="I161" s="757" t="s">
        <v>69</v>
      </c>
      <c r="J161" s="773" t="s">
        <v>70</v>
      </c>
      <c r="K161" s="739" t="s">
        <v>71</v>
      </c>
      <c r="L161" s="741" t="s">
        <v>72</v>
      </c>
      <c r="M161" s="741"/>
      <c r="N161" s="861" t="s">
        <v>73</v>
      </c>
      <c r="O161" s="862"/>
      <c r="P161" s="863"/>
      <c r="Q161" s="781" t="s">
        <v>74</v>
      </c>
    </row>
    <row r="162" spans="1:20" s="62" customFormat="1" ht="18" customHeight="1">
      <c r="A162" s="727"/>
      <c r="B162" s="728"/>
      <c r="C162" s="744"/>
      <c r="D162" s="783"/>
      <c r="E162" s="730"/>
      <c r="F162" s="730"/>
      <c r="G162" s="730"/>
      <c r="H162" s="758"/>
      <c r="I162" s="758"/>
      <c r="J162" s="774"/>
      <c r="K162" s="740"/>
      <c r="L162" s="446" t="s">
        <v>75</v>
      </c>
      <c r="M162" s="203" t="s">
        <v>76</v>
      </c>
      <c r="N162" s="408" t="s">
        <v>58</v>
      </c>
      <c r="O162" s="447" t="s">
        <v>410</v>
      </c>
      <c r="P162" s="448" t="s">
        <v>411</v>
      </c>
      <c r="Q162" s="758"/>
      <c r="S162" s="214"/>
      <c r="T162" s="214"/>
    </row>
    <row r="163" spans="1:20" s="62" customFormat="1" ht="18" customHeight="1">
      <c r="A163" s="723" t="s">
        <v>42</v>
      </c>
      <c r="B163" s="786" t="s">
        <v>742</v>
      </c>
      <c r="C163" s="733">
        <v>41247</v>
      </c>
      <c r="D163" s="257" t="s">
        <v>166</v>
      </c>
      <c r="E163" s="258" t="s">
        <v>167</v>
      </c>
      <c r="F163" s="167" t="s">
        <v>663</v>
      </c>
      <c r="G163" s="259" t="s">
        <v>663</v>
      </c>
      <c r="H163" s="376" t="s">
        <v>664</v>
      </c>
      <c r="I163" s="169" t="s">
        <v>665</v>
      </c>
      <c r="J163" s="171" t="s">
        <v>666</v>
      </c>
      <c r="K163" s="260">
        <v>0.5</v>
      </c>
      <c r="L163" s="261" t="s">
        <v>666</v>
      </c>
      <c r="M163" s="174" t="s">
        <v>666</v>
      </c>
      <c r="N163" s="328">
        <f aca="true" t="shared" si="3" ref="N163:N172">SUM(O163:P163)</f>
        <v>4.7</v>
      </c>
      <c r="O163" s="175">
        <v>1.6</v>
      </c>
      <c r="P163" s="176">
        <v>3.1</v>
      </c>
      <c r="Q163" s="177" t="s">
        <v>666</v>
      </c>
      <c r="S163" s="214"/>
      <c r="T163" s="214"/>
    </row>
    <row r="164" spans="1:20" s="62" customFormat="1" ht="18" customHeight="1">
      <c r="A164" s="724"/>
      <c r="B164" s="787"/>
      <c r="C164" s="685"/>
      <c r="D164" s="129" t="s">
        <v>103</v>
      </c>
      <c r="E164" s="665" t="s">
        <v>164</v>
      </c>
      <c r="F164" s="665" t="s">
        <v>105</v>
      </c>
      <c r="G164" s="663" t="s">
        <v>165</v>
      </c>
      <c r="H164" s="371" t="s">
        <v>661</v>
      </c>
      <c r="I164" s="132" t="s">
        <v>662</v>
      </c>
      <c r="J164" s="144">
        <v>43</v>
      </c>
      <c r="K164" s="249">
        <v>2.39</v>
      </c>
      <c r="L164" s="146" t="s">
        <v>84</v>
      </c>
      <c r="M164" s="147" t="s">
        <v>660</v>
      </c>
      <c r="N164" s="148">
        <f t="shared" si="3"/>
        <v>120</v>
      </c>
      <c r="O164" s="149">
        <v>41</v>
      </c>
      <c r="P164" s="150">
        <v>79</v>
      </c>
      <c r="Q164" s="27">
        <v>8.5</v>
      </c>
      <c r="S164" s="214"/>
      <c r="T164" s="214"/>
    </row>
    <row r="165" spans="1:17" s="62" customFormat="1" ht="18" customHeight="1">
      <c r="A165" s="724"/>
      <c r="B165" s="787"/>
      <c r="C165" s="685"/>
      <c r="D165" s="152" t="s">
        <v>78</v>
      </c>
      <c r="E165" s="664" t="s">
        <v>87</v>
      </c>
      <c r="F165" s="664" t="s">
        <v>152</v>
      </c>
      <c r="G165" s="155" t="s">
        <v>152</v>
      </c>
      <c r="H165" s="370" t="s">
        <v>162</v>
      </c>
      <c r="I165" s="132" t="s">
        <v>163</v>
      </c>
      <c r="J165" s="134">
        <v>46</v>
      </c>
      <c r="K165" s="135">
        <v>0.21</v>
      </c>
      <c r="L165" s="204" t="s">
        <v>91</v>
      </c>
      <c r="M165" s="147" t="s">
        <v>660</v>
      </c>
      <c r="N165" s="148">
        <f t="shared" si="3"/>
        <v>58</v>
      </c>
      <c r="O165" s="149">
        <v>22</v>
      </c>
      <c r="P165" s="150">
        <v>36</v>
      </c>
      <c r="Q165" s="151" t="s">
        <v>660</v>
      </c>
    </row>
    <row r="166" spans="1:17" s="62" customFormat="1" ht="18" customHeight="1">
      <c r="A166" s="724"/>
      <c r="B166" s="787"/>
      <c r="C166" s="685"/>
      <c r="D166" s="129" t="s">
        <v>78</v>
      </c>
      <c r="E166" s="665" t="s">
        <v>87</v>
      </c>
      <c r="F166" s="665" t="s">
        <v>92</v>
      </c>
      <c r="G166" s="663" t="s">
        <v>92</v>
      </c>
      <c r="H166" s="372" t="s">
        <v>659</v>
      </c>
      <c r="I166" s="155" t="s">
        <v>130</v>
      </c>
      <c r="J166" s="144">
        <v>5</v>
      </c>
      <c r="K166" s="145">
        <v>0.71</v>
      </c>
      <c r="L166" s="146" t="s">
        <v>91</v>
      </c>
      <c r="M166" s="256" t="s">
        <v>131</v>
      </c>
      <c r="N166" s="148">
        <f t="shared" si="3"/>
        <v>119</v>
      </c>
      <c r="O166" s="149">
        <v>42</v>
      </c>
      <c r="P166" s="150">
        <v>77</v>
      </c>
      <c r="Q166" s="151" t="s">
        <v>658</v>
      </c>
    </row>
    <row r="167" spans="1:17" s="62" customFormat="1" ht="18" customHeight="1">
      <c r="A167" s="724"/>
      <c r="B167" s="787"/>
      <c r="C167" s="685"/>
      <c r="D167" s="152" t="s">
        <v>78</v>
      </c>
      <c r="E167" s="153" t="s">
        <v>87</v>
      </c>
      <c r="F167" s="664" t="s">
        <v>92</v>
      </c>
      <c r="G167" s="143" t="s">
        <v>92</v>
      </c>
      <c r="H167" s="372" t="s">
        <v>127</v>
      </c>
      <c r="I167" s="155" t="s">
        <v>128</v>
      </c>
      <c r="J167" s="144">
        <v>1</v>
      </c>
      <c r="K167" s="249">
        <v>1.07</v>
      </c>
      <c r="L167" s="241" t="s">
        <v>91</v>
      </c>
      <c r="M167" s="158" t="s">
        <v>131</v>
      </c>
      <c r="N167" s="148">
        <f t="shared" si="3"/>
        <v>105</v>
      </c>
      <c r="O167" s="149">
        <v>37</v>
      </c>
      <c r="P167" s="150">
        <v>68</v>
      </c>
      <c r="Q167" s="151" t="s">
        <v>658</v>
      </c>
    </row>
    <row r="168" spans="1:17" s="62" customFormat="1" ht="18" customHeight="1">
      <c r="A168" s="724"/>
      <c r="B168" s="787"/>
      <c r="C168" s="685"/>
      <c r="D168" s="129" t="s">
        <v>78</v>
      </c>
      <c r="E168" s="130" t="s">
        <v>87</v>
      </c>
      <c r="F168" s="665" t="s">
        <v>92</v>
      </c>
      <c r="G168" s="133" t="s">
        <v>92</v>
      </c>
      <c r="H168" s="372" t="s">
        <v>479</v>
      </c>
      <c r="I168" s="155" t="s">
        <v>138</v>
      </c>
      <c r="J168" s="144">
        <v>11</v>
      </c>
      <c r="K168" s="249">
        <f>1414.2/1000</f>
        <v>1.4142000000000001</v>
      </c>
      <c r="L168" s="146" t="s">
        <v>91</v>
      </c>
      <c r="M168" s="256" t="s">
        <v>131</v>
      </c>
      <c r="N168" s="148">
        <f t="shared" si="3"/>
        <v>167</v>
      </c>
      <c r="O168" s="149">
        <v>57</v>
      </c>
      <c r="P168" s="150">
        <v>110</v>
      </c>
      <c r="Q168" s="212">
        <v>0.85</v>
      </c>
    </row>
    <row r="169" spans="1:17" s="62" customFormat="1" ht="18" customHeight="1">
      <c r="A169" s="724"/>
      <c r="B169" s="787"/>
      <c r="C169" s="685"/>
      <c r="D169" s="129" t="s">
        <v>78</v>
      </c>
      <c r="E169" s="130" t="s">
        <v>87</v>
      </c>
      <c r="F169" s="665" t="s">
        <v>88</v>
      </c>
      <c r="G169" s="133" t="s">
        <v>88</v>
      </c>
      <c r="H169" s="370" t="s">
        <v>168</v>
      </c>
      <c r="I169" s="133" t="s">
        <v>169</v>
      </c>
      <c r="J169" s="144">
        <v>9</v>
      </c>
      <c r="K169" s="249">
        <v>2.47</v>
      </c>
      <c r="L169" s="146" t="s">
        <v>91</v>
      </c>
      <c r="M169" s="158" t="s">
        <v>131</v>
      </c>
      <c r="N169" s="148">
        <f t="shared" si="3"/>
        <v>154</v>
      </c>
      <c r="O169" s="149">
        <v>54</v>
      </c>
      <c r="P169" s="150">
        <v>100</v>
      </c>
      <c r="Q169" s="212">
        <v>0.35</v>
      </c>
    </row>
    <row r="170" spans="1:17" s="62" customFormat="1" ht="18" customHeight="1">
      <c r="A170" s="724"/>
      <c r="B170" s="787"/>
      <c r="C170" s="685"/>
      <c r="D170" s="152" t="s">
        <v>78</v>
      </c>
      <c r="E170" s="664" t="s">
        <v>87</v>
      </c>
      <c r="F170" s="153" t="s">
        <v>88</v>
      </c>
      <c r="G170" s="154" t="s">
        <v>88</v>
      </c>
      <c r="H170" s="372" t="s">
        <v>170</v>
      </c>
      <c r="I170" s="157" t="s">
        <v>171</v>
      </c>
      <c r="J170" s="144">
        <v>1</v>
      </c>
      <c r="K170" s="249">
        <v>1.26</v>
      </c>
      <c r="L170" s="146" t="s">
        <v>91</v>
      </c>
      <c r="M170" s="158" t="s">
        <v>131</v>
      </c>
      <c r="N170" s="148">
        <f t="shared" si="3"/>
        <v>146</v>
      </c>
      <c r="O170" s="149">
        <v>52</v>
      </c>
      <c r="P170" s="150">
        <v>94</v>
      </c>
      <c r="Q170" s="212">
        <v>0.18</v>
      </c>
    </row>
    <row r="171" spans="1:17" s="62" customFormat="1" ht="18" customHeight="1">
      <c r="A171" s="724"/>
      <c r="B171" s="787"/>
      <c r="C171" s="685"/>
      <c r="D171" s="400" t="s">
        <v>78</v>
      </c>
      <c r="E171" s="666" t="s">
        <v>87</v>
      </c>
      <c r="F171" s="401" t="s">
        <v>143</v>
      </c>
      <c r="G171" s="533" t="s">
        <v>157</v>
      </c>
      <c r="H171" s="534" t="s">
        <v>656</v>
      </c>
      <c r="I171" s="535" t="s">
        <v>657</v>
      </c>
      <c r="J171" s="292">
        <v>9</v>
      </c>
      <c r="K171" s="597">
        <v>3.16</v>
      </c>
      <c r="L171" s="327" t="s">
        <v>91</v>
      </c>
      <c r="M171" s="594" t="s">
        <v>131</v>
      </c>
      <c r="N171" s="332">
        <f t="shared" si="3"/>
        <v>197</v>
      </c>
      <c r="O171" s="333">
        <v>67</v>
      </c>
      <c r="P171" s="334">
        <v>130</v>
      </c>
      <c r="Q171" s="45">
        <v>1.3</v>
      </c>
    </row>
    <row r="172" spans="1:17" s="62" customFormat="1" ht="18" customHeight="1">
      <c r="A172" s="725"/>
      <c r="B172" s="788"/>
      <c r="C172" s="682"/>
      <c r="D172" s="178" t="s">
        <v>666</v>
      </c>
      <c r="E172" s="179" t="s">
        <v>666</v>
      </c>
      <c r="F172" s="179" t="s">
        <v>666</v>
      </c>
      <c r="G172" s="180" t="s">
        <v>666</v>
      </c>
      <c r="H172" s="181" t="s">
        <v>666</v>
      </c>
      <c r="I172" s="182" t="s">
        <v>126</v>
      </c>
      <c r="J172" s="183" t="s">
        <v>666</v>
      </c>
      <c r="K172" s="224">
        <v>1.24</v>
      </c>
      <c r="L172" s="262" t="s">
        <v>666</v>
      </c>
      <c r="M172" s="186" t="s">
        <v>666</v>
      </c>
      <c r="N172" s="263">
        <f t="shared" si="3"/>
        <v>59</v>
      </c>
      <c r="O172" s="188">
        <v>21</v>
      </c>
      <c r="P172" s="189">
        <v>38</v>
      </c>
      <c r="Q172" s="190" t="s">
        <v>1</v>
      </c>
    </row>
    <row r="173" ht="18" customHeight="1"/>
    <row r="174" spans="1:17" s="62" customFormat="1" ht="18" customHeight="1">
      <c r="A174" s="703" t="s">
        <v>3</v>
      </c>
      <c r="B174" s="726"/>
      <c r="C174" s="733" t="s">
        <v>63</v>
      </c>
      <c r="D174" s="782" t="s">
        <v>64</v>
      </c>
      <c r="E174" s="729" t="s">
        <v>65</v>
      </c>
      <c r="F174" s="729" t="s">
        <v>66</v>
      </c>
      <c r="G174" s="729" t="s">
        <v>67</v>
      </c>
      <c r="H174" s="757" t="s">
        <v>68</v>
      </c>
      <c r="I174" s="757" t="s">
        <v>69</v>
      </c>
      <c r="J174" s="773" t="s">
        <v>70</v>
      </c>
      <c r="K174" s="739" t="s">
        <v>71</v>
      </c>
      <c r="L174" s="741" t="s">
        <v>72</v>
      </c>
      <c r="M174" s="741"/>
      <c r="N174" s="784" t="s">
        <v>73</v>
      </c>
      <c r="O174" s="785"/>
      <c r="P174" s="777"/>
      <c r="Q174" s="781" t="s">
        <v>74</v>
      </c>
    </row>
    <row r="175" spans="1:20" s="62" customFormat="1" ht="18" customHeight="1">
      <c r="A175" s="727"/>
      <c r="B175" s="728"/>
      <c r="C175" s="744"/>
      <c r="D175" s="783"/>
      <c r="E175" s="730"/>
      <c r="F175" s="730"/>
      <c r="G175" s="730"/>
      <c r="H175" s="758"/>
      <c r="I175" s="758"/>
      <c r="J175" s="774"/>
      <c r="K175" s="740"/>
      <c r="L175" s="115" t="s">
        <v>75</v>
      </c>
      <c r="M175" s="114" t="s">
        <v>76</v>
      </c>
      <c r="N175" s="408" t="s">
        <v>58</v>
      </c>
      <c r="O175" s="116" t="s">
        <v>410</v>
      </c>
      <c r="P175" s="117" t="s">
        <v>411</v>
      </c>
      <c r="Q175" s="758"/>
      <c r="S175" s="214"/>
      <c r="T175" s="214"/>
    </row>
    <row r="176" spans="1:17" s="62" customFormat="1" ht="18" customHeight="1">
      <c r="A176" s="731" t="s">
        <v>43</v>
      </c>
      <c r="B176" s="732" t="s">
        <v>299</v>
      </c>
      <c r="C176" s="733">
        <v>41250</v>
      </c>
      <c r="D176" s="536" t="s">
        <v>166</v>
      </c>
      <c r="E176" s="537" t="s">
        <v>173</v>
      </c>
      <c r="F176" s="538" t="s">
        <v>673</v>
      </c>
      <c r="G176" s="539" t="s">
        <v>673</v>
      </c>
      <c r="H176" s="540" t="s">
        <v>674</v>
      </c>
      <c r="I176" s="541" t="s">
        <v>675</v>
      </c>
      <c r="J176" s="542" t="s">
        <v>1</v>
      </c>
      <c r="K176" s="543">
        <v>0.63</v>
      </c>
      <c r="L176" s="544" t="s">
        <v>1</v>
      </c>
      <c r="M176" s="545" t="s">
        <v>1</v>
      </c>
      <c r="N176" s="546">
        <f>SUM(O176:P176)</f>
        <v>6.3</v>
      </c>
      <c r="O176" s="547">
        <v>2.3</v>
      </c>
      <c r="P176" s="548">
        <v>4</v>
      </c>
      <c r="Q176" s="549" t="s">
        <v>1</v>
      </c>
    </row>
    <row r="177" spans="1:17" s="62" customFormat="1" ht="18" customHeight="1">
      <c r="A177" s="855"/>
      <c r="B177" s="843"/>
      <c r="C177" s="685"/>
      <c r="D177" s="152" t="s">
        <v>108</v>
      </c>
      <c r="E177" s="153" t="s">
        <v>109</v>
      </c>
      <c r="F177" s="153" t="s">
        <v>172</v>
      </c>
      <c r="G177" s="154" t="s">
        <v>668</v>
      </c>
      <c r="H177" s="372" t="s">
        <v>669</v>
      </c>
      <c r="I177" s="157" t="s">
        <v>670</v>
      </c>
      <c r="J177" s="144">
        <v>5</v>
      </c>
      <c r="K177" s="160">
        <v>0.052</v>
      </c>
      <c r="L177" s="137" t="s">
        <v>84</v>
      </c>
      <c r="M177" s="205" t="s">
        <v>671</v>
      </c>
      <c r="N177" s="28">
        <f>SUM(O177:P177)</f>
        <v>1.7</v>
      </c>
      <c r="O177" s="217" t="s">
        <v>760</v>
      </c>
      <c r="P177" s="218">
        <v>1.7</v>
      </c>
      <c r="Q177" s="206" t="s">
        <v>672</v>
      </c>
    </row>
    <row r="178" spans="1:17" s="62" customFormat="1" ht="18" customHeight="1">
      <c r="A178" s="855"/>
      <c r="B178" s="843"/>
      <c r="C178" s="685"/>
      <c r="D178" s="400" t="s">
        <v>78</v>
      </c>
      <c r="E178" s="401" t="s">
        <v>87</v>
      </c>
      <c r="F178" s="401" t="s">
        <v>92</v>
      </c>
      <c r="G178" s="533" t="s">
        <v>100</v>
      </c>
      <c r="H178" s="534" t="s">
        <v>415</v>
      </c>
      <c r="I178" s="535" t="s">
        <v>416</v>
      </c>
      <c r="J178" s="292">
        <v>21</v>
      </c>
      <c r="K178" s="550">
        <v>0.033</v>
      </c>
      <c r="L178" s="327" t="s">
        <v>91</v>
      </c>
      <c r="M178" s="331" t="s">
        <v>660</v>
      </c>
      <c r="N178" s="45">
        <f>SUM(O178:P178)</f>
        <v>4.7</v>
      </c>
      <c r="O178" s="290">
        <v>1.5</v>
      </c>
      <c r="P178" s="291">
        <v>3.2</v>
      </c>
      <c r="Q178" s="445" t="s">
        <v>35</v>
      </c>
    </row>
    <row r="179" spans="1:17" s="62" customFormat="1" ht="18" customHeight="1">
      <c r="A179" s="856"/>
      <c r="B179" s="857"/>
      <c r="C179" s="682"/>
      <c r="D179" s="523" t="s">
        <v>78</v>
      </c>
      <c r="E179" s="524" t="s">
        <v>79</v>
      </c>
      <c r="F179" s="524" t="s">
        <v>85</v>
      </c>
      <c r="G179" s="525" t="s">
        <v>413</v>
      </c>
      <c r="H179" s="526" t="s">
        <v>413</v>
      </c>
      <c r="I179" s="527" t="s">
        <v>86</v>
      </c>
      <c r="J179" s="528">
        <v>14</v>
      </c>
      <c r="K179" s="551">
        <v>0.018</v>
      </c>
      <c r="L179" s="552" t="s">
        <v>300</v>
      </c>
      <c r="M179" s="529" t="s">
        <v>660</v>
      </c>
      <c r="N179" s="530" t="s">
        <v>667</v>
      </c>
      <c r="O179" s="531" t="s">
        <v>761</v>
      </c>
      <c r="P179" s="532" t="s">
        <v>762</v>
      </c>
      <c r="Q179" s="530" t="s">
        <v>660</v>
      </c>
    </row>
    <row r="180" spans="1:17" s="62" customFormat="1" ht="18" customHeight="1">
      <c r="A180" s="213"/>
      <c r="B180" s="214"/>
      <c r="C180" s="215"/>
      <c r="D180" s="229"/>
      <c r="E180" s="265"/>
      <c r="F180" s="229"/>
      <c r="G180" s="229"/>
      <c r="H180" s="229"/>
      <c r="I180" s="229"/>
      <c r="J180" s="266"/>
      <c r="K180" s="231"/>
      <c r="L180" s="232"/>
      <c r="M180" s="267"/>
      <c r="N180" s="233"/>
      <c r="O180" s="268"/>
      <c r="P180" s="268"/>
      <c r="Q180" s="403"/>
    </row>
    <row r="181" spans="1:17" s="62" customFormat="1" ht="18" customHeight="1">
      <c r="A181" s="703" t="s">
        <v>3</v>
      </c>
      <c r="B181" s="726"/>
      <c r="C181" s="733" t="s">
        <v>63</v>
      </c>
      <c r="D181" s="782" t="s">
        <v>64</v>
      </c>
      <c r="E181" s="729" t="s">
        <v>65</v>
      </c>
      <c r="F181" s="729" t="s">
        <v>66</v>
      </c>
      <c r="G181" s="729" t="s">
        <v>67</v>
      </c>
      <c r="H181" s="757" t="s">
        <v>68</v>
      </c>
      <c r="I181" s="757" t="s">
        <v>69</v>
      </c>
      <c r="J181" s="773" t="s">
        <v>70</v>
      </c>
      <c r="K181" s="739" t="s">
        <v>71</v>
      </c>
      <c r="L181" s="741" t="s">
        <v>72</v>
      </c>
      <c r="M181" s="741"/>
      <c r="N181" s="784" t="s">
        <v>73</v>
      </c>
      <c r="O181" s="785"/>
      <c r="P181" s="777"/>
      <c r="Q181" s="781" t="s">
        <v>74</v>
      </c>
    </row>
    <row r="182" spans="1:20" s="62" customFormat="1" ht="18" customHeight="1">
      <c r="A182" s="727"/>
      <c r="B182" s="728"/>
      <c r="C182" s="744"/>
      <c r="D182" s="783"/>
      <c r="E182" s="730"/>
      <c r="F182" s="730"/>
      <c r="G182" s="730"/>
      <c r="H182" s="758"/>
      <c r="I182" s="758"/>
      <c r="J182" s="774"/>
      <c r="K182" s="740"/>
      <c r="L182" s="115" t="s">
        <v>75</v>
      </c>
      <c r="M182" s="114" t="s">
        <v>76</v>
      </c>
      <c r="N182" s="408" t="s">
        <v>58</v>
      </c>
      <c r="O182" s="116" t="s">
        <v>410</v>
      </c>
      <c r="P182" s="117" t="s">
        <v>411</v>
      </c>
      <c r="Q182" s="758"/>
      <c r="S182" s="214"/>
      <c r="T182" s="214"/>
    </row>
    <row r="183" spans="1:17" s="62" customFormat="1" ht="18" customHeight="1">
      <c r="A183" s="896" t="s">
        <v>216</v>
      </c>
      <c r="B183" s="732" t="s">
        <v>754</v>
      </c>
      <c r="C183" s="890">
        <v>41254</v>
      </c>
      <c r="D183" s="235" t="s">
        <v>78</v>
      </c>
      <c r="E183" s="236" t="s">
        <v>174</v>
      </c>
      <c r="F183" s="236" t="s">
        <v>180</v>
      </c>
      <c r="G183" s="237" t="s">
        <v>684</v>
      </c>
      <c r="H183" s="378" t="s">
        <v>685</v>
      </c>
      <c r="I183" s="555" t="s">
        <v>684</v>
      </c>
      <c r="J183" s="239">
        <v>1</v>
      </c>
      <c r="K183" s="556">
        <v>0.5</v>
      </c>
      <c r="L183" s="248" t="s">
        <v>91</v>
      </c>
      <c r="M183" s="255" t="s">
        <v>718</v>
      </c>
      <c r="N183" s="247">
        <f>SUM(O183:P183)</f>
        <v>9.3</v>
      </c>
      <c r="O183" s="557">
        <v>3.6</v>
      </c>
      <c r="P183" s="469">
        <v>5.7</v>
      </c>
      <c r="Q183" s="554" t="s">
        <v>413</v>
      </c>
    </row>
    <row r="184" spans="1:17" s="62" customFormat="1" ht="18" customHeight="1">
      <c r="A184" s="897"/>
      <c r="B184" s="843"/>
      <c r="C184" s="891"/>
      <c r="D184" s="152" t="s">
        <v>78</v>
      </c>
      <c r="E184" s="153" t="s">
        <v>174</v>
      </c>
      <c r="F184" s="153" t="s">
        <v>176</v>
      </c>
      <c r="G184" s="154" t="s">
        <v>177</v>
      </c>
      <c r="H184" s="372" t="s">
        <v>178</v>
      </c>
      <c r="I184" s="157" t="s">
        <v>177</v>
      </c>
      <c r="J184" s="144">
        <v>4</v>
      </c>
      <c r="K184" s="249">
        <v>2.99</v>
      </c>
      <c r="L184" s="146" t="s">
        <v>91</v>
      </c>
      <c r="M184" s="256" t="s">
        <v>719</v>
      </c>
      <c r="N184" s="249">
        <f>SUM(O184:P184)</f>
        <v>6.3</v>
      </c>
      <c r="O184" s="558">
        <v>2.4</v>
      </c>
      <c r="P184" s="472">
        <v>3.9</v>
      </c>
      <c r="Q184" s="219">
        <v>0.02</v>
      </c>
    </row>
    <row r="185" spans="1:17" s="62" customFormat="1" ht="18" customHeight="1">
      <c r="A185" s="897"/>
      <c r="B185" s="843"/>
      <c r="C185" s="891"/>
      <c r="D185" s="152" t="s">
        <v>78</v>
      </c>
      <c r="E185" s="153" t="s">
        <v>174</v>
      </c>
      <c r="F185" s="153" t="s">
        <v>143</v>
      </c>
      <c r="G185" s="154" t="s">
        <v>143</v>
      </c>
      <c r="H185" s="372" t="s">
        <v>218</v>
      </c>
      <c r="I185" s="157" t="s">
        <v>683</v>
      </c>
      <c r="J185" s="144">
        <v>3</v>
      </c>
      <c r="K185" s="249">
        <v>3.87</v>
      </c>
      <c r="L185" s="146" t="s">
        <v>91</v>
      </c>
      <c r="M185" s="256" t="s">
        <v>219</v>
      </c>
      <c r="N185" s="148">
        <f>SUM(O185:P185)</f>
        <v>18.7</v>
      </c>
      <c r="O185" s="286">
        <v>6.7</v>
      </c>
      <c r="P185" s="150">
        <v>12</v>
      </c>
      <c r="Q185" s="219">
        <v>0.061</v>
      </c>
    </row>
    <row r="186" spans="1:17" s="62" customFormat="1" ht="18" customHeight="1">
      <c r="A186" s="898"/>
      <c r="B186" s="857"/>
      <c r="C186" s="892"/>
      <c r="D186" s="194" t="s">
        <v>78</v>
      </c>
      <c r="E186" s="195" t="s">
        <v>174</v>
      </c>
      <c r="F186" s="195" t="s">
        <v>220</v>
      </c>
      <c r="G186" s="421" t="s">
        <v>220</v>
      </c>
      <c r="H186" s="377" t="s">
        <v>221</v>
      </c>
      <c r="I186" s="422" t="s">
        <v>222</v>
      </c>
      <c r="J186" s="197">
        <v>3</v>
      </c>
      <c r="K186" s="198">
        <v>0.72</v>
      </c>
      <c r="L186" s="254" t="s">
        <v>91</v>
      </c>
      <c r="M186" s="275" t="s">
        <v>188</v>
      </c>
      <c r="N186" s="226">
        <f>SUM(O186:P186)</f>
        <v>5.1</v>
      </c>
      <c r="O186" s="559">
        <v>1.8</v>
      </c>
      <c r="P186" s="474">
        <v>3.3</v>
      </c>
      <c r="Q186" s="463" t="s">
        <v>1</v>
      </c>
    </row>
    <row r="187" spans="1:17" s="62" customFormat="1" ht="18" customHeight="1">
      <c r="A187" s="213"/>
      <c r="B187" s="214"/>
      <c r="C187" s="215"/>
      <c r="D187" s="229"/>
      <c r="E187" s="265"/>
      <c r="F187" s="229"/>
      <c r="G187" s="229"/>
      <c r="H187" s="229"/>
      <c r="I187" s="229"/>
      <c r="J187" s="266"/>
      <c r="K187" s="231"/>
      <c r="L187" s="232"/>
      <c r="M187" s="267"/>
      <c r="N187" s="233"/>
      <c r="O187" s="268"/>
      <c r="P187" s="268"/>
      <c r="Q187" s="403"/>
    </row>
    <row r="188" spans="1:17" s="62" customFormat="1" ht="18" customHeight="1">
      <c r="A188" s="703" t="s">
        <v>3</v>
      </c>
      <c r="B188" s="726"/>
      <c r="C188" s="733" t="s">
        <v>63</v>
      </c>
      <c r="D188" s="782" t="s">
        <v>64</v>
      </c>
      <c r="E188" s="729" t="s">
        <v>65</v>
      </c>
      <c r="F188" s="729" t="s">
        <v>66</v>
      </c>
      <c r="G188" s="729" t="s">
        <v>67</v>
      </c>
      <c r="H188" s="757" t="s">
        <v>68</v>
      </c>
      <c r="I188" s="757" t="s">
        <v>69</v>
      </c>
      <c r="J188" s="773" t="s">
        <v>70</v>
      </c>
      <c r="K188" s="739" t="s">
        <v>71</v>
      </c>
      <c r="L188" s="741" t="s">
        <v>72</v>
      </c>
      <c r="M188" s="741"/>
      <c r="N188" s="784" t="s">
        <v>73</v>
      </c>
      <c r="O188" s="785"/>
      <c r="P188" s="777"/>
      <c r="Q188" s="781" t="s">
        <v>74</v>
      </c>
    </row>
    <row r="189" spans="1:20" s="62" customFormat="1" ht="18" customHeight="1">
      <c r="A189" s="727"/>
      <c r="B189" s="728"/>
      <c r="C189" s="744"/>
      <c r="D189" s="783"/>
      <c r="E189" s="730"/>
      <c r="F189" s="730"/>
      <c r="G189" s="730"/>
      <c r="H189" s="758"/>
      <c r="I189" s="758"/>
      <c r="J189" s="774"/>
      <c r="K189" s="740"/>
      <c r="L189" s="115" t="s">
        <v>75</v>
      </c>
      <c r="M189" s="114" t="s">
        <v>76</v>
      </c>
      <c r="N189" s="408" t="s">
        <v>58</v>
      </c>
      <c r="O189" s="116" t="s">
        <v>410</v>
      </c>
      <c r="P189" s="117" t="s">
        <v>411</v>
      </c>
      <c r="Q189" s="758"/>
      <c r="S189" s="214"/>
      <c r="T189" s="214"/>
    </row>
    <row r="190" spans="1:20" s="62" customFormat="1" ht="18" customHeight="1">
      <c r="A190" s="723" t="s">
        <v>204</v>
      </c>
      <c r="B190" s="732" t="s">
        <v>721</v>
      </c>
      <c r="C190" s="733">
        <v>41253</v>
      </c>
      <c r="D190" s="536" t="s">
        <v>166</v>
      </c>
      <c r="E190" s="537" t="s">
        <v>167</v>
      </c>
      <c r="F190" s="538" t="s">
        <v>707</v>
      </c>
      <c r="G190" s="539" t="s">
        <v>708</v>
      </c>
      <c r="H190" s="540" t="s">
        <v>709</v>
      </c>
      <c r="I190" s="541" t="s">
        <v>708</v>
      </c>
      <c r="J190" s="542" t="s">
        <v>666</v>
      </c>
      <c r="K190" s="543">
        <v>0.25</v>
      </c>
      <c r="L190" s="560" t="s">
        <v>666</v>
      </c>
      <c r="M190" s="545" t="s">
        <v>1</v>
      </c>
      <c r="N190" s="549" t="s">
        <v>710</v>
      </c>
      <c r="O190" s="561" t="s">
        <v>766</v>
      </c>
      <c r="P190" s="562" t="s">
        <v>767</v>
      </c>
      <c r="Q190" s="549" t="s">
        <v>1</v>
      </c>
      <c r="S190" s="214"/>
      <c r="T190" s="214"/>
    </row>
    <row r="191" spans="1:20" s="62" customFormat="1" ht="18" customHeight="1">
      <c r="A191" s="724"/>
      <c r="B191" s="685"/>
      <c r="C191" s="685"/>
      <c r="D191" s="573" t="s">
        <v>214</v>
      </c>
      <c r="E191" s="497" t="s">
        <v>215</v>
      </c>
      <c r="F191" s="497" t="s">
        <v>714</v>
      </c>
      <c r="G191" s="574" t="s">
        <v>714</v>
      </c>
      <c r="H191" s="376" t="s">
        <v>715</v>
      </c>
      <c r="I191" s="169" t="s">
        <v>716</v>
      </c>
      <c r="J191" s="171" t="s">
        <v>704</v>
      </c>
      <c r="K191" s="260">
        <v>0.55</v>
      </c>
      <c r="L191" s="299" t="s">
        <v>704</v>
      </c>
      <c r="M191" s="174" t="s">
        <v>1</v>
      </c>
      <c r="N191" s="177" t="s">
        <v>717</v>
      </c>
      <c r="O191" s="459" t="s">
        <v>765</v>
      </c>
      <c r="P191" s="460" t="s">
        <v>768</v>
      </c>
      <c r="Q191" s="177" t="s">
        <v>1</v>
      </c>
      <c r="S191" s="214"/>
      <c r="T191" s="214"/>
    </row>
    <row r="192" spans="1:20" s="62" customFormat="1" ht="18" customHeight="1">
      <c r="A192" s="724"/>
      <c r="B192" s="685"/>
      <c r="C192" s="724"/>
      <c r="D192" s="257" t="s">
        <v>214</v>
      </c>
      <c r="E192" s="167" t="s">
        <v>215</v>
      </c>
      <c r="F192" s="167" t="s">
        <v>711</v>
      </c>
      <c r="G192" s="168" t="s">
        <v>712</v>
      </c>
      <c r="H192" s="376" t="s">
        <v>713</v>
      </c>
      <c r="I192" s="575" t="s">
        <v>712</v>
      </c>
      <c r="J192" s="576" t="s">
        <v>704</v>
      </c>
      <c r="K192" s="577">
        <v>1.18</v>
      </c>
      <c r="L192" s="578" t="s">
        <v>704</v>
      </c>
      <c r="M192" s="579" t="s">
        <v>1</v>
      </c>
      <c r="N192" s="580">
        <f aca="true" t="shared" si="4" ref="N192:N198">SUM(O192:P192)</f>
        <v>1.6</v>
      </c>
      <c r="O192" s="581" t="s">
        <v>765</v>
      </c>
      <c r="P192" s="582">
        <v>1.6</v>
      </c>
      <c r="Q192" s="576" t="s">
        <v>1</v>
      </c>
      <c r="S192" s="214"/>
      <c r="T192" s="214"/>
    </row>
    <row r="193" spans="1:17" s="62" customFormat="1" ht="18" customHeight="1">
      <c r="A193" s="724"/>
      <c r="B193" s="685"/>
      <c r="C193" s="685"/>
      <c r="D193" s="282" t="s">
        <v>103</v>
      </c>
      <c r="E193" s="283" t="s">
        <v>146</v>
      </c>
      <c r="F193" s="283" t="s">
        <v>147</v>
      </c>
      <c r="G193" s="284" t="s">
        <v>150</v>
      </c>
      <c r="H193" s="379" t="s">
        <v>205</v>
      </c>
      <c r="I193" s="278" t="s">
        <v>206</v>
      </c>
      <c r="J193" s="279">
        <v>120</v>
      </c>
      <c r="K193" s="288">
        <v>0.17</v>
      </c>
      <c r="L193" s="293" t="s">
        <v>84</v>
      </c>
      <c r="M193" s="289" t="s">
        <v>1</v>
      </c>
      <c r="N193" s="456">
        <f t="shared" si="4"/>
        <v>14.6</v>
      </c>
      <c r="O193" s="290">
        <v>5.5</v>
      </c>
      <c r="P193" s="291">
        <v>9.1</v>
      </c>
      <c r="Q193" s="281" t="s">
        <v>1</v>
      </c>
    </row>
    <row r="194" spans="1:17" s="62" customFormat="1" ht="18" customHeight="1">
      <c r="A194" s="724"/>
      <c r="B194" s="685"/>
      <c r="C194" s="685"/>
      <c r="D194" s="893" t="s">
        <v>108</v>
      </c>
      <c r="E194" s="868" t="s">
        <v>207</v>
      </c>
      <c r="F194" s="879" t="s">
        <v>701</v>
      </c>
      <c r="G194" s="881" t="s">
        <v>702</v>
      </c>
      <c r="H194" s="870" t="s">
        <v>703</v>
      </c>
      <c r="I194" s="278" t="s">
        <v>208</v>
      </c>
      <c r="J194" s="886" t="s">
        <v>209</v>
      </c>
      <c r="K194" s="22">
        <v>2.28</v>
      </c>
      <c r="L194" s="882" t="s">
        <v>84</v>
      </c>
      <c r="M194" s="884" t="s">
        <v>704</v>
      </c>
      <c r="N194" s="456">
        <f t="shared" si="4"/>
        <v>63</v>
      </c>
      <c r="O194" s="294">
        <v>23</v>
      </c>
      <c r="P194" s="295">
        <v>40</v>
      </c>
      <c r="Q194" s="296">
        <v>0.58</v>
      </c>
    </row>
    <row r="195" spans="1:17" s="62" customFormat="1" ht="18" customHeight="1">
      <c r="A195" s="724"/>
      <c r="B195" s="685"/>
      <c r="C195" s="685"/>
      <c r="D195" s="894"/>
      <c r="E195" s="869"/>
      <c r="F195" s="880"/>
      <c r="G195" s="831"/>
      <c r="H195" s="872"/>
      <c r="I195" s="278" t="s">
        <v>210</v>
      </c>
      <c r="J195" s="887"/>
      <c r="K195" s="288">
        <v>0.49</v>
      </c>
      <c r="L195" s="883"/>
      <c r="M195" s="824"/>
      <c r="N195" s="458">
        <f t="shared" si="4"/>
        <v>3.2</v>
      </c>
      <c r="O195" s="298">
        <v>1.2</v>
      </c>
      <c r="P195" s="297">
        <v>2</v>
      </c>
      <c r="Q195" s="445" t="s">
        <v>1</v>
      </c>
    </row>
    <row r="196" spans="1:17" s="62" customFormat="1" ht="18" customHeight="1">
      <c r="A196" s="724"/>
      <c r="B196" s="685"/>
      <c r="C196" s="685"/>
      <c r="D196" s="893" t="s">
        <v>108</v>
      </c>
      <c r="E196" s="868" t="s">
        <v>207</v>
      </c>
      <c r="F196" s="868" t="s">
        <v>211</v>
      </c>
      <c r="G196" s="881" t="s">
        <v>705</v>
      </c>
      <c r="H196" s="870" t="s">
        <v>706</v>
      </c>
      <c r="I196" s="278" t="s">
        <v>212</v>
      </c>
      <c r="J196" s="886" t="s">
        <v>209</v>
      </c>
      <c r="K196" s="22">
        <v>1.41</v>
      </c>
      <c r="L196" s="882" t="s">
        <v>84</v>
      </c>
      <c r="M196" s="884" t="s">
        <v>704</v>
      </c>
      <c r="N196" s="458">
        <f t="shared" si="4"/>
        <v>3.6999999999999997</v>
      </c>
      <c r="O196" s="298">
        <v>1.4</v>
      </c>
      <c r="P196" s="297">
        <v>2.3</v>
      </c>
      <c r="Q196" s="45">
        <v>2.2</v>
      </c>
    </row>
    <row r="197" spans="1:17" s="62" customFormat="1" ht="18" customHeight="1">
      <c r="A197" s="724"/>
      <c r="B197" s="685"/>
      <c r="C197" s="685"/>
      <c r="D197" s="894"/>
      <c r="E197" s="869"/>
      <c r="F197" s="869"/>
      <c r="G197" s="831"/>
      <c r="H197" s="872"/>
      <c r="I197" s="132" t="s">
        <v>213</v>
      </c>
      <c r="J197" s="887"/>
      <c r="K197" s="135">
        <v>0.52</v>
      </c>
      <c r="L197" s="883"/>
      <c r="M197" s="824"/>
      <c r="N197" s="28">
        <f t="shared" si="4"/>
        <v>9.399999999999999</v>
      </c>
      <c r="O197" s="558">
        <v>3.3</v>
      </c>
      <c r="P197" s="472">
        <v>6.1</v>
      </c>
      <c r="Q197" s="281" t="s">
        <v>1</v>
      </c>
    </row>
    <row r="198" spans="1:17" s="62" customFormat="1" ht="18" customHeight="1">
      <c r="A198" s="725"/>
      <c r="B198" s="682"/>
      <c r="C198" s="682"/>
      <c r="D198" s="563" t="s">
        <v>78</v>
      </c>
      <c r="E198" s="564" t="s">
        <v>174</v>
      </c>
      <c r="F198" s="564" t="s">
        <v>683</v>
      </c>
      <c r="G198" s="565" t="s">
        <v>698</v>
      </c>
      <c r="H198" s="566" t="s">
        <v>699</v>
      </c>
      <c r="I198" s="567" t="s">
        <v>700</v>
      </c>
      <c r="J198" s="568">
        <v>5</v>
      </c>
      <c r="K198" s="583">
        <v>0.092</v>
      </c>
      <c r="L198" s="569" t="s">
        <v>91</v>
      </c>
      <c r="M198" s="203" t="s">
        <v>1</v>
      </c>
      <c r="N198" s="570">
        <f t="shared" si="4"/>
        <v>8.6</v>
      </c>
      <c r="O198" s="571">
        <v>3</v>
      </c>
      <c r="P198" s="572">
        <v>5.6</v>
      </c>
      <c r="Q198" s="408" t="s">
        <v>1</v>
      </c>
    </row>
    <row r="199" spans="1:17" s="62" customFormat="1" ht="18" customHeight="1">
      <c r="A199" s="213"/>
      <c r="B199" s="214"/>
      <c r="C199" s="215"/>
      <c r="D199" s="229"/>
      <c r="E199" s="265"/>
      <c r="F199" s="229"/>
      <c r="G199" s="229"/>
      <c r="H199" s="229"/>
      <c r="I199" s="229"/>
      <c r="J199" s="266"/>
      <c r="K199" s="231"/>
      <c r="L199" s="232"/>
      <c r="M199" s="267"/>
      <c r="N199" s="233"/>
      <c r="O199" s="268"/>
      <c r="P199" s="268"/>
      <c r="Q199" s="403"/>
    </row>
    <row r="200" spans="1:17" s="62" customFormat="1" ht="18" customHeight="1">
      <c r="A200" s="703" t="s">
        <v>3</v>
      </c>
      <c r="B200" s="726"/>
      <c r="C200" s="733" t="s">
        <v>63</v>
      </c>
      <c r="D200" s="782" t="s">
        <v>64</v>
      </c>
      <c r="E200" s="729" t="s">
        <v>65</v>
      </c>
      <c r="F200" s="729" t="s">
        <v>66</v>
      </c>
      <c r="G200" s="729" t="s">
        <v>67</v>
      </c>
      <c r="H200" s="757" t="s">
        <v>68</v>
      </c>
      <c r="I200" s="757" t="s">
        <v>69</v>
      </c>
      <c r="J200" s="773" t="s">
        <v>70</v>
      </c>
      <c r="K200" s="739" t="s">
        <v>71</v>
      </c>
      <c r="L200" s="741" t="s">
        <v>72</v>
      </c>
      <c r="M200" s="741"/>
      <c r="N200" s="784" t="s">
        <v>73</v>
      </c>
      <c r="O200" s="785"/>
      <c r="P200" s="777"/>
      <c r="Q200" s="781" t="s">
        <v>74</v>
      </c>
    </row>
    <row r="201" spans="1:20" s="62" customFormat="1" ht="18" customHeight="1">
      <c r="A201" s="727"/>
      <c r="B201" s="728"/>
      <c r="C201" s="744"/>
      <c r="D201" s="783"/>
      <c r="E201" s="730"/>
      <c r="F201" s="730"/>
      <c r="G201" s="730"/>
      <c r="H201" s="758"/>
      <c r="I201" s="758"/>
      <c r="J201" s="774"/>
      <c r="K201" s="740"/>
      <c r="L201" s="115" t="s">
        <v>75</v>
      </c>
      <c r="M201" s="114" t="s">
        <v>76</v>
      </c>
      <c r="N201" s="408" t="s">
        <v>58</v>
      </c>
      <c r="O201" s="116" t="s">
        <v>410</v>
      </c>
      <c r="P201" s="117" t="s">
        <v>411</v>
      </c>
      <c r="Q201" s="758"/>
      <c r="S201" s="214"/>
      <c r="T201" s="214"/>
    </row>
    <row r="202" spans="1:20" s="62" customFormat="1" ht="18" customHeight="1">
      <c r="A202" s="731" t="s">
        <v>44</v>
      </c>
      <c r="B202" s="732" t="s">
        <v>752</v>
      </c>
      <c r="C202" s="733">
        <v>41257</v>
      </c>
      <c r="D202" s="243" t="s">
        <v>189</v>
      </c>
      <c r="E202" s="244" t="s">
        <v>190</v>
      </c>
      <c r="F202" s="244" t="s">
        <v>191</v>
      </c>
      <c r="G202" s="245" t="s">
        <v>191</v>
      </c>
      <c r="H202" s="381" t="s">
        <v>192</v>
      </c>
      <c r="I202" s="246" t="s">
        <v>693</v>
      </c>
      <c r="J202" s="276">
        <v>78</v>
      </c>
      <c r="K202" s="34">
        <v>2.31</v>
      </c>
      <c r="L202" s="248" t="s">
        <v>84</v>
      </c>
      <c r="M202" s="595" t="s">
        <v>688</v>
      </c>
      <c r="N202" s="191">
        <f>SUM(O202:P202)</f>
        <v>73</v>
      </c>
      <c r="O202" s="192">
        <v>26</v>
      </c>
      <c r="P202" s="193">
        <v>47</v>
      </c>
      <c r="Q202" s="23">
        <v>8.7</v>
      </c>
      <c r="S202" s="214"/>
      <c r="T202" s="214"/>
    </row>
    <row r="203" spans="1:17" s="62" customFormat="1" ht="18" customHeight="1">
      <c r="A203" s="685"/>
      <c r="B203" s="685"/>
      <c r="C203" s="685"/>
      <c r="D203" s="282" t="s">
        <v>78</v>
      </c>
      <c r="E203" s="283" t="s">
        <v>174</v>
      </c>
      <c r="F203" s="283" t="s">
        <v>180</v>
      </c>
      <c r="G203" s="284" t="s">
        <v>684</v>
      </c>
      <c r="H203" s="379" t="s">
        <v>685</v>
      </c>
      <c r="I203" s="278" t="s">
        <v>684</v>
      </c>
      <c r="J203" s="279">
        <v>3</v>
      </c>
      <c r="K203" s="22">
        <v>1.7</v>
      </c>
      <c r="L203" s="327" t="s">
        <v>91</v>
      </c>
      <c r="M203" s="594" t="s">
        <v>219</v>
      </c>
      <c r="N203" s="332">
        <f>SUM(O203:P203)</f>
        <v>87</v>
      </c>
      <c r="O203" s="333">
        <v>32</v>
      </c>
      <c r="P203" s="334">
        <v>55</v>
      </c>
      <c r="Q203" s="296">
        <v>0.24</v>
      </c>
    </row>
    <row r="204" spans="1:17" s="62" customFormat="1" ht="18" customHeight="1">
      <c r="A204" s="685"/>
      <c r="B204" s="685"/>
      <c r="C204" s="685"/>
      <c r="D204" s="129" t="s">
        <v>78</v>
      </c>
      <c r="E204" s="130" t="s">
        <v>174</v>
      </c>
      <c r="F204" s="130" t="s">
        <v>180</v>
      </c>
      <c r="G204" s="142" t="s">
        <v>181</v>
      </c>
      <c r="H204" s="370" t="s">
        <v>182</v>
      </c>
      <c r="I204" s="132" t="s">
        <v>691</v>
      </c>
      <c r="J204" s="134">
        <v>4</v>
      </c>
      <c r="K204" s="26">
        <v>1.48</v>
      </c>
      <c r="L204" s="146" t="s">
        <v>91</v>
      </c>
      <c r="M204" s="256" t="s">
        <v>188</v>
      </c>
      <c r="N204" s="148">
        <f>SUM(O204:P204)</f>
        <v>12.5</v>
      </c>
      <c r="O204" s="286">
        <v>5.4</v>
      </c>
      <c r="P204" s="287">
        <v>7.1</v>
      </c>
      <c r="Q204" s="151" t="s">
        <v>692</v>
      </c>
    </row>
    <row r="205" spans="1:17" s="62" customFormat="1" ht="18" customHeight="1">
      <c r="A205" s="685"/>
      <c r="B205" s="685"/>
      <c r="C205" s="685"/>
      <c r="D205" s="129" t="s">
        <v>78</v>
      </c>
      <c r="E205" s="130" t="s">
        <v>174</v>
      </c>
      <c r="F205" s="130" t="s">
        <v>176</v>
      </c>
      <c r="G205" s="142" t="s">
        <v>176</v>
      </c>
      <c r="H205" s="370" t="s">
        <v>179</v>
      </c>
      <c r="I205" s="132" t="s">
        <v>690</v>
      </c>
      <c r="J205" s="134">
        <v>3</v>
      </c>
      <c r="K205" s="26">
        <v>2.3</v>
      </c>
      <c r="L205" s="146" t="s">
        <v>91</v>
      </c>
      <c r="M205" s="256" t="s">
        <v>175</v>
      </c>
      <c r="N205" s="148">
        <f>SUM(O205:P205)</f>
        <v>54</v>
      </c>
      <c r="O205" s="149">
        <v>20</v>
      </c>
      <c r="P205" s="150">
        <v>34</v>
      </c>
      <c r="Q205" s="212">
        <v>0.11</v>
      </c>
    </row>
    <row r="206" spans="1:17" s="62" customFormat="1" ht="18" customHeight="1">
      <c r="A206" s="685"/>
      <c r="B206" s="685"/>
      <c r="C206" s="685"/>
      <c r="D206" s="895" t="s">
        <v>78</v>
      </c>
      <c r="E206" s="879" t="s">
        <v>174</v>
      </c>
      <c r="F206" s="879" t="s">
        <v>176</v>
      </c>
      <c r="G206" s="881" t="s">
        <v>177</v>
      </c>
      <c r="H206" s="870" t="s">
        <v>178</v>
      </c>
      <c r="I206" s="132" t="s">
        <v>686</v>
      </c>
      <c r="J206" s="134">
        <v>6</v>
      </c>
      <c r="K206" s="26">
        <v>4.5</v>
      </c>
      <c r="L206" s="204" t="s">
        <v>91</v>
      </c>
      <c r="M206" s="158" t="s">
        <v>217</v>
      </c>
      <c r="N206" s="28">
        <f aca="true" t="shared" si="5" ref="N206:N213">SUM(O206:P206)</f>
        <v>20.5</v>
      </c>
      <c r="O206" s="30">
        <v>7.5</v>
      </c>
      <c r="P206" s="140">
        <v>13</v>
      </c>
      <c r="Q206" s="212">
        <v>0.15</v>
      </c>
    </row>
    <row r="207" spans="1:17" s="62" customFormat="1" ht="18" customHeight="1">
      <c r="A207" s="685"/>
      <c r="B207" s="685"/>
      <c r="C207" s="685"/>
      <c r="D207" s="832"/>
      <c r="E207" s="880"/>
      <c r="F207" s="880"/>
      <c r="G207" s="831"/>
      <c r="H207" s="872"/>
      <c r="I207" s="132" t="s">
        <v>731</v>
      </c>
      <c r="J207" s="277" t="s">
        <v>687</v>
      </c>
      <c r="K207" s="135">
        <v>0.21</v>
      </c>
      <c r="L207" s="204" t="s">
        <v>91</v>
      </c>
      <c r="M207" s="205" t="s">
        <v>688</v>
      </c>
      <c r="N207" s="141" t="s">
        <v>689</v>
      </c>
      <c r="O207" s="454" t="s">
        <v>763</v>
      </c>
      <c r="P207" s="455" t="s">
        <v>764</v>
      </c>
      <c r="Q207" s="151" t="s">
        <v>688</v>
      </c>
    </row>
    <row r="208" spans="1:17" s="62" customFormat="1" ht="18" customHeight="1">
      <c r="A208" s="685"/>
      <c r="B208" s="685"/>
      <c r="C208" s="685"/>
      <c r="D208" s="282" t="s">
        <v>78</v>
      </c>
      <c r="E208" s="283" t="s">
        <v>174</v>
      </c>
      <c r="F208" s="283" t="s">
        <v>143</v>
      </c>
      <c r="G208" s="284" t="s">
        <v>143</v>
      </c>
      <c r="H208" s="379" t="s">
        <v>218</v>
      </c>
      <c r="I208" s="278" t="s">
        <v>683</v>
      </c>
      <c r="J208" s="279">
        <v>2</v>
      </c>
      <c r="K208" s="22">
        <v>5</v>
      </c>
      <c r="L208" s="285" t="s">
        <v>91</v>
      </c>
      <c r="M208" s="452" t="s">
        <v>219</v>
      </c>
      <c r="N208" s="456">
        <f>SUM(O208:P208)</f>
        <v>14.5</v>
      </c>
      <c r="O208" s="46">
        <v>5.1</v>
      </c>
      <c r="P208" s="280">
        <v>9.4</v>
      </c>
      <c r="Q208" s="596">
        <v>0.04</v>
      </c>
    </row>
    <row r="209" spans="1:17" s="62" customFormat="1" ht="18" customHeight="1">
      <c r="A209" s="685"/>
      <c r="B209" s="682"/>
      <c r="C209" s="682"/>
      <c r="D209" s="392" t="s">
        <v>78</v>
      </c>
      <c r="E209" s="391" t="s">
        <v>183</v>
      </c>
      <c r="F209" s="391" t="s">
        <v>184</v>
      </c>
      <c r="G209" s="390" t="s">
        <v>185</v>
      </c>
      <c r="H209" s="382" t="s">
        <v>186</v>
      </c>
      <c r="I209" s="132" t="s">
        <v>187</v>
      </c>
      <c r="J209" s="134">
        <v>3</v>
      </c>
      <c r="K209" s="26">
        <v>2.1</v>
      </c>
      <c r="L209" s="204" t="s">
        <v>91</v>
      </c>
      <c r="M209" s="158" t="s">
        <v>188</v>
      </c>
      <c r="N209" s="29">
        <f t="shared" si="5"/>
        <v>139</v>
      </c>
      <c r="O209" s="139">
        <v>52</v>
      </c>
      <c r="P209" s="140">
        <v>87</v>
      </c>
      <c r="Q209" s="212">
        <v>0.23</v>
      </c>
    </row>
    <row r="210" spans="1:17" s="62" customFormat="1" ht="18" customHeight="1">
      <c r="A210" s="685"/>
      <c r="B210" s="732" t="s">
        <v>753</v>
      </c>
      <c r="C210" s="733">
        <v>41267</v>
      </c>
      <c r="D210" s="536" t="s">
        <v>200</v>
      </c>
      <c r="E210" s="538" t="s">
        <v>201</v>
      </c>
      <c r="F210" s="538" t="s">
        <v>202</v>
      </c>
      <c r="G210" s="539" t="s">
        <v>202</v>
      </c>
      <c r="H210" s="540" t="s">
        <v>203</v>
      </c>
      <c r="I210" s="541" t="s">
        <v>697</v>
      </c>
      <c r="J210" s="542" t="s">
        <v>695</v>
      </c>
      <c r="K210" s="590">
        <v>1.26</v>
      </c>
      <c r="L210" s="560" t="s">
        <v>695</v>
      </c>
      <c r="M210" s="545" t="s">
        <v>695</v>
      </c>
      <c r="N210" s="590">
        <f>SUM(O210:P210)</f>
        <v>7.9</v>
      </c>
      <c r="O210" s="591">
        <v>3</v>
      </c>
      <c r="P210" s="592">
        <v>4.9</v>
      </c>
      <c r="Q210" s="549" t="s">
        <v>695</v>
      </c>
    </row>
    <row r="211" spans="1:17" s="62" customFormat="1" ht="18" customHeight="1">
      <c r="A211" s="685"/>
      <c r="B211" s="685"/>
      <c r="C211" s="685"/>
      <c r="D211" s="282" t="s">
        <v>189</v>
      </c>
      <c r="E211" s="283" t="s">
        <v>190</v>
      </c>
      <c r="F211" s="283" t="s">
        <v>197</v>
      </c>
      <c r="G211" s="284" t="s">
        <v>198</v>
      </c>
      <c r="H211" s="584" t="s">
        <v>199</v>
      </c>
      <c r="I211" s="278" t="s">
        <v>696</v>
      </c>
      <c r="J211" s="585">
        <v>20</v>
      </c>
      <c r="K211" s="22">
        <v>1.97</v>
      </c>
      <c r="L211" s="589" t="s">
        <v>84</v>
      </c>
      <c r="M211" s="289" t="s">
        <v>695</v>
      </c>
      <c r="N211" s="22">
        <f>SUM(O211:P211)</f>
        <v>5.6</v>
      </c>
      <c r="O211" s="461">
        <v>2.2</v>
      </c>
      <c r="P211" s="462">
        <v>3.4</v>
      </c>
      <c r="Q211" s="45">
        <v>3.3</v>
      </c>
    </row>
    <row r="212" spans="1:17" s="62" customFormat="1" ht="18" customHeight="1">
      <c r="A212" s="685"/>
      <c r="B212" s="685"/>
      <c r="C212" s="685"/>
      <c r="D212" s="888" t="s">
        <v>108</v>
      </c>
      <c r="E212" s="873" t="s">
        <v>109</v>
      </c>
      <c r="F212" s="873" t="s">
        <v>193</v>
      </c>
      <c r="G212" s="877" t="s">
        <v>194</v>
      </c>
      <c r="H212" s="870" t="s">
        <v>694</v>
      </c>
      <c r="I212" s="278" t="s">
        <v>195</v>
      </c>
      <c r="J212" s="875">
        <v>12</v>
      </c>
      <c r="K212" s="335">
        <v>0.7</v>
      </c>
      <c r="L212" s="204" t="s">
        <v>84</v>
      </c>
      <c r="M212" s="798" t="s">
        <v>695</v>
      </c>
      <c r="N212" s="456">
        <f t="shared" si="5"/>
        <v>23.2</v>
      </c>
      <c r="O212" s="46">
        <v>8.2</v>
      </c>
      <c r="P212" s="453">
        <v>15</v>
      </c>
      <c r="Q212" s="332">
        <v>14</v>
      </c>
    </row>
    <row r="213" spans="1:17" s="62" customFormat="1" ht="18" customHeight="1">
      <c r="A213" s="682"/>
      <c r="B213" s="682"/>
      <c r="C213" s="682"/>
      <c r="D213" s="889"/>
      <c r="E213" s="874"/>
      <c r="F213" s="874"/>
      <c r="G213" s="878"/>
      <c r="H213" s="871"/>
      <c r="I213" s="253" t="s">
        <v>196</v>
      </c>
      <c r="J213" s="876"/>
      <c r="K213" s="226">
        <v>2.6</v>
      </c>
      <c r="L213" s="586" t="s">
        <v>84</v>
      </c>
      <c r="M213" s="885"/>
      <c r="N213" s="470">
        <f t="shared" si="5"/>
        <v>3</v>
      </c>
      <c r="O213" s="587">
        <v>1.4</v>
      </c>
      <c r="P213" s="588">
        <v>1.6</v>
      </c>
      <c r="Q213" s="463" t="s">
        <v>695</v>
      </c>
    </row>
    <row r="214" ht="13.5">
      <c r="B214" s="307" t="s">
        <v>270</v>
      </c>
    </row>
    <row r="215" ht="13.5">
      <c r="B215" s="307" t="s">
        <v>223</v>
      </c>
    </row>
    <row r="216" ht="13.5">
      <c r="B216" s="307"/>
    </row>
  </sheetData>
  <sheetProtection/>
  <mergeCells count="356">
    <mergeCell ref="D212:D213"/>
    <mergeCell ref="C183:C186"/>
    <mergeCell ref="A188:B189"/>
    <mergeCell ref="C181:C182"/>
    <mergeCell ref="D196:D197"/>
    <mergeCell ref="D194:D195"/>
    <mergeCell ref="D206:D207"/>
    <mergeCell ref="A181:B182"/>
    <mergeCell ref="A183:A186"/>
    <mergeCell ref="B183:B186"/>
    <mergeCell ref="Q181:Q182"/>
    <mergeCell ref="N24:P24"/>
    <mergeCell ref="Q24:Q25"/>
    <mergeCell ref="P156:P157"/>
    <mergeCell ref="Q156:Q157"/>
    <mergeCell ref="N150:P150"/>
    <mergeCell ref="Q150:Q151"/>
    <mergeCell ref="Q161:Q162"/>
    <mergeCell ref="N174:P174"/>
    <mergeCell ref="N156:N157"/>
    <mergeCell ref="K181:K182"/>
    <mergeCell ref="F194:F195"/>
    <mergeCell ref="E194:E195"/>
    <mergeCell ref="N181:P181"/>
    <mergeCell ref="G194:G195"/>
    <mergeCell ref="H194:H195"/>
    <mergeCell ref="H188:H189"/>
    <mergeCell ref="I188:I189"/>
    <mergeCell ref="J188:J189"/>
    <mergeCell ref="J194:J195"/>
    <mergeCell ref="J50:J51"/>
    <mergeCell ref="G50:G51"/>
    <mergeCell ref="C188:C189"/>
    <mergeCell ref="D188:D189"/>
    <mergeCell ref="E188:E189"/>
    <mergeCell ref="F188:F189"/>
    <mergeCell ref="J181:J182"/>
    <mergeCell ref="G188:G189"/>
    <mergeCell ref="F181:F182"/>
    <mergeCell ref="G181:G182"/>
    <mergeCell ref="E196:E197"/>
    <mergeCell ref="L181:M181"/>
    <mergeCell ref="E24:E25"/>
    <mergeCell ref="C24:C25"/>
    <mergeCell ref="D24:D25"/>
    <mergeCell ref="E127:E128"/>
    <mergeCell ref="F127:F128"/>
    <mergeCell ref="M156:M157"/>
    <mergeCell ref="D181:D182"/>
    <mergeCell ref="E181:E182"/>
    <mergeCell ref="H181:H182"/>
    <mergeCell ref="I181:I182"/>
    <mergeCell ref="K188:K189"/>
    <mergeCell ref="K200:K201"/>
    <mergeCell ref="Q200:Q201"/>
    <mergeCell ref="H196:H197"/>
    <mergeCell ref="J196:J197"/>
    <mergeCell ref="L200:M200"/>
    <mergeCell ref="N200:P200"/>
    <mergeCell ref="J200:J201"/>
    <mergeCell ref="G196:G197"/>
    <mergeCell ref="L196:L197"/>
    <mergeCell ref="M196:M197"/>
    <mergeCell ref="M212:M213"/>
    <mergeCell ref="Q188:Q189"/>
    <mergeCell ref="L194:L195"/>
    <mergeCell ref="M194:M195"/>
    <mergeCell ref="L188:M188"/>
    <mergeCell ref="N188:P188"/>
    <mergeCell ref="C176:C179"/>
    <mergeCell ref="H212:H213"/>
    <mergeCell ref="H206:H207"/>
    <mergeCell ref="E212:E213"/>
    <mergeCell ref="J212:J213"/>
    <mergeCell ref="F212:F213"/>
    <mergeCell ref="G212:G213"/>
    <mergeCell ref="E206:E207"/>
    <mergeCell ref="F206:F207"/>
    <mergeCell ref="G206:G207"/>
    <mergeCell ref="B152:B154"/>
    <mergeCell ref="C152:C154"/>
    <mergeCell ref="A200:B201"/>
    <mergeCell ref="C200:C201"/>
    <mergeCell ref="B155:B159"/>
    <mergeCell ref="C155:C159"/>
    <mergeCell ref="A152:A159"/>
    <mergeCell ref="A176:A179"/>
    <mergeCell ref="B176:B179"/>
    <mergeCell ref="A161:B162"/>
    <mergeCell ref="K156:K157"/>
    <mergeCell ref="L150:M150"/>
    <mergeCell ref="D161:D162"/>
    <mergeCell ref="D200:D201"/>
    <mergeCell ref="E200:E201"/>
    <mergeCell ref="F200:F201"/>
    <mergeCell ref="G200:G201"/>
    <mergeCell ref="H200:H201"/>
    <mergeCell ref="I200:I201"/>
    <mergeCell ref="F196:F197"/>
    <mergeCell ref="J150:J151"/>
    <mergeCell ref="J156:J157"/>
    <mergeCell ref="I150:I151"/>
    <mergeCell ref="O156:O157"/>
    <mergeCell ref="D174:D175"/>
    <mergeCell ref="E174:E175"/>
    <mergeCell ref="L156:L157"/>
    <mergeCell ref="L174:M174"/>
    <mergeCell ref="K150:K151"/>
    <mergeCell ref="K161:K162"/>
    <mergeCell ref="F161:F162"/>
    <mergeCell ref="E161:E162"/>
    <mergeCell ref="F150:F151"/>
    <mergeCell ref="G150:G151"/>
    <mergeCell ref="H150:H151"/>
    <mergeCell ref="G161:G162"/>
    <mergeCell ref="P66:P67"/>
    <mergeCell ref="D150:D151"/>
    <mergeCell ref="Q174:Q175"/>
    <mergeCell ref="L161:M161"/>
    <mergeCell ref="N161:P161"/>
    <mergeCell ref="F174:F175"/>
    <mergeCell ref="G174:G175"/>
    <mergeCell ref="H161:H162"/>
    <mergeCell ref="I161:I162"/>
    <mergeCell ref="H174:H175"/>
    <mergeCell ref="C104:C125"/>
    <mergeCell ref="N127:P127"/>
    <mergeCell ref="Q50:Q51"/>
    <mergeCell ref="A52:A71"/>
    <mergeCell ref="J66:J67"/>
    <mergeCell ref="K66:K67"/>
    <mergeCell ref="L66:L67"/>
    <mergeCell ref="M66:M67"/>
    <mergeCell ref="N66:N67"/>
    <mergeCell ref="O66:O67"/>
    <mergeCell ref="F50:F51"/>
    <mergeCell ref="G127:G128"/>
    <mergeCell ref="H127:H128"/>
    <mergeCell ref="B75:B77"/>
    <mergeCell ref="J127:J128"/>
    <mergeCell ref="A127:B128"/>
    <mergeCell ref="C127:C128"/>
    <mergeCell ref="D127:D128"/>
    <mergeCell ref="A104:A125"/>
    <mergeCell ref="B104:B125"/>
    <mergeCell ref="K140:K141"/>
    <mergeCell ref="I127:I128"/>
    <mergeCell ref="K127:K128"/>
    <mergeCell ref="L127:M127"/>
    <mergeCell ref="I50:I51"/>
    <mergeCell ref="A50:B51"/>
    <mergeCell ref="C50:C51"/>
    <mergeCell ref="D50:D51"/>
    <mergeCell ref="E50:E51"/>
    <mergeCell ref="H50:H51"/>
    <mergeCell ref="O129:O139"/>
    <mergeCell ref="M129:M139"/>
    <mergeCell ref="N129:N139"/>
    <mergeCell ref="O140:O141"/>
    <mergeCell ref="L140:L141"/>
    <mergeCell ref="M140:M141"/>
    <mergeCell ref="L129:L139"/>
    <mergeCell ref="Q127:Q128"/>
    <mergeCell ref="A129:A148"/>
    <mergeCell ref="B129:B148"/>
    <mergeCell ref="C129:C148"/>
    <mergeCell ref="P142:P143"/>
    <mergeCell ref="Q142:Q143"/>
    <mergeCell ref="P140:P141"/>
    <mergeCell ref="Q140:Q141"/>
    <mergeCell ref="N140:N141"/>
    <mergeCell ref="J140:J141"/>
    <mergeCell ref="O79:O82"/>
    <mergeCell ref="P79:P82"/>
    <mergeCell ref="Q73:Q74"/>
    <mergeCell ref="Q79:Q82"/>
    <mergeCell ref="J79:J82"/>
    <mergeCell ref="K79:K82"/>
    <mergeCell ref="L79:L82"/>
    <mergeCell ref="M79:M82"/>
    <mergeCell ref="J73:J74"/>
    <mergeCell ref="L73:M73"/>
    <mergeCell ref="A73:B74"/>
    <mergeCell ref="C73:C74"/>
    <mergeCell ref="D73:D74"/>
    <mergeCell ref="E73:E74"/>
    <mergeCell ref="J83:J84"/>
    <mergeCell ref="K83:K84"/>
    <mergeCell ref="M104:M107"/>
    <mergeCell ref="N104:N107"/>
    <mergeCell ref="N117:N118"/>
    <mergeCell ref="M117:M118"/>
    <mergeCell ref="F73:F74"/>
    <mergeCell ref="G73:G74"/>
    <mergeCell ref="H73:H74"/>
    <mergeCell ref="I73:I74"/>
    <mergeCell ref="L83:L84"/>
    <mergeCell ref="K73:K74"/>
    <mergeCell ref="Q39:Q40"/>
    <mergeCell ref="O83:O84"/>
    <mergeCell ref="P83:P84"/>
    <mergeCell ref="Q83:Q84"/>
    <mergeCell ref="N50:P50"/>
    <mergeCell ref="Q66:Q67"/>
    <mergeCell ref="N83:N84"/>
    <mergeCell ref="O39:O40"/>
    <mergeCell ref="P39:P40"/>
    <mergeCell ref="N79:N82"/>
    <mergeCell ref="Q85:Q95"/>
    <mergeCell ref="P96:P97"/>
    <mergeCell ref="K96:K97"/>
    <mergeCell ref="L96:L97"/>
    <mergeCell ref="N85:N95"/>
    <mergeCell ref="O85:O95"/>
    <mergeCell ref="P85:P95"/>
    <mergeCell ref="M85:M95"/>
    <mergeCell ref="N96:N97"/>
    <mergeCell ref="O96:O97"/>
    <mergeCell ref="Q117:Q118"/>
    <mergeCell ref="P4:P13"/>
    <mergeCell ref="Q4:Q13"/>
    <mergeCell ref="N30:N38"/>
    <mergeCell ref="O30:O38"/>
    <mergeCell ref="P30:P38"/>
    <mergeCell ref="Q30:Q38"/>
    <mergeCell ref="O4:O13"/>
    <mergeCell ref="N4:N13"/>
    <mergeCell ref="N73:P73"/>
    <mergeCell ref="Q102:Q103"/>
    <mergeCell ref="F102:F103"/>
    <mergeCell ref="M108:M116"/>
    <mergeCell ref="N108:N116"/>
    <mergeCell ref="O108:O116"/>
    <mergeCell ref="P108:P116"/>
    <mergeCell ref="P104:P107"/>
    <mergeCell ref="O104:O107"/>
    <mergeCell ref="Q108:Q116"/>
    <mergeCell ref="Q104:Q107"/>
    <mergeCell ref="A174:B175"/>
    <mergeCell ref="C174:C175"/>
    <mergeCell ref="C163:C172"/>
    <mergeCell ref="A163:A172"/>
    <mergeCell ref="O142:O143"/>
    <mergeCell ref="J142:J143"/>
    <mergeCell ref="K142:K143"/>
    <mergeCell ref="L142:L143"/>
    <mergeCell ref="M142:M143"/>
    <mergeCell ref="N142:N143"/>
    <mergeCell ref="N53:N65"/>
    <mergeCell ref="N102:P102"/>
    <mergeCell ref="C161:C162"/>
    <mergeCell ref="I174:I175"/>
    <mergeCell ref="J174:J175"/>
    <mergeCell ref="J161:J162"/>
    <mergeCell ref="O117:O118"/>
    <mergeCell ref="P117:P118"/>
    <mergeCell ref="C53:C71"/>
    <mergeCell ref="K53:K65"/>
    <mergeCell ref="B26:B28"/>
    <mergeCell ref="C26:C28"/>
    <mergeCell ref="A26:A48"/>
    <mergeCell ref="N39:N40"/>
    <mergeCell ref="J39:J40"/>
    <mergeCell ref="K39:K40"/>
    <mergeCell ref="L39:L40"/>
    <mergeCell ref="M39:M40"/>
    <mergeCell ref="A102:B103"/>
    <mergeCell ref="H24:H25"/>
    <mergeCell ref="B78:B100"/>
    <mergeCell ref="C78:C100"/>
    <mergeCell ref="C76:C77"/>
    <mergeCell ref="G102:G103"/>
    <mergeCell ref="F24:F25"/>
    <mergeCell ref="G24:G25"/>
    <mergeCell ref="A24:B25"/>
    <mergeCell ref="C29:C48"/>
    <mergeCell ref="I24:I25"/>
    <mergeCell ref="J24:J25"/>
    <mergeCell ref="B163:B172"/>
    <mergeCell ref="C102:C103"/>
    <mergeCell ref="D102:D103"/>
    <mergeCell ref="E102:E103"/>
    <mergeCell ref="I102:I103"/>
    <mergeCell ref="J102:J103"/>
    <mergeCell ref="J85:J95"/>
    <mergeCell ref="B53:B71"/>
    <mergeCell ref="Q1:Q2"/>
    <mergeCell ref="A1:B2"/>
    <mergeCell ref="C1:C2"/>
    <mergeCell ref="D1:D2"/>
    <mergeCell ref="E1:E2"/>
    <mergeCell ref="N1:P1"/>
    <mergeCell ref="F1:F2"/>
    <mergeCell ref="G1:G2"/>
    <mergeCell ref="H1:H2"/>
    <mergeCell ref="I1:I2"/>
    <mergeCell ref="J1:J2"/>
    <mergeCell ref="K1:K2"/>
    <mergeCell ref="L1:M1"/>
    <mergeCell ref="A3:A22"/>
    <mergeCell ref="M4:M13"/>
    <mergeCell ref="B3:B22"/>
    <mergeCell ref="C3:C22"/>
    <mergeCell ref="K4:K13"/>
    <mergeCell ref="L4:L13"/>
    <mergeCell ref="J4:J13"/>
    <mergeCell ref="J30:J38"/>
    <mergeCell ref="K30:K38"/>
    <mergeCell ref="L30:L38"/>
    <mergeCell ref="B29:B48"/>
    <mergeCell ref="M30:M38"/>
    <mergeCell ref="O53:O65"/>
    <mergeCell ref="L53:L65"/>
    <mergeCell ref="L50:M50"/>
    <mergeCell ref="K50:K51"/>
    <mergeCell ref="J53:J65"/>
    <mergeCell ref="P53:P65"/>
    <mergeCell ref="Q53:Q65"/>
    <mergeCell ref="K24:K25"/>
    <mergeCell ref="L24:M24"/>
    <mergeCell ref="M53:M65"/>
    <mergeCell ref="K108:K116"/>
    <mergeCell ref="L108:L116"/>
    <mergeCell ref="K104:K107"/>
    <mergeCell ref="L104:L107"/>
    <mergeCell ref="M83:M84"/>
    <mergeCell ref="C150:C151"/>
    <mergeCell ref="K174:K175"/>
    <mergeCell ref="K85:K95"/>
    <mergeCell ref="L85:L95"/>
    <mergeCell ref="J108:J116"/>
    <mergeCell ref="J117:J118"/>
    <mergeCell ref="K117:K118"/>
    <mergeCell ref="L117:L118"/>
    <mergeCell ref="H102:H103"/>
    <mergeCell ref="J104:J107"/>
    <mergeCell ref="Q96:Q97"/>
    <mergeCell ref="Q129:Q139"/>
    <mergeCell ref="A190:A198"/>
    <mergeCell ref="B190:B198"/>
    <mergeCell ref="C190:C198"/>
    <mergeCell ref="M96:M97"/>
    <mergeCell ref="K102:K103"/>
    <mergeCell ref="L102:M102"/>
    <mergeCell ref="J96:J97"/>
    <mergeCell ref="J129:J139"/>
    <mergeCell ref="P129:P139"/>
    <mergeCell ref="A75:A100"/>
    <mergeCell ref="A150:B151"/>
    <mergeCell ref="E150:E151"/>
    <mergeCell ref="A202:A213"/>
    <mergeCell ref="B202:B209"/>
    <mergeCell ref="C202:C209"/>
    <mergeCell ref="B210:B213"/>
    <mergeCell ref="C210:C213"/>
    <mergeCell ref="K129:K139"/>
  </mergeCells>
  <printOptions/>
  <pageMargins left="0.3937007874015748" right="0.3937007874015748" top="0.7874015748031497" bottom="0.4330708661417323" header="0.5118110236220472" footer="0.31496062992125984"/>
  <pageSetup horizontalDpi="600" verticalDpi="600" orientation="landscape" paperSize="9" scale="65" r:id="rId1"/>
  <headerFooter alignWithMargins="0">
    <oddHeader>&amp;C｢水環境中の放射性物質影響調査業務｣水生生物」の放射性核種分析結果一覧（Ｈ24冬期調査）</oddHeader>
    <oddFooter>&amp;L&amp;"ＭＳ 明朝,標準"&amp;14※本調査業務では、採取した水生生物は基本的には複数個体を試料分析試料とし、その全量を分析に供した。
※ただし、特記事項で胃内容物について記載のある種については、胃内容物を取り除いた上で、その全量を分析に供した。
※N.D.は検出下限値未満であることを示す。
※和名の下線は、当該の試料の中で最も多く採取された種であることを示す。</oddFooter>
  </headerFooter>
  <rowBreaks count="7" manualBreakCount="7">
    <brk id="22" max="16" man="1"/>
    <brk id="48" max="16" man="1"/>
    <brk id="71" max="16" man="1"/>
    <brk id="101" max="16" man="1"/>
    <brk id="125" max="16" man="1"/>
    <brk id="148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2014-12-02T03:56:35Z</cp:lastPrinted>
  <dcterms:created xsi:type="dcterms:W3CDTF">2014-07-04T06:27:33Z</dcterms:created>
  <dcterms:modified xsi:type="dcterms:W3CDTF">2015-10-16T05:00:55Z</dcterms:modified>
  <cp:category/>
  <cp:version/>
  <cp:contentType/>
  <cp:contentStatus/>
</cp:coreProperties>
</file>