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220" windowHeight="7170" tabRatio="687" activeTab="0"/>
  </bookViews>
  <sheets>
    <sheet name="水質表" sheetId="1" r:id="rId1"/>
    <sheet name="底質表" sheetId="2" r:id="rId2"/>
    <sheet name="水生生物表" sheetId="3" r:id="rId3"/>
  </sheets>
  <definedNames>
    <definedName name="_xlnm.Print_Area" localSheetId="0">'水質表'!$A$1:$P$22</definedName>
    <definedName name="_xlnm.Print_Area" localSheetId="2">'水生生物表'!$A$1:$S$163</definedName>
    <definedName name="_xlnm.Print_Area" localSheetId="1">'底質表'!$A$1:$U$45</definedName>
  </definedNames>
  <calcPr fullCalcOnLoad="1"/>
</workbook>
</file>

<file path=xl/sharedStrings.xml><?xml version="1.0" encoding="utf-8"?>
<sst xmlns="http://schemas.openxmlformats.org/spreadsheetml/2006/main" count="1752" uniqueCount="498">
  <si>
    <t>地点</t>
  </si>
  <si>
    <t>採取日</t>
  </si>
  <si>
    <t>門</t>
  </si>
  <si>
    <t>綱</t>
  </si>
  <si>
    <t>目</t>
  </si>
  <si>
    <t>科</t>
  </si>
  <si>
    <t>種名</t>
  </si>
  <si>
    <t>和名</t>
  </si>
  <si>
    <t>個体数</t>
  </si>
  <si>
    <t>阿武隈川水系</t>
  </si>
  <si>
    <t>節足動物</t>
  </si>
  <si>
    <t>昆虫</t>
  </si>
  <si>
    <t>Stenopsyche marmorata</t>
  </si>
  <si>
    <t>軟甲</t>
  </si>
  <si>
    <t>脊椎動物</t>
  </si>
  <si>
    <t>硬骨魚</t>
  </si>
  <si>
    <t>Noemacheilus barbatulus</t>
  </si>
  <si>
    <t>Cyprinus carpio</t>
  </si>
  <si>
    <t xml:space="preserve">Hemibarbus barbus </t>
  </si>
  <si>
    <t xml:space="preserve">Micropterus dolomieu </t>
  </si>
  <si>
    <t xml:space="preserve">Tribolodon hakonensis </t>
  </si>
  <si>
    <t xml:space="preserve">Oncorhynchus mykiss </t>
  </si>
  <si>
    <t xml:space="preserve">Oncorhynchus masou </t>
  </si>
  <si>
    <t>Stenopsyche sauteri</t>
  </si>
  <si>
    <t>Protohermes grandis</t>
  </si>
  <si>
    <t xml:space="preserve">Zacco platypus </t>
  </si>
  <si>
    <t>秋元湖</t>
  </si>
  <si>
    <t>甲殻</t>
  </si>
  <si>
    <t xml:space="preserve">Carassius auratus </t>
  </si>
  <si>
    <t>硬骨魚</t>
  </si>
  <si>
    <t>Salvelinus leucomaenis</t>
  </si>
  <si>
    <t>Oncorhynchus masou</t>
  </si>
  <si>
    <t>いわき市沖</t>
  </si>
  <si>
    <t>棘皮動物</t>
  </si>
  <si>
    <t>軟体動物</t>
  </si>
  <si>
    <t>二枚貝</t>
  </si>
  <si>
    <t>ﾏﾙｽﾀﾞﾚｶﾞｲ</t>
  </si>
  <si>
    <t>軟骨魚</t>
  </si>
  <si>
    <t xml:space="preserve">Okamejei kenojei </t>
  </si>
  <si>
    <t>－</t>
  </si>
  <si>
    <t>Paralichthys olivaceus</t>
  </si>
  <si>
    <t>Pleuronectes yokohamae</t>
  </si>
  <si>
    <t xml:space="preserve">Kareius bicoloratus </t>
  </si>
  <si>
    <t xml:space="preserve">Hexagrammos otakii </t>
  </si>
  <si>
    <t xml:space="preserve">Chelidonichthys spinosus </t>
  </si>
  <si>
    <t>Lateolabrax japonicus</t>
  </si>
  <si>
    <t>褐藻植物</t>
  </si>
  <si>
    <t>褐藻</t>
  </si>
  <si>
    <t>Sargassum horneri</t>
  </si>
  <si>
    <t>Eisenia bicyclis</t>
  </si>
  <si>
    <t>ｳﾆ</t>
  </si>
  <si>
    <t xml:space="preserve">Strongylocentrotus nudus  </t>
  </si>
  <si>
    <t>腹足</t>
  </si>
  <si>
    <t>原始腹足</t>
  </si>
  <si>
    <t xml:space="preserve">Mustelus manazo </t>
  </si>
  <si>
    <t>ｴｲ</t>
  </si>
  <si>
    <t>ｶﾞﾝｷﾞｴｲ</t>
  </si>
  <si>
    <t>計</t>
  </si>
  <si>
    <t>Cs-134</t>
  </si>
  <si>
    <t>Cs-137</t>
  </si>
  <si>
    <t>－</t>
  </si>
  <si>
    <t>－</t>
  </si>
  <si>
    <t>ﾄﾝﾎﾞ</t>
  </si>
  <si>
    <t>ｻﾅｴﾄﾝﾎﾞ</t>
  </si>
  <si>
    <t>ﾋｹﾞﾅｶﾞｶﾜﾄﾋﾞｹﾗ</t>
  </si>
  <si>
    <t>ﾐﾅﾐﾇﾏｴﾋﾞ</t>
  </si>
  <si>
    <t>ｺｲ</t>
  </si>
  <si>
    <t>ﾄﾞｼﾞｮｳ</t>
  </si>
  <si>
    <t>－</t>
  </si>
  <si>
    <t>ｱﾌﾞﾗﾊﾔ</t>
  </si>
  <si>
    <t>ｶｹﾞﾛｳ</t>
  </si>
  <si>
    <t>ﾆｺﾞｲ</t>
  </si>
  <si>
    <t>－</t>
  </si>
  <si>
    <t>ｺｸﾁﾊﾞｽ</t>
  </si>
  <si>
    <t>ｳｸﾞｲ</t>
  </si>
  <si>
    <t>ﾆｼﾞﾏｽ</t>
  </si>
  <si>
    <t>ﾍﾋﾞﾄﾝﾎﾞ</t>
  </si>
  <si>
    <t>ﾁｬﾊﾞﾈﾋｹﾞﾅｶﾞｶﾜﾄﾋﾞｹﾗ</t>
  </si>
  <si>
    <t>ｵｲｶﾜ</t>
  </si>
  <si>
    <t>ｳﾁﾀﾞｻﾞﾘｶﾞﾆ</t>
  </si>
  <si>
    <t>ｷﾞﾝﾌﾞﾅ</t>
  </si>
  <si>
    <t>ｷｭｳﾘｳｵ</t>
  </si>
  <si>
    <t>ｻｸﾗﾏｽ</t>
  </si>
  <si>
    <t>－</t>
  </si>
  <si>
    <t>ｺﾓﾝｶｽﾍﾞ</t>
  </si>
  <si>
    <t>ﾋﾗﾒ</t>
  </si>
  <si>
    <t>ﾏｺｶﾞﾚｲ</t>
  </si>
  <si>
    <t>ｱｲﾅﾒ</t>
  </si>
  <si>
    <t>ｳﾅｷﾞ</t>
  </si>
  <si>
    <t>ﾏﾄｳﾀﾞｲ</t>
  </si>
  <si>
    <t>ｷﾀﾑﾗｻｷｳﾆ</t>
  </si>
  <si>
    <t>ﾎｼｻﾞﾒ</t>
  </si>
  <si>
    <t>ｺｲ</t>
  </si>
  <si>
    <t>ｳｸﾞｲ</t>
  </si>
  <si>
    <t>ﾌｸﾄﾞｼﾞｮｳ</t>
  </si>
  <si>
    <t>ﾄﾞｼﾞｮｳ</t>
  </si>
  <si>
    <t>ｱｵﾐﾄﾞﾛ属</t>
  </si>
  <si>
    <t>ｶﾜﾆﾅ</t>
  </si>
  <si>
    <t>ｺｵｲﾑｼ属</t>
  </si>
  <si>
    <t>Appasus sp.</t>
  </si>
  <si>
    <t>Anotogaster sieboldii</t>
  </si>
  <si>
    <t xml:space="preserve">Phoxinus lagowskii </t>
  </si>
  <si>
    <t>十脚</t>
  </si>
  <si>
    <t>ﾇﾏｴﾋﾞ</t>
  </si>
  <si>
    <t xml:space="preserve">Neocaridina denticulata
</t>
  </si>
  <si>
    <t>両生</t>
  </si>
  <si>
    <t>有尾</t>
  </si>
  <si>
    <t>特記事項</t>
  </si>
  <si>
    <t>ｱｶｶﾞｴﾙ</t>
  </si>
  <si>
    <t>無尾</t>
  </si>
  <si>
    <t>吸腔</t>
  </si>
  <si>
    <t>Semisulcospira libertina</t>
  </si>
  <si>
    <t>ｽﾄﾚﾌﾟﾄ植物</t>
  </si>
  <si>
    <t>接合藻</t>
  </si>
  <si>
    <t>Misgurnus anguillicaudatus</t>
  </si>
  <si>
    <t>ﾅﾏｽﾞ</t>
  </si>
  <si>
    <t>ｷｭｳﾘｳｵ</t>
  </si>
  <si>
    <t>Plecoglossus altivelis</t>
  </si>
  <si>
    <t>－</t>
  </si>
  <si>
    <t>ｱﾕ(天然遡上)</t>
  </si>
  <si>
    <t>ｽｽﾞｷ</t>
  </si>
  <si>
    <t>ｻﾝﾌｨｯｼｭ</t>
  </si>
  <si>
    <t>(多数)</t>
  </si>
  <si>
    <t>ﾖｼﾉﾎﾞﾘ類</t>
  </si>
  <si>
    <t>ｻｹ</t>
  </si>
  <si>
    <t>ﾊｾﾞ</t>
  </si>
  <si>
    <t>ｲﾓﾘ</t>
  </si>
  <si>
    <t>Cynops pyrrhogaster</t>
  </si>
  <si>
    <t>ｱｶﾊﾗｲﾓﾘ</t>
  </si>
  <si>
    <t>ｱﾏｶﾞｴﾙ</t>
  </si>
  <si>
    <t>Hyla japonica</t>
  </si>
  <si>
    <t>ﾆﾎﾝｱﾏｶﾞｴﾙ</t>
  </si>
  <si>
    <t>ｱｶｶﾞｴﾙ</t>
  </si>
  <si>
    <t>Rana rugosa</t>
  </si>
  <si>
    <t>ﾂﾁｶﾞｴﾙ</t>
  </si>
  <si>
    <t>Rana porosa</t>
  </si>
  <si>
    <t>ﾄｳｷｮｳﾀﾞﾙﾏｶﾞｴﾙ</t>
  </si>
  <si>
    <t>－</t>
  </si>
  <si>
    <t>Misgurnus anguillicaudatus</t>
  </si>
  <si>
    <t>ｶﾜﾆﾅ</t>
  </si>
  <si>
    <t>Semisulcospira libertina</t>
  </si>
  <si>
    <t>ﾔﾝﾏ</t>
  </si>
  <si>
    <t>Boyeria maclachlani</t>
  </si>
  <si>
    <t>ｺｼﾎﾞｿﾔﾝﾏ</t>
  </si>
  <si>
    <t>Sieboldius albardae</t>
  </si>
  <si>
    <t>ｺｵﾆﾔﾝﾏ</t>
  </si>
  <si>
    <t>ｵﾆﾔﾝﾏ</t>
  </si>
  <si>
    <t>ｶﾒﾑｼ</t>
  </si>
  <si>
    <t>ｺｵｲﾑｼ</t>
  </si>
  <si>
    <t>－</t>
  </si>
  <si>
    <t>Rana catesbeiana</t>
  </si>
  <si>
    <t>ｳｼｶﾞｴﾙ</t>
  </si>
  <si>
    <t>ﾅﾏｽﾞ</t>
  </si>
  <si>
    <t>Silurus asotus</t>
  </si>
  <si>
    <t>Ictalurus punctatus</t>
  </si>
  <si>
    <t>ﾁｬﾈﾙｷｬｯﾄﾌｨｯｼｭ</t>
  </si>
  <si>
    <t>Anguilla japonica</t>
  </si>
  <si>
    <t>Plecoglossus altivelis</t>
  </si>
  <si>
    <t>Rhinogobius sp.</t>
  </si>
  <si>
    <t>ﾁﾗｶｹﾞﾛｳ</t>
  </si>
  <si>
    <t>ﾐﾔﾏｶﾜﾄﾝﾎﾞ</t>
  </si>
  <si>
    <t>ｺｼﾎﾞｿﾔﾝﾏ</t>
  </si>
  <si>
    <t>ﾐﾙﾝﾔﾝﾏ</t>
  </si>
  <si>
    <t>ﾀﾞﾋﾞﾄﾞｻﾅｴ属</t>
  </si>
  <si>
    <t>ｵﾅｶﾞｻﾅｴ</t>
  </si>
  <si>
    <t>ｺｵﾆﾔﾝﾏ</t>
  </si>
  <si>
    <t>ﾋﾒｻﾅｴ</t>
  </si>
  <si>
    <t>ｵｼﾞﾛｻﾅｴ</t>
  </si>
  <si>
    <t>ｺﾔﾏﾄﾝﾎﾞ</t>
  </si>
  <si>
    <t>ﾍﾋﾞﾄﾝﾎﾞ</t>
  </si>
  <si>
    <t>ﾈｸﾞﾛｾﾝﾌﾞﾘ</t>
  </si>
  <si>
    <t>ｶﾞｶﾞﾝﾎﾞ属</t>
  </si>
  <si>
    <t>ｶｹﾞﾛｳ</t>
  </si>
  <si>
    <t>Isonychia japonica</t>
  </si>
  <si>
    <t>ﾄﾝﾎﾞ</t>
  </si>
  <si>
    <t>Calopteryx cornelia</t>
  </si>
  <si>
    <t>ﾔﾝﾏ</t>
  </si>
  <si>
    <t>Boyeria maclachlani</t>
  </si>
  <si>
    <t>Planaeschna milnei</t>
  </si>
  <si>
    <t>Davidius sp.</t>
  </si>
  <si>
    <t>ｻﾅｴﾄﾝﾎﾞ</t>
  </si>
  <si>
    <t>Onychogomphus viridicostus</t>
  </si>
  <si>
    <t>Sieboldius albardae</t>
  </si>
  <si>
    <t>Sinogomphus flavolimbatus</t>
  </si>
  <si>
    <t>Stylogomphus suzukii</t>
  </si>
  <si>
    <t>Macromia amphigena amphigena</t>
  </si>
  <si>
    <t>Sialis japonica</t>
  </si>
  <si>
    <t>ﾊｴ</t>
  </si>
  <si>
    <t>ｶﾞｶﾞﾝﾎﾞ</t>
  </si>
  <si>
    <t>Tipula sp.</t>
  </si>
  <si>
    <t>Silurus asotus</t>
  </si>
  <si>
    <t>ﾋｹﾞﾅｶﾞｶﾜﾄﾋﾞｹﾗ(蛹)</t>
  </si>
  <si>
    <t>ｺｸﾁﾊﾞｽ</t>
  </si>
  <si>
    <t>ﾔﾏﾒ</t>
  </si>
  <si>
    <t>ｷﾞﾝﾌﾞﾅ</t>
  </si>
  <si>
    <t>ﾆｺﾞｲ</t>
  </si>
  <si>
    <t>被子植物</t>
  </si>
  <si>
    <t>単子葉植物</t>
  </si>
  <si>
    <t>ｻﾞﾘｶﾞﾆ</t>
  </si>
  <si>
    <t xml:space="preserve">Pacifastacus leniusculus </t>
  </si>
  <si>
    <t>猪苗代湖</t>
  </si>
  <si>
    <t>ﾁﾗｶｹﾞﾛｳ</t>
  </si>
  <si>
    <t>Stenopsyche sp.</t>
  </si>
  <si>
    <t>ｶﾜﾄﾝﾎﾞ</t>
  </si>
  <si>
    <t>ｴｿﾞﾄﾝﾎﾞ</t>
  </si>
  <si>
    <t>ｾﾝﾌﾞﾘ</t>
  </si>
  <si>
    <t>Rana ornativentris</t>
  </si>
  <si>
    <t>ﾄﾁｶｶﾞﾐ</t>
  </si>
  <si>
    <t>Elodea nuttallii</t>
  </si>
  <si>
    <t>ｺｶﾅﾀﾞﾓ</t>
  </si>
  <si>
    <t>双子葉植物</t>
  </si>
  <si>
    <t>ﾋﾗﾒ</t>
  </si>
  <si>
    <t>ｱｲﾅﾒ</t>
  </si>
  <si>
    <t>ﾎｳﾎﾞｳ</t>
  </si>
  <si>
    <t>胃内容物(ｶﾆ類)</t>
  </si>
  <si>
    <t>ﾎﾝｳﾆﾓﾄﾞｷ</t>
  </si>
  <si>
    <t>Glyptocidaris crenularis</t>
  </si>
  <si>
    <t>ﾐﾐｶﾞｲ</t>
  </si>
  <si>
    <t>ﾎﾝｳﾆ</t>
  </si>
  <si>
    <t>ｵｵﾊﾞﾌﾝｳﾆ</t>
  </si>
  <si>
    <t>ｶﾚｲ</t>
  </si>
  <si>
    <t>ﾒｼﾞﾛｻﾞﾒ</t>
  </si>
  <si>
    <t>ﾄﾞﾁｻﾞﾒ</t>
  </si>
  <si>
    <t>ｶｻｺﾞ</t>
  </si>
  <si>
    <t>Pseudogobio esocinus</t>
  </si>
  <si>
    <t>ｶﾏﾂｶ</t>
  </si>
  <si>
    <t>ｽｲﾚﾝ</t>
  </si>
  <si>
    <t>Nuphar japonicum</t>
  </si>
  <si>
    <t>ｺｳﾎﾈ</t>
  </si>
  <si>
    <t>ﾂｶﾞﾙｳﾆ</t>
  </si>
  <si>
    <t>ﾋﾊﾞﾀﾏ</t>
  </si>
  <si>
    <t>ﾎﾝﾀﾞﾜﾗ</t>
  </si>
  <si>
    <t>ｺﾝﾌﾞ</t>
  </si>
  <si>
    <t xml:space="preserve">Zeus faber </t>
  </si>
  <si>
    <t>ｱｻﾘ(貝殻)</t>
  </si>
  <si>
    <t>ｱｻﾘ(軟体部)</t>
  </si>
  <si>
    <t>ﾏｶﾞｷ(軟体部)</t>
  </si>
  <si>
    <t>ﾏｶﾞｷ(貝殻)</t>
  </si>
  <si>
    <t>緑藻植物</t>
  </si>
  <si>
    <t>ｱｵｻ藻</t>
  </si>
  <si>
    <t>軟甲</t>
  </si>
  <si>
    <t>十脚</t>
  </si>
  <si>
    <t>ﾜﾀﾘｶﾞﾆ</t>
  </si>
  <si>
    <t>胃内容物(ｴﾋﾞ類)</t>
  </si>
  <si>
    <t>相馬市沖</t>
  </si>
  <si>
    <t>CPOM(ﾘﾀｰ)</t>
  </si>
  <si>
    <t>採取重量
(kg-wet)</t>
  </si>
  <si>
    <t>放射性セシウム(Bq/kg-wet)</t>
  </si>
  <si>
    <t>Sr-90
(Bq/kg-wet)</t>
  </si>
  <si>
    <t>A-1
(阿武隈川)</t>
  </si>
  <si>
    <t>ｱﾒﾘｶﾅﾏｽﾞ</t>
  </si>
  <si>
    <t>Ictalurus punctatus</t>
  </si>
  <si>
    <t>成体</t>
  </si>
  <si>
    <t>胃内容物</t>
  </si>
  <si>
    <t>成長段階</t>
  </si>
  <si>
    <t>成魚</t>
  </si>
  <si>
    <t>未成魚</t>
  </si>
  <si>
    <t>成魚/未成魚</t>
  </si>
  <si>
    <t>成体/未成体</t>
  </si>
  <si>
    <t>ｴﾋﾞ類、小型魚類</t>
  </si>
  <si>
    <t>小型魚類</t>
  </si>
  <si>
    <t>ﾜｶｻｷﾞ、小型魚類</t>
  </si>
  <si>
    <t>内容物有り(詳細は不明)</t>
  </si>
  <si>
    <t>ｼﾞﾝﾄﾞｳｲｶ類、ｶﾆ類、ﾔﾄﾞｶﾘ類</t>
  </si>
  <si>
    <t>ｶﾆ類</t>
  </si>
  <si>
    <t>ｼﾞﾝﾄﾞｳｲｶ類、小型魚類</t>
  </si>
  <si>
    <t>ｶﾆ類、ｺﾞｶｲ類</t>
  </si>
  <si>
    <t>ｶﾆ類、小型魚類</t>
  </si>
  <si>
    <t>ｶﾆ類、ﾕﾑｼ類</t>
  </si>
  <si>
    <t>ｶﾆ類、ｴﾋﾞ類</t>
  </si>
  <si>
    <t>幼魚</t>
  </si>
  <si>
    <t>ｴﾋﾞ類</t>
  </si>
  <si>
    <t>ｴﾋﾞ類、ｺﾞｶｲ類</t>
  </si>
  <si>
    <t>小型魚類、ｺﾞｶｲ類</t>
  </si>
  <si>
    <t>H-1</t>
  </si>
  <si>
    <t>新田川</t>
  </si>
  <si>
    <t>－</t>
  </si>
  <si>
    <t>－</t>
  </si>
  <si>
    <t>ｶｴﾙ類(ｵﾀﾏｼﾞｬｸｼ)</t>
  </si>
  <si>
    <t>－</t>
  </si>
  <si>
    <t>ﾔﾏｱｶｶﾞｴﾙ(ｵﾀﾏｼﾞｬｸｼ)</t>
  </si>
  <si>
    <t>ｽｽﾞｷ</t>
  </si>
  <si>
    <t>ﾀｲ</t>
  </si>
  <si>
    <t xml:space="preserve">Evynnis japonica </t>
  </si>
  <si>
    <t>ﾁﾀﾞｲ</t>
  </si>
  <si>
    <t>－</t>
  </si>
  <si>
    <t>ﾎｳﾎﾞｳ</t>
  </si>
  <si>
    <t>－</t>
  </si>
  <si>
    <t>ｱｶﾓｸ</t>
  </si>
  <si>
    <t>－</t>
  </si>
  <si>
    <t>ｱﾗﾒ</t>
  </si>
  <si>
    <t>ﾎﾞﾗ</t>
  </si>
  <si>
    <t>Mugil cephalus</t>
  </si>
  <si>
    <t>ﾊｾﾞ</t>
  </si>
  <si>
    <t>Acanthogobius flavimanus</t>
  </si>
  <si>
    <t>ﾏﾊｾﾞ</t>
  </si>
  <si>
    <t>Acanthogobius lactipes</t>
  </si>
  <si>
    <t>ｱｼｼﾛﾊｾﾞ</t>
  </si>
  <si>
    <t>ﾆｼｷｷﾞﾝﾎﾟ</t>
  </si>
  <si>
    <t>Pholis nebulosa</t>
  </si>
  <si>
    <t>ｷﾞﾝﾎﾟ</t>
  </si>
  <si>
    <t>ｲﾜｶﾞﾆ</t>
  </si>
  <si>
    <t>Eriocheir japonica</t>
  </si>
  <si>
    <t>ﾓｸｽﾞｶﾞﾆ</t>
  </si>
  <si>
    <t xml:space="preserve">Hemigrapsus penicillatus </t>
  </si>
  <si>
    <t>ｹﾌｻｲｿｶﾞﾆ</t>
  </si>
  <si>
    <t>ﾃﾅｶﾞｴﾋﾞ</t>
  </si>
  <si>
    <t>ｱﾐ</t>
  </si>
  <si>
    <t>ｳｸﾞｲｽｶﾞｲ</t>
  </si>
  <si>
    <t>ｲﾀﾎﾞｶﾞｷ</t>
  </si>
  <si>
    <t>Crassostrea gigas</t>
  </si>
  <si>
    <t>ﾏﾙｽﾀﾞﾚｶﾞｲ</t>
  </si>
  <si>
    <t>Ruditapes philippinarum</t>
  </si>
  <si>
    <t>ｲﾊﾞﾗﾓ</t>
  </si>
  <si>
    <t>ｱﾏﾓ</t>
  </si>
  <si>
    <t>Zostera marina</t>
  </si>
  <si>
    <t>ﾋﾋﾞﾐﾄﾞﾛ</t>
  </si>
  <si>
    <t>ﾋﾄｴｸﾞｻ</t>
  </si>
  <si>
    <t>Monostroma nitidum</t>
  </si>
  <si>
    <t>－</t>
  </si>
  <si>
    <t>ｱｵｻ</t>
  </si>
  <si>
    <t>Ulva pertusa</t>
  </si>
  <si>
    <t>ｱﾅｱｵｻ</t>
  </si>
  <si>
    <t>ｲｼｶﾞﾚｲ</t>
  </si>
  <si>
    <t>ﾆﾍﾞ</t>
  </si>
  <si>
    <t>Pennahia argentata</t>
  </si>
  <si>
    <t>ｼﾛｸﾞﾁ</t>
  </si>
  <si>
    <t>ﾜﾀﾘｶﾞﾆ</t>
  </si>
  <si>
    <t xml:space="preserve">Portunus trituberculatus </t>
  </si>
  <si>
    <t>ｶﾞｻﾞﾐ</t>
  </si>
  <si>
    <t xml:space="preserve">Ovalipes punctatus </t>
  </si>
  <si>
    <t>ﾋﾗﾂﾒｶﾞﾆ</t>
  </si>
  <si>
    <t>ｱﾒﾘｶﾅﾏｽﾞ</t>
  </si>
  <si>
    <t>新田川</t>
  </si>
  <si>
    <t>真野川</t>
  </si>
  <si>
    <t>pH</t>
  </si>
  <si>
    <t>BOD</t>
  </si>
  <si>
    <t>COD</t>
  </si>
  <si>
    <t>DO</t>
  </si>
  <si>
    <t>電気伝導率</t>
  </si>
  <si>
    <t>塩分</t>
  </si>
  <si>
    <t>TOC</t>
  </si>
  <si>
    <t>SS</t>
  </si>
  <si>
    <t>濁度</t>
  </si>
  <si>
    <t>（mg/L）</t>
  </si>
  <si>
    <t>（mS/m）</t>
  </si>
  <si>
    <t>（度）</t>
  </si>
  <si>
    <t>A-1</t>
  </si>
  <si>
    <t>&lt;0.5</t>
  </si>
  <si>
    <t>真野川</t>
  </si>
  <si>
    <t>C-1</t>
  </si>
  <si>
    <t>&lt;0.5</t>
  </si>
  <si>
    <t>C-2</t>
  </si>
  <si>
    <t>C-3</t>
  </si>
  <si>
    <t>太田川</t>
  </si>
  <si>
    <t>J-1</t>
  </si>
  <si>
    <t>J-2</t>
  </si>
  <si>
    <t>J-3</t>
  </si>
  <si>
    <t>J-4</t>
  </si>
  <si>
    <t>J-5</t>
  </si>
  <si>
    <t>J-6</t>
  </si>
  <si>
    <t>宇多川</t>
  </si>
  <si>
    <t>K-1</t>
  </si>
  <si>
    <t>K-2</t>
  </si>
  <si>
    <t>K-3</t>
  </si>
  <si>
    <t>K-4</t>
  </si>
  <si>
    <t>K-5</t>
  </si>
  <si>
    <t>K-6</t>
  </si>
  <si>
    <t>D-1</t>
  </si>
  <si>
    <t>&lt;1</t>
  </si>
  <si>
    <t>E-1(表層）</t>
  </si>
  <si>
    <t>G-1</t>
  </si>
  <si>
    <t>&lt;1</t>
  </si>
  <si>
    <t>I-1</t>
  </si>
  <si>
    <t>I-2(表層）</t>
  </si>
  <si>
    <t>IL</t>
  </si>
  <si>
    <t>土粒子の密度</t>
  </si>
  <si>
    <t>粒度組成</t>
  </si>
  <si>
    <t>礫</t>
  </si>
  <si>
    <t>粗砂</t>
  </si>
  <si>
    <t>中砂</t>
  </si>
  <si>
    <t>細砂</t>
  </si>
  <si>
    <t>粘土</t>
  </si>
  <si>
    <t>中央粒径</t>
  </si>
  <si>
    <t>最大粒径</t>
  </si>
  <si>
    <t>(0.005mm未満)</t>
  </si>
  <si>
    <t>&lt;1</t>
  </si>
  <si>
    <t>E-1</t>
  </si>
  <si>
    <t>E-2</t>
  </si>
  <si>
    <t>pH</t>
  </si>
  <si>
    <t>酸化還元電位</t>
  </si>
  <si>
    <t>含水率</t>
  </si>
  <si>
    <t>TOC</t>
  </si>
  <si>
    <t>シルト</t>
  </si>
  <si>
    <r>
      <t>E</t>
    </r>
    <r>
      <rPr>
        <vertAlign val="subscript"/>
        <sz val="10"/>
        <rFont val="ＭＳ 明朝"/>
        <family val="1"/>
      </rPr>
      <t>N.H.E</t>
    </r>
  </si>
  <si>
    <t>(2～75mm)</t>
  </si>
  <si>
    <t>(0.85～2mm)</t>
  </si>
  <si>
    <t>(0.25～0.85mm)</t>
  </si>
  <si>
    <t>(0.075～0.25mm)</t>
  </si>
  <si>
    <t>(0.005～0.075mm)</t>
  </si>
  <si>
    <t>（mV）</t>
  </si>
  <si>
    <t>（％）</t>
  </si>
  <si>
    <t>mg/g,dry</t>
  </si>
  <si>
    <r>
      <t>（g/cm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</si>
  <si>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（mm）</t>
  </si>
  <si>
    <t>&lt;1</t>
  </si>
  <si>
    <t>F-1</t>
  </si>
  <si>
    <t>F-2</t>
  </si>
  <si>
    <t>G-2</t>
  </si>
  <si>
    <t>&lt;1</t>
  </si>
  <si>
    <t>I-2</t>
  </si>
  <si>
    <t>I-3</t>
  </si>
  <si>
    <t>H24年度春季調査</t>
  </si>
  <si>
    <t>ND(&lt;0.17)</t>
  </si>
  <si>
    <t>ND(&lt;0.19)</t>
  </si>
  <si>
    <t>ND(&lt;0.22)</t>
  </si>
  <si>
    <t>A-1(表層)</t>
  </si>
  <si>
    <t>B-2</t>
  </si>
  <si>
    <t>緯度</t>
  </si>
  <si>
    <t>経度</t>
  </si>
  <si>
    <t>Sr-90</t>
  </si>
  <si>
    <t>Cs-134</t>
  </si>
  <si>
    <t>Cs-137</t>
  </si>
  <si>
    <t>(Bq/kg-dry)</t>
  </si>
  <si>
    <t>Sr-90</t>
  </si>
  <si>
    <t>放射性物質</t>
  </si>
  <si>
    <t>(Bq/L)</t>
  </si>
  <si>
    <t>B-2</t>
  </si>
  <si>
    <t>C-1</t>
  </si>
  <si>
    <t>C-3</t>
  </si>
  <si>
    <t>D-1</t>
  </si>
  <si>
    <t>D-2</t>
  </si>
  <si>
    <t>F-3(表層）</t>
  </si>
  <si>
    <t>G-1(表層）</t>
  </si>
  <si>
    <t>J-2</t>
  </si>
  <si>
    <t>J-3</t>
  </si>
  <si>
    <t>K-2(表層）</t>
  </si>
  <si>
    <t>秋元湖</t>
  </si>
  <si>
    <t>D-2</t>
  </si>
  <si>
    <t>D-3</t>
  </si>
  <si>
    <t>F-3</t>
  </si>
  <si>
    <t>E-3</t>
  </si>
  <si>
    <t>K-2</t>
  </si>
  <si>
    <t>K-3</t>
  </si>
  <si>
    <t>A-2
(原瀬川)</t>
  </si>
  <si>
    <t>B-3
(摺上川)</t>
  </si>
  <si>
    <t>B-2
(阿武隈川)</t>
  </si>
  <si>
    <t>C-1
C-2</t>
  </si>
  <si>
    <t>D-1
D-2</t>
  </si>
  <si>
    <t>E-4</t>
  </si>
  <si>
    <t>E-1
E-2
E-3</t>
  </si>
  <si>
    <t>F-1
F-2
F-3</t>
  </si>
  <si>
    <t>G-1
G-2
(北岸)</t>
  </si>
  <si>
    <t>H-1
(南岸)</t>
  </si>
  <si>
    <t>I-1
I-2
I-3
(久之浜)</t>
  </si>
  <si>
    <t>I-4
(久之浜)</t>
  </si>
  <si>
    <t>J-1
J-2
J-3
(松川浦)</t>
  </si>
  <si>
    <t>○水質結果一覧</t>
  </si>
  <si>
    <t>阿武隈川河口沖</t>
  </si>
  <si>
    <t>K-1
K-2
K-3
(亘理町沖)</t>
  </si>
  <si>
    <t>はやま湖
（真野ダム）</t>
  </si>
  <si>
    <t>いわき市沖
（久之浜）</t>
  </si>
  <si>
    <t>相馬市沖
（松川浦）</t>
  </si>
  <si>
    <t>阿武隈川河口沖
（亘理町沖）</t>
  </si>
  <si>
    <t>はやま湖（真野ダム）</t>
  </si>
  <si>
    <t>相馬市沖
（松川浦）</t>
  </si>
  <si>
    <t>D-4</t>
  </si>
  <si>
    <t xml:space="preserve">Palaemon paucidens </t>
  </si>
  <si>
    <t>ｽｼﾞｴﾋﾞ</t>
  </si>
  <si>
    <t>○底質結果一覧</t>
  </si>
  <si>
    <t>○水生生物結果一覧</t>
  </si>
  <si>
    <t>B-1</t>
  </si>
  <si>
    <t>ｲﾜﾅ</t>
  </si>
  <si>
    <t>ｳｸﾞｲ属</t>
  </si>
  <si>
    <t>Tribolodon sp.</t>
  </si>
  <si>
    <t>ｱﾐ科</t>
  </si>
  <si>
    <t>E-1(底層）</t>
  </si>
  <si>
    <t>F-3(底層）</t>
  </si>
  <si>
    <t>G-1(底層）</t>
  </si>
  <si>
    <t>I-2(底層）</t>
  </si>
  <si>
    <t>K-2(底層）</t>
  </si>
  <si>
    <t>ﾎｼﾐﾄﾞﾛ</t>
  </si>
  <si>
    <t>Spirogyra sp.</t>
  </si>
  <si>
    <t>ﾋｹﾞﾅｶﾞｶﾜﾄﾋﾞｹﾗ</t>
  </si>
  <si>
    <t>ｲﾜﾅ</t>
  </si>
  <si>
    <t>Salvelinus leucomaenis</t>
  </si>
  <si>
    <t>Haliotis discus</t>
  </si>
  <si>
    <t>ｱﾜﾋﾞ(貝殻)</t>
  </si>
  <si>
    <t>ｱﾜﾋﾞ(軟体部)</t>
  </si>
  <si>
    <t>Mysidae</t>
  </si>
  <si>
    <t>ｶﾚｲ科</t>
  </si>
  <si>
    <t>Pleuronectidae</t>
  </si>
  <si>
    <t>ｲﾜﾅ</t>
  </si>
  <si>
    <t>幼体</t>
  </si>
  <si>
    <t>成体</t>
  </si>
  <si>
    <t>ﾄﾋﾞｹﾗ</t>
  </si>
  <si>
    <t>－</t>
  </si>
  <si>
    <t>ｳｸﾞｲ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</si>
</sst>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.00_ "/>
    <numFmt numFmtId="179" formatCode="#,##0.0_ "/>
    <numFmt numFmtId="180" formatCode="#,##0.000_ "/>
    <numFmt numFmtId="181" formatCode="0.00_ "/>
    <numFmt numFmtId="182" formatCode="0.0_ "/>
    <numFmt numFmtId="183" formatCode="0_ "/>
    <numFmt numFmtId="184" formatCode="0.000_ "/>
    <numFmt numFmtId="185" formatCode="0.00_);[Red]\(0.00\)"/>
    <numFmt numFmtId="186" formatCode="0.0_);[Red]\(0.0\)"/>
    <numFmt numFmtId="187" formatCode="#,##0_);[Red]\(#,##0\)"/>
    <numFmt numFmtId="188" formatCode="#,##0.00_);[Red]\(#,##0.00\)"/>
    <numFmt numFmtId="189" formatCode="0.000_);[Red]\(0.000\)"/>
    <numFmt numFmtId="190" formatCode="0.0000_);[Red]\(0.0000\)"/>
    <numFmt numFmtId="191" formatCode="0_);[Red]\(0\)"/>
    <numFmt numFmtId="192" formatCode="#,##0.0000_ "/>
    <numFmt numFmtId="193" formatCode="#,##0.0_);[Red]\(#,##0.0\)"/>
    <numFmt numFmtId="194" formatCode="#,##0.000_);[Red]\(#,##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_ "/>
    <numFmt numFmtId="200" formatCode="m/d"/>
    <numFmt numFmtId="201" formatCode="m/d;@"/>
    <numFmt numFmtId="202" formatCode="0;_耄"/>
    <numFmt numFmtId="203" formatCode="0;_怄"/>
    <numFmt numFmtId="204" formatCode="0.0;_怄"/>
    <numFmt numFmtId="205" formatCode="0.00;_怄"/>
    <numFmt numFmtId="206" formatCode="0.0;_䐀"/>
    <numFmt numFmtId="207" formatCode="0.0;_ࠀ"/>
    <numFmt numFmtId="208" formatCode="0.0"/>
    <numFmt numFmtId="209" formatCode="0.000"/>
    <numFmt numFmtId="210" formatCode="hh:mm\ AM/PM"/>
    <numFmt numFmtId="211" formatCode="0.0%"/>
    <numFmt numFmtId="212" formatCode="m&quot;月&quot;d&quot;日&quot;;@"/>
    <numFmt numFmtId="213" formatCode="0.000000"/>
    <numFmt numFmtId="214" formatCode="\&lt;0.0"/>
    <numFmt numFmtId="215" formatCode="\&lt;0"/>
    <numFmt numFmtId="216" formatCode="yyyy&quot;年&quot;m&quot;月&quot;d&quot;日&quot;;@"/>
    <numFmt numFmtId="217" formatCode="[$-F800]dddd\,\ mmmm\ dd\,\ yyyy"/>
    <numFmt numFmtId="218" formatCode="mmm\-yyyy"/>
    <numFmt numFmtId="219" formatCode="0.00000_ "/>
    <numFmt numFmtId="220" formatCode="[&lt;=999]0.000;[&lt;=9999]000\-00;000\-0000"/>
    <numFmt numFmtId="221" formatCode="[&lt;=999]0.0;[&lt;=9999]000\-00;000\-0000"/>
    <numFmt numFmtId="222" formatCode="[&lt;=999]00.0;[&lt;=9999]000\-00;000\-0000"/>
    <numFmt numFmtId="223" formatCode="0.0000"/>
    <numFmt numFmtId="224" formatCode="m/d\ h:mm"/>
    <numFmt numFmtId="225" formatCode="#,##0.0000_);[Red]\(#,##0.0000\)"/>
    <numFmt numFmtId="226" formatCode="#,##0.00000_ "/>
    <numFmt numFmtId="227" formatCode="0.00000_);[Red]\(0.00000\)"/>
    <numFmt numFmtId="228" formatCode="0.000000_ 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0"/>
      <name val="ＭＳ 明朝"/>
      <family val="1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187" fontId="1" fillId="0" borderId="10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/>
    </xf>
    <xf numFmtId="185" fontId="1" fillId="0" borderId="16" xfId="0" applyNumberFormat="1" applyFont="1" applyBorder="1" applyAlignment="1">
      <alignment vertical="center"/>
    </xf>
    <xf numFmtId="189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>
      <alignment vertical="center"/>
    </xf>
    <xf numFmtId="189" fontId="1" fillId="0" borderId="15" xfId="0" applyNumberFormat="1" applyFont="1" applyBorder="1" applyAlignment="1">
      <alignment vertical="center"/>
    </xf>
    <xf numFmtId="185" fontId="1" fillId="0" borderId="14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87" fontId="1" fillId="0" borderId="10" xfId="0" applyNumberFormat="1" applyFont="1" applyFill="1" applyBorder="1" applyAlignment="1">
      <alignment vertical="center"/>
    </xf>
    <xf numFmtId="187" fontId="1" fillId="0" borderId="16" xfId="0" applyNumberFormat="1" applyFont="1" applyBorder="1" applyAlignment="1">
      <alignment vertical="center"/>
    </xf>
    <xf numFmtId="187" fontId="1" fillId="0" borderId="10" xfId="0" applyNumberFormat="1" applyFont="1" applyBorder="1" applyAlignment="1">
      <alignment vertical="center"/>
    </xf>
    <xf numFmtId="187" fontId="1" fillId="0" borderId="15" xfId="0" applyNumberFormat="1" applyFont="1" applyBorder="1" applyAlignment="1">
      <alignment vertical="center"/>
    </xf>
    <xf numFmtId="187" fontId="1" fillId="0" borderId="14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187" fontId="1" fillId="34" borderId="16" xfId="0" applyNumberFormat="1" applyFont="1" applyFill="1" applyBorder="1" applyAlignment="1">
      <alignment vertical="center"/>
    </xf>
    <xf numFmtId="185" fontId="1" fillId="34" borderId="16" xfId="0" applyNumberFormat="1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187" fontId="1" fillId="34" borderId="10" xfId="0" applyNumberFormat="1" applyFont="1" applyFill="1" applyBorder="1" applyAlignment="1">
      <alignment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vertical="center"/>
    </xf>
    <xf numFmtId="0" fontId="1" fillId="35" borderId="22" xfId="0" applyFont="1" applyFill="1" applyBorder="1" applyAlignment="1">
      <alignment vertical="center"/>
    </xf>
    <xf numFmtId="0" fontId="1" fillId="35" borderId="23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87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shrinkToFit="1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187" fontId="1" fillId="33" borderId="15" xfId="0" applyNumberFormat="1" applyFont="1" applyFill="1" applyBorder="1" applyAlignment="1">
      <alignment horizontal="center" vertical="center"/>
    </xf>
    <xf numFmtId="185" fontId="1" fillId="33" borderId="15" xfId="0" applyNumberFormat="1" applyFont="1" applyFill="1" applyBorder="1" applyAlignment="1">
      <alignment vertical="center"/>
    </xf>
    <xf numFmtId="187" fontId="1" fillId="33" borderId="15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vertical="center"/>
    </xf>
    <xf numFmtId="189" fontId="1" fillId="33" borderId="15" xfId="0" applyNumberFormat="1" applyFont="1" applyFill="1" applyBorder="1" applyAlignment="1">
      <alignment vertical="center"/>
    </xf>
    <xf numFmtId="186" fontId="1" fillId="0" borderId="10" xfId="0" applyNumberFormat="1" applyFont="1" applyBorder="1" applyAlignment="1">
      <alignment vertical="center"/>
    </xf>
    <xf numFmtId="186" fontId="1" fillId="0" borderId="16" xfId="0" applyNumberFormat="1" applyFont="1" applyBorder="1" applyAlignment="1">
      <alignment vertical="center"/>
    </xf>
    <xf numFmtId="186" fontId="1" fillId="0" borderId="10" xfId="0" applyNumberFormat="1" applyFont="1" applyFill="1" applyBorder="1" applyAlignment="1">
      <alignment vertical="center"/>
    </xf>
    <xf numFmtId="186" fontId="1" fillId="0" borderId="15" xfId="0" applyNumberFormat="1" applyFont="1" applyBorder="1" applyAlignment="1">
      <alignment vertical="center"/>
    </xf>
    <xf numFmtId="187" fontId="1" fillId="33" borderId="10" xfId="0" applyNumberFormat="1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36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6" borderId="19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35" borderId="36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textRotation="255"/>
    </xf>
    <xf numFmtId="187" fontId="1" fillId="0" borderId="15" xfId="0" applyNumberFormat="1" applyFont="1" applyFill="1" applyBorder="1" applyAlignment="1">
      <alignment horizontal="center" vertical="center"/>
    </xf>
    <xf numFmtId="187" fontId="1" fillId="36" borderId="10" xfId="0" applyNumberFormat="1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87" fontId="1" fillId="0" borderId="36" xfId="0" applyNumberFormat="1" applyFont="1" applyBorder="1" applyAlignment="1">
      <alignment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vertical="center"/>
    </xf>
    <xf numFmtId="187" fontId="1" fillId="0" borderId="34" xfId="0" applyNumberFormat="1" applyFont="1" applyBorder="1" applyAlignment="1">
      <alignment vertical="center"/>
    </xf>
    <xf numFmtId="187" fontId="1" fillId="36" borderId="31" xfId="0" applyNumberFormat="1" applyFont="1" applyFill="1" applyBorder="1" applyAlignment="1">
      <alignment vertical="center"/>
    </xf>
    <xf numFmtId="187" fontId="1" fillId="0" borderId="19" xfId="0" applyNumberFormat="1" applyFont="1" applyBorder="1" applyAlignment="1">
      <alignment vertical="center"/>
    </xf>
    <xf numFmtId="187" fontId="1" fillId="33" borderId="19" xfId="0" applyNumberFormat="1" applyFont="1" applyFill="1" applyBorder="1" applyAlignment="1">
      <alignment vertical="center"/>
    </xf>
    <xf numFmtId="187" fontId="1" fillId="36" borderId="19" xfId="0" applyNumberFormat="1" applyFont="1" applyFill="1" applyBorder="1" applyAlignment="1">
      <alignment vertical="center"/>
    </xf>
    <xf numFmtId="186" fontId="1" fillId="0" borderId="36" xfId="0" applyNumberFormat="1" applyFont="1" applyBorder="1" applyAlignment="1">
      <alignment vertical="center"/>
    </xf>
    <xf numFmtId="185" fontId="1" fillId="33" borderId="10" xfId="0" applyNumberFormat="1" applyFont="1" applyFill="1" applyBorder="1" applyAlignment="1">
      <alignment vertical="center"/>
    </xf>
    <xf numFmtId="186" fontId="1" fillId="36" borderId="10" xfId="0" applyNumberFormat="1" applyFont="1" applyFill="1" applyBorder="1" applyAlignment="1">
      <alignment vertical="center"/>
    </xf>
    <xf numFmtId="186" fontId="1" fillId="0" borderId="15" xfId="0" applyNumberFormat="1" applyFont="1" applyFill="1" applyBorder="1" applyAlignment="1">
      <alignment vertical="center"/>
    </xf>
    <xf numFmtId="187" fontId="1" fillId="36" borderId="15" xfId="0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vertical="center"/>
    </xf>
    <xf numFmtId="0" fontId="1" fillId="35" borderId="25" xfId="0" applyFont="1" applyFill="1" applyBorder="1" applyAlignment="1">
      <alignment vertical="center"/>
    </xf>
    <xf numFmtId="0" fontId="1" fillId="35" borderId="32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34" xfId="0" applyFont="1" applyFill="1" applyBorder="1" applyAlignment="1">
      <alignment vertical="center"/>
    </xf>
    <xf numFmtId="0" fontId="1" fillId="35" borderId="37" xfId="0" applyFont="1" applyFill="1" applyBorder="1" applyAlignment="1">
      <alignment vertical="center"/>
    </xf>
    <xf numFmtId="0" fontId="1" fillId="35" borderId="38" xfId="0" applyFont="1" applyFill="1" applyBorder="1" applyAlignment="1">
      <alignment vertical="center"/>
    </xf>
    <xf numFmtId="0" fontId="1" fillId="35" borderId="39" xfId="0" applyFont="1" applyFill="1" applyBorder="1" applyAlignment="1">
      <alignment vertical="center"/>
    </xf>
    <xf numFmtId="0" fontId="1" fillId="35" borderId="40" xfId="0" applyFont="1" applyFill="1" applyBorder="1" applyAlignment="1">
      <alignment vertical="center"/>
    </xf>
    <xf numFmtId="0" fontId="3" fillId="35" borderId="40" xfId="0" applyFont="1" applyFill="1" applyBorder="1" applyAlignment="1">
      <alignment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7" fontId="1" fillId="36" borderId="16" xfId="0" applyNumberFormat="1" applyFont="1" applyFill="1" applyBorder="1" applyAlignment="1">
      <alignment vertical="center"/>
    </xf>
    <xf numFmtId="0" fontId="1" fillId="33" borderId="28" xfId="0" applyFont="1" applyFill="1" applyBorder="1" applyAlignment="1">
      <alignment vertical="center" shrinkToFit="1"/>
    </xf>
    <xf numFmtId="0" fontId="1" fillId="33" borderId="21" xfId="0" applyFont="1" applyFill="1" applyBorder="1" applyAlignment="1">
      <alignment vertical="center" shrinkToFit="1"/>
    </xf>
    <xf numFmtId="187" fontId="1" fillId="34" borderId="10" xfId="0" applyNumberFormat="1" applyFont="1" applyFill="1" applyBorder="1" applyAlignment="1">
      <alignment horizontal="center" vertical="center"/>
    </xf>
    <xf numFmtId="186" fontId="1" fillId="33" borderId="15" xfId="0" applyNumberFormat="1" applyFont="1" applyFill="1" applyBorder="1" applyAlignment="1">
      <alignment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86" fontId="1" fillId="0" borderId="16" xfId="0" applyNumberFormat="1" applyFont="1" applyFill="1" applyBorder="1" applyAlignment="1">
      <alignment vertical="center"/>
    </xf>
    <xf numFmtId="0" fontId="1" fillId="33" borderId="41" xfId="0" applyFont="1" applyFill="1" applyBorder="1" applyAlignment="1">
      <alignment vertical="center"/>
    </xf>
    <xf numFmtId="0" fontId="1" fillId="33" borderId="42" xfId="0" applyFont="1" applyFill="1" applyBorder="1" applyAlignment="1">
      <alignment vertical="center"/>
    </xf>
    <xf numFmtId="187" fontId="1" fillId="33" borderId="42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33" borderId="43" xfId="0" applyFont="1" applyFill="1" applyBorder="1" applyAlignment="1">
      <alignment vertical="center" shrinkToFit="1"/>
    </xf>
    <xf numFmtId="187" fontId="1" fillId="33" borderId="42" xfId="0" applyNumberFormat="1" applyFont="1" applyFill="1" applyBorder="1" applyAlignment="1">
      <alignment horizontal="center" vertical="center"/>
    </xf>
    <xf numFmtId="185" fontId="1" fillId="33" borderId="42" xfId="0" applyNumberFormat="1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185" fontId="1" fillId="0" borderId="36" xfId="0" applyNumberFormat="1" applyFont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186" fontId="1" fillId="33" borderId="10" xfId="0" applyNumberFormat="1" applyFont="1" applyFill="1" applyBorder="1" applyAlignment="1">
      <alignment vertical="center"/>
    </xf>
    <xf numFmtId="187" fontId="1" fillId="0" borderId="36" xfId="0" applyNumberFormat="1" applyFont="1" applyBorder="1" applyAlignment="1">
      <alignment horizontal="center" vertical="center"/>
    </xf>
    <xf numFmtId="0" fontId="1" fillId="33" borderId="22" xfId="0" applyFont="1" applyFill="1" applyBorder="1" applyAlignment="1">
      <alignment vertical="center" shrinkToFit="1"/>
    </xf>
    <xf numFmtId="0" fontId="1" fillId="0" borderId="45" xfId="0" applyNumberFormat="1" applyFont="1" applyBorder="1" applyAlignment="1">
      <alignment horizontal="center" vertical="center"/>
    </xf>
    <xf numFmtId="187" fontId="1" fillId="34" borderId="46" xfId="0" applyNumberFormat="1" applyFont="1" applyFill="1" applyBorder="1" applyAlignment="1">
      <alignment vertical="center"/>
    </xf>
    <xf numFmtId="187" fontId="1" fillId="34" borderId="47" xfId="0" applyNumberFormat="1" applyFont="1" applyFill="1" applyBorder="1" applyAlignment="1">
      <alignment vertical="center"/>
    </xf>
    <xf numFmtId="187" fontId="1" fillId="0" borderId="47" xfId="0" applyNumberFormat="1" applyFont="1" applyFill="1" applyBorder="1" applyAlignment="1">
      <alignment vertical="center"/>
    </xf>
    <xf numFmtId="187" fontId="1" fillId="0" borderId="47" xfId="0" applyNumberFormat="1" applyFont="1" applyBorder="1" applyAlignment="1">
      <alignment vertical="center"/>
    </xf>
    <xf numFmtId="187" fontId="1" fillId="33" borderId="35" xfId="0" applyNumberFormat="1" applyFont="1" applyFill="1" applyBorder="1" applyAlignment="1">
      <alignment vertical="center"/>
    </xf>
    <xf numFmtId="187" fontId="1" fillId="0" borderId="46" xfId="0" applyNumberFormat="1" applyFont="1" applyBorder="1" applyAlignment="1">
      <alignment vertical="center"/>
    </xf>
    <xf numFmtId="187" fontId="1" fillId="0" borderId="35" xfId="0" applyNumberFormat="1" applyFont="1" applyBorder="1" applyAlignment="1">
      <alignment vertical="center"/>
    </xf>
    <xf numFmtId="187" fontId="1" fillId="34" borderId="26" xfId="0" applyNumberFormat="1" applyFont="1" applyFill="1" applyBorder="1" applyAlignment="1">
      <alignment vertical="center"/>
    </xf>
    <xf numFmtId="187" fontId="1" fillId="34" borderId="23" xfId="0" applyNumberFormat="1" applyFont="1" applyFill="1" applyBorder="1" applyAlignment="1">
      <alignment vertical="center"/>
    </xf>
    <xf numFmtId="187" fontId="1" fillId="0" borderId="23" xfId="0" applyNumberFormat="1" applyFont="1" applyFill="1" applyBorder="1" applyAlignment="1">
      <alignment vertical="center"/>
    </xf>
    <xf numFmtId="187" fontId="1" fillId="0" borderId="23" xfId="0" applyNumberFormat="1" applyFont="1" applyBorder="1" applyAlignment="1">
      <alignment vertical="center"/>
    </xf>
    <xf numFmtId="187" fontId="1" fillId="33" borderId="29" xfId="0" applyNumberFormat="1" applyFont="1" applyFill="1" applyBorder="1" applyAlignment="1">
      <alignment vertical="center"/>
    </xf>
    <xf numFmtId="187" fontId="1" fillId="0" borderId="26" xfId="0" applyNumberFormat="1" applyFont="1" applyBorder="1" applyAlignment="1">
      <alignment vertical="center"/>
    </xf>
    <xf numFmtId="187" fontId="1" fillId="0" borderId="29" xfId="0" applyNumberFormat="1" applyFont="1" applyBorder="1" applyAlignment="1">
      <alignment vertical="center"/>
    </xf>
    <xf numFmtId="187" fontId="1" fillId="33" borderId="47" xfId="0" applyNumberFormat="1" applyFont="1" applyFill="1" applyBorder="1" applyAlignment="1">
      <alignment vertical="center"/>
    </xf>
    <xf numFmtId="187" fontId="1" fillId="36" borderId="35" xfId="0" applyNumberFormat="1" applyFont="1" applyFill="1" applyBorder="1" applyAlignment="1">
      <alignment vertical="center"/>
    </xf>
    <xf numFmtId="187" fontId="1" fillId="0" borderId="48" xfId="0" applyNumberFormat="1" applyFont="1" applyBorder="1" applyAlignment="1">
      <alignment vertical="center"/>
    </xf>
    <xf numFmtId="187" fontId="1" fillId="36" borderId="47" xfId="0" applyNumberFormat="1" applyFont="1" applyFill="1" applyBorder="1" applyAlignment="1">
      <alignment vertical="center"/>
    </xf>
    <xf numFmtId="187" fontId="1" fillId="0" borderId="35" xfId="0" applyNumberFormat="1" applyFont="1" applyFill="1" applyBorder="1" applyAlignment="1">
      <alignment vertical="center"/>
    </xf>
    <xf numFmtId="187" fontId="1" fillId="33" borderId="23" xfId="0" applyNumberFormat="1" applyFont="1" applyFill="1" applyBorder="1" applyAlignment="1">
      <alignment vertical="center"/>
    </xf>
    <xf numFmtId="187" fontId="1" fillId="36" borderId="29" xfId="0" applyNumberFormat="1" applyFont="1" applyFill="1" applyBorder="1" applyAlignment="1">
      <alignment vertical="center"/>
    </xf>
    <xf numFmtId="187" fontId="1" fillId="0" borderId="44" xfId="0" applyNumberFormat="1" applyFont="1" applyBorder="1" applyAlignment="1">
      <alignment vertical="center"/>
    </xf>
    <xf numFmtId="187" fontId="1" fillId="36" borderId="23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187" fontId="1" fillId="36" borderId="46" xfId="0" applyNumberFormat="1" applyFont="1" applyFill="1" applyBorder="1" applyAlignment="1">
      <alignment vertical="center"/>
    </xf>
    <xf numFmtId="187" fontId="1" fillId="36" borderId="26" xfId="0" applyNumberFormat="1" applyFont="1" applyFill="1" applyBorder="1" applyAlignment="1">
      <alignment vertical="center"/>
    </xf>
    <xf numFmtId="187" fontId="1" fillId="0" borderId="46" xfId="0" applyNumberFormat="1" applyFont="1" applyFill="1" applyBorder="1" applyAlignment="1">
      <alignment vertical="center"/>
    </xf>
    <xf numFmtId="187" fontId="1" fillId="33" borderId="49" xfId="0" applyNumberFormat="1" applyFont="1" applyFill="1" applyBorder="1" applyAlignment="1">
      <alignment vertical="center"/>
    </xf>
    <xf numFmtId="187" fontId="1" fillId="0" borderId="26" xfId="0" applyNumberFormat="1" applyFont="1" applyFill="1" applyBorder="1" applyAlignment="1">
      <alignment vertical="center"/>
    </xf>
    <xf numFmtId="187" fontId="1" fillId="33" borderId="50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78" fontId="1" fillId="0" borderId="51" xfId="0" applyNumberFormat="1" applyFont="1" applyBorder="1" applyAlignment="1">
      <alignment horizontal="center" vertical="center"/>
    </xf>
    <xf numFmtId="189" fontId="1" fillId="34" borderId="16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33" borderId="15" xfId="0" applyNumberFormat="1" applyFont="1" applyFill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 vertical="center"/>
    </xf>
    <xf numFmtId="185" fontId="1" fillId="34" borderId="16" xfId="0" applyNumberFormat="1" applyFont="1" applyFill="1" applyBorder="1" applyAlignment="1">
      <alignment horizontal="center" vertical="center"/>
    </xf>
    <xf numFmtId="189" fontId="1" fillId="34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9" fontId="1" fillId="33" borderId="15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5" fontId="1" fillId="0" borderId="14" xfId="0" applyNumberFormat="1" applyFont="1" applyBorder="1" applyAlignment="1">
      <alignment horizontal="center" vertical="center"/>
    </xf>
    <xf numFmtId="185" fontId="1" fillId="0" borderId="16" xfId="0" applyNumberFormat="1" applyFont="1" applyBorder="1" applyAlignment="1">
      <alignment horizontal="center" vertical="center"/>
    </xf>
    <xf numFmtId="189" fontId="1" fillId="0" borderId="15" xfId="0" applyNumberFormat="1" applyFont="1" applyBorder="1" applyAlignment="1">
      <alignment horizontal="center" vertical="center"/>
    </xf>
    <xf numFmtId="185" fontId="1" fillId="33" borderId="19" xfId="0" applyNumberFormat="1" applyFont="1" applyFill="1" applyBorder="1" applyAlignment="1">
      <alignment horizontal="center" vertical="center"/>
    </xf>
    <xf numFmtId="185" fontId="1" fillId="36" borderId="31" xfId="0" applyNumberFormat="1" applyFont="1" applyFill="1" applyBorder="1" applyAlignment="1">
      <alignment horizontal="center" vertical="center"/>
    </xf>
    <xf numFmtId="186" fontId="1" fillId="0" borderId="19" xfId="0" applyNumberFormat="1" applyFont="1" applyBorder="1" applyAlignment="1">
      <alignment horizontal="center" vertical="center"/>
    </xf>
    <xf numFmtId="185" fontId="1" fillId="0" borderId="19" xfId="0" applyNumberFormat="1" applyFont="1" applyBorder="1" applyAlignment="1">
      <alignment horizontal="center" vertical="center"/>
    </xf>
    <xf numFmtId="186" fontId="1" fillId="36" borderId="19" xfId="0" applyNumberFormat="1" applyFont="1" applyFill="1" applyBorder="1" applyAlignment="1">
      <alignment horizontal="center" vertical="center"/>
    </xf>
    <xf numFmtId="186" fontId="1" fillId="0" borderId="34" xfId="0" applyNumberFormat="1" applyFont="1" applyBorder="1" applyAlignment="1">
      <alignment horizontal="center" vertical="center"/>
    </xf>
    <xf numFmtId="186" fontId="1" fillId="0" borderId="31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85" fontId="1" fillId="36" borderId="16" xfId="0" applyNumberFormat="1" applyFont="1" applyFill="1" applyBorder="1" applyAlignment="1">
      <alignment horizontal="center" vertical="center"/>
    </xf>
    <xf numFmtId="186" fontId="1" fillId="33" borderId="15" xfId="0" applyNumberFormat="1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 vertical="center"/>
    </xf>
    <xf numFmtId="185" fontId="1" fillId="33" borderId="42" xfId="0" applyNumberFormat="1" applyFont="1" applyFill="1" applyBorder="1" applyAlignment="1">
      <alignment horizontal="center" vertical="center"/>
    </xf>
    <xf numFmtId="186" fontId="1" fillId="33" borderId="10" xfId="0" applyNumberFormat="1" applyFont="1" applyFill="1" applyBorder="1" applyAlignment="1">
      <alignment horizontal="center" vertical="center"/>
    </xf>
    <xf numFmtId="189" fontId="1" fillId="0" borderId="16" xfId="0" applyNumberFormat="1" applyFont="1" applyBorder="1" applyAlignment="1">
      <alignment horizontal="center" vertical="center"/>
    </xf>
    <xf numFmtId="189" fontId="1" fillId="0" borderId="36" xfId="0" applyNumberFormat="1" applyFont="1" applyBorder="1" applyAlignment="1">
      <alignment horizontal="center" vertical="center"/>
    </xf>
    <xf numFmtId="185" fontId="1" fillId="0" borderId="36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85" fontId="1" fillId="35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86" fontId="1" fillId="36" borderId="15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186" fontId="1" fillId="36" borderId="16" xfId="0" applyNumberFormat="1" applyFont="1" applyFill="1" applyBorder="1" applyAlignment="1">
      <alignment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5" fontId="1" fillId="0" borderId="15" xfId="0" applyNumberFormat="1" applyFont="1" applyBorder="1" applyAlignment="1">
      <alignment vertical="center"/>
    </xf>
    <xf numFmtId="187" fontId="1" fillId="34" borderId="16" xfId="0" applyNumberFormat="1" applyFont="1" applyFill="1" applyBorder="1" applyAlignment="1">
      <alignment horizontal="center" vertical="center"/>
    </xf>
    <xf numFmtId="185" fontId="1" fillId="0" borderId="40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91" fontId="1" fillId="0" borderId="15" xfId="0" applyNumberFormat="1" applyFont="1" applyBorder="1" applyAlignment="1">
      <alignment vertical="center"/>
    </xf>
    <xf numFmtId="191" fontId="1" fillId="0" borderId="3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187" fontId="1" fillId="0" borderId="31" xfId="0" applyNumberFormat="1" applyFont="1" applyBorder="1" applyAlignment="1">
      <alignment vertical="center"/>
    </xf>
    <xf numFmtId="187" fontId="1" fillId="0" borderId="16" xfId="0" applyNumberFormat="1" applyFont="1" applyBorder="1" applyAlignment="1">
      <alignment horizontal="center" vertical="center"/>
    </xf>
    <xf numFmtId="187" fontId="1" fillId="36" borderId="16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93" fontId="1" fillId="33" borderId="15" xfId="0" applyNumberFormat="1" applyFont="1" applyFill="1" applyBorder="1" applyAlignment="1">
      <alignment vertical="center"/>
    </xf>
    <xf numFmtId="193" fontId="1" fillId="33" borderId="35" xfId="0" applyNumberFormat="1" applyFont="1" applyFill="1" applyBorder="1" applyAlignment="1">
      <alignment vertical="center"/>
    </xf>
    <xf numFmtId="193" fontId="1" fillId="33" borderId="29" xfId="0" applyNumberFormat="1" applyFont="1" applyFill="1" applyBorder="1" applyAlignment="1">
      <alignment vertical="center"/>
    </xf>
    <xf numFmtId="193" fontId="1" fillId="0" borderId="10" xfId="0" applyNumberFormat="1" applyFont="1" applyBorder="1" applyAlignment="1">
      <alignment vertical="center"/>
    </xf>
    <xf numFmtId="193" fontId="1" fillId="0" borderId="47" xfId="0" applyNumberFormat="1" applyFont="1" applyBorder="1" applyAlignment="1">
      <alignment vertical="center"/>
    </xf>
    <xf numFmtId="193" fontId="1" fillId="0" borderId="23" xfId="0" applyNumberFormat="1" applyFont="1" applyBorder="1" applyAlignment="1">
      <alignment vertical="center"/>
    </xf>
    <xf numFmtId="193" fontId="1" fillId="0" borderId="35" xfId="0" applyNumberFormat="1" applyFont="1" applyBorder="1" applyAlignment="1">
      <alignment vertical="center"/>
    </xf>
    <xf numFmtId="193" fontId="1" fillId="0" borderId="29" xfId="0" applyNumberFormat="1" applyFont="1" applyBorder="1" applyAlignment="1">
      <alignment vertical="center"/>
    </xf>
    <xf numFmtId="193" fontId="1" fillId="0" borderId="15" xfId="0" applyNumberFormat="1" applyFont="1" applyBorder="1" applyAlignment="1">
      <alignment vertical="center"/>
    </xf>
    <xf numFmtId="193" fontId="1" fillId="0" borderId="46" xfId="0" applyNumberFormat="1" applyFont="1" applyBorder="1" applyAlignment="1">
      <alignment vertical="center"/>
    </xf>
    <xf numFmtId="193" fontId="1" fillId="0" borderId="48" xfId="0" applyNumberFormat="1" applyFont="1" applyBorder="1" applyAlignment="1">
      <alignment vertical="center"/>
    </xf>
    <xf numFmtId="193" fontId="1" fillId="0" borderId="44" xfId="0" applyNumberFormat="1" applyFont="1" applyBorder="1" applyAlignment="1">
      <alignment vertical="center"/>
    </xf>
    <xf numFmtId="193" fontId="1" fillId="0" borderId="36" xfId="0" applyNumberFormat="1" applyFont="1" applyBorder="1" applyAlignment="1">
      <alignment vertical="center"/>
    </xf>
    <xf numFmtId="193" fontId="1" fillId="33" borderId="47" xfId="0" applyNumberFormat="1" applyFont="1" applyFill="1" applyBorder="1" applyAlignment="1">
      <alignment vertical="center"/>
    </xf>
    <xf numFmtId="193" fontId="1" fillId="33" borderId="23" xfId="0" applyNumberFormat="1" applyFont="1" applyFill="1" applyBorder="1" applyAlignment="1">
      <alignment vertical="center"/>
    </xf>
    <xf numFmtId="188" fontId="1" fillId="0" borderId="15" xfId="0" applyNumberFormat="1" applyFont="1" applyBorder="1" applyAlignment="1">
      <alignment vertical="center"/>
    </xf>
    <xf numFmtId="188" fontId="1" fillId="0" borderId="10" xfId="0" applyNumberFormat="1" applyFont="1" applyBorder="1" applyAlignment="1">
      <alignment vertical="center"/>
    </xf>
    <xf numFmtId="193" fontId="1" fillId="0" borderId="15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/>
    </xf>
    <xf numFmtId="193" fontId="1" fillId="0" borderId="16" xfId="0" applyNumberFormat="1" applyFont="1" applyBorder="1" applyAlignment="1">
      <alignment horizontal="center" vertical="center"/>
    </xf>
    <xf numFmtId="194" fontId="1" fillId="0" borderId="10" xfId="0" applyNumberFormat="1" applyFont="1" applyBorder="1" applyAlignment="1">
      <alignment vertical="center"/>
    </xf>
    <xf numFmtId="188" fontId="1" fillId="0" borderId="36" xfId="0" applyNumberFormat="1" applyFont="1" applyBorder="1" applyAlignment="1">
      <alignment vertical="center"/>
    </xf>
    <xf numFmtId="194" fontId="1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0" xfId="0" applyFont="1" applyBorder="1" applyAlignment="1">
      <alignment horizontal="center" vertical="center" textRotation="255"/>
    </xf>
    <xf numFmtId="187" fontId="1" fillId="0" borderId="0" xfId="0" applyNumberFormat="1" applyFont="1" applyBorder="1" applyAlignment="1">
      <alignment vertical="center"/>
    </xf>
    <xf numFmtId="189" fontId="1" fillId="0" borderId="0" xfId="0" applyNumberFormat="1" applyFont="1" applyBorder="1" applyAlignment="1">
      <alignment vertical="center"/>
    </xf>
    <xf numFmtId="189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93" fontId="1" fillId="0" borderId="47" xfId="0" applyNumberFormat="1" applyFont="1" applyFill="1" applyBorder="1" applyAlignment="1">
      <alignment vertical="center"/>
    </xf>
    <xf numFmtId="0" fontId="1" fillId="0" borderId="0" xfId="62" applyFont="1">
      <alignment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 shrinkToFit="1"/>
      <protection/>
    </xf>
    <xf numFmtId="0" fontId="1" fillId="0" borderId="11" xfId="62" applyFont="1" applyFill="1" applyBorder="1" applyAlignment="1">
      <alignment horizontal="center" vertical="center"/>
      <protection/>
    </xf>
    <xf numFmtId="193" fontId="1" fillId="0" borderId="16" xfId="62" applyNumberFormat="1" applyFont="1" applyFill="1" applyBorder="1" applyAlignment="1">
      <alignment/>
      <protection/>
    </xf>
    <xf numFmtId="182" fontId="1" fillId="0" borderId="16" xfId="62" applyNumberFormat="1" applyFont="1" applyFill="1" applyBorder="1" applyAlignment="1">
      <alignment/>
      <protection/>
    </xf>
    <xf numFmtId="181" fontId="1" fillId="0" borderId="16" xfId="62" applyNumberFormat="1" applyFont="1" applyFill="1" applyBorder="1" applyAlignment="1">
      <alignment/>
      <protection/>
    </xf>
    <xf numFmtId="186" fontId="1" fillId="0" borderId="16" xfId="62" applyNumberFormat="1" applyFont="1" applyFill="1" applyBorder="1" applyAlignment="1">
      <alignment/>
      <protection/>
    </xf>
    <xf numFmtId="183" fontId="1" fillId="0" borderId="16" xfId="62" applyNumberFormat="1" applyFont="1" applyFill="1" applyBorder="1" applyAlignment="1">
      <alignment/>
      <protection/>
    </xf>
    <xf numFmtId="193" fontId="1" fillId="0" borderId="10" xfId="62" applyNumberFormat="1" applyFont="1" applyFill="1" applyBorder="1" applyAlignment="1">
      <alignment/>
      <protection/>
    </xf>
    <xf numFmtId="182" fontId="1" fillId="0" borderId="10" xfId="62" applyNumberFormat="1" applyFont="1" applyFill="1" applyBorder="1" applyAlignment="1">
      <alignment/>
      <protection/>
    </xf>
    <xf numFmtId="181" fontId="1" fillId="0" borderId="10" xfId="62" applyNumberFormat="1" applyFont="1" applyFill="1" applyBorder="1" applyAlignment="1">
      <alignment/>
      <protection/>
    </xf>
    <xf numFmtId="186" fontId="1" fillId="0" borderId="10" xfId="62" applyNumberFormat="1" applyFont="1" applyFill="1" applyBorder="1" applyAlignment="1">
      <alignment/>
      <protection/>
    </xf>
    <xf numFmtId="183" fontId="1" fillId="0" borderId="10" xfId="62" applyNumberFormat="1" applyFont="1" applyFill="1" applyBorder="1" applyAlignment="1">
      <alignment/>
      <protection/>
    </xf>
    <xf numFmtId="0" fontId="1" fillId="0" borderId="16" xfId="0" applyFont="1" applyFill="1" applyBorder="1" applyAlignment="1">
      <alignment horizontal="center" vertical="center"/>
    </xf>
    <xf numFmtId="193" fontId="1" fillId="0" borderId="10" xfId="62" applyNumberFormat="1" applyFont="1" applyFill="1" applyBorder="1" applyAlignment="1">
      <alignment horizontal="right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93" fontId="1" fillId="0" borderId="16" xfId="62" applyNumberFormat="1" applyFont="1" applyFill="1" applyBorder="1" applyAlignment="1">
      <alignment horizontal="right"/>
      <protection/>
    </xf>
    <xf numFmtId="183" fontId="1" fillId="0" borderId="16" xfId="62" applyNumberFormat="1" applyFont="1" applyFill="1" applyBorder="1" applyAlignment="1">
      <alignment horizontal="right"/>
      <protection/>
    </xf>
    <xf numFmtId="177" fontId="1" fillId="0" borderId="10" xfId="62" applyNumberFormat="1" applyFont="1" applyFill="1" applyBorder="1" applyAlignment="1">
      <alignment horizontal="center"/>
      <protection/>
    </xf>
    <xf numFmtId="0" fontId="1" fillId="0" borderId="42" xfId="0" applyFont="1" applyFill="1" applyBorder="1" applyAlignment="1">
      <alignment horizontal="center" vertical="center"/>
    </xf>
    <xf numFmtId="177" fontId="1" fillId="0" borderId="15" xfId="62" applyNumberFormat="1" applyFont="1" applyFill="1" applyBorder="1" applyAlignment="1">
      <alignment horizontal="center"/>
      <protection/>
    </xf>
    <xf numFmtId="177" fontId="1" fillId="0" borderId="16" xfId="62" applyNumberFormat="1" applyFont="1" applyFill="1" applyBorder="1" applyAlignment="1">
      <alignment horizontal="center"/>
      <protection/>
    </xf>
    <xf numFmtId="193" fontId="1" fillId="0" borderId="15" xfId="62" applyNumberFormat="1" applyFont="1" applyFill="1" applyBorder="1" applyAlignment="1">
      <alignment/>
      <protection/>
    </xf>
    <xf numFmtId="193" fontId="1" fillId="0" borderId="15" xfId="62" applyNumberFormat="1" applyFont="1" applyFill="1" applyBorder="1" applyAlignment="1">
      <alignment horizontal="right"/>
      <protection/>
    </xf>
    <xf numFmtId="182" fontId="1" fillId="0" borderId="15" xfId="62" applyNumberFormat="1" applyFont="1" applyFill="1" applyBorder="1" applyAlignment="1">
      <alignment/>
      <protection/>
    </xf>
    <xf numFmtId="181" fontId="1" fillId="0" borderId="15" xfId="62" applyNumberFormat="1" applyFont="1" applyFill="1" applyBorder="1" applyAlignment="1">
      <alignment/>
      <protection/>
    </xf>
    <xf numFmtId="186" fontId="1" fillId="0" borderId="15" xfId="62" applyNumberFormat="1" applyFont="1" applyFill="1" applyBorder="1" applyAlignment="1">
      <alignment/>
      <protection/>
    </xf>
    <xf numFmtId="183" fontId="1" fillId="0" borderId="15" xfId="62" applyNumberFormat="1" applyFont="1" applyFill="1" applyBorder="1" applyAlignment="1">
      <alignment/>
      <protection/>
    </xf>
    <xf numFmtId="186" fontId="1" fillId="0" borderId="0" xfId="0" applyNumberFormat="1" applyFont="1" applyAlignment="1">
      <alignment vertical="center"/>
    </xf>
    <xf numFmtId="185" fontId="1" fillId="0" borderId="0" xfId="0" applyNumberFormat="1" applyFont="1" applyAlignment="1">
      <alignment vertical="center"/>
    </xf>
    <xf numFmtId="0" fontId="1" fillId="0" borderId="0" xfId="63" applyFont="1">
      <alignment/>
      <protection/>
    </xf>
    <xf numFmtId="0" fontId="1" fillId="37" borderId="54" xfId="63" applyFont="1" applyFill="1" applyBorder="1" applyAlignment="1">
      <alignment horizontal="center" vertical="center"/>
      <protection/>
    </xf>
    <xf numFmtId="186" fontId="1" fillId="37" borderId="55" xfId="63" applyNumberFormat="1" applyFont="1" applyFill="1" applyBorder="1" applyAlignment="1">
      <alignment horizontal="center" vertical="center" shrinkToFit="1"/>
      <protection/>
    </xf>
    <xf numFmtId="0" fontId="1" fillId="37" borderId="55" xfId="63" applyFont="1" applyFill="1" applyBorder="1" applyAlignment="1">
      <alignment horizontal="center" vertical="center"/>
      <protection/>
    </xf>
    <xf numFmtId="0" fontId="1" fillId="0" borderId="55" xfId="61" applyFont="1" applyFill="1" applyBorder="1" applyAlignment="1">
      <alignment horizontal="center" vertical="center" shrinkToFit="1"/>
      <protection/>
    </xf>
    <xf numFmtId="0" fontId="1" fillId="0" borderId="56" xfId="61" applyFont="1" applyFill="1" applyBorder="1" applyAlignment="1">
      <alignment horizontal="center" vertical="center"/>
      <protection/>
    </xf>
    <xf numFmtId="0" fontId="1" fillId="0" borderId="57" xfId="61" applyFont="1" applyFill="1" applyBorder="1" applyAlignment="1">
      <alignment horizontal="center" vertical="center"/>
      <protection/>
    </xf>
    <xf numFmtId="0" fontId="1" fillId="0" borderId="58" xfId="61" applyFont="1" applyFill="1" applyBorder="1" applyAlignment="1">
      <alignment horizontal="center" vertical="center"/>
      <protection/>
    </xf>
    <xf numFmtId="0" fontId="1" fillId="0" borderId="53" xfId="61" applyFont="1" applyFill="1" applyBorder="1" applyAlignment="1">
      <alignment horizontal="center" vertical="center"/>
      <protection/>
    </xf>
    <xf numFmtId="0" fontId="1" fillId="0" borderId="59" xfId="61" applyFont="1" applyFill="1" applyBorder="1" applyAlignment="1">
      <alignment horizontal="center" vertical="center"/>
      <protection/>
    </xf>
    <xf numFmtId="186" fontId="1" fillId="37" borderId="55" xfId="63" applyNumberFormat="1" applyFont="1" applyFill="1" applyBorder="1" applyAlignment="1">
      <alignment horizontal="center" vertical="center"/>
      <protection/>
    </xf>
    <xf numFmtId="0" fontId="1" fillId="0" borderId="55" xfId="63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center" vertical="center" shrinkToFit="1"/>
      <protection/>
    </xf>
    <xf numFmtId="0" fontId="1" fillId="0" borderId="22" xfId="61" applyFont="1" applyFill="1" applyBorder="1" applyAlignment="1">
      <alignment horizontal="center" vertical="center" shrinkToFit="1"/>
      <protection/>
    </xf>
    <xf numFmtId="0" fontId="1" fillId="0" borderId="23" xfId="61" applyFont="1" applyFill="1" applyBorder="1" applyAlignment="1">
      <alignment horizontal="center" vertical="center" shrinkToFit="1"/>
      <protection/>
    </xf>
    <xf numFmtId="0" fontId="1" fillId="0" borderId="55" xfId="61" applyFont="1" applyFill="1" applyBorder="1" applyAlignment="1">
      <alignment horizontal="center" vertical="center"/>
      <protection/>
    </xf>
    <xf numFmtId="0" fontId="1" fillId="0" borderId="54" xfId="61" applyFont="1" applyFill="1" applyBorder="1" applyAlignment="1">
      <alignment horizontal="center" vertical="center"/>
      <protection/>
    </xf>
    <xf numFmtId="0" fontId="1" fillId="37" borderId="20" xfId="63" applyFont="1" applyFill="1" applyBorder="1" applyAlignment="1">
      <alignment horizontal="center" vertical="center"/>
      <protection/>
    </xf>
    <xf numFmtId="186" fontId="1" fillId="37" borderId="20" xfId="63" applyNumberFormat="1" applyFont="1" applyFill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37" borderId="60" xfId="63" applyFont="1" applyFill="1" applyBorder="1" applyAlignment="1">
      <alignment horizontal="center" vertical="center"/>
      <protection/>
    </xf>
    <xf numFmtId="0" fontId="1" fillId="37" borderId="61" xfId="63" applyFont="1" applyFill="1" applyBorder="1" applyAlignment="1">
      <alignment horizontal="center" vertical="center"/>
      <protection/>
    </xf>
    <xf numFmtId="0" fontId="1" fillId="37" borderId="62" xfId="63" applyFont="1" applyFill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193" fontId="1" fillId="0" borderId="16" xfId="0" applyNumberFormat="1" applyFont="1" applyBorder="1" applyAlignment="1">
      <alignment vertical="center"/>
    </xf>
    <xf numFmtId="187" fontId="1" fillId="0" borderId="16" xfId="0" applyNumberFormat="1" applyFont="1" applyBorder="1" applyAlignment="1">
      <alignment vertical="center"/>
    </xf>
    <xf numFmtId="194" fontId="1" fillId="0" borderId="16" xfId="0" applyNumberFormat="1" applyFont="1" applyBorder="1" applyAlignment="1">
      <alignment vertical="center"/>
    </xf>
    <xf numFmtId="193" fontId="1" fillId="0" borderId="46" xfId="0" applyNumberFormat="1" applyFont="1" applyBorder="1" applyAlignment="1">
      <alignment vertical="center"/>
    </xf>
    <xf numFmtId="193" fontId="1" fillId="0" borderId="25" xfId="0" applyNumberFormat="1" applyFont="1" applyBorder="1" applyAlignment="1">
      <alignment vertical="center"/>
    </xf>
    <xf numFmtId="193" fontId="1" fillId="0" borderId="17" xfId="0" applyNumberFormat="1" applyFont="1" applyBorder="1" applyAlignment="1">
      <alignment vertical="center"/>
    </xf>
    <xf numFmtId="225" fontId="1" fillId="0" borderId="16" xfId="0" applyNumberFormat="1" applyFont="1" applyBorder="1" applyAlignment="1">
      <alignment vertical="center"/>
    </xf>
    <xf numFmtId="181" fontId="1" fillId="0" borderId="16" xfId="0" applyNumberFormat="1" applyFont="1" applyBorder="1" applyAlignment="1">
      <alignment vertical="center"/>
    </xf>
    <xf numFmtId="193" fontId="1" fillId="0" borderId="10" xfId="0" applyNumberFormat="1" applyFont="1" applyBorder="1" applyAlignment="1">
      <alignment vertical="center"/>
    </xf>
    <xf numFmtId="187" fontId="1" fillId="0" borderId="10" xfId="0" applyNumberFormat="1" applyFont="1" applyBorder="1" applyAlignment="1">
      <alignment vertical="center"/>
    </xf>
    <xf numFmtId="194" fontId="1" fillId="0" borderId="10" xfId="0" applyNumberFormat="1" applyFont="1" applyBorder="1" applyAlignment="1">
      <alignment vertical="center"/>
    </xf>
    <xf numFmtId="193" fontId="1" fillId="0" borderId="22" xfId="0" applyNumberFormat="1" applyFont="1" applyFill="1" applyBorder="1" applyAlignment="1">
      <alignment vertical="center"/>
    </xf>
    <xf numFmtId="193" fontId="1" fillId="0" borderId="18" xfId="0" applyNumberFormat="1" applyFont="1" applyFill="1" applyBorder="1" applyAlignment="1">
      <alignment vertical="center"/>
    </xf>
    <xf numFmtId="187" fontId="1" fillId="0" borderId="10" xfId="0" applyNumberFormat="1" applyFont="1" applyBorder="1" applyAlignment="1">
      <alignment horizontal="right" vertical="center"/>
    </xf>
    <xf numFmtId="193" fontId="1" fillId="0" borderId="47" xfId="0" applyNumberFormat="1" applyFont="1" applyBorder="1" applyAlignment="1">
      <alignment vertical="center"/>
    </xf>
    <xf numFmtId="193" fontId="1" fillId="0" borderId="22" xfId="0" applyNumberFormat="1" applyFont="1" applyBorder="1" applyAlignment="1">
      <alignment vertical="center"/>
    </xf>
    <xf numFmtId="193" fontId="1" fillId="0" borderId="18" xfId="0" applyNumberFormat="1" applyFont="1" applyBorder="1" applyAlignment="1">
      <alignment vertical="center"/>
    </xf>
    <xf numFmtId="225" fontId="1" fillId="0" borderId="10" xfId="0" applyNumberFormat="1" applyFont="1" applyBorder="1" applyAlignment="1">
      <alignment vertical="center"/>
    </xf>
    <xf numFmtId="181" fontId="1" fillId="0" borderId="10" xfId="0" applyNumberFormat="1" applyFont="1" applyBorder="1" applyAlignment="1">
      <alignment vertical="center"/>
    </xf>
    <xf numFmtId="194" fontId="1" fillId="0" borderId="10" xfId="0" applyNumberFormat="1" applyFont="1" applyBorder="1" applyAlignment="1">
      <alignment horizontal="center" vertical="center"/>
    </xf>
    <xf numFmtId="193" fontId="1" fillId="0" borderId="47" xfId="0" applyNumberFormat="1" applyFont="1" applyBorder="1" applyAlignment="1">
      <alignment horizontal="center" vertical="center"/>
    </xf>
    <xf numFmtId="193" fontId="1" fillId="0" borderId="22" xfId="0" applyNumberFormat="1" applyFont="1" applyBorder="1" applyAlignment="1">
      <alignment horizontal="center" vertical="center"/>
    </xf>
    <xf numFmtId="193" fontId="1" fillId="0" borderId="18" xfId="0" applyNumberFormat="1" applyFont="1" applyBorder="1" applyAlignment="1">
      <alignment horizontal="center" vertical="center"/>
    </xf>
    <xf numFmtId="225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87" fontId="1" fillId="0" borderId="16" xfId="0" applyNumberFormat="1" applyFont="1" applyBorder="1" applyAlignment="1">
      <alignment horizontal="right" vertical="center"/>
    </xf>
    <xf numFmtId="193" fontId="1" fillId="0" borderId="22" xfId="0" applyNumberFormat="1" applyFont="1" applyFill="1" applyBorder="1" applyAlignment="1">
      <alignment vertical="center"/>
    </xf>
    <xf numFmtId="193" fontId="1" fillId="0" borderId="18" xfId="0" applyNumberFormat="1" applyFont="1" applyFill="1" applyBorder="1" applyAlignment="1">
      <alignment vertical="center"/>
    </xf>
    <xf numFmtId="193" fontId="1" fillId="0" borderId="15" xfId="0" applyNumberFormat="1" applyFont="1" applyBorder="1" applyAlignment="1">
      <alignment horizontal="center" vertical="center"/>
    </xf>
    <xf numFmtId="194" fontId="1" fillId="0" borderId="15" xfId="0" applyNumberFormat="1" applyFont="1" applyBorder="1" applyAlignment="1">
      <alignment horizontal="center" vertical="center"/>
    </xf>
    <xf numFmtId="193" fontId="1" fillId="0" borderId="35" xfId="0" applyNumberFormat="1" applyFont="1" applyBorder="1" applyAlignment="1">
      <alignment horizontal="center" vertical="center"/>
    </xf>
    <xf numFmtId="193" fontId="1" fillId="0" borderId="28" xfId="0" applyNumberFormat="1" applyFont="1" applyBorder="1" applyAlignment="1">
      <alignment horizontal="center" vertical="center"/>
    </xf>
    <xf numFmtId="193" fontId="1" fillId="0" borderId="30" xfId="0" applyNumberFormat="1" applyFont="1" applyBorder="1" applyAlignment="1">
      <alignment horizontal="center" vertical="center"/>
    </xf>
    <xf numFmtId="225" fontId="1" fillId="0" borderId="15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/>
    </xf>
    <xf numFmtId="187" fontId="1" fillId="0" borderId="36" xfId="0" applyNumberFormat="1" applyFont="1" applyBorder="1" applyAlignment="1">
      <alignment horizontal="right" vertical="center"/>
    </xf>
    <xf numFmtId="194" fontId="1" fillId="0" borderId="36" xfId="0" applyNumberFormat="1" applyFont="1" applyBorder="1" applyAlignment="1">
      <alignment vertical="center"/>
    </xf>
    <xf numFmtId="193" fontId="1" fillId="0" borderId="38" xfId="0" applyNumberFormat="1" applyFont="1" applyBorder="1" applyAlignment="1">
      <alignment vertical="center"/>
    </xf>
    <xf numFmtId="193" fontId="1" fillId="0" borderId="63" xfId="0" applyNumberFormat="1" applyFont="1" applyBorder="1" applyAlignment="1">
      <alignment vertical="center"/>
    </xf>
    <xf numFmtId="193" fontId="1" fillId="0" borderId="10" xfId="0" applyNumberFormat="1" applyFont="1" applyBorder="1" applyAlignment="1">
      <alignment horizontal="right" vertical="center"/>
    </xf>
    <xf numFmtId="194" fontId="1" fillId="0" borderId="10" xfId="0" applyNumberFormat="1" applyFont="1" applyBorder="1" applyAlignment="1">
      <alignment horizontal="right" vertical="center"/>
    </xf>
    <xf numFmtId="193" fontId="1" fillId="0" borderId="22" xfId="0" applyNumberFormat="1" applyFont="1" applyBorder="1" applyAlignment="1">
      <alignment vertical="center"/>
    </xf>
    <xf numFmtId="193" fontId="1" fillId="0" borderId="18" xfId="0" applyNumberFormat="1" applyFont="1" applyBorder="1" applyAlignment="1">
      <alignment vertical="center"/>
    </xf>
    <xf numFmtId="194" fontId="1" fillId="0" borderId="16" xfId="0" applyNumberFormat="1" applyFont="1" applyBorder="1" applyAlignment="1">
      <alignment horizontal="center" vertical="center"/>
    </xf>
    <xf numFmtId="193" fontId="1" fillId="0" borderId="46" xfId="0" applyNumberFormat="1" applyFont="1" applyBorder="1" applyAlignment="1">
      <alignment horizontal="center" vertical="center"/>
    </xf>
    <xf numFmtId="193" fontId="1" fillId="0" borderId="25" xfId="0" applyNumberFormat="1" applyFont="1" applyBorder="1" applyAlignment="1">
      <alignment horizontal="center" vertical="center"/>
    </xf>
    <xf numFmtId="193" fontId="1" fillId="0" borderId="17" xfId="0" applyNumberFormat="1" applyFont="1" applyBorder="1" applyAlignment="1">
      <alignment horizontal="center" vertical="center"/>
    </xf>
    <xf numFmtId="225" fontId="1" fillId="0" borderId="16" xfId="0" applyNumberFormat="1" applyFont="1" applyBorder="1" applyAlignment="1">
      <alignment horizontal="center" vertical="center"/>
    </xf>
    <xf numFmtId="181" fontId="1" fillId="0" borderId="16" xfId="0" applyNumberFormat="1" applyFont="1" applyBorder="1" applyAlignment="1">
      <alignment horizontal="center" vertical="center"/>
    </xf>
    <xf numFmtId="182" fontId="1" fillId="0" borderId="16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182" fontId="1" fillId="0" borderId="15" xfId="0" applyNumberFormat="1" applyFont="1" applyBorder="1" applyAlignment="1">
      <alignment vertical="center"/>
    </xf>
    <xf numFmtId="187" fontId="1" fillId="0" borderId="15" xfId="0" applyNumberFormat="1" applyFont="1" applyBorder="1" applyAlignment="1">
      <alignment horizontal="right" vertical="center"/>
    </xf>
    <xf numFmtId="194" fontId="1" fillId="0" borderId="15" xfId="0" applyNumberFormat="1" applyFont="1" applyBorder="1" applyAlignment="1">
      <alignment vertical="center"/>
    </xf>
    <xf numFmtId="193" fontId="1" fillId="0" borderId="28" xfId="0" applyNumberFormat="1" applyFont="1" applyBorder="1" applyAlignment="1">
      <alignment vertical="center"/>
    </xf>
    <xf numFmtId="193" fontId="1" fillId="0" borderId="30" xfId="0" applyNumberFormat="1" applyFont="1" applyBorder="1" applyAlignment="1">
      <alignment vertical="center"/>
    </xf>
    <xf numFmtId="182" fontId="1" fillId="0" borderId="36" xfId="0" applyNumberFormat="1" applyFont="1" applyBorder="1" applyAlignment="1">
      <alignment vertical="center"/>
    </xf>
    <xf numFmtId="193" fontId="1" fillId="0" borderId="48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6" fontId="1" fillId="0" borderId="0" xfId="63" applyNumberFormat="1" applyFont="1">
      <alignment/>
      <protection/>
    </xf>
    <xf numFmtId="186" fontId="1" fillId="0" borderId="0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185" fontId="1" fillId="0" borderId="0" xfId="0" applyNumberFormat="1" applyFont="1" applyBorder="1" applyAlignment="1">
      <alignment vertical="center"/>
    </xf>
    <xf numFmtId="177" fontId="1" fillId="0" borderId="16" xfId="62" applyNumberFormat="1" applyFont="1" applyFill="1" applyBorder="1" applyAlignment="1">
      <alignment/>
      <protection/>
    </xf>
    <xf numFmtId="177" fontId="1" fillId="0" borderId="10" xfId="62" applyNumberFormat="1" applyFont="1" applyFill="1" applyBorder="1" applyAlignment="1">
      <alignment/>
      <protection/>
    </xf>
    <xf numFmtId="177" fontId="1" fillId="0" borderId="15" xfId="62" applyNumberFormat="1" applyFont="1" applyFill="1" applyBorder="1" applyAlignment="1">
      <alignment/>
      <protection/>
    </xf>
    <xf numFmtId="178" fontId="1" fillId="0" borderId="16" xfId="62" applyNumberFormat="1" applyFont="1" applyFill="1" applyBorder="1" applyAlignment="1">
      <alignment/>
      <protection/>
    </xf>
    <xf numFmtId="179" fontId="1" fillId="0" borderId="16" xfId="62" applyNumberFormat="1" applyFont="1" applyFill="1" applyBorder="1" applyAlignment="1">
      <alignment horizontal="right"/>
      <protection/>
    </xf>
    <xf numFmtId="0" fontId="0" fillId="0" borderId="2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6" xfId="62" applyFont="1" applyBorder="1">
      <alignment/>
      <protection/>
    </xf>
    <xf numFmtId="0" fontId="1" fillId="0" borderId="10" xfId="62" applyFont="1" applyBorder="1">
      <alignment/>
      <protection/>
    </xf>
    <xf numFmtId="0" fontId="1" fillId="0" borderId="15" xfId="62" applyFont="1" applyBorder="1">
      <alignment/>
      <protection/>
    </xf>
    <xf numFmtId="0" fontId="1" fillId="0" borderId="42" xfId="62" applyFont="1" applyBorder="1">
      <alignment/>
      <protection/>
    </xf>
    <xf numFmtId="0" fontId="1" fillId="0" borderId="36" xfId="62" applyFont="1" applyBorder="1">
      <alignment/>
      <protection/>
    </xf>
    <xf numFmtId="177" fontId="1" fillId="0" borderId="42" xfId="62" applyNumberFormat="1" applyFont="1" applyFill="1" applyBorder="1" applyAlignment="1">
      <alignment horizontal="center"/>
      <protection/>
    </xf>
    <xf numFmtId="0" fontId="1" fillId="0" borderId="66" xfId="62" applyFont="1" applyFill="1" applyBorder="1" applyAlignment="1">
      <alignment horizontal="center" vertical="center"/>
      <protection/>
    </xf>
    <xf numFmtId="177" fontId="1" fillId="0" borderId="17" xfId="62" applyNumberFormat="1" applyFont="1" applyFill="1" applyBorder="1" applyAlignment="1">
      <alignment/>
      <protection/>
    </xf>
    <xf numFmtId="177" fontId="1" fillId="0" borderId="18" xfId="62" applyNumberFormat="1" applyFont="1" applyFill="1" applyBorder="1" applyAlignment="1">
      <alignment/>
      <protection/>
    </xf>
    <xf numFmtId="177" fontId="1" fillId="0" borderId="18" xfId="62" applyNumberFormat="1" applyFont="1" applyFill="1" applyBorder="1" applyAlignment="1">
      <alignment horizontal="center"/>
      <protection/>
    </xf>
    <xf numFmtId="177" fontId="1" fillId="0" borderId="30" xfId="62" applyNumberFormat="1" applyFont="1" applyFill="1" applyBorder="1" applyAlignment="1">
      <alignment horizontal="center"/>
      <protection/>
    </xf>
    <xf numFmtId="177" fontId="1" fillId="0" borderId="17" xfId="62" applyNumberFormat="1" applyFont="1" applyFill="1" applyBorder="1" applyAlignment="1">
      <alignment horizontal="center"/>
      <protection/>
    </xf>
    <xf numFmtId="177" fontId="1" fillId="0" borderId="30" xfId="62" applyNumberFormat="1" applyFont="1" applyFill="1" applyBorder="1" applyAlignment="1">
      <alignment/>
      <protection/>
    </xf>
    <xf numFmtId="0" fontId="1" fillId="0" borderId="55" xfId="62" applyFont="1" applyFill="1" applyBorder="1" applyAlignment="1">
      <alignment vertical="center"/>
      <protection/>
    </xf>
    <xf numFmtId="0" fontId="1" fillId="0" borderId="64" xfId="62" applyFont="1" applyFill="1" applyBorder="1" applyAlignment="1">
      <alignment horizontal="center" vertical="center"/>
      <protection/>
    </xf>
    <xf numFmtId="0" fontId="1" fillId="0" borderId="53" xfId="62" applyFont="1" applyBorder="1" applyAlignment="1">
      <alignment horizontal="center" vertical="center"/>
      <protection/>
    </xf>
    <xf numFmtId="0" fontId="1" fillId="0" borderId="64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199" fontId="1" fillId="0" borderId="36" xfId="0" applyNumberFormat="1" applyFont="1" applyBorder="1" applyAlignment="1">
      <alignment horizontal="center" vertical="center"/>
    </xf>
    <xf numFmtId="199" fontId="1" fillId="0" borderId="10" xfId="0" applyNumberFormat="1" applyFont="1" applyBorder="1" applyAlignment="1">
      <alignment horizontal="center" vertical="center"/>
    </xf>
    <xf numFmtId="199" fontId="1" fillId="0" borderId="42" xfId="0" applyNumberFormat="1" applyFont="1" applyBorder="1" applyAlignment="1">
      <alignment horizontal="center" vertical="center"/>
    </xf>
    <xf numFmtId="199" fontId="1" fillId="0" borderId="16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/>
    </xf>
    <xf numFmtId="199" fontId="1" fillId="0" borderId="15" xfId="0" applyNumberFormat="1" applyFont="1" applyFill="1" applyBorder="1" applyAlignment="1">
      <alignment horizontal="center" vertical="center"/>
    </xf>
    <xf numFmtId="199" fontId="1" fillId="0" borderId="36" xfId="0" applyNumberFormat="1" applyFont="1" applyFill="1" applyBorder="1" applyAlignment="1">
      <alignment horizontal="center" vertical="center"/>
    </xf>
    <xf numFmtId="199" fontId="1" fillId="0" borderId="42" xfId="0" applyNumberFormat="1" applyFont="1" applyFill="1" applyBorder="1" applyAlignment="1">
      <alignment horizontal="center" vertical="center"/>
    </xf>
    <xf numFmtId="199" fontId="1" fillId="0" borderId="55" xfId="0" applyNumberFormat="1" applyFont="1" applyFill="1" applyBorder="1" applyAlignment="1">
      <alignment horizontal="center" vertical="center"/>
    </xf>
    <xf numFmtId="190" fontId="1" fillId="0" borderId="67" xfId="0" applyNumberFormat="1" applyFont="1" applyBorder="1" applyAlignment="1">
      <alignment horizontal="center" vertical="center"/>
    </xf>
    <xf numFmtId="190" fontId="1" fillId="0" borderId="65" xfId="0" applyNumberFormat="1" applyFont="1" applyBorder="1" applyAlignment="1">
      <alignment horizontal="center" vertical="center"/>
    </xf>
    <xf numFmtId="190" fontId="1" fillId="0" borderId="64" xfId="0" applyNumberFormat="1" applyFont="1" applyBorder="1" applyAlignment="1">
      <alignment horizontal="center" vertical="center"/>
    </xf>
    <xf numFmtId="190" fontId="1" fillId="0" borderId="14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Alignment="1">
      <alignment horizontal="center" vertical="center"/>
    </xf>
    <xf numFmtId="190" fontId="1" fillId="0" borderId="53" xfId="0" applyNumberFormat="1" applyFont="1" applyBorder="1" applyAlignment="1">
      <alignment horizontal="center" vertical="center"/>
    </xf>
    <xf numFmtId="190" fontId="1" fillId="0" borderId="55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199" fontId="1" fillId="0" borderId="53" xfId="0" applyNumberFormat="1" applyFont="1" applyBorder="1" applyAlignment="1">
      <alignment horizontal="center" vertical="center"/>
    </xf>
    <xf numFmtId="177" fontId="1" fillId="0" borderId="42" xfId="62" applyNumberFormat="1" applyFont="1" applyFill="1" applyBorder="1" applyAlignment="1">
      <alignment/>
      <protection/>
    </xf>
    <xf numFmtId="177" fontId="1" fillId="0" borderId="69" xfId="62" applyNumberFormat="1" applyFont="1" applyFill="1" applyBorder="1" applyAlignment="1">
      <alignment/>
      <protection/>
    </xf>
    <xf numFmtId="177" fontId="1" fillId="0" borderId="36" xfId="62" applyNumberFormat="1" applyFont="1" applyFill="1" applyBorder="1" applyAlignment="1">
      <alignment/>
      <protection/>
    </xf>
    <xf numFmtId="177" fontId="1" fillId="0" borderId="63" xfId="62" applyNumberFormat="1" applyFont="1" applyFill="1" applyBorder="1" applyAlignment="1">
      <alignment/>
      <protection/>
    </xf>
    <xf numFmtId="177" fontId="1" fillId="0" borderId="36" xfId="62" applyNumberFormat="1" applyFont="1" applyFill="1" applyBorder="1" applyAlignment="1">
      <alignment horizontal="right"/>
      <protection/>
    </xf>
    <xf numFmtId="178" fontId="1" fillId="0" borderId="16" xfId="62" applyNumberFormat="1" applyFont="1" applyFill="1" applyBorder="1" applyAlignment="1">
      <alignment horizontal="right"/>
      <protection/>
    </xf>
    <xf numFmtId="193" fontId="1" fillId="0" borderId="42" xfId="0" applyNumberFormat="1" applyFont="1" applyBorder="1" applyAlignment="1">
      <alignment vertical="center"/>
    </xf>
    <xf numFmtId="187" fontId="1" fillId="0" borderId="42" xfId="0" applyNumberFormat="1" applyFont="1" applyBorder="1" applyAlignment="1">
      <alignment horizontal="right" vertical="center"/>
    </xf>
    <xf numFmtId="194" fontId="1" fillId="0" borderId="42" xfId="0" applyNumberFormat="1" applyFont="1" applyBorder="1" applyAlignment="1">
      <alignment vertical="center"/>
    </xf>
    <xf numFmtId="193" fontId="1" fillId="0" borderId="49" xfId="0" applyNumberFormat="1" applyFont="1" applyBorder="1" applyAlignment="1">
      <alignment vertical="center"/>
    </xf>
    <xf numFmtId="193" fontId="1" fillId="0" borderId="41" xfId="0" applyNumberFormat="1" applyFont="1" applyBorder="1" applyAlignment="1">
      <alignment vertical="center"/>
    </xf>
    <xf numFmtId="193" fontId="1" fillId="0" borderId="69" xfId="0" applyNumberFormat="1" applyFont="1" applyBorder="1" applyAlignment="1">
      <alignment vertical="center"/>
    </xf>
    <xf numFmtId="193" fontId="1" fillId="0" borderId="36" xfId="0" applyNumberFormat="1" applyFont="1" applyBorder="1" applyAlignment="1">
      <alignment horizontal="center" vertical="center"/>
    </xf>
    <xf numFmtId="194" fontId="1" fillId="0" borderId="36" xfId="0" applyNumberFormat="1" applyFont="1" applyBorder="1" applyAlignment="1">
      <alignment horizontal="center" vertical="center"/>
    </xf>
    <xf numFmtId="193" fontId="1" fillId="0" borderId="38" xfId="0" applyNumberFormat="1" applyFont="1" applyBorder="1" applyAlignment="1">
      <alignment horizontal="center" vertical="center"/>
    </xf>
    <xf numFmtId="193" fontId="1" fillId="0" borderId="63" xfId="0" applyNumberFormat="1" applyFont="1" applyBorder="1" applyAlignment="1">
      <alignment horizontal="center" vertical="center"/>
    </xf>
    <xf numFmtId="225" fontId="1" fillId="0" borderId="36" xfId="0" applyNumberFormat="1" applyFont="1" applyBorder="1" applyAlignment="1">
      <alignment horizontal="center" vertical="center"/>
    </xf>
    <xf numFmtId="181" fontId="1" fillId="0" borderId="36" xfId="0" applyNumberFormat="1" applyFont="1" applyBorder="1" applyAlignment="1">
      <alignment horizontal="center" vertical="center"/>
    </xf>
    <xf numFmtId="177" fontId="1" fillId="0" borderId="36" xfId="62" applyNumberFormat="1" applyFont="1" applyFill="1" applyBorder="1" applyAlignment="1">
      <alignment horizontal="center"/>
      <protection/>
    </xf>
    <xf numFmtId="177" fontId="1" fillId="0" borderId="63" xfId="62" applyNumberFormat="1" applyFont="1" applyFill="1" applyBorder="1" applyAlignment="1">
      <alignment horizontal="center"/>
      <protection/>
    </xf>
    <xf numFmtId="193" fontId="1" fillId="0" borderId="15" xfId="0" applyNumberFormat="1" applyFont="1" applyBorder="1" applyAlignment="1">
      <alignment horizontal="right" vertical="center"/>
    </xf>
    <xf numFmtId="194" fontId="1" fillId="0" borderId="15" xfId="0" applyNumberFormat="1" applyFont="1" applyBorder="1" applyAlignment="1">
      <alignment horizontal="right" vertical="center"/>
    </xf>
    <xf numFmtId="193" fontId="1" fillId="0" borderId="28" xfId="0" applyNumberFormat="1" applyFont="1" applyBorder="1" applyAlignment="1">
      <alignment vertical="center"/>
    </xf>
    <xf numFmtId="193" fontId="1" fillId="0" borderId="30" xfId="0" applyNumberFormat="1" applyFont="1" applyBorder="1" applyAlignment="1">
      <alignment vertical="center"/>
    </xf>
    <xf numFmtId="193" fontId="1" fillId="0" borderId="42" xfId="62" applyNumberFormat="1" applyFont="1" applyFill="1" applyBorder="1" applyAlignment="1">
      <alignment/>
      <protection/>
    </xf>
    <xf numFmtId="193" fontId="1" fillId="0" borderId="42" xfId="62" applyNumberFormat="1" applyFont="1" applyFill="1" applyBorder="1" applyAlignment="1">
      <alignment horizontal="right"/>
      <protection/>
    </xf>
    <xf numFmtId="182" fontId="1" fillId="0" borderId="42" xfId="62" applyNumberFormat="1" applyFont="1" applyFill="1" applyBorder="1" applyAlignment="1">
      <alignment/>
      <protection/>
    </xf>
    <xf numFmtId="181" fontId="1" fillId="0" borderId="42" xfId="62" applyNumberFormat="1" applyFont="1" applyFill="1" applyBorder="1" applyAlignment="1">
      <alignment/>
      <protection/>
    </xf>
    <xf numFmtId="186" fontId="1" fillId="0" borderId="42" xfId="62" applyNumberFormat="1" applyFont="1" applyFill="1" applyBorder="1" applyAlignment="1">
      <alignment/>
      <protection/>
    </xf>
    <xf numFmtId="183" fontId="1" fillId="0" borderId="42" xfId="62" applyNumberFormat="1" applyFont="1" applyFill="1" applyBorder="1" applyAlignment="1">
      <alignment/>
      <protection/>
    </xf>
    <xf numFmtId="183" fontId="1" fillId="0" borderId="42" xfId="62" applyNumberFormat="1" applyFont="1" applyFill="1" applyBorder="1" applyAlignment="1">
      <alignment horizontal="right"/>
      <protection/>
    </xf>
    <xf numFmtId="183" fontId="1" fillId="0" borderId="15" xfId="62" applyNumberFormat="1" applyFont="1" applyFill="1" applyBorder="1" applyAlignment="1">
      <alignment horizontal="right"/>
      <protection/>
    </xf>
    <xf numFmtId="0" fontId="1" fillId="0" borderId="42" xfId="0" applyFont="1" applyBorder="1" applyAlignment="1">
      <alignment horizontal="center" vertical="center"/>
    </xf>
    <xf numFmtId="193" fontId="1" fillId="0" borderId="36" xfId="62" applyNumberFormat="1" applyFont="1" applyFill="1" applyBorder="1" applyAlignment="1">
      <alignment/>
      <protection/>
    </xf>
    <xf numFmtId="193" fontId="1" fillId="0" borderId="36" xfId="62" applyNumberFormat="1" applyFont="1" applyFill="1" applyBorder="1" applyAlignment="1">
      <alignment horizontal="right"/>
      <protection/>
    </xf>
    <xf numFmtId="182" fontId="1" fillId="0" borderId="36" xfId="62" applyNumberFormat="1" applyFont="1" applyFill="1" applyBorder="1" applyAlignment="1">
      <alignment/>
      <protection/>
    </xf>
    <xf numFmtId="181" fontId="1" fillId="0" borderId="36" xfId="62" applyNumberFormat="1" applyFont="1" applyFill="1" applyBorder="1" applyAlignment="1">
      <alignment/>
      <protection/>
    </xf>
    <xf numFmtId="186" fontId="1" fillId="0" borderId="36" xfId="62" applyNumberFormat="1" applyFont="1" applyFill="1" applyBorder="1" applyAlignment="1">
      <alignment/>
      <protection/>
    </xf>
    <xf numFmtId="183" fontId="1" fillId="0" borderId="36" xfId="62" applyNumberFormat="1" applyFont="1" applyFill="1" applyBorder="1" applyAlignment="1">
      <alignment horizontal="right"/>
      <protection/>
    </xf>
    <xf numFmtId="190" fontId="1" fillId="0" borderId="11" xfId="0" applyNumberFormat="1" applyFont="1" applyBorder="1" applyAlignment="1">
      <alignment horizontal="center" vertical="center"/>
    </xf>
    <xf numFmtId="0" fontId="12" fillId="0" borderId="0" xfId="62" applyFont="1">
      <alignment/>
      <protection/>
    </xf>
    <xf numFmtId="179" fontId="1" fillId="0" borderId="15" xfId="62" applyNumberFormat="1" applyFont="1" applyFill="1" applyBorder="1" applyAlignment="1">
      <alignment/>
      <protection/>
    </xf>
    <xf numFmtId="179" fontId="1" fillId="0" borderId="16" xfId="62" applyNumberFormat="1" applyFont="1" applyFill="1" applyBorder="1" applyAlignment="1">
      <alignment horizontal="center"/>
      <protection/>
    </xf>
    <xf numFmtId="179" fontId="1" fillId="0" borderId="10" xfId="62" applyNumberFormat="1" applyFont="1" applyFill="1" applyBorder="1" applyAlignment="1">
      <alignment horizontal="center"/>
      <protection/>
    </xf>
    <xf numFmtId="209" fontId="1" fillId="38" borderId="15" xfId="62" applyNumberFormat="1" applyFont="1" applyFill="1" applyBorder="1">
      <alignment/>
      <protection/>
    </xf>
    <xf numFmtId="191" fontId="1" fillId="38" borderId="16" xfId="0" applyNumberFormat="1" applyFont="1" applyFill="1" applyBorder="1" applyAlignment="1">
      <alignment vertical="center"/>
    </xf>
    <xf numFmtId="191" fontId="1" fillId="38" borderId="10" xfId="0" applyNumberFormat="1" applyFont="1" applyFill="1" applyBorder="1" applyAlignment="1">
      <alignment vertical="center"/>
    </xf>
    <xf numFmtId="191" fontId="1" fillId="38" borderId="42" xfId="0" applyNumberFormat="1" applyFont="1" applyFill="1" applyBorder="1" applyAlignment="1">
      <alignment vertical="center"/>
    </xf>
    <xf numFmtId="191" fontId="1" fillId="38" borderId="10" xfId="0" applyNumberFormat="1" applyFont="1" applyFill="1" applyBorder="1" applyAlignment="1">
      <alignment horizontal="right" vertical="center"/>
    </xf>
    <xf numFmtId="191" fontId="1" fillId="38" borderId="15" xfId="0" applyNumberFormat="1" applyFont="1" applyFill="1" applyBorder="1" applyAlignment="1">
      <alignment horizontal="right" vertical="center"/>
    </xf>
    <xf numFmtId="186" fontId="1" fillId="38" borderId="36" xfId="0" applyNumberFormat="1" applyFont="1" applyFill="1" applyBorder="1" applyAlignment="1">
      <alignment horizontal="center" vertical="center"/>
    </xf>
    <xf numFmtId="186" fontId="1" fillId="38" borderId="10" xfId="0" applyNumberFormat="1" applyFont="1" applyFill="1" applyBorder="1" applyAlignment="1">
      <alignment horizontal="center" vertical="center"/>
    </xf>
    <xf numFmtId="186" fontId="1" fillId="38" borderId="15" xfId="0" applyNumberFormat="1" applyFont="1" applyFill="1" applyBorder="1" applyAlignment="1">
      <alignment horizontal="center" vertical="center"/>
    </xf>
    <xf numFmtId="186" fontId="1" fillId="38" borderId="16" xfId="0" applyNumberFormat="1" applyFont="1" applyFill="1" applyBorder="1" applyAlignment="1">
      <alignment horizontal="center" vertical="center"/>
    </xf>
    <xf numFmtId="183" fontId="1" fillId="38" borderId="16" xfId="0" applyNumberFormat="1" applyFont="1" applyFill="1" applyBorder="1" applyAlignment="1">
      <alignment vertical="center"/>
    </xf>
    <xf numFmtId="183" fontId="1" fillId="38" borderId="10" xfId="58" applyNumberFormat="1" applyFont="1" applyFill="1" applyBorder="1" applyAlignment="1">
      <alignment vertical="center"/>
    </xf>
    <xf numFmtId="183" fontId="1" fillId="38" borderId="10" xfId="0" applyNumberFormat="1" applyFont="1" applyFill="1" applyBorder="1" applyAlignment="1">
      <alignment vertical="center"/>
    </xf>
    <xf numFmtId="183" fontId="1" fillId="38" borderId="15" xfId="0" applyNumberFormat="1" applyFont="1" applyFill="1" applyBorder="1" applyAlignment="1">
      <alignment vertical="center"/>
    </xf>
    <xf numFmtId="183" fontId="1" fillId="38" borderId="36" xfId="0" applyNumberFormat="1" applyFont="1" applyFill="1" applyBorder="1" applyAlignment="1">
      <alignment vertical="center"/>
    </xf>
    <xf numFmtId="177" fontId="1" fillId="38" borderId="16" xfId="62" applyNumberFormat="1" applyFont="1" applyFill="1" applyBorder="1" applyAlignment="1">
      <alignment/>
      <protection/>
    </xf>
    <xf numFmtId="176" fontId="1" fillId="38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vertical="center"/>
    </xf>
    <xf numFmtId="0" fontId="1" fillId="38" borderId="19" xfId="0" applyFont="1" applyFill="1" applyBorder="1" applyAlignment="1">
      <alignment vertical="center"/>
    </xf>
    <xf numFmtId="185" fontId="1" fillId="38" borderId="10" xfId="0" applyNumberFormat="1" applyFont="1" applyFill="1" applyBorder="1" applyAlignment="1">
      <alignment vertical="center"/>
    </xf>
    <xf numFmtId="186" fontId="1" fillId="38" borderId="16" xfId="0" applyNumberFormat="1" applyFont="1" applyFill="1" applyBorder="1" applyAlignment="1">
      <alignment vertical="center"/>
    </xf>
    <xf numFmtId="186" fontId="1" fillId="38" borderId="10" xfId="0" applyNumberFormat="1" applyFont="1" applyFill="1" applyBorder="1" applyAlignment="1">
      <alignment vertical="center"/>
    </xf>
    <xf numFmtId="187" fontId="1" fillId="38" borderId="10" xfId="0" applyNumberFormat="1" applyFont="1" applyFill="1" applyBorder="1" applyAlignment="1">
      <alignment vertical="center"/>
    </xf>
    <xf numFmtId="187" fontId="1" fillId="38" borderId="47" xfId="0" applyNumberFormat="1" applyFont="1" applyFill="1" applyBorder="1" applyAlignment="1">
      <alignment vertical="center"/>
    </xf>
    <xf numFmtId="187" fontId="1" fillId="38" borderId="10" xfId="0" applyNumberFormat="1" applyFont="1" applyFill="1" applyBorder="1" applyAlignment="1">
      <alignment horizontal="right" vertical="center"/>
    </xf>
    <xf numFmtId="0" fontId="1" fillId="38" borderId="36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62" applyFont="1" applyFill="1">
      <alignment/>
      <protection/>
    </xf>
    <xf numFmtId="181" fontId="1" fillId="0" borderId="0" xfId="62" applyNumberFormat="1" applyFont="1">
      <alignment/>
      <protection/>
    </xf>
    <xf numFmtId="2" fontId="1" fillId="38" borderId="36" xfId="62" applyNumberFormat="1" applyFont="1" applyFill="1" applyBorder="1" applyAlignment="1">
      <alignment horizontal="right"/>
      <protection/>
    </xf>
    <xf numFmtId="0" fontId="1" fillId="0" borderId="42" xfId="62" applyFont="1" applyBorder="1" applyAlignment="1">
      <alignment horizontal="right"/>
      <protection/>
    </xf>
    <xf numFmtId="2" fontId="1" fillId="38" borderId="16" xfId="62" applyNumberFormat="1" applyFont="1" applyFill="1" applyBorder="1" applyAlignment="1">
      <alignment horizontal="right"/>
      <protection/>
    </xf>
    <xf numFmtId="0" fontId="1" fillId="0" borderId="15" xfId="62" applyFont="1" applyBorder="1" applyAlignment="1">
      <alignment horizontal="right"/>
      <protection/>
    </xf>
    <xf numFmtId="0" fontId="1" fillId="0" borderId="36" xfId="62" applyFont="1" applyBorder="1" applyAlignment="1">
      <alignment horizontal="right"/>
      <protection/>
    </xf>
    <xf numFmtId="0" fontId="1" fillId="0" borderId="10" xfId="62" applyFont="1" applyBorder="1" applyAlignment="1">
      <alignment horizontal="right"/>
      <protection/>
    </xf>
    <xf numFmtId="0" fontId="1" fillId="0" borderId="16" xfId="62" applyFont="1" applyBorder="1" applyAlignment="1">
      <alignment horizontal="right"/>
      <protection/>
    </xf>
    <xf numFmtId="209" fontId="1" fillId="38" borderId="16" xfId="62" applyNumberFormat="1" applyFont="1" applyFill="1" applyBorder="1" applyAlignment="1">
      <alignment horizontal="right"/>
      <protection/>
    </xf>
    <xf numFmtId="199" fontId="1" fillId="38" borderId="10" xfId="0" applyNumberFormat="1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vertical="center"/>
    </xf>
    <xf numFmtId="0" fontId="1" fillId="38" borderId="29" xfId="0" applyFont="1" applyFill="1" applyBorder="1" applyAlignment="1">
      <alignment vertical="center"/>
    </xf>
    <xf numFmtId="0" fontId="1" fillId="38" borderId="15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vertical="center"/>
    </xf>
    <xf numFmtId="0" fontId="1" fillId="36" borderId="38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vertical="center"/>
    </xf>
    <xf numFmtId="0" fontId="1" fillId="38" borderId="23" xfId="0" applyFont="1" applyFill="1" applyBorder="1" applyAlignment="1">
      <alignment vertical="center"/>
    </xf>
    <xf numFmtId="0" fontId="1" fillId="36" borderId="61" xfId="0" applyFont="1" applyFill="1" applyBorder="1" applyAlignment="1">
      <alignment horizontal="center" vertical="center"/>
    </xf>
    <xf numFmtId="0" fontId="1" fillId="36" borderId="7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vertical="center" shrinkToFit="1"/>
    </xf>
    <xf numFmtId="177" fontId="1" fillId="38" borderId="15" xfId="62" applyNumberFormat="1" applyFont="1" applyFill="1" applyBorder="1" applyAlignment="1">
      <alignment/>
      <protection/>
    </xf>
    <xf numFmtId="182" fontId="1" fillId="38" borderId="10" xfId="0" applyNumberFormat="1" applyFont="1" applyFill="1" applyBorder="1" applyAlignment="1">
      <alignment vertical="center"/>
    </xf>
    <xf numFmtId="188" fontId="1" fillId="38" borderId="16" xfId="0" applyNumberFormat="1" applyFont="1" applyFill="1" applyBorder="1" applyAlignment="1">
      <alignment vertical="center"/>
    </xf>
    <xf numFmtId="188" fontId="1" fillId="38" borderId="10" xfId="0" applyNumberFormat="1" applyFont="1" applyFill="1" applyBorder="1" applyAlignment="1">
      <alignment vertical="center"/>
    </xf>
    <xf numFmtId="188" fontId="1" fillId="38" borderId="10" xfId="0" applyNumberFormat="1" applyFont="1" applyFill="1" applyBorder="1" applyAlignment="1">
      <alignment vertical="center"/>
    </xf>
    <xf numFmtId="182" fontId="1" fillId="38" borderId="10" xfId="0" applyNumberFormat="1" applyFont="1" applyFill="1" applyBorder="1" applyAlignment="1">
      <alignment vertical="center"/>
    </xf>
    <xf numFmtId="183" fontId="1" fillId="38" borderId="42" xfId="0" applyNumberFormat="1" applyFont="1" applyFill="1" applyBorder="1" applyAlignment="1">
      <alignment vertical="center"/>
    </xf>
    <xf numFmtId="193" fontId="1" fillId="38" borderId="16" xfId="0" applyNumberFormat="1" applyFont="1" applyFill="1" applyBorder="1" applyAlignment="1">
      <alignment vertical="center"/>
    </xf>
    <xf numFmtId="194" fontId="1" fillId="38" borderId="10" xfId="0" applyNumberFormat="1" applyFont="1" applyFill="1" applyBorder="1" applyAlignment="1">
      <alignment vertical="center"/>
    </xf>
    <xf numFmtId="188" fontId="1" fillId="38" borderId="42" xfId="0" applyNumberFormat="1" applyFont="1" applyFill="1" applyBorder="1" applyAlignment="1">
      <alignment vertical="center"/>
    </xf>
    <xf numFmtId="183" fontId="1" fillId="38" borderId="10" xfId="0" applyNumberFormat="1" applyFont="1" applyFill="1" applyBorder="1" applyAlignment="1">
      <alignment vertical="center"/>
    </xf>
    <xf numFmtId="183" fontId="1" fillId="38" borderId="15" xfId="0" applyNumberFormat="1" applyFont="1" applyFill="1" applyBorder="1" applyAlignment="1">
      <alignment vertical="center"/>
    </xf>
    <xf numFmtId="193" fontId="1" fillId="38" borderId="10" xfId="0" applyNumberFormat="1" applyFont="1" applyFill="1" applyBorder="1" applyAlignment="1">
      <alignment vertical="center"/>
    </xf>
    <xf numFmtId="188" fontId="1" fillId="38" borderId="15" xfId="0" applyNumberFormat="1" applyFont="1" applyFill="1" applyBorder="1" applyAlignment="1">
      <alignment vertical="center"/>
    </xf>
    <xf numFmtId="182" fontId="1" fillId="38" borderId="16" xfId="0" applyNumberFormat="1" applyFont="1" applyFill="1" applyBorder="1" applyAlignment="1">
      <alignment vertical="center"/>
    </xf>
    <xf numFmtId="188" fontId="1" fillId="38" borderId="15" xfId="0" applyNumberFormat="1" applyFont="1" applyFill="1" applyBorder="1" applyAlignment="1">
      <alignment vertical="center"/>
    </xf>
    <xf numFmtId="182" fontId="1" fillId="38" borderId="15" xfId="0" applyNumberFormat="1" applyFont="1" applyFill="1" applyBorder="1" applyAlignment="1">
      <alignment vertical="center"/>
    </xf>
    <xf numFmtId="188" fontId="1" fillId="38" borderId="36" xfId="0" applyNumberFormat="1" applyFont="1" applyFill="1" applyBorder="1" applyAlignment="1">
      <alignment vertical="center"/>
    </xf>
    <xf numFmtId="194" fontId="1" fillId="38" borderId="15" xfId="0" applyNumberFormat="1" applyFont="1" applyFill="1" applyBorder="1" applyAlignment="1">
      <alignment vertical="center"/>
    </xf>
    <xf numFmtId="176" fontId="1" fillId="38" borderId="42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190" fontId="1" fillId="38" borderId="65" xfId="0" applyNumberFormat="1" applyFont="1" applyFill="1" applyBorder="1" applyAlignment="1">
      <alignment horizontal="center" vertical="center"/>
    </xf>
    <xf numFmtId="0" fontId="1" fillId="38" borderId="33" xfId="0" applyFont="1" applyFill="1" applyBorder="1" applyAlignment="1">
      <alignment vertical="center" shrinkToFit="1"/>
    </xf>
    <xf numFmtId="189" fontId="1" fillId="34" borderId="16" xfId="0" applyNumberFormat="1" applyFont="1" applyFill="1" applyBorder="1" applyAlignment="1">
      <alignment vertical="center"/>
    </xf>
    <xf numFmtId="189" fontId="1" fillId="0" borderId="10" xfId="0" applyNumberFormat="1" applyFont="1" applyFill="1" applyBorder="1" applyAlignment="1">
      <alignment vertical="center"/>
    </xf>
    <xf numFmtId="189" fontId="1" fillId="34" borderId="10" xfId="0" applyNumberFormat="1" applyFont="1" applyFill="1" applyBorder="1" applyAlignment="1">
      <alignment vertical="center"/>
    </xf>
    <xf numFmtId="189" fontId="1" fillId="0" borderId="16" xfId="0" applyNumberFormat="1" applyFont="1" applyFill="1" applyBorder="1" applyAlignment="1">
      <alignment vertical="center"/>
    </xf>
    <xf numFmtId="189" fontId="1" fillId="0" borderId="36" xfId="0" applyNumberFormat="1" applyFont="1" applyFill="1" applyBorder="1" applyAlignment="1">
      <alignment vertical="center"/>
    </xf>
    <xf numFmtId="185" fontId="1" fillId="0" borderId="36" xfId="0" applyNumberFormat="1" applyFont="1" applyFill="1" applyBorder="1" applyAlignment="1">
      <alignment vertical="center"/>
    </xf>
    <xf numFmtId="186" fontId="1" fillId="0" borderId="36" xfId="0" applyNumberFormat="1" applyFont="1" applyFill="1" applyBorder="1" applyAlignment="1">
      <alignment vertical="center"/>
    </xf>
    <xf numFmtId="0" fontId="1" fillId="38" borderId="38" xfId="0" applyFont="1" applyFill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38" borderId="63" xfId="0" applyFont="1" applyFill="1" applyBorder="1" applyAlignment="1">
      <alignment vertical="center"/>
    </xf>
    <xf numFmtId="199" fontId="1" fillId="0" borderId="55" xfId="0" applyNumberFormat="1" applyFont="1" applyBorder="1" applyAlignment="1">
      <alignment horizontal="center" vertical="center"/>
    </xf>
    <xf numFmtId="199" fontId="1" fillId="0" borderId="16" xfId="0" applyNumberFormat="1" applyFont="1" applyBorder="1" applyAlignment="1">
      <alignment horizontal="center" vertical="center"/>
    </xf>
    <xf numFmtId="0" fontId="1" fillId="0" borderId="42" xfId="62" applyFont="1" applyBorder="1" applyAlignment="1">
      <alignment horizontal="center"/>
      <protection/>
    </xf>
    <xf numFmtId="0" fontId="1" fillId="0" borderId="15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1" fillId="0" borderId="16" xfId="62" applyFont="1" applyBorder="1" applyAlignment="1">
      <alignment horizontal="center"/>
      <protection/>
    </xf>
    <xf numFmtId="0" fontId="1" fillId="38" borderId="34" xfId="0" applyFont="1" applyFill="1" applyBorder="1" applyAlignment="1">
      <alignment vertical="center"/>
    </xf>
    <xf numFmtId="185" fontId="13" fillId="38" borderId="10" xfId="0" applyNumberFormat="1" applyFont="1" applyFill="1" applyBorder="1" applyAlignment="1">
      <alignment vertical="center"/>
    </xf>
    <xf numFmtId="0" fontId="1" fillId="35" borderId="5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" fillId="35" borderId="55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0" fontId="1" fillId="0" borderId="53" xfId="6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39" borderId="53" xfId="0" applyFont="1" applyFill="1" applyBorder="1" applyAlignment="1">
      <alignment horizontal="center" vertical="center" wrapText="1" shrinkToFit="1"/>
    </xf>
    <xf numFmtId="0" fontId="1" fillId="39" borderId="11" xfId="0" applyFont="1" applyFill="1" applyBorder="1" applyAlignment="1">
      <alignment horizontal="center" vertical="center" shrinkToFi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99" fontId="1" fillId="0" borderId="53" xfId="0" applyNumberFormat="1" applyFont="1" applyFill="1" applyBorder="1" applyAlignment="1">
      <alignment horizontal="center" vertical="center"/>
    </xf>
    <xf numFmtId="199" fontId="1" fillId="0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199" fontId="1" fillId="38" borderId="53" xfId="0" applyNumberFormat="1" applyFont="1" applyFill="1" applyBorder="1" applyAlignment="1">
      <alignment horizontal="center" vertical="center"/>
    </xf>
    <xf numFmtId="199" fontId="1" fillId="38" borderId="11" xfId="0" applyNumberFormat="1" applyFont="1" applyFill="1" applyBorder="1" applyAlignment="1">
      <alignment horizontal="center" vertical="center"/>
    </xf>
    <xf numFmtId="199" fontId="1" fillId="0" borderId="55" xfId="0" applyNumberFormat="1" applyFont="1" applyFill="1" applyBorder="1" applyAlignment="1">
      <alignment horizontal="center" vertical="center"/>
    </xf>
    <xf numFmtId="0" fontId="1" fillId="0" borderId="67" xfId="62" applyFont="1" applyBorder="1" applyAlignment="1">
      <alignment horizontal="center" vertical="center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59" xfId="62" applyFont="1" applyBorder="1" applyAlignment="1">
      <alignment horizontal="center" vertical="center"/>
      <protection/>
    </xf>
    <xf numFmtId="0" fontId="1" fillId="0" borderId="67" xfId="62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5" xfId="62" applyFont="1" applyFill="1" applyBorder="1" applyAlignment="1">
      <alignment horizontal="center" vertical="center"/>
      <protection/>
    </xf>
    <xf numFmtId="0" fontId="1" fillId="0" borderId="71" xfId="62" applyFont="1" applyFill="1" applyBorder="1" applyAlignment="1">
      <alignment horizontal="center" vertical="center"/>
      <protection/>
    </xf>
    <xf numFmtId="0" fontId="1" fillId="0" borderId="72" xfId="62" applyFont="1" applyFill="1" applyBorder="1" applyAlignment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0" fontId="1" fillId="0" borderId="60" xfId="61" applyFont="1" applyFill="1" applyBorder="1" applyAlignment="1">
      <alignment horizontal="center" vertical="center"/>
      <protection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11" fillId="39" borderId="55" xfId="0" applyFont="1" applyFill="1" applyBorder="1" applyAlignment="1">
      <alignment horizontal="center" vertical="center" shrinkToFit="1"/>
    </xf>
    <xf numFmtId="0" fontId="11" fillId="39" borderId="11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6" fontId="1" fillId="0" borderId="53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90" fontId="1" fillId="0" borderId="53" xfId="0" applyNumberFormat="1" applyFont="1" applyBorder="1" applyAlignment="1">
      <alignment horizontal="center" vertical="center"/>
    </xf>
    <xf numFmtId="190" fontId="1" fillId="0" borderId="55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87" fontId="1" fillId="35" borderId="42" xfId="0" applyNumberFormat="1" applyFont="1" applyFill="1" applyBorder="1" applyAlignment="1">
      <alignment vertical="center"/>
    </xf>
    <xf numFmtId="0" fontId="1" fillId="35" borderId="55" xfId="0" applyFont="1" applyFill="1" applyBorder="1" applyAlignment="1">
      <alignment vertical="center"/>
    </xf>
    <xf numFmtId="0" fontId="1" fillId="35" borderId="36" xfId="0" applyFont="1" applyFill="1" applyBorder="1" applyAlignment="1">
      <alignment vertical="center"/>
    </xf>
    <xf numFmtId="185" fontId="1" fillId="35" borderId="42" xfId="0" applyNumberFormat="1" applyFont="1" applyFill="1" applyBorder="1" applyAlignment="1">
      <alignment vertical="center"/>
    </xf>
    <xf numFmtId="185" fontId="1" fillId="35" borderId="55" xfId="0" applyNumberFormat="1" applyFont="1" applyFill="1" applyBorder="1" applyAlignment="1">
      <alignment vertical="center"/>
    </xf>
    <xf numFmtId="185" fontId="1" fillId="35" borderId="36" xfId="0" applyNumberFormat="1" applyFont="1" applyFill="1" applyBorder="1" applyAlignment="1">
      <alignment vertical="center"/>
    </xf>
    <xf numFmtId="185" fontId="1" fillId="34" borderId="42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176" fontId="1" fillId="0" borderId="55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90" fontId="1" fillId="38" borderId="53" xfId="0" applyNumberFormat="1" applyFont="1" applyFill="1" applyBorder="1" applyAlignment="1">
      <alignment horizontal="center" vertical="center"/>
    </xf>
    <xf numFmtId="190" fontId="1" fillId="38" borderId="55" xfId="0" applyNumberFormat="1" applyFont="1" applyFill="1" applyBorder="1" applyAlignment="1">
      <alignment horizontal="center" vertical="center"/>
    </xf>
    <xf numFmtId="190" fontId="1" fillId="38" borderId="11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99" fontId="1" fillId="0" borderId="53" xfId="0" applyNumberFormat="1" applyFont="1" applyBorder="1" applyAlignment="1">
      <alignment horizontal="center" vertical="center"/>
    </xf>
    <xf numFmtId="199" fontId="1" fillId="0" borderId="55" xfId="0" applyNumberFormat="1" applyFont="1" applyBorder="1" applyAlignment="1">
      <alignment horizontal="center" vertical="center"/>
    </xf>
    <xf numFmtId="199" fontId="1" fillId="0" borderId="11" xfId="0" applyNumberFormat="1" applyFont="1" applyBorder="1" applyAlignment="1">
      <alignment horizontal="center" vertical="center"/>
    </xf>
    <xf numFmtId="176" fontId="1" fillId="38" borderId="53" xfId="0" applyNumberFormat="1" applyFont="1" applyFill="1" applyBorder="1" applyAlignment="1">
      <alignment horizontal="center" vertical="center"/>
    </xf>
    <xf numFmtId="176" fontId="1" fillId="38" borderId="11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6" fontId="1" fillId="0" borderId="4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255"/>
    </xf>
    <xf numFmtId="0" fontId="1" fillId="0" borderId="55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5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187" fontId="1" fillId="35" borderId="67" xfId="0" applyNumberFormat="1" applyFont="1" applyFill="1" applyBorder="1" applyAlignment="1">
      <alignment vertical="center"/>
    </xf>
    <xf numFmtId="0" fontId="1" fillId="35" borderId="65" xfId="0" applyFont="1" applyFill="1" applyBorder="1" applyAlignment="1">
      <alignment vertical="center"/>
    </xf>
    <xf numFmtId="0" fontId="1" fillId="35" borderId="48" xfId="0" applyFont="1" applyFill="1" applyBorder="1" applyAlignment="1">
      <alignment vertical="center"/>
    </xf>
    <xf numFmtId="187" fontId="1" fillId="35" borderId="58" xfId="0" applyNumberFormat="1" applyFont="1" applyFill="1" applyBorder="1" applyAlignment="1">
      <alignment vertical="center"/>
    </xf>
    <xf numFmtId="0" fontId="1" fillId="35" borderId="73" xfId="0" applyFont="1" applyFill="1" applyBorder="1" applyAlignment="1">
      <alignment vertical="center"/>
    </xf>
    <xf numFmtId="0" fontId="1" fillId="35" borderId="44" xfId="0" applyFont="1" applyFill="1" applyBorder="1" applyAlignment="1">
      <alignment vertical="center"/>
    </xf>
    <xf numFmtId="189" fontId="1" fillId="35" borderId="53" xfId="0" applyNumberFormat="1" applyFont="1" applyFill="1" applyBorder="1" applyAlignment="1">
      <alignment horizontal="center" vertical="center"/>
    </xf>
    <xf numFmtId="187" fontId="1" fillId="35" borderId="53" xfId="0" applyNumberFormat="1" applyFont="1" applyFill="1" applyBorder="1" applyAlignment="1">
      <alignment vertical="center"/>
    </xf>
    <xf numFmtId="187" fontId="1" fillId="35" borderId="53" xfId="0" applyNumberFormat="1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189" fontId="1" fillId="35" borderId="53" xfId="0" applyNumberFormat="1" applyFont="1" applyFill="1" applyBorder="1" applyAlignment="1">
      <alignment vertical="center"/>
    </xf>
    <xf numFmtId="0" fontId="1" fillId="35" borderId="53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187" fontId="1" fillId="35" borderId="50" xfId="0" applyNumberFormat="1" applyFont="1" applyFill="1" applyBorder="1" applyAlignment="1">
      <alignment vertical="center"/>
    </xf>
    <xf numFmtId="187" fontId="1" fillId="35" borderId="73" xfId="0" applyNumberFormat="1" applyFont="1" applyFill="1" applyBorder="1" applyAlignment="1">
      <alignment vertical="center"/>
    </xf>
    <xf numFmtId="187" fontId="1" fillId="35" borderId="44" xfId="0" applyNumberFormat="1" applyFont="1" applyFill="1" applyBorder="1" applyAlignment="1">
      <alignment vertical="center"/>
    </xf>
    <xf numFmtId="187" fontId="1" fillId="35" borderId="55" xfId="0" applyNumberFormat="1" applyFont="1" applyFill="1" applyBorder="1" applyAlignment="1">
      <alignment vertical="center"/>
    </xf>
    <xf numFmtId="187" fontId="1" fillId="35" borderId="36" xfId="0" applyNumberFormat="1" applyFont="1" applyFill="1" applyBorder="1" applyAlignment="1">
      <alignment vertical="center"/>
    </xf>
    <xf numFmtId="187" fontId="1" fillId="35" borderId="49" xfId="0" applyNumberFormat="1" applyFont="1" applyFill="1" applyBorder="1" applyAlignment="1">
      <alignment vertical="center"/>
    </xf>
    <xf numFmtId="187" fontId="1" fillId="35" borderId="65" xfId="0" applyNumberFormat="1" applyFont="1" applyFill="1" applyBorder="1" applyAlignment="1">
      <alignment vertical="center"/>
    </xf>
    <xf numFmtId="187" fontId="1" fillId="35" borderId="48" xfId="0" applyNumberFormat="1" applyFont="1" applyFill="1" applyBorder="1" applyAlignment="1">
      <alignment vertical="center"/>
    </xf>
    <xf numFmtId="185" fontId="1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7" fontId="1" fillId="35" borderId="42" xfId="0" applyNumberFormat="1" applyFont="1" applyFill="1" applyBorder="1" applyAlignment="1">
      <alignment horizontal="center" vertical="center"/>
    </xf>
    <xf numFmtId="187" fontId="1" fillId="35" borderId="55" xfId="0" applyNumberFormat="1" applyFont="1" applyFill="1" applyBorder="1" applyAlignment="1">
      <alignment horizontal="center" vertical="center"/>
    </xf>
    <xf numFmtId="187" fontId="1" fillId="35" borderId="36" xfId="0" applyNumberFormat="1" applyFont="1" applyFill="1" applyBorder="1" applyAlignment="1">
      <alignment horizontal="center" vertical="center"/>
    </xf>
    <xf numFmtId="187" fontId="1" fillId="34" borderId="42" xfId="0" applyNumberFormat="1" applyFont="1" applyFill="1" applyBorder="1" applyAlignment="1">
      <alignment vertical="center"/>
    </xf>
    <xf numFmtId="187" fontId="1" fillId="34" borderId="55" xfId="0" applyNumberFormat="1" applyFont="1" applyFill="1" applyBorder="1" applyAlignment="1">
      <alignment vertical="center"/>
    </xf>
    <xf numFmtId="187" fontId="1" fillId="34" borderId="36" xfId="0" applyNumberFormat="1" applyFont="1" applyFill="1" applyBorder="1" applyAlignment="1">
      <alignment vertical="center"/>
    </xf>
    <xf numFmtId="185" fontId="1" fillId="34" borderId="42" xfId="0" applyNumberFormat="1" applyFont="1" applyFill="1" applyBorder="1" applyAlignment="1">
      <alignment vertical="center"/>
    </xf>
    <xf numFmtId="185" fontId="1" fillId="34" borderId="55" xfId="0" applyNumberFormat="1" applyFont="1" applyFill="1" applyBorder="1" applyAlignment="1">
      <alignment vertical="center"/>
    </xf>
    <xf numFmtId="185" fontId="1" fillId="34" borderId="36" xfId="0" applyNumberFormat="1" applyFont="1" applyFill="1" applyBorder="1" applyAlignment="1">
      <alignment vertical="center"/>
    </xf>
    <xf numFmtId="187" fontId="1" fillId="34" borderId="49" xfId="0" applyNumberFormat="1" applyFont="1" applyFill="1" applyBorder="1" applyAlignment="1">
      <alignment vertical="center"/>
    </xf>
    <xf numFmtId="187" fontId="1" fillId="34" borderId="65" xfId="0" applyNumberFormat="1" applyFont="1" applyFill="1" applyBorder="1" applyAlignment="1">
      <alignment vertical="center"/>
    </xf>
    <xf numFmtId="187" fontId="1" fillId="34" borderId="48" xfId="0" applyNumberFormat="1" applyFont="1" applyFill="1" applyBorder="1" applyAlignment="1">
      <alignment vertical="center"/>
    </xf>
    <xf numFmtId="187" fontId="1" fillId="34" borderId="50" xfId="0" applyNumberFormat="1" applyFont="1" applyFill="1" applyBorder="1" applyAlignment="1">
      <alignment vertical="center"/>
    </xf>
    <xf numFmtId="187" fontId="1" fillId="34" borderId="73" xfId="0" applyNumberFormat="1" applyFont="1" applyFill="1" applyBorder="1" applyAlignment="1">
      <alignment vertical="center"/>
    </xf>
    <xf numFmtId="187" fontId="1" fillId="34" borderId="44" xfId="0" applyNumberFormat="1" applyFont="1" applyFill="1" applyBorder="1" applyAlignment="1">
      <alignment vertical="center"/>
    </xf>
    <xf numFmtId="187" fontId="1" fillId="34" borderId="42" xfId="0" applyNumberFormat="1" applyFont="1" applyFill="1" applyBorder="1" applyAlignment="1">
      <alignment horizontal="center" vertical="center"/>
    </xf>
    <xf numFmtId="187" fontId="1" fillId="34" borderId="55" xfId="0" applyNumberFormat="1" applyFont="1" applyFill="1" applyBorder="1" applyAlignment="1">
      <alignment horizontal="center" vertical="center"/>
    </xf>
    <xf numFmtId="187" fontId="1" fillId="34" borderId="36" xfId="0" applyNumberFormat="1" applyFont="1" applyFill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183" fontId="1" fillId="35" borderId="42" xfId="0" applyNumberFormat="1" applyFont="1" applyFill="1" applyBorder="1" applyAlignment="1">
      <alignment vertical="center"/>
    </xf>
    <xf numFmtId="183" fontId="1" fillId="35" borderId="55" xfId="0" applyNumberFormat="1" applyFont="1" applyFill="1" applyBorder="1" applyAlignment="1">
      <alignment vertical="center"/>
    </xf>
    <xf numFmtId="183" fontId="1" fillId="35" borderId="36" xfId="0" applyNumberFormat="1" applyFont="1" applyFill="1" applyBorder="1" applyAlignment="1">
      <alignment vertical="center"/>
    </xf>
    <xf numFmtId="187" fontId="1" fillId="35" borderId="69" xfId="0" applyNumberFormat="1" applyFont="1" applyFill="1" applyBorder="1" applyAlignment="1">
      <alignment vertical="center"/>
    </xf>
    <xf numFmtId="187" fontId="1" fillId="35" borderId="54" xfId="0" applyNumberFormat="1" applyFont="1" applyFill="1" applyBorder="1" applyAlignment="1">
      <alignment vertical="center"/>
    </xf>
    <xf numFmtId="187" fontId="1" fillId="35" borderId="63" xfId="0" applyNumberFormat="1" applyFont="1" applyFill="1" applyBorder="1" applyAlignment="1">
      <alignment vertical="center"/>
    </xf>
    <xf numFmtId="185" fontId="1" fillId="35" borderId="42" xfId="0" applyNumberFormat="1" applyFont="1" applyFill="1" applyBorder="1" applyAlignment="1">
      <alignment horizontal="center" vertical="center"/>
    </xf>
    <xf numFmtId="0" fontId="1" fillId="0" borderId="5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176" fontId="1" fillId="0" borderId="65" xfId="0" applyNumberFormat="1" applyFont="1" applyBorder="1" applyAlignment="1">
      <alignment horizontal="center" vertical="center"/>
    </xf>
    <xf numFmtId="186" fontId="1" fillId="0" borderId="42" xfId="0" applyNumberFormat="1" applyFont="1" applyBorder="1" applyAlignment="1">
      <alignment horizontal="center" vertical="center"/>
    </xf>
    <xf numFmtId="186" fontId="1" fillId="0" borderId="36" xfId="0" applyNumberFormat="1" applyFont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187" fontId="1" fillId="0" borderId="53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7" fontId="1" fillId="0" borderId="42" xfId="0" applyNumberFormat="1" applyFont="1" applyBorder="1" applyAlignment="1">
      <alignment horizontal="center" vertical="center"/>
    </xf>
    <xf numFmtId="187" fontId="1" fillId="0" borderId="36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38" borderId="53" xfId="0" applyFont="1" applyFill="1" applyBorder="1" applyAlignment="1">
      <alignment vertical="center"/>
    </xf>
    <xf numFmtId="0" fontId="1" fillId="38" borderId="36" xfId="0" applyFont="1" applyFill="1" applyBorder="1" applyAlignment="1">
      <alignment vertical="center"/>
    </xf>
    <xf numFmtId="0" fontId="1" fillId="0" borderId="53" xfId="0" applyFont="1" applyBorder="1" applyAlignment="1">
      <alignment horizontal="center" vertical="center" textRotation="255" shrinkToFit="1"/>
    </xf>
    <xf numFmtId="0" fontId="1" fillId="0" borderId="55" xfId="0" applyFont="1" applyBorder="1" applyAlignment="1">
      <alignment horizontal="center" vertical="center" textRotation="255" shrinkToFit="1"/>
    </xf>
    <xf numFmtId="0" fontId="1" fillId="0" borderId="11" xfId="0" applyFont="1" applyBorder="1" applyAlignment="1">
      <alignment horizontal="center" vertical="center" textRotation="255" shrinkToFit="1"/>
    </xf>
    <xf numFmtId="0" fontId="0" fillId="0" borderId="5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6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8" xfId="61"/>
    <cellStyle name="標準_測定結果_H20_品川水質_2009.03修正2" xfId="62"/>
    <cellStyle name="標準_測定結果_H23_大船渡湾水質底泥調査20111.11.15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4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5" customHeight="1"/>
  <cols>
    <col min="1" max="1" width="12.50390625" style="312" customWidth="1"/>
    <col min="2" max="2" width="10.125" style="312" customWidth="1"/>
    <col min="3" max="4" width="12.25390625" style="312" customWidth="1"/>
    <col min="5" max="16384" width="9.00390625" style="312" customWidth="1"/>
  </cols>
  <sheetData>
    <row r="1" ht="15" customHeight="1">
      <c r="A1" s="523" t="s">
        <v>457</v>
      </c>
    </row>
    <row r="2" spans="1:16" ht="15" customHeight="1">
      <c r="A2" s="641" t="s">
        <v>0</v>
      </c>
      <c r="B2" s="642"/>
      <c r="C2" s="642"/>
      <c r="D2" s="643"/>
      <c r="E2" s="638" t="s">
        <v>412</v>
      </c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40"/>
    </row>
    <row r="3" spans="1:16" ht="15" customHeight="1">
      <c r="A3" s="441"/>
      <c r="B3" s="442"/>
      <c r="C3" s="644" t="s">
        <v>418</v>
      </c>
      <c r="D3" s="644" t="s">
        <v>419</v>
      </c>
      <c r="E3" s="624" t="s">
        <v>335</v>
      </c>
      <c r="F3" s="313" t="s">
        <v>336</v>
      </c>
      <c r="G3" s="313" t="s">
        <v>337</v>
      </c>
      <c r="H3" s="313" t="s">
        <v>338</v>
      </c>
      <c r="I3" s="314" t="s">
        <v>339</v>
      </c>
      <c r="J3" s="624" t="s">
        <v>340</v>
      </c>
      <c r="K3" s="313" t="s">
        <v>341</v>
      </c>
      <c r="L3" s="313" t="s">
        <v>342</v>
      </c>
      <c r="M3" s="313" t="s">
        <v>343</v>
      </c>
      <c r="N3" s="458" t="s">
        <v>421</v>
      </c>
      <c r="O3" s="458" t="s">
        <v>422</v>
      </c>
      <c r="P3" s="458" t="s">
        <v>420</v>
      </c>
    </row>
    <row r="4" spans="1:16" ht="15" customHeight="1">
      <c r="A4" s="440"/>
      <c r="B4" s="439"/>
      <c r="C4" s="645"/>
      <c r="D4" s="645"/>
      <c r="E4" s="625"/>
      <c r="F4" s="315" t="s">
        <v>344</v>
      </c>
      <c r="G4" s="315" t="s">
        <v>344</v>
      </c>
      <c r="H4" s="315" t="s">
        <v>344</v>
      </c>
      <c r="I4" s="315" t="s">
        <v>345</v>
      </c>
      <c r="J4" s="625"/>
      <c r="K4" s="315" t="s">
        <v>344</v>
      </c>
      <c r="L4" s="315" t="s">
        <v>344</v>
      </c>
      <c r="M4" s="457" t="s">
        <v>346</v>
      </c>
      <c r="N4" s="459" t="s">
        <v>426</v>
      </c>
      <c r="O4" s="461" t="s">
        <v>426</v>
      </c>
      <c r="P4" s="460" t="s">
        <v>426</v>
      </c>
    </row>
    <row r="5" spans="1:16" ht="18.75" customHeight="1">
      <c r="A5" s="620" t="s">
        <v>9</v>
      </c>
      <c r="B5" s="155" t="s">
        <v>416</v>
      </c>
      <c r="C5" s="482">
        <v>37.620583333333336</v>
      </c>
      <c r="D5" s="613">
        <v>140.52195</v>
      </c>
      <c r="E5" s="316">
        <v>7.3</v>
      </c>
      <c r="F5" s="316">
        <v>2.7</v>
      </c>
      <c r="G5" s="316">
        <v>5.9</v>
      </c>
      <c r="H5" s="316">
        <v>9.1</v>
      </c>
      <c r="I5" s="317">
        <v>16.26</v>
      </c>
      <c r="J5" s="318">
        <v>0.12</v>
      </c>
      <c r="K5" s="319">
        <v>3.1</v>
      </c>
      <c r="L5" s="320">
        <v>28</v>
      </c>
      <c r="M5" s="319">
        <v>18.8</v>
      </c>
      <c r="N5" s="447">
        <v>0.28</v>
      </c>
      <c r="O5" s="556">
        <v>0.4</v>
      </c>
      <c r="P5" s="447">
        <v>0.0018</v>
      </c>
    </row>
    <row r="6" spans="1:16" ht="18.75" customHeight="1">
      <c r="A6" s="632"/>
      <c r="B6" s="515" t="s">
        <v>427</v>
      </c>
      <c r="C6" s="464">
        <v>37.8119</v>
      </c>
      <c r="D6" s="612">
        <v>140.5056</v>
      </c>
      <c r="E6" s="507">
        <v>8.3</v>
      </c>
      <c r="F6" s="507">
        <v>1.1</v>
      </c>
      <c r="G6" s="507">
        <v>3</v>
      </c>
      <c r="H6" s="507">
        <v>10.8</v>
      </c>
      <c r="I6" s="509">
        <v>11.32</v>
      </c>
      <c r="J6" s="510">
        <v>0.06</v>
      </c>
      <c r="K6" s="511">
        <v>1.4</v>
      </c>
      <c r="L6" s="512">
        <v>6</v>
      </c>
      <c r="M6" s="511">
        <v>4.1</v>
      </c>
      <c r="N6" s="446">
        <v>0.023</v>
      </c>
      <c r="O6" s="557">
        <v>0.032</v>
      </c>
      <c r="P6" s="614" t="s">
        <v>39</v>
      </c>
    </row>
    <row r="7" spans="1:16" ht="18.75" customHeight="1">
      <c r="A7" s="620" t="s">
        <v>275</v>
      </c>
      <c r="B7" s="326" t="s">
        <v>428</v>
      </c>
      <c r="C7" s="465">
        <v>37.66145</v>
      </c>
      <c r="D7" s="465">
        <v>140.9113</v>
      </c>
      <c r="E7" s="316">
        <v>7.5</v>
      </c>
      <c r="F7" s="316">
        <v>0.6</v>
      </c>
      <c r="G7" s="316">
        <v>2.6</v>
      </c>
      <c r="H7" s="316">
        <v>10.1</v>
      </c>
      <c r="I7" s="317">
        <v>5.84</v>
      </c>
      <c r="J7" s="318">
        <v>0.03</v>
      </c>
      <c r="K7" s="319">
        <v>1</v>
      </c>
      <c r="L7" s="320">
        <v>3</v>
      </c>
      <c r="M7" s="319">
        <v>1.5</v>
      </c>
      <c r="N7" s="443">
        <v>0.21</v>
      </c>
      <c r="O7" s="558">
        <v>0.3</v>
      </c>
      <c r="P7" s="443">
        <v>0.0032</v>
      </c>
    </row>
    <row r="8" spans="1:16" ht="18.75" customHeight="1">
      <c r="A8" s="621"/>
      <c r="B8" s="328" t="s">
        <v>429</v>
      </c>
      <c r="C8" s="467">
        <v>37.64415</v>
      </c>
      <c r="D8" s="467">
        <v>140.99978333333334</v>
      </c>
      <c r="E8" s="336">
        <v>6.6</v>
      </c>
      <c r="F8" s="337" t="s">
        <v>348</v>
      </c>
      <c r="G8" s="336">
        <v>2.7</v>
      </c>
      <c r="H8" s="336">
        <v>8.3</v>
      </c>
      <c r="I8" s="338">
        <v>22.1</v>
      </c>
      <c r="J8" s="339">
        <v>0.11</v>
      </c>
      <c r="K8" s="340">
        <v>0.9</v>
      </c>
      <c r="L8" s="514">
        <v>2</v>
      </c>
      <c r="M8" s="340">
        <v>1.1</v>
      </c>
      <c r="N8" s="445">
        <v>0.078</v>
      </c>
      <c r="O8" s="559">
        <v>0.11</v>
      </c>
      <c r="P8" s="615" t="s">
        <v>39</v>
      </c>
    </row>
    <row r="9" spans="1:16" ht="18.75" customHeight="1">
      <c r="A9" s="622" t="s">
        <v>349</v>
      </c>
      <c r="B9" s="329" t="s">
        <v>430</v>
      </c>
      <c r="C9" s="468">
        <v>37.73316666666667</v>
      </c>
      <c r="D9" s="468">
        <v>140.9254</v>
      </c>
      <c r="E9" s="516">
        <v>7.4</v>
      </c>
      <c r="F9" s="517" t="s">
        <v>351</v>
      </c>
      <c r="G9" s="516">
        <v>3.1</v>
      </c>
      <c r="H9" s="516">
        <v>10.3</v>
      </c>
      <c r="I9" s="518">
        <v>7.17</v>
      </c>
      <c r="J9" s="519">
        <v>0.04</v>
      </c>
      <c r="K9" s="520">
        <v>1.5</v>
      </c>
      <c r="L9" s="521">
        <v>1</v>
      </c>
      <c r="M9" s="520">
        <v>0.8</v>
      </c>
      <c r="N9" s="447">
        <v>0.086</v>
      </c>
      <c r="O9" s="560">
        <v>0.13</v>
      </c>
      <c r="P9" s="447">
        <v>0.0031</v>
      </c>
    </row>
    <row r="10" spans="1:16" ht="18.75" customHeight="1">
      <c r="A10" s="623"/>
      <c r="B10" s="302" t="s">
        <v>431</v>
      </c>
      <c r="C10" s="466">
        <v>37.709466666666664</v>
      </c>
      <c r="D10" s="466">
        <v>140.9566</v>
      </c>
      <c r="E10" s="321">
        <v>7.4</v>
      </c>
      <c r="F10" s="327">
        <v>0.6</v>
      </c>
      <c r="G10" s="321">
        <v>3</v>
      </c>
      <c r="H10" s="321">
        <v>10.1</v>
      </c>
      <c r="I10" s="322">
        <v>7.47</v>
      </c>
      <c r="J10" s="323">
        <v>0.04</v>
      </c>
      <c r="K10" s="324">
        <v>1.4</v>
      </c>
      <c r="L10" s="325">
        <v>2</v>
      </c>
      <c r="M10" s="324">
        <v>1</v>
      </c>
      <c r="N10" s="444">
        <v>0.071</v>
      </c>
      <c r="O10" s="561">
        <v>0.11</v>
      </c>
      <c r="P10" s="616" t="s">
        <v>39</v>
      </c>
    </row>
    <row r="11" spans="1:16" ht="18.75" customHeight="1">
      <c r="A11" s="628" t="s">
        <v>460</v>
      </c>
      <c r="B11" s="326" t="s">
        <v>370</v>
      </c>
      <c r="C11" s="630">
        <v>37.734233333333336</v>
      </c>
      <c r="D11" s="630">
        <v>140.80935</v>
      </c>
      <c r="E11" s="316">
        <v>7.6</v>
      </c>
      <c r="F11" s="330">
        <v>0.8</v>
      </c>
      <c r="G11" s="316">
        <v>3.6</v>
      </c>
      <c r="H11" s="316">
        <v>9.6</v>
      </c>
      <c r="I11" s="317">
        <v>5.98</v>
      </c>
      <c r="J11" s="318">
        <v>0.04</v>
      </c>
      <c r="K11" s="319">
        <v>1.9</v>
      </c>
      <c r="L11" s="331">
        <v>1</v>
      </c>
      <c r="M11" s="319">
        <v>1.2</v>
      </c>
      <c r="N11" s="443">
        <v>0.098</v>
      </c>
      <c r="O11" s="562">
        <v>0.14</v>
      </c>
      <c r="P11" s="617" t="s">
        <v>39</v>
      </c>
    </row>
    <row r="12" spans="1:16" ht="18.75" customHeight="1">
      <c r="A12" s="629"/>
      <c r="B12" s="553" t="s">
        <v>476</v>
      </c>
      <c r="C12" s="631"/>
      <c r="D12" s="631"/>
      <c r="E12" s="336">
        <v>7.3</v>
      </c>
      <c r="F12" s="337">
        <v>1</v>
      </c>
      <c r="G12" s="336">
        <v>4.5</v>
      </c>
      <c r="H12" s="336">
        <v>9</v>
      </c>
      <c r="I12" s="338">
        <v>6.75</v>
      </c>
      <c r="J12" s="339">
        <v>0.03</v>
      </c>
      <c r="K12" s="340">
        <v>1.9</v>
      </c>
      <c r="L12" s="514">
        <v>5</v>
      </c>
      <c r="M12" s="340">
        <v>2.3</v>
      </c>
      <c r="N12" s="445">
        <v>0.15</v>
      </c>
      <c r="O12" s="559">
        <v>0.22</v>
      </c>
      <c r="P12" s="445">
        <v>0.0029</v>
      </c>
    </row>
    <row r="13" spans="1:16" ht="18.75" customHeight="1">
      <c r="A13" s="633" t="s">
        <v>437</v>
      </c>
      <c r="B13" s="326" t="s">
        <v>432</v>
      </c>
      <c r="C13" s="635">
        <v>37.6651</v>
      </c>
      <c r="D13" s="630">
        <v>140.13288333333333</v>
      </c>
      <c r="E13" s="316">
        <v>7</v>
      </c>
      <c r="F13" s="330">
        <v>0.6</v>
      </c>
      <c r="G13" s="316">
        <v>2.7</v>
      </c>
      <c r="H13" s="316">
        <v>9.9</v>
      </c>
      <c r="I13" s="317">
        <v>4.11</v>
      </c>
      <c r="J13" s="318">
        <v>0.02</v>
      </c>
      <c r="K13" s="319">
        <v>1.2</v>
      </c>
      <c r="L13" s="331" t="s">
        <v>369</v>
      </c>
      <c r="M13" s="319">
        <v>0.6</v>
      </c>
      <c r="N13" s="443">
        <v>0.011</v>
      </c>
      <c r="O13" s="562">
        <v>0.017</v>
      </c>
      <c r="P13" s="617" t="s">
        <v>39</v>
      </c>
    </row>
    <row r="14" spans="1:16" ht="18.75" customHeight="1">
      <c r="A14" s="629"/>
      <c r="B14" s="328" t="s">
        <v>477</v>
      </c>
      <c r="C14" s="636"/>
      <c r="D14" s="631"/>
      <c r="E14" s="336">
        <v>7.1</v>
      </c>
      <c r="F14" s="337">
        <v>2</v>
      </c>
      <c r="G14" s="336">
        <v>4.3</v>
      </c>
      <c r="H14" s="336">
        <v>9.8</v>
      </c>
      <c r="I14" s="338">
        <v>4.74</v>
      </c>
      <c r="J14" s="339">
        <v>0.03</v>
      </c>
      <c r="K14" s="340">
        <v>2.1</v>
      </c>
      <c r="L14" s="514">
        <v>6</v>
      </c>
      <c r="M14" s="340">
        <v>1.6</v>
      </c>
      <c r="N14" s="445">
        <v>0.0098</v>
      </c>
      <c r="O14" s="559">
        <v>0.018</v>
      </c>
      <c r="P14" s="445">
        <v>0.0015</v>
      </c>
    </row>
    <row r="15" spans="1:16" ht="18.75" customHeight="1">
      <c r="A15" s="633" t="s">
        <v>200</v>
      </c>
      <c r="B15" s="326" t="s">
        <v>433</v>
      </c>
      <c r="C15" s="630">
        <v>37.505433333333336</v>
      </c>
      <c r="D15" s="630">
        <v>140.113833333333</v>
      </c>
      <c r="E15" s="316">
        <v>4.3</v>
      </c>
      <c r="F15" s="330" t="s">
        <v>351</v>
      </c>
      <c r="G15" s="316">
        <v>1.4</v>
      </c>
      <c r="H15" s="316">
        <v>9</v>
      </c>
      <c r="I15" s="317">
        <v>17.58</v>
      </c>
      <c r="J15" s="318">
        <v>0.09</v>
      </c>
      <c r="K15" s="319">
        <v>0.5</v>
      </c>
      <c r="L15" s="331" t="s">
        <v>369</v>
      </c>
      <c r="M15" s="319">
        <v>0.3</v>
      </c>
      <c r="N15" s="443">
        <v>0.018</v>
      </c>
      <c r="O15" s="562">
        <v>0.026</v>
      </c>
      <c r="P15" s="617" t="s">
        <v>39</v>
      </c>
    </row>
    <row r="16" spans="1:16" ht="18.75" customHeight="1">
      <c r="A16" s="634"/>
      <c r="B16" s="333" t="s">
        <v>478</v>
      </c>
      <c r="C16" s="637"/>
      <c r="D16" s="637"/>
      <c r="E16" s="507">
        <v>6.5</v>
      </c>
      <c r="F16" s="508" t="s">
        <v>351</v>
      </c>
      <c r="G16" s="507">
        <v>1.4</v>
      </c>
      <c r="H16" s="507">
        <v>11.4</v>
      </c>
      <c r="I16" s="509">
        <v>11.3</v>
      </c>
      <c r="J16" s="510">
        <v>0.05</v>
      </c>
      <c r="K16" s="511">
        <v>0.6</v>
      </c>
      <c r="L16" s="513">
        <v>1</v>
      </c>
      <c r="M16" s="511">
        <v>0.6</v>
      </c>
      <c r="N16" s="446">
        <v>0.028</v>
      </c>
      <c r="O16" s="557">
        <v>0.044</v>
      </c>
      <c r="P16" s="446">
        <v>0.0013</v>
      </c>
    </row>
    <row r="17" spans="1:19" ht="18.75" customHeight="1">
      <c r="A17" s="626" t="s">
        <v>461</v>
      </c>
      <c r="B17" s="326" t="s">
        <v>374</v>
      </c>
      <c r="C17" s="630">
        <v>37.199783333333336</v>
      </c>
      <c r="D17" s="630">
        <v>141.08503333333334</v>
      </c>
      <c r="E17" s="316">
        <v>8.1</v>
      </c>
      <c r="F17" s="330" t="s">
        <v>351</v>
      </c>
      <c r="G17" s="316">
        <v>1.5</v>
      </c>
      <c r="H17" s="316">
        <v>9.3</v>
      </c>
      <c r="I17" s="542">
        <v>5220</v>
      </c>
      <c r="J17" s="318">
        <v>33.59</v>
      </c>
      <c r="K17" s="319">
        <v>1.1</v>
      </c>
      <c r="L17" s="331" t="s">
        <v>369</v>
      </c>
      <c r="M17" s="319">
        <v>0.4</v>
      </c>
      <c r="N17" s="443">
        <v>0.0063</v>
      </c>
      <c r="O17" s="562">
        <v>0.011</v>
      </c>
      <c r="P17" s="617" t="s">
        <v>496</v>
      </c>
      <c r="S17" s="555"/>
    </row>
    <row r="18" spans="1:16" ht="18.75" customHeight="1">
      <c r="A18" s="627"/>
      <c r="B18" s="553" t="s">
        <v>479</v>
      </c>
      <c r="C18" s="631"/>
      <c r="D18" s="631"/>
      <c r="E18" s="336">
        <v>8</v>
      </c>
      <c r="F18" s="337" t="s">
        <v>351</v>
      </c>
      <c r="G18" s="336">
        <v>1.4</v>
      </c>
      <c r="H18" s="336">
        <v>8.4</v>
      </c>
      <c r="I18" s="579">
        <v>5270</v>
      </c>
      <c r="J18" s="339">
        <v>34.14</v>
      </c>
      <c r="K18" s="340">
        <v>1.1</v>
      </c>
      <c r="L18" s="514" t="s">
        <v>372</v>
      </c>
      <c r="M18" s="340">
        <v>0.4</v>
      </c>
      <c r="N18" s="445">
        <v>0.013</v>
      </c>
      <c r="O18" s="559">
        <v>0.023</v>
      </c>
      <c r="P18" s="445">
        <v>0.0018</v>
      </c>
    </row>
    <row r="19" spans="1:16" ht="18.75" customHeight="1">
      <c r="A19" s="626" t="s">
        <v>465</v>
      </c>
      <c r="B19" s="326" t="s">
        <v>434</v>
      </c>
      <c r="C19" s="465">
        <v>37.81555</v>
      </c>
      <c r="D19" s="465">
        <v>140.97623333333334</v>
      </c>
      <c r="E19" s="316">
        <v>8.1</v>
      </c>
      <c r="F19" s="330">
        <v>1.3</v>
      </c>
      <c r="G19" s="316">
        <v>3.4</v>
      </c>
      <c r="H19" s="316">
        <v>7.6</v>
      </c>
      <c r="I19" s="542">
        <v>4330</v>
      </c>
      <c r="J19" s="318">
        <v>27.83</v>
      </c>
      <c r="K19" s="319">
        <v>1.8</v>
      </c>
      <c r="L19" s="331">
        <v>9</v>
      </c>
      <c r="M19" s="319">
        <v>7</v>
      </c>
      <c r="N19" s="443">
        <v>0.074</v>
      </c>
      <c r="O19" s="562">
        <v>0.11</v>
      </c>
      <c r="P19" s="443">
        <v>0.0069</v>
      </c>
    </row>
    <row r="20" spans="1:16" ht="18.75" customHeight="1">
      <c r="A20" s="627"/>
      <c r="B20" s="328" t="s">
        <v>435</v>
      </c>
      <c r="C20" s="467">
        <v>37.8207166666666</v>
      </c>
      <c r="D20" s="467">
        <v>140.97675</v>
      </c>
      <c r="E20" s="336">
        <v>8.1</v>
      </c>
      <c r="F20" s="337">
        <v>0.8</v>
      </c>
      <c r="G20" s="336">
        <v>4.1</v>
      </c>
      <c r="H20" s="336">
        <v>7.7</v>
      </c>
      <c r="I20" s="579">
        <v>4460</v>
      </c>
      <c r="J20" s="339">
        <v>27.21</v>
      </c>
      <c r="K20" s="340">
        <v>1.7</v>
      </c>
      <c r="L20" s="341">
        <v>6</v>
      </c>
      <c r="M20" s="340">
        <v>4.3</v>
      </c>
      <c r="N20" s="527">
        <v>0.07</v>
      </c>
      <c r="O20" s="556">
        <v>0.1</v>
      </c>
      <c r="P20" s="615" t="s">
        <v>39</v>
      </c>
    </row>
    <row r="21" spans="1:16" ht="18.75" customHeight="1">
      <c r="A21" s="626" t="s">
        <v>463</v>
      </c>
      <c r="B21" s="326" t="s">
        <v>436</v>
      </c>
      <c r="C21" s="630">
        <v>38.0455</v>
      </c>
      <c r="D21" s="630">
        <v>140.93998333333334</v>
      </c>
      <c r="E21" s="316">
        <v>8.1</v>
      </c>
      <c r="F21" s="330">
        <v>1</v>
      </c>
      <c r="G21" s="316">
        <v>3.1</v>
      </c>
      <c r="H21" s="316">
        <v>9.6</v>
      </c>
      <c r="I21" s="542">
        <v>4690</v>
      </c>
      <c r="J21" s="318">
        <v>29.59</v>
      </c>
      <c r="K21" s="319">
        <v>1.3</v>
      </c>
      <c r="L21" s="320">
        <v>2</v>
      </c>
      <c r="M21" s="319">
        <v>1.3</v>
      </c>
      <c r="N21" s="443">
        <v>0.014</v>
      </c>
      <c r="O21" s="563">
        <v>0.02</v>
      </c>
      <c r="P21" s="617" t="s">
        <v>496</v>
      </c>
    </row>
    <row r="22" spans="1:16" ht="18.75" customHeight="1">
      <c r="A22" s="627"/>
      <c r="B22" s="328" t="s">
        <v>480</v>
      </c>
      <c r="C22" s="631"/>
      <c r="D22" s="631"/>
      <c r="E22" s="336">
        <v>7.9</v>
      </c>
      <c r="F22" s="337">
        <v>0.6</v>
      </c>
      <c r="G22" s="336">
        <v>2.2</v>
      </c>
      <c r="H22" s="336">
        <v>6.1</v>
      </c>
      <c r="I22" s="579">
        <v>5140</v>
      </c>
      <c r="J22" s="339">
        <v>32.85</v>
      </c>
      <c r="K22" s="340">
        <v>1.1</v>
      </c>
      <c r="L22" s="341">
        <v>4</v>
      </c>
      <c r="M22" s="340">
        <v>4.3</v>
      </c>
      <c r="N22" s="445">
        <v>0.034</v>
      </c>
      <c r="O22" s="559">
        <v>0.049</v>
      </c>
      <c r="P22" s="445">
        <v>0.0052</v>
      </c>
    </row>
    <row r="23" ht="15" customHeight="1">
      <c r="B23" s="554"/>
    </row>
    <row r="24" ht="15" customHeight="1">
      <c r="B24" s="554"/>
    </row>
  </sheetData>
  <sheetProtection/>
  <mergeCells count="25">
    <mergeCell ref="E2:P2"/>
    <mergeCell ref="A2:D2"/>
    <mergeCell ref="D3:D4"/>
    <mergeCell ref="C3:C4"/>
    <mergeCell ref="J3:J4"/>
    <mergeCell ref="A19:A20"/>
    <mergeCell ref="A21:A22"/>
    <mergeCell ref="A13:A14"/>
    <mergeCell ref="A15:A16"/>
    <mergeCell ref="D21:D22"/>
    <mergeCell ref="C21:C22"/>
    <mergeCell ref="C17:C18"/>
    <mergeCell ref="D13:D14"/>
    <mergeCell ref="C13:C14"/>
    <mergeCell ref="D15:D16"/>
    <mergeCell ref="A7:A8"/>
    <mergeCell ref="A9:A10"/>
    <mergeCell ref="E3:E4"/>
    <mergeCell ref="A17:A18"/>
    <mergeCell ref="A11:A12"/>
    <mergeCell ref="C11:C12"/>
    <mergeCell ref="D11:D12"/>
    <mergeCell ref="A5:A6"/>
    <mergeCell ref="C15:C16"/>
    <mergeCell ref="D17:D1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U109"/>
  <sheetViews>
    <sheetView view="pageBreakPreview" zoomScaleSheetLayoutView="100" zoomScalePageLayoutView="0" workbookViewId="0" topLeftCell="A1">
      <selection activeCell="E48" sqref="E48"/>
    </sheetView>
  </sheetViews>
  <sheetFormatPr defaultColWidth="11.00390625" defaultRowHeight="15" customHeight="1" outlineLevelRow="1"/>
  <cols>
    <col min="1" max="1" width="13.875" style="1" customWidth="1"/>
    <col min="2" max="2" width="8.125" style="1" customWidth="1"/>
    <col min="3" max="4" width="12.25390625" style="1" customWidth="1"/>
    <col min="5" max="5" width="7.375" style="1" customWidth="1"/>
    <col min="6" max="6" width="10.625" style="342" customWidth="1"/>
    <col min="7" max="8" width="7.375" style="343" customWidth="1"/>
    <col min="9" max="16384" width="11.00390625" style="344" customWidth="1"/>
  </cols>
  <sheetData>
    <row r="1" ht="15" customHeight="1">
      <c r="A1" s="523" t="s">
        <v>469</v>
      </c>
    </row>
    <row r="2" spans="1:21" ht="15" customHeight="1">
      <c r="A2" s="646" t="s">
        <v>0</v>
      </c>
      <c r="B2" s="647"/>
      <c r="C2" s="647"/>
      <c r="D2" s="648"/>
      <c r="E2" s="649" t="s">
        <v>412</v>
      </c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1"/>
    </row>
    <row r="3" spans="1:21" ht="15" customHeight="1">
      <c r="A3" s="441"/>
      <c r="B3" s="442"/>
      <c r="C3" s="644" t="s">
        <v>418</v>
      </c>
      <c r="D3" s="644" t="s">
        <v>419</v>
      </c>
      <c r="E3" s="345"/>
      <c r="F3" s="354"/>
      <c r="G3" s="347"/>
      <c r="H3" s="347"/>
      <c r="I3" s="347"/>
      <c r="J3" s="348"/>
      <c r="K3" s="656" t="s">
        <v>377</v>
      </c>
      <c r="L3" s="657"/>
      <c r="M3" s="657"/>
      <c r="N3" s="657"/>
      <c r="O3" s="657"/>
      <c r="P3" s="657"/>
      <c r="Q3" s="657"/>
      <c r="R3" s="658"/>
      <c r="S3" s="652" t="s">
        <v>425</v>
      </c>
      <c r="T3" s="653"/>
      <c r="U3" s="654"/>
    </row>
    <row r="4" spans="1:21" ht="15" customHeight="1">
      <c r="A4" s="441"/>
      <c r="B4" s="442"/>
      <c r="C4" s="655"/>
      <c r="D4" s="655"/>
      <c r="E4" s="345" t="s">
        <v>389</v>
      </c>
      <c r="F4" s="346" t="s">
        <v>390</v>
      </c>
      <c r="G4" s="347" t="s">
        <v>391</v>
      </c>
      <c r="H4" s="347" t="s">
        <v>375</v>
      </c>
      <c r="I4" s="347" t="s">
        <v>392</v>
      </c>
      <c r="J4" s="348" t="s">
        <v>376</v>
      </c>
      <c r="K4" s="349" t="s">
        <v>378</v>
      </c>
      <c r="L4" s="350" t="s">
        <v>379</v>
      </c>
      <c r="M4" s="350" t="s">
        <v>380</v>
      </c>
      <c r="N4" s="350" t="s">
        <v>381</v>
      </c>
      <c r="O4" s="350" t="s">
        <v>393</v>
      </c>
      <c r="P4" s="351" t="s">
        <v>382</v>
      </c>
      <c r="Q4" s="352" t="s">
        <v>383</v>
      </c>
      <c r="R4" s="353" t="s">
        <v>384</v>
      </c>
      <c r="S4" s="313" t="s">
        <v>58</v>
      </c>
      <c r="T4" s="313" t="s">
        <v>59</v>
      </c>
      <c r="U4" s="313" t="s">
        <v>424</v>
      </c>
    </row>
    <row r="5" spans="1:21" ht="15" customHeight="1">
      <c r="A5" s="441"/>
      <c r="B5" s="442"/>
      <c r="C5" s="655"/>
      <c r="D5" s="655"/>
      <c r="E5" s="345"/>
      <c r="F5" s="354" t="s">
        <v>394</v>
      </c>
      <c r="G5" s="347"/>
      <c r="H5" s="347"/>
      <c r="I5" s="347"/>
      <c r="J5" s="355"/>
      <c r="K5" s="356" t="s">
        <v>395</v>
      </c>
      <c r="L5" s="357" t="s">
        <v>396</v>
      </c>
      <c r="M5" s="357" t="s">
        <v>397</v>
      </c>
      <c r="N5" s="357" t="s">
        <v>398</v>
      </c>
      <c r="O5" s="357" t="s">
        <v>399</v>
      </c>
      <c r="P5" s="358" t="s">
        <v>385</v>
      </c>
      <c r="Q5" s="359"/>
      <c r="R5" s="360"/>
      <c r="S5" s="456"/>
      <c r="T5" s="456"/>
      <c r="U5" s="456"/>
    </row>
    <row r="6" spans="1:21" ht="15" customHeight="1">
      <c r="A6" s="440"/>
      <c r="B6" s="439"/>
      <c r="C6" s="645"/>
      <c r="D6" s="645"/>
      <c r="E6" s="361"/>
      <c r="F6" s="362" t="s">
        <v>400</v>
      </c>
      <c r="G6" s="361" t="s">
        <v>401</v>
      </c>
      <c r="H6" s="361" t="s">
        <v>401</v>
      </c>
      <c r="I6" s="361" t="s">
        <v>402</v>
      </c>
      <c r="J6" s="363" t="s">
        <v>403</v>
      </c>
      <c r="K6" s="364" t="s">
        <v>401</v>
      </c>
      <c r="L6" s="365" t="s">
        <v>401</v>
      </c>
      <c r="M6" s="365" t="s">
        <v>401</v>
      </c>
      <c r="N6" s="365" t="s">
        <v>401</v>
      </c>
      <c r="O6" s="365" t="s">
        <v>401</v>
      </c>
      <c r="P6" s="366" t="s">
        <v>401</v>
      </c>
      <c r="Q6" s="363" t="s">
        <v>404</v>
      </c>
      <c r="R6" s="367" t="s">
        <v>404</v>
      </c>
      <c r="S6" s="315" t="s">
        <v>423</v>
      </c>
      <c r="T6" s="449" t="s">
        <v>423</v>
      </c>
      <c r="U6" s="315" t="s">
        <v>423</v>
      </c>
    </row>
    <row r="7" spans="1:21" ht="18.75" customHeight="1">
      <c r="A7" s="620" t="s">
        <v>9</v>
      </c>
      <c r="B7" s="155" t="s">
        <v>347</v>
      </c>
      <c r="C7" s="462">
        <v>37.620583333333336</v>
      </c>
      <c r="D7" s="462">
        <v>140.52195</v>
      </c>
      <c r="E7" s="368">
        <v>7.1</v>
      </c>
      <c r="F7" s="528">
        <v>79.6</v>
      </c>
      <c r="G7" s="368">
        <v>36.8</v>
      </c>
      <c r="H7" s="368">
        <v>3.7</v>
      </c>
      <c r="I7" s="369">
        <v>9</v>
      </c>
      <c r="J7" s="370">
        <v>2.688</v>
      </c>
      <c r="K7" s="371">
        <v>0.7</v>
      </c>
      <c r="L7" s="372">
        <v>6.1</v>
      </c>
      <c r="M7" s="372">
        <v>41.4</v>
      </c>
      <c r="N7" s="372">
        <v>18.4</v>
      </c>
      <c r="O7" s="372">
        <v>19</v>
      </c>
      <c r="P7" s="373">
        <v>14.4</v>
      </c>
      <c r="Q7" s="581">
        <v>0.23</v>
      </c>
      <c r="R7" s="375">
        <v>4.75</v>
      </c>
      <c r="S7" s="542">
        <v>730</v>
      </c>
      <c r="T7" s="450">
        <v>1100</v>
      </c>
      <c r="U7" s="437">
        <v>0.46</v>
      </c>
    </row>
    <row r="8" spans="1:21" ht="18.75" customHeight="1">
      <c r="A8" s="622"/>
      <c r="B8" s="156" t="s">
        <v>471</v>
      </c>
      <c r="C8" s="463">
        <v>37.784483333333334</v>
      </c>
      <c r="D8" s="463">
        <v>140.49226666666667</v>
      </c>
      <c r="E8" s="376">
        <v>7</v>
      </c>
      <c r="F8" s="529">
        <v>86.7</v>
      </c>
      <c r="G8" s="376">
        <v>30.9</v>
      </c>
      <c r="H8" s="376">
        <v>2.8</v>
      </c>
      <c r="I8" s="377">
        <v>7</v>
      </c>
      <c r="J8" s="378">
        <v>2.705</v>
      </c>
      <c r="K8" s="311">
        <v>10.9</v>
      </c>
      <c r="L8" s="379">
        <v>14.2</v>
      </c>
      <c r="M8" s="379">
        <v>27.1</v>
      </c>
      <c r="N8" s="379">
        <v>23.7</v>
      </c>
      <c r="O8" s="379">
        <v>9.2</v>
      </c>
      <c r="P8" s="380">
        <v>14.9</v>
      </c>
      <c r="Q8" s="582">
        <v>0.27</v>
      </c>
      <c r="R8" s="580">
        <v>9.5</v>
      </c>
      <c r="S8" s="435">
        <v>340</v>
      </c>
      <c r="T8" s="451">
        <v>600</v>
      </c>
      <c r="U8" s="332" t="s">
        <v>39</v>
      </c>
    </row>
    <row r="9" spans="1:21" ht="18.75" customHeight="1">
      <c r="A9" s="632"/>
      <c r="B9" s="156" t="s">
        <v>417</v>
      </c>
      <c r="C9" s="463">
        <v>37.8119</v>
      </c>
      <c r="D9" s="463">
        <v>140.5056</v>
      </c>
      <c r="E9" s="376">
        <v>7.1</v>
      </c>
      <c r="F9" s="529">
        <v>448</v>
      </c>
      <c r="G9" s="376">
        <v>27.3</v>
      </c>
      <c r="H9" s="376">
        <v>1.5</v>
      </c>
      <c r="I9" s="381" t="s">
        <v>386</v>
      </c>
      <c r="J9" s="378">
        <v>2.687</v>
      </c>
      <c r="K9" s="382">
        <v>13.9</v>
      </c>
      <c r="L9" s="383">
        <v>6.2</v>
      </c>
      <c r="M9" s="383">
        <v>59.8</v>
      </c>
      <c r="N9" s="383">
        <v>18.1</v>
      </c>
      <c r="O9" s="383">
        <v>0.5</v>
      </c>
      <c r="P9" s="384">
        <v>1.5</v>
      </c>
      <c r="Q9" s="583">
        <v>0.42</v>
      </c>
      <c r="R9" s="539">
        <v>19</v>
      </c>
      <c r="S9" s="435">
        <v>120</v>
      </c>
      <c r="T9" s="451">
        <v>150</v>
      </c>
      <c r="U9" s="332" t="s">
        <v>39</v>
      </c>
    </row>
    <row r="10" spans="1:21" ht="18.75" customHeight="1">
      <c r="A10" s="620" t="s">
        <v>275</v>
      </c>
      <c r="B10" s="326" t="s">
        <v>350</v>
      </c>
      <c r="C10" s="465">
        <v>37.66145</v>
      </c>
      <c r="D10" s="465">
        <v>140.9113</v>
      </c>
      <c r="E10" s="368">
        <v>7.2</v>
      </c>
      <c r="F10" s="528">
        <v>450</v>
      </c>
      <c r="G10" s="368">
        <v>6.4</v>
      </c>
      <c r="H10" s="368">
        <v>0.7</v>
      </c>
      <c r="I10" s="393" t="s">
        <v>386</v>
      </c>
      <c r="J10" s="370">
        <v>2.661</v>
      </c>
      <c r="K10" s="371">
        <v>38.2</v>
      </c>
      <c r="L10" s="372">
        <v>54.1</v>
      </c>
      <c r="M10" s="372">
        <v>7.5</v>
      </c>
      <c r="N10" s="372">
        <v>0</v>
      </c>
      <c r="O10" s="372">
        <v>0</v>
      </c>
      <c r="P10" s="373">
        <v>0.2</v>
      </c>
      <c r="Q10" s="586">
        <v>1.7</v>
      </c>
      <c r="R10" s="537">
        <v>19</v>
      </c>
      <c r="S10" s="434">
        <v>750</v>
      </c>
      <c r="T10" s="450">
        <v>1100</v>
      </c>
      <c r="U10" s="437">
        <v>0.36</v>
      </c>
    </row>
    <row r="11" spans="1:21" ht="18.75" customHeight="1">
      <c r="A11" s="623"/>
      <c r="B11" s="302" t="s">
        <v>352</v>
      </c>
      <c r="C11" s="469">
        <v>37.664366666666666</v>
      </c>
      <c r="D11" s="469">
        <v>140.94521666666665</v>
      </c>
      <c r="E11" s="376">
        <v>6.9</v>
      </c>
      <c r="F11" s="529">
        <v>279</v>
      </c>
      <c r="G11" s="376">
        <v>64.5</v>
      </c>
      <c r="H11" s="376">
        <v>14</v>
      </c>
      <c r="I11" s="381">
        <v>37</v>
      </c>
      <c r="J11" s="378">
        <v>2.504</v>
      </c>
      <c r="K11" s="311">
        <v>3.4</v>
      </c>
      <c r="L11" s="394">
        <v>1.9</v>
      </c>
      <c r="M11" s="394">
        <v>6</v>
      </c>
      <c r="N11" s="394">
        <v>14.7</v>
      </c>
      <c r="O11" s="394">
        <v>44.2</v>
      </c>
      <c r="P11" s="395">
        <v>29.8</v>
      </c>
      <c r="Q11" s="587">
        <v>0.025</v>
      </c>
      <c r="R11" s="584">
        <v>9.5</v>
      </c>
      <c r="S11" s="435">
        <v>22000</v>
      </c>
      <c r="T11" s="451">
        <v>32000</v>
      </c>
      <c r="U11" s="332" t="s">
        <v>39</v>
      </c>
    </row>
    <row r="12" spans="1:21" ht="18.75" customHeight="1">
      <c r="A12" s="623"/>
      <c r="B12" s="333" t="s">
        <v>353</v>
      </c>
      <c r="C12" s="469">
        <v>37.64415</v>
      </c>
      <c r="D12" s="469">
        <v>140.99978333333334</v>
      </c>
      <c r="E12" s="489">
        <v>6.9</v>
      </c>
      <c r="F12" s="530">
        <v>432</v>
      </c>
      <c r="G12" s="489">
        <v>29.8</v>
      </c>
      <c r="H12" s="489">
        <v>1.7</v>
      </c>
      <c r="I12" s="490">
        <v>2</v>
      </c>
      <c r="J12" s="491">
        <v>2.686</v>
      </c>
      <c r="K12" s="492">
        <v>6</v>
      </c>
      <c r="L12" s="493">
        <v>3.1</v>
      </c>
      <c r="M12" s="493">
        <v>59.2</v>
      </c>
      <c r="N12" s="493">
        <v>22.3</v>
      </c>
      <c r="O12" s="493">
        <v>3.6</v>
      </c>
      <c r="P12" s="494">
        <v>5.8</v>
      </c>
      <c r="Q12" s="588">
        <v>0.33</v>
      </c>
      <c r="R12" s="585">
        <v>19</v>
      </c>
      <c r="S12" s="483">
        <v>1200</v>
      </c>
      <c r="T12" s="484">
        <v>1900</v>
      </c>
      <c r="U12" s="448" t="s">
        <v>39</v>
      </c>
    </row>
    <row r="13" spans="1:21" ht="18.75" customHeight="1">
      <c r="A13" s="620" t="s">
        <v>349</v>
      </c>
      <c r="B13" s="326" t="s">
        <v>368</v>
      </c>
      <c r="C13" s="465">
        <v>37.73316666666667</v>
      </c>
      <c r="D13" s="465">
        <v>140.9254</v>
      </c>
      <c r="E13" s="368">
        <v>7</v>
      </c>
      <c r="F13" s="528">
        <v>463</v>
      </c>
      <c r="G13" s="368">
        <v>26.5</v>
      </c>
      <c r="H13" s="368">
        <v>1.9</v>
      </c>
      <c r="I13" s="393">
        <v>1</v>
      </c>
      <c r="J13" s="370">
        <v>2.691</v>
      </c>
      <c r="K13" s="287">
        <v>7.5</v>
      </c>
      <c r="L13" s="372">
        <v>16.9</v>
      </c>
      <c r="M13" s="372">
        <v>68.4</v>
      </c>
      <c r="N13" s="372">
        <v>5.1</v>
      </c>
      <c r="O13" s="372">
        <v>1</v>
      </c>
      <c r="P13" s="373">
        <v>1.1</v>
      </c>
      <c r="Q13" s="581">
        <v>0.62</v>
      </c>
      <c r="R13" s="537">
        <v>19</v>
      </c>
      <c r="S13" s="434">
        <v>1200</v>
      </c>
      <c r="T13" s="450">
        <v>1800</v>
      </c>
      <c r="U13" s="438">
        <v>1.9</v>
      </c>
    </row>
    <row r="14" spans="1:21" ht="18.75" customHeight="1">
      <c r="A14" s="623"/>
      <c r="B14" s="302" t="s">
        <v>438</v>
      </c>
      <c r="C14" s="466">
        <v>37.709466666666664</v>
      </c>
      <c r="D14" s="466">
        <v>140.9566</v>
      </c>
      <c r="E14" s="407">
        <v>7</v>
      </c>
      <c r="F14" s="531">
        <v>471</v>
      </c>
      <c r="G14" s="407">
        <v>19.4</v>
      </c>
      <c r="H14" s="407">
        <v>1.4</v>
      </c>
      <c r="I14" s="381" t="s">
        <v>405</v>
      </c>
      <c r="J14" s="408">
        <v>2.687</v>
      </c>
      <c r="K14" s="282">
        <v>40.4</v>
      </c>
      <c r="L14" s="409">
        <v>37.5</v>
      </c>
      <c r="M14" s="409">
        <v>19.3</v>
      </c>
      <c r="N14" s="409">
        <v>2</v>
      </c>
      <c r="O14" s="409">
        <v>0.3</v>
      </c>
      <c r="P14" s="410">
        <v>0.5</v>
      </c>
      <c r="Q14" s="591">
        <v>1.6</v>
      </c>
      <c r="R14" s="589">
        <v>19</v>
      </c>
      <c r="S14" s="435">
        <v>1000</v>
      </c>
      <c r="T14" s="451">
        <v>1400</v>
      </c>
      <c r="U14" s="332" t="s">
        <v>60</v>
      </c>
    </row>
    <row r="15" spans="1:21" ht="18.75" customHeight="1">
      <c r="A15" s="623"/>
      <c r="B15" s="328" t="s">
        <v>439</v>
      </c>
      <c r="C15" s="467">
        <v>37.70526666666667</v>
      </c>
      <c r="D15" s="467">
        <v>140.96208333333334</v>
      </c>
      <c r="E15" s="503">
        <v>6.9</v>
      </c>
      <c r="F15" s="532">
        <v>438</v>
      </c>
      <c r="G15" s="503">
        <v>25.3</v>
      </c>
      <c r="H15" s="503">
        <v>2.4</v>
      </c>
      <c r="I15" s="420">
        <v>1</v>
      </c>
      <c r="J15" s="504">
        <v>3.677</v>
      </c>
      <c r="K15" s="284">
        <v>16.5</v>
      </c>
      <c r="L15" s="505">
        <v>16.4</v>
      </c>
      <c r="M15" s="505">
        <v>42</v>
      </c>
      <c r="N15" s="505">
        <v>18.1</v>
      </c>
      <c r="O15" s="505">
        <v>2.9</v>
      </c>
      <c r="P15" s="506">
        <v>4.1</v>
      </c>
      <c r="Q15" s="592">
        <v>0.52</v>
      </c>
      <c r="R15" s="590">
        <v>19</v>
      </c>
      <c r="S15" s="436">
        <v>410</v>
      </c>
      <c r="T15" s="455">
        <v>650</v>
      </c>
      <c r="U15" s="334" t="s">
        <v>60</v>
      </c>
    </row>
    <row r="16" spans="1:21" ht="18.75" customHeight="1" outlineLevel="1">
      <c r="A16" s="620" t="s">
        <v>354</v>
      </c>
      <c r="B16" s="329" t="s">
        <v>355</v>
      </c>
      <c r="C16" s="468">
        <v>0</v>
      </c>
      <c r="D16" s="468">
        <v>140</v>
      </c>
      <c r="E16" s="495" t="s">
        <v>39</v>
      </c>
      <c r="F16" s="533" t="s">
        <v>39</v>
      </c>
      <c r="G16" s="495" t="s">
        <v>39</v>
      </c>
      <c r="H16" s="495" t="s">
        <v>39</v>
      </c>
      <c r="I16" s="185" t="s">
        <v>39</v>
      </c>
      <c r="J16" s="496" t="s">
        <v>39</v>
      </c>
      <c r="K16" s="425" t="s">
        <v>39</v>
      </c>
      <c r="L16" s="497" t="s">
        <v>39</v>
      </c>
      <c r="M16" s="497" t="s">
        <v>39</v>
      </c>
      <c r="N16" s="497" t="s">
        <v>39</v>
      </c>
      <c r="O16" s="497" t="s">
        <v>39</v>
      </c>
      <c r="P16" s="498" t="s">
        <v>39</v>
      </c>
      <c r="Q16" s="499" t="s">
        <v>39</v>
      </c>
      <c r="R16" s="500" t="s">
        <v>39</v>
      </c>
      <c r="S16" s="501" t="s">
        <v>39</v>
      </c>
      <c r="T16" s="502" t="s">
        <v>39</v>
      </c>
      <c r="U16" s="501" t="s">
        <v>39</v>
      </c>
    </row>
    <row r="17" spans="1:21" ht="18.75" customHeight="1" outlineLevel="1">
      <c r="A17" s="622"/>
      <c r="B17" s="302" t="s">
        <v>356</v>
      </c>
      <c r="C17" s="466">
        <v>0</v>
      </c>
      <c r="D17" s="466">
        <v>140</v>
      </c>
      <c r="E17" s="303" t="s">
        <v>39</v>
      </c>
      <c r="F17" s="534" t="s">
        <v>39</v>
      </c>
      <c r="G17" s="303" t="s">
        <v>39</v>
      </c>
      <c r="H17" s="303" t="s">
        <v>39</v>
      </c>
      <c r="I17" s="17" t="s">
        <v>39</v>
      </c>
      <c r="J17" s="387" t="s">
        <v>39</v>
      </c>
      <c r="K17" s="388" t="s">
        <v>39</v>
      </c>
      <c r="L17" s="389" t="s">
        <v>39</v>
      </c>
      <c r="M17" s="389" t="s">
        <v>39</v>
      </c>
      <c r="N17" s="389" t="s">
        <v>39</v>
      </c>
      <c r="O17" s="389" t="s">
        <v>39</v>
      </c>
      <c r="P17" s="390" t="s">
        <v>39</v>
      </c>
      <c r="Q17" s="391" t="s">
        <v>39</v>
      </c>
      <c r="R17" s="392" t="s">
        <v>39</v>
      </c>
      <c r="S17" s="332" t="s">
        <v>39</v>
      </c>
      <c r="T17" s="452" t="s">
        <v>39</v>
      </c>
      <c r="U17" s="332" t="s">
        <v>39</v>
      </c>
    </row>
    <row r="18" spans="1:21" ht="18.75" customHeight="1" outlineLevel="1">
      <c r="A18" s="622"/>
      <c r="B18" s="302" t="s">
        <v>357</v>
      </c>
      <c r="C18" s="466">
        <v>0</v>
      </c>
      <c r="D18" s="466">
        <v>140</v>
      </c>
      <c r="E18" s="303" t="s">
        <v>39</v>
      </c>
      <c r="F18" s="534" t="s">
        <v>39</v>
      </c>
      <c r="G18" s="303" t="s">
        <v>39</v>
      </c>
      <c r="H18" s="303" t="s">
        <v>39</v>
      </c>
      <c r="I18" s="17" t="s">
        <v>39</v>
      </c>
      <c r="J18" s="387" t="s">
        <v>39</v>
      </c>
      <c r="K18" s="388" t="s">
        <v>39</v>
      </c>
      <c r="L18" s="389" t="s">
        <v>39</v>
      </c>
      <c r="M18" s="389" t="s">
        <v>39</v>
      </c>
      <c r="N18" s="389" t="s">
        <v>118</v>
      </c>
      <c r="O18" s="389" t="s">
        <v>39</v>
      </c>
      <c r="P18" s="390" t="s">
        <v>39</v>
      </c>
      <c r="Q18" s="391" t="s">
        <v>39</v>
      </c>
      <c r="R18" s="392" t="s">
        <v>39</v>
      </c>
      <c r="S18" s="332" t="s">
        <v>39</v>
      </c>
      <c r="T18" s="452" t="s">
        <v>39</v>
      </c>
      <c r="U18" s="332" t="s">
        <v>39</v>
      </c>
    </row>
    <row r="19" spans="1:21" ht="18.75" customHeight="1" outlineLevel="1">
      <c r="A19" s="622"/>
      <c r="B19" s="302" t="s">
        <v>358</v>
      </c>
      <c r="C19" s="466">
        <v>0</v>
      </c>
      <c r="D19" s="466">
        <v>140</v>
      </c>
      <c r="E19" s="303" t="s">
        <v>39</v>
      </c>
      <c r="F19" s="534" t="s">
        <v>39</v>
      </c>
      <c r="G19" s="303" t="s">
        <v>39</v>
      </c>
      <c r="H19" s="303" t="s">
        <v>39</v>
      </c>
      <c r="I19" s="17" t="s">
        <v>39</v>
      </c>
      <c r="J19" s="387" t="s">
        <v>39</v>
      </c>
      <c r="K19" s="388" t="s">
        <v>39</v>
      </c>
      <c r="L19" s="389" t="s">
        <v>39</v>
      </c>
      <c r="M19" s="389" t="s">
        <v>39</v>
      </c>
      <c r="N19" s="389" t="s">
        <v>39</v>
      </c>
      <c r="O19" s="389" t="s">
        <v>39</v>
      </c>
      <c r="P19" s="390" t="s">
        <v>39</v>
      </c>
      <c r="Q19" s="391" t="s">
        <v>39</v>
      </c>
      <c r="R19" s="392" t="s">
        <v>39</v>
      </c>
      <c r="S19" s="332" t="s">
        <v>39</v>
      </c>
      <c r="T19" s="452" t="s">
        <v>39</v>
      </c>
      <c r="U19" s="332" t="s">
        <v>39</v>
      </c>
    </row>
    <row r="20" spans="1:21" ht="18.75" customHeight="1" outlineLevel="1">
      <c r="A20" s="622"/>
      <c r="B20" s="302" t="s">
        <v>359</v>
      </c>
      <c r="C20" s="466">
        <v>0</v>
      </c>
      <c r="D20" s="466">
        <v>140</v>
      </c>
      <c r="E20" s="303" t="s">
        <v>39</v>
      </c>
      <c r="F20" s="534" t="s">
        <v>39</v>
      </c>
      <c r="G20" s="303" t="s">
        <v>39</v>
      </c>
      <c r="H20" s="303" t="s">
        <v>39</v>
      </c>
      <c r="I20" s="17" t="s">
        <v>39</v>
      </c>
      <c r="J20" s="387" t="s">
        <v>39</v>
      </c>
      <c r="K20" s="388" t="s">
        <v>39</v>
      </c>
      <c r="L20" s="389" t="s">
        <v>39</v>
      </c>
      <c r="M20" s="389" t="s">
        <v>39</v>
      </c>
      <c r="N20" s="389" t="s">
        <v>39</v>
      </c>
      <c r="O20" s="389" t="s">
        <v>39</v>
      </c>
      <c r="P20" s="390" t="s">
        <v>39</v>
      </c>
      <c r="Q20" s="391" t="s">
        <v>39</v>
      </c>
      <c r="R20" s="392" t="s">
        <v>39</v>
      </c>
      <c r="S20" s="334" t="s">
        <v>39</v>
      </c>
      <c r="T20" s="453" t="s">
        <v>39</v>
      </c>
      <c r="U20" s="334" t="s">
        <v>39</v>
      </c>
    </row>
    <row r="21" spans="1:21" ht="18.75" customHeight="1" outlineLevel="1">
      <c r="A21" s="632"/>
      <c r="B21" s="328" t="s">
        <v>360</v>
      </c>
      <c r="C21" s="467">
        <v>0</v>
      </c>
      <c r="D21" s="467">
        <v>140</v>
      </c>
      <c r="E21" s="396" t="s">
        <v>39</v>
      </c>
      <c r="F21" s="535" t="s">
        <v>39</v>
      </c>
      <c r="G21" s="396" t="s">
        <v>39</v>
      </c>
      <c r="H21" s="396" t="s">
        <v>39</v>
      </c>
      <c r="I21" s="18" t="s">
        <v>39</v>
      </c>
      <c r="J21" s="397" t="s">
        <v>39</v>
      </c>
      <c r="K21" s="398" t="s">
        <v>39</v>
      </c>
      <c r="L21" s="399" t="s">
        <v>39</v>
      </c>
      <c r="M21" s="399" t="s">
        <v>39</v>
      </c>
      <c r="N21" s="399" t="s">
        <v>39</v>
      </c>
      <c r="O21" s="399" t="s">
        <v>39</v>
      </c>
      <c r="P21" s="400" t="s">
        <v>39</v>
      </c>
      <c r="Q21" s="401" t="s">
        <v>39</v>
      </c>
      <c r="R21" s="402" t="s">
        <v>39</v>
      </c>
      <c r="S21" s="335" t="s">
        <v>39</v>
      </c>
      <c r="T21" s="454" t="s">
        <v>39</v>
      </c>
      <c r="U21" s="335" t="s">
        <v>39</v>
      </c>
    </row>
    <row r="22" spans="1:21" ht="18.75" customHeight="1" outlineLevel="1">
      <c r="A22" s="620" t="s">
        <v>361</v>
      </c>
      <c r="B22" s="326" t="s">
        <v>362</v>
      </c>
      <c r="C22" s="465">
        <v>0</v>
      </c>
      <c r="D22" s="465">
        <v>140</v>
      </c>
      <c r="E22" s="298" t="s">
        <v>39</v>
      </c>
      <c r="F22" s="536" t="s">
        <v>39</v>
      </c>
      <c r="G22" s="298" t="s">
        <v>39</v>
      </c>
      <c r="H22" s="298" t="s">
        <v>39</v>
      </c>
      <c r="I22" s="275" t="s">
        <v>39</v>
      </c>
      <c r="J22" s="411" t="s">
        <v>39</v>
      </c>
      <c r="K22" s="412" t="s">
        <v>39</v>
      </c>
      <c r="L22" s="413" t="s">
        <v>39</v>
      </c>
      <c r="M22" s="413" t="s">
        <v>39</v>
      </c>
      <c r="N22" s="413" t="s">
        <v>39</v>
      </c>
      <c r="O22" s="413" t="s">
        <v>39</v>
      </c>
      <c r="P22" s="414" t="s">
        <v>39</v>
      </c>
      <c r="Q22" s="415" t="s">
        <v>39</v>
      </c>
      <c r="R22" s="416" t="s">
        <v>39</v>
      </c>
      <c r="S22" s="332" t="s">
        <v>39</v>
      </c>
      <c r="T22" s="452" t="s">
        <v>39</v>
      </c>
      <c r="U22" s="332" t="s">
        <v>39</v>
      </c>
    </row>
    <row r="23" spans="1:21" ht="18.75" customHeight="1" outlineLevel="1">
      <c r="A23" s="622"/>
      <c r="B23" s="329" t="s">
        <v>363</v>
      </c>
      <c r="C23" s="468">
        <v>0</v>
      </c>
      <c r="D23" s="468">
        <v>140</v>
      </c>
      <c r="E23" s="303" t="s">
        <v>39</v>
      </c>
      <c r="F23" s="534" t="s">
        <v>39</v>
      </c>
      <c r="G23" s="303" t="s">
        <v>39</v>
      </c>
      <c r="H23" s="303" t="s">
        <v>39</v>
      </c>
      <c r="I23" s="17" t="s">
        <v>39</v>
      </c>
      <c r="J23" s="387" t="s">
        <v>39</v>
      </c>
      <c r="K23" s="388" t="s">
        <v>39</v>
      </c>
      <c r="L23" s="389" t="s">
        <v>39</v>
      </c>
      <c r="M23" s="389" t="s">
        <v>39</v>
      </c>
      <c r="N23" s="389" t="s">
        <v>39</v>
      </c>
      <c r="O23" s="389" t="s">
        <v>39</v>
      </c>
      <c r="P23" s="390" t="s">
        <v>39</v>
      </c>
      <c r="Q23" s="391" t="s">
        <v>39</v>
      </c>
      <c r="R23" s="392" t="s">
        <v>39</v>
      </c>
      <c r="S23" s="332" t="s">
        <v>39</v>
      </c>
      <c r="T23" s="452" t="s">
        <v>39</v>
      </c>
      <c r="U23" s="332" t="s">
        <v>39</v>
      </c>
    </row>
    <row r="24" spans="1:21" ht="18.75" customHeight="1" outlineLevel="1">
      <c r="A24" s="622"/>
      <c r="B24" s="329" t="s">
        <v>364</v>
      </c>
      <c r="C24" s="468">
        <v>0</v>
      </c>
      <c r="D24" s="468">
        <v>140</v>
      </c>
      <c r="E24" s="303" t="s">
        <v>39</v>
      </c>
      <c r="F24" s="534" t="s">
        <v>39</v>
      </c>
      <c r="G24" s="303" t="s">
        <v>39</v>
      </c>
      <c r="H24" s="303" t="s">
        <v>39</v>
      </c>
      <c r="I24" s="17" t="s">
        <v>39</v>
      </c>
      <c r="J24" s="387" t="s">
        <v>39</v>
      </c>
      <c r="K24" s="388" t="s">
        <v>39</v>
      </c>
      <c r="L24" s="389" t="s">
        <v>39</v>
      </c>
      <c r="M24" s="389" t="s">
        <v>39</v>
      </c>
      <c r="N24" s="389" t="s">
        <v>39</v>
      </c>
      <c r="O24" s="389" t="s">
        <v>39</v>
      </c>
      <c r="P24" s="390" t="s">
        <v>39</v>
      </c>
      <c r="Q24" s="391" t="s">
        <v>39</v>
      </c>
      <c r="R24" s="392" t="s">
        <v>39</v>
      </c>
      <c r="S24" s="332" t="s">
        <v>39</v>
      </c>
      <c r="T24" s="452" t="s">
        <v>39</v>
      </c>
      <c r="U24" s="332" t="s">
        <v>39</v>
      </c>
    </row>
    <row r="25" spans="1:21" ht="18.75" customHeight="1" outlineLevel="1">
      <c r="A25" s="622"/>
      <c r="B25" s="329" t="s">
        <v>365</v>
      </c>
      <c r="C25" s="468">
        <v>0</v>
      </c>
      <c r="D25" s="468">
        <v>140</v>
      </c>
      <c r="E25" s="303" t="s">
        <v>39</v>
      </c>
      <c r="F25" s="534" t="s">
        <v>39</v>
      </c>
      <c r="G25" s="303" t="s">
        <v>39</v>
      </c>
      <c r="H25" s="303" t="s">
        <v>39</v>
      </c>
      <c r="I25" s="17" t="s">
        <v>39</v>
      </c>
      <c r="J25" s="387" t="s">
        <v>39</v>
      </c>
      <c r="K25" s="388" t="s">
        <v>39</v>
      </c>
      <c r="L25" s="389" t="s">
        <v>39</v>
      </c>
      <c r="M25" s="389" t="s">
        <v>39</v>
      </c>
      <c r="N25" s="389" t="s">
        <v>39</v>
      </c>
      <c r="O25" s="389" t="s">
        <v>39</v>
      </c>
      <c r="P25" s="390" t="s">
        <v>39</v>
      </c>
      <c r="Q25" s="391" t="s">
        <v>39</v>
      </c>
      <c r="R25" s="392" t="s">
        <v>39</v>
      </c>
      <c r="S25" s="334" t="s">
        <v>39</v>
      </c>
      <c r="T25" s="453" t="s">
        <v>39</v>
      </c>
      <c r="U25" s="334" t="s">
        <v>39</v>
      </c>
    </row>
    <row r="26" spans="1:21" ht="18.75" customHeight="1" outlineLevel="1">
      <c r="A26" s="622"/>
      <c r="B26" s="329" t="s">
        <v>366</v>
      </c>
      <c r="C26" s="468">
        <v>0</v>
      </c>
      <c r="D26" s="468">
        <v>140</v>
      </c>
      <c r="E26" s="303" t="s">
        <v>39</v>
      </c>
      <c r="F26" s="534" t="s">
        <v>39</v>
      </c>
      <c r="G26" s="303" t="s">
        <v>39</v>
      </c>
      <c r="H26" s="303" t="s">
        <v>39</v>
      </c>
      <c r="I26" s="17" t="s">
        <v>39</v>
      </c>
      <c r="J26" s="387" t="s">
        <v>39</v>
      </c>
      <c r="K26" s="388" t="s">
        <v>39</v>
      </c>
      <c r="L26" s="389" t="s">
        <v>39</v>
      </c>
      <c r="M26" s="389" t="s">
        <v>39</v>
      </c>
      <c r="N26" s="389" t="s">
        <v>39</v>
      </c>
      <c r="O26" s="389" t="s">
        <v>39</v>
      </c>
      <c r="P26" s="390" t="s">
        <v>39</v>
      </c>
      <c r="Q26" s="391" t="s">
        <v>39</v>
      </c>
      <c r="R26" s="392" t="s">
        <v>39</v>
      </c>
      <c r="S26" s="434">
        <v>91</v>
      </c>
      <c r="T26" s="450">
        <v>120</v>
      </c>
      <c r="U26" s="335" t="s">
        <v>39</v>
      </c>
    </row>
    <row r="27" spans="1:21" ht="18.75" customHeight="1" outlineLevel="1">
      <c r="A27" s="632"/>
      <c r="B27" s="329" t="s">
        <v>367</v>
      </c>
      <c r="C27" s="470">
        <v>0</v>
      </c>
      <c r="D27" s="470">
        <v>140</v>
      </c>
      <c r="E27" s="396" t="s">
        <v>39</v>
      </c>
      <c r="F27" s="535" t="s">
        <v>39</v>
      </c>
      <c r="G27" s="396" t="s">
        <v>39</v>
      </c>
      <c r="H27" s="396" t="s">
        <v>39</v>
      </c>
      <c r="I27" s="18" t="s">
        <v>39</v>
      </c>
      <c r="J27" s="397" t="s">
        <v>39</v>
      </c>
      <c r="K27" s="398" t="s">
        <v>39</v>
      </c>
      <c r="L27" s="399" t="s">
        <v>39</v>
      </c>
      <c r="M27" s="399" t="s">
        <v>39</v>
      </c>
      <c r="N27" s="399" t="s">
        <v>39</v>
      </c>
      <c r="O27" s="399" t="s">
        <v>39</v>
      </c>
      <c r="P27" s="400" t="s">
        <v>39</v>
      </c>
      <c r="Q27" s="401" t="s">
        <v>39</v>
      </c>
      <c r="R27" s="402" t="s">
        <v>39</v>
      </c>
      <c r="S27" s="435">
        <v>210</v>
      </c>
      <c r="T27" s="451">
        <v>390</v>
      </c>
      <c r="U27" s="332" t="s">
        <v>39</v>
      </c>
    </row>
    <row r="28" spans="1:21" ht="18.75" customHeight="1">
      <c r="A28" s="628" t="s">
        <v>460</v>
      </c>
      <c r="B28" s="326" t="s">
        <v>387</v>
      </c>
      <c r="C28" s="465">
        <v>37.734233333333336</v>
      </c>
      <c r="D28" s="465">
        <v>140.80935</v>
      </c>
      <c r="E28" s="368">
        <v>6.8</v>
      </c>
      <c r="F28" s="528">
        <v>62.5</v>
      </c>
      <c r="G28" s="368">
        <v>74.8</v>
      </c>
      <c r="H28" s="368">
        <v>21.5</v>
      </c>
      <c r="I28" s="369">
        <v>78</v>
      </c>
      <c r="J28" s="370">
        <v>2.449</v>
      </c>
      <c r="K28" s="412" t="s">
        <v>39</v>
      </c>
      <c r="L28" s="372">
        <v>0.1</v>
      </c>
      <c r="M28" s="372">
        <v>41.8</v>
      </c>
      <c r="N28" s="372">
        <v>47.2</v>
      </c>
      <c r="O28" s="372">
        <v>4.9</v>
      </c>
      <c r="P28" s="373">
        <v>6</v>
      </c>
      <c r="Q28" s="581">
        <v>0.22</v>
      </c>
      <c r="R28" s="537">
        <v>2</v>
      </c>
      <c r="S28" s="485">
        <v>22000</v>
      </c>
      <c r="T28" s="486">
        <v>33000</v>
      </c>
      <c r="U28" s="487">
        <v>14</v>
      </c>
    </row>
    <row r="29" spans="1:21" ht="18.75" customHeight="1">
      <c r="A29" s="634"/>
      <c r="B29" s="302" t="s">
        <v>388</v>
      </c>
      <c r="C29" s="466">
        <v>37.726083333333335</v>
      </c>
      <c r="D29" s="466">
        <v>140.82126666666667</v>
      </c>
      <c r="E29" s="376">
        <v>6.6</v>
      </c>
      <c r="F29" s="529">
        <v>103</v>
      </c>
      <c r="G29" s="376">
        <v>33.2</v>
      </c>
      <c r="H29" s="376">
        <v>4.5</v>
      </c>
      <c r="I29" s="377">
        <v>7</v>
      </c>
      <c r="J29" s="378">
        <v>2.653</v>
      </c>
      <c r="K29" s="282">
        <v>32.8</v>
      </c>
      <c r="L29" s="383">
        <v>11.2</v>
      </c>
      <c r="M29" s="383">
        <v>17.8</v>
      </c>
      <c r="N29" s="383">
        <v>13.9</v>
      </c>
      <c r="O29" s="383">
        <v>10.5</v>
      </c>
      <c r="P29" s="384">
        <v>13.8</v>
      </c>
      <c r="Q29" s="583">
        <v>0.55</v>
      </c>
      <c r="R29" s="539">
        <v>19</v>
      </c>
      <c r="S29" s="435">
        <v>2700</v>
      </c>
      <c r="T29" s="451">
        <v>4100</v>
      </c>
      <c r="U29" s="332" t="s">
        <v>39</v>
      </c>
    </row>
    <row r="30" spans="1:21" ht="18.75" customHeight="1">
      <c r="A30" s="634"/>
      <c r="B30" s="302" t="s">
        <v>441</v>
      </c>
      <c r="C30" s="466">
        <v>37.72926666666667</v>
      </c>
      <c r="D30" s="466">
        <v>140.83091666666667</v>
      </c>
      <c r="E30" s="376">
        <v>6.7</v>
      </c>
      <c r="F30" s="529">
        <v>74.1</v>
      </c>
      <c r="G30" s="376">
        <v>77.1</v>
      </c>
      <c r="H30" s="376">
        <v>23.1</v>
      </c>
      <c r="I30" s="377">
        <v>86</v>
      </c>
      <c r="J30" s="378">
        <v>2.371</v>
      </c>
      <c r="K30" s="388" t="s">
        <v>39</v>
      </c>
      <c r="L30" s="383">
        <v>0.1</v>
      </c>
      <c r="M30" s="383">
        <v>0.2</v>
      </c>
      <c r="N30" s="383">
        <v>1.8</v>
      </c>
      <c r="O30" s="383">
        <v>51.5</v>
      </c>
      <c r="P30" s="384">
        <v>46.4</v>
      </c>
      <c r="Q30" s="385">
        <v>0.0069</v>
      </c>
      <c r="R30" s="539">
        <v>2</v>
      </c>
      <c r="S30" s="483">
        <v>8500</v>
      </c>
      <c r="T30" s="484">
        <v>13000</v>
      </c>
      <c r="U30" s="448" t="s">
        <v>39</v>
      </c>
    </row>
    <row r="31" spans="1:21" ht="18.75" customHeight="1" collapsed="1">
      <c r="A31" s="633" t="s">
        <v>26</v>
      </c>
      <c r="B31" s="326" t="s">
        <v>406</v>
      </c>
      <c r="C31" s="465">
        <v>37.65683333333333</v>
      </c>
      <c r="D31" s="465">
        <v>140.12955</v>
      </c>
      <c r="E31" s="368">
        <v>6.8</v>
      </c>
      <c r="F31" s="528">
        <v>78.6</v>
      </c>
      <c r="G31" s="368">
        <v>65.7</v>
      </c>
      <c r="H31" s="368">
        <v>8</v>
      </c>
      <c r="I31" s="369">
        <v>17</v>
      </c>
      <c r="J31" s="370">
        <v>2.617</v>
      </c>
      <c r="K31" s="412" t="s">
        <v>39</v>
      </c>
      <c r="L31" s="372">
        <v>0.1</v>
      </c>
      <c r="M31" s="372">
        <v>0.2</v>
      </c>
      <c r="N31" s="372">
        <v>0.2</v>
      </c>
      <c r="O31" s="372">
        <v>43.8</v>
      </c>
      <c r="P31" s="373">
        <v>55.7</v>
      </c>
      <c r="Q31" s="374">
        <v>0.0041</v>
      </c>
      <c r="R31" s="537">
        <v>2</v>
      </c>
      <c r="S31" s="434">
        <v>91</v>
      </c>
      <c r="T31" s="450">
        <v>120</v>
      </c>
      <c r="U31" s="525" t="s">
        <v>39</v>
      </c>
    </row>
    <row r="32" spans="1:21" ht="18.75" customHeight="1">
      <c r="A32" s="634"/>
      <c r="B32" s="302" t="s">
        <v>407</v>
      </c>
      <c r="C32" s="466">
        <v>37.66146666666667</v>
      </c>
      <c r="D32" s="466">
        <v>140.12221666666667</v>
      </c>
      <c r="E32" s="376">
        <v>6.6</v>
      </c>
      <c r="F32" s="529">
        <v>52</v>
      </c>
      <c r="G32" s="376">
        <v>76.2</v>
      </c>
      <c r="H32" s="376">
        <v>12.3</v>
      </c>
      <c r="I32" s="377">
        <v>33</v>
      </c>
      <c r="J32" s="378">
        <v>2.499</v>
      </c>
      <c r="K32" s="388" t="s">
        <v>39</v>
      </c>
      <c r="L32" s="383">
        <v>0.8</v>
      </c>
      <c r="M32" s="383">
        <v>0.9</v>
      </c>
      <c r="N32" s="383">
        <v>1.2</v>
      </c>
      <c r="O32" s="383">
        <v>34.4</v>
      </c>
      <c r="P32" s="384">
        <v>62.7</v>
      </c>
      <c r="Q32" s="385">
        <v>0.0027</v>
      </c>
      <c r="R32" s="539">
        <v>2</v>
      </c>
      <c r="S32" s="435">
        <v>210</v>
      </c>
      <c r="T32" s="451">
        <v>390</v>
      </c>
      <c r="U32" s="526" t="s">
        <v>39</v>
      </c>
    </row>
    <row r="33" spans="1:21" ht="18.75" customHeight="1">
      <c r="A33" s="634"/>
      <c r="B33" s="302" t="s">
        <v>440</v>
      </c>
      <c r="C33" s="564">
        <v>37.6651</v>
      </c>
      <c r="D33" s="466">
        <v>140.13288333333333</v>
      </c>
      <c r="E33" s="376">
        <v>6.4</v>
      </c>
      <c r="F33" s="529">
        <v>73</v>
      </c>
      <c r="G33" s="376">
        <v>60.9</v>
      </c>
      <c r="H33" s="376">
        <v>10.8</v>
      </c>
      <c r="I33" s="377">
        <v>44</v>
      </c>
      <c r="J33" s="378">
        <v>2.568</v>
      </c>
      <c r="K33" s="282">
        <v>0</v>
      </c>
      <c r="L33" s="383">
        <v>0.3</v>
      </c>
      <c r="M33" s="383">
        <v>11.3</v>
      </c>
      <c r="N33" s="383">
        <v>40.8</v>
      </c>
      <c r="O33" s="383">
        <v>29.8</v>
      </c>
      <c r="P33" s="384">
        <v>17.8</v>
      </c>
      <c r="Q33" s="587">
        <v>0.083</v>
      </c>
      <c r="R33" s="386">
        <v>4.75</v>
      </c>
      <c r="S33" s="436">
        <v>1300</v>
      </c>
      <c r="T33" s="455">
        <v>1900</v>
      </c>
      <c r="U33" s="524">
        <v>2</v>
      </c>
    </row>
    <row r="34" spans="1:21" ht="18.75" customHeight="1">
      <c r="A34" s="633" t="s">
        <v>200</v>
      </c>
      <c r="B34" s="326" t="s">
        <v>371</v>
      </c>
      <c r="C34" s="465">
        <v>37.505433333333336</v>
      </c>
      <c r="D34" s="465">
        <v>140.113833333333</v>
      </c>
      <c r="E34" s="368">
        <v>6.6</v>
      </c>
      <c r="F34" s="528">
        <v>30.6</v>
      </c>
      <c r="G34" s="368">
        <v>68.9</v>
      </c>
      <c r="H34" s="368">
        <v>6.5</v>
      </c>
      <c r="I34" s="369">
        <v>28</v>
      </c>
      <c r="J34" s="370">
        <v>2.614</v>
      </c>
      <c r="K34" s="287">
        <v>3.8</v>
      </c>
      <c r="L34" s="372">
        <v>0.7</v>
      </c>
      <c r="M34" s="372">
        <v>10.4</v>
      </c>
      <c r="N34" s="372">
        <v>52.5</v>
      </c>
      <c r="O34" s="372">
        <v>16.3</v>
      </c>
      <c r="P34" s="373">
        <v>16.3</v>
      </c>
      <c r="Q34" s="581">
        <v>0.14</v>
      </c>
      <c r="R34" s="593">
        <v>9.5</v>
      </c>
      <c r="S34" s="434">
        <v>4200</v>
      </c>
      <c r="T34" s="450">
        <v>6300</v>
      </c>
      <c r="U34" s="488">
        <v>0.42</v>
      </c>
    </row>
    <row r="35" spans="1:21" ht="18.75" customHeight="1">
      <c r="A35" s="634"/>
      <c r="B35" s="302" t="s">
        <v>408</v>
      </c>
      <c r="C35" s="466">
        <v>37.50051666666667</v>
      </c>
      <c r="D35" s="466">
        <v>140.14013333333332</v>
      </c>
      <c r="E35" s="376">
        <v>6.8</v>
      </c>
      <c r="F35" s="529">
        <v>350</v>
      </c>
      <c r="G35" s="376">
        <v>58.8</v>
      </c>
      <c r="H35" s="376">
        <v>6.2</v>
      </c>
      <c r="I35" s="377">
        <v>15</v>
      </c>
      <c r="J35" s="378">
        <v>2.574</v>
      </c>
      <c r="K35" s="282">
        <v>0.2</v>
      </c>
      <c r="L35" s="383">
        <v>1</v>
      </c>
      <c r="M35" s="383">
        <v>1.8</v>
      </c>
      <c r="N35" s="383">
        <v>44.4</v>
      </c>
      <c r="O35" s="383">
        <v>24.4</v>
      </c>
      <c r="P35" s="384">
        <v>28.2</v>
      </c>
      <c r="Q35" s="587">
        <v>0.065</v>
      </c>
      <c r="R35" s="386">
        <v>4.75</v>
      </c>
      <c r="S35" s="435">
        <v>3000</v>
      </c>
      <c r="T35" s="451">
        <v>4500</v>
      </c>
      <c r="U35" s="332" t="s">
        <v>39</v>
      </c>
    </row>
    <row r="36" spans="1:21" ht="18.75" customHeight="1">
      <c r="A36" s="634"/>
      <c r="B36" s="302" t="s">
        <v>274</v>
      </c>
      <c r="C36" s="466">
        <v>37.42046666666667</v>
      </c>
      <c r="D36" s="466">
        <v>140.10113333333334</v>
      </c>
      <c r="E36" s="376">
        <v>6.6</v>
      </c>
      <c r="F36" s="529">
        <v>19.4</v>
      </c>
      <c r="G36" s="376">
        <v>41.2</v>
      </c>
      <c r="H36" s="376">
        <v>3.9</v>
      </c>
      <c r="I36" s="377">
        <v>4</v>
      </c>
      <c r="J36" s="378">
        <v>2.617</v>
      </c>
      <c r="K36" s="282">
        <v>0.1</v>
      </c>
      <c r="L36" s="383">
        <v>2.3</v>
      </c>
      <c r="M36" s="383">
        <v>58.6</v>
      </c>
      <c r="N36" s="383">
        <v>31.3</v>
      </c>
      <c r="O36" s="383">
        <v>3.8</v>
      </c>
      <c r="P36" s="384">
        <v>3.9</v>
      </c>
      <c r="Q36" s="583">
        <v>0.28</v>
      </c>
      <c r="R36" s="386">
        <v>4.75</v>
      </c>
      <c r="S36" s="436">
        <v>79</v>
      </c>
      <c r="T36" s="455">
        <v>130</v>
      </c>
      <c r="U36" s="334" t="s">
        <v>39</v>
      </c>
    </row>
    <row r="37" spans="1:21" ht="18.75" customHeight="1">
      <c r="A37" s="626" t="s">
        <v>461</v>
      </c>
      <c r="B37" s="326" t="s">
        <v>373</v>
      </c>
      <c r="C37" s="465">
        <v>37.173833333333334</v>
      </c>
      <c r="D37" s="465">
        <v>141.0788</v>
      </c>
      <c r="E37" s="417">
        <v>8</v>
      </c>
      <c r="F37" s="537">
        <v>1</v>
      </c>
      <c r="G37" s="417">
        <v>28.9</v>
      </c>
      <c r="H37" s="417">
        <v>2.4</v>
      </c>
      <c r="I37" s="369">
        <v>1</v>
      </c>
      <c r="J37" s="370">
        <v>2.758</v>
      </c>
      <c r="K37" s="287">
        <v>0.4</v>
      </c>
      <c r="L37" s="372">
        <v>0.2</v>
      </c>
      <c r="M37" s="372">
        <v>1.6</v>
      </c>
      <c r="N37" s="372">
        <v>78.4</v>
      </c>
      <c r="O37" s="372">
        <v>6.7</v>
      </c>
      <c r="P37" s="373">
        <v>12.7</v>
      </c>
      <c r="Q37" s="581">
        <v>0.15</v>
      </c>
      <c r="R37" s="593">
        <v>9.5</v>
      </c>
      <c r="S37" s="434">
        <v>640</v>
      </c>
      <c r="T37" s="450">
        <v>1100</v>
      </c>
      <c r="U37" s="335" t="s">
        <v>39</v>
      </c>
    </row>
    <row r="38" spans="1:21" ht="18.75" customHeight="1">
      <c r="A38" s="661"/>
      <c r="B38" s="329" t="s">
        <v>410</v>
      </c>
      <c r="C38" s="468">
        <v>37.199783333333336</v>
      </c>
      <c r="D38" s="468">
        <v>141.08503333333334</v>
      </c>
      <c r="E38" s="418">
        <v>8</v>
      </c>
      <c r="F38" s="538">
        <v>-78</v>
      </c>
      <c r="G38" s="418">
        <v>26.3</v>
      </c>
      <c r="H38" s="418">
        <v>2.1</v>
      </c>
      <c r="I38" s="381" t="s">
        <v>405</v>
      </c>
      <c r="J38" s="378">
        <v>2.767</v>
      </c>
      <c r="K38" s="388" t="s">
        <v>39</v>
      </c>
      <c r="L38" s="383">
        <v>0.5</v>
      </c>
      <c r="M38" s="383">
        <v>1.8</v>
      </c>
      <c r="N38" s="383">
        <v>86.8</v>
      </c>
      <c r="O38" s="383">
        <v>1.6</v>
      </c>
      <c r="P38" s="384">
        <v>9.3</v>
      </c>
      <c r="Q38" s="583">
        <v>0.15</v>
      </c>
      <c r="R38" s="539">
        <v>2</v>
      </c>
      <c r="S38" s="435">
        <v>310</v>
      </c>
      <c r="T38" s="451">
        <v>470</v>
      </c>
      <c r="U38" s="332" t="s">
        <v>413</v>
      </c>
    </row>
    <row r="39" spans="1:21" ht="18.75" customHeight="1">
      <c r="A39" s="661"/>
      <c r="B39" s="329" t="s">
        <v>411</v>
      </c>
      <c r="C39" s="468">
        <v>37.2328</v>
      </c>
      <c r="D39" s="468">
        <v>141.09385</v>
      </c>
      <c r="E39" s="418">
        <v>8.1</v>
      </c>
      <c r="F39" s="539">
        <v>-80</v>
      </c>
      <c r="G39" s="418">
        <v>26.1</v>
      </c>
      <c r="H39" s="418">
        <v>2.6</v>
      </c>
      <c r="I39" s="377">
        <v>1</v>
      </c>
      <c r="J39" s="378">
        <v>2.745</v>
      </c>
      <c r="K39" s="388" t="s">
        <v>39</v>
      </c>
      <c r="L39" s="383">
        <v>0.8</v>
      </c>
      <c r="M39" s="383">
        <v>3.2</v>
      </c>
      <c r="N39" s="383">
        <v>83.5</v>
      </c>
      <c r="O39" s="383">
        <v>1.6</v>
      </c>
      <c r="P39" s="384">
        <v>10.9</v>
      </c>
      <c r="Q39" s="583">
        <v>0.16</v>
      </c>
      <c r="R39" s="539">
        <v>2</v>
      </c>
      <c r="S39" s="436">
        <v>150</v>
      </c>
      <c r="T39" s="455">
        <v>230</v>
      </c>
      <c r="U39" s="332" t="s">
        <v>39</v>
      </c>
    </row>
    <row r="40" spans="1:21" ht="18.75" customHeight="1">
      <c r="A40" s="626" t="s">
        <v>462</v>
      </c>
      <c r="B40" s="326" t="s">
        <v>355</v>
      </c>
      <c r="C40" s="465">
        <v>37.8209833333333</v>
      </c>
      <c r="D40" s="465">
        <v>140.96121666666667</v>
      </c>
      <c r="E40" s="417">
        <v>7.7</v>
      </c>
      <c r="F40" s="537">
        <v>-102</v>
      </c>
      <c r="G40" s="417">
        <v>31.8</v>
      </c>
      <c r="H40" s="417">
        <v>3</v>
      </c>
      <c r="I40" s="369">
        <v>4</v>
      </c>
      <c r="J40" s="370">
        <v>2.697</v>
      </c>
      <c r="K40" s="287">
        <v>2.2</v>
      </c>
      <c r="L40" s="372">
        <v>5.9</v>
      </c>
      <c r="M40" s="372">
        <v>26.3</v>
      </c>
      <c r="N40" s="372">
        <v>41.7</v>
      </c>
      <c r="O40" s="372">
        <v>12</v>
      </c>
      <c r="P40" s="373">
        <v>11.9</v>
      </c>
      <c r="Q40" s="581">
        <v>0.18</v>
      </c>
      <c r="R40" s="593">
        <v>9.5</v>
      </c>
      <c r="S40" s="434">
        <v>370</v>
      </c>
      <c r="T40" s="450">
        <v>540</v>
      </c>
      <c r="U40" s="335" t="s">
        <v>39</v>
      </c>
    </row>
    <row r="41" spans="1:21" ht="18.75" customHeight="1">
      <c r="A41" s="661"/>
      <c r="B41" s="302" t="s">
        <v>356</v>
      </c>
      <c r="C41" s="466">
        <v>37.81555</v>
      </c>
      <c r="D41" s="466">
        <v>140.97623333333334</v>
      </c>
      <c r="E41" s="418">
        <v>7.8</v>
      </c>
      <c r="F41" s="539">
        <v>-128</v>
      </c>
      <c r="G41" s="418">
        <v>25.3</v>
      </c>
      <c r="H41" s="418">
        <v>1.4</v>
      </c>
      <c r="I41" s="381" t="s">
        <v>386</v>
      </c>
      <c r="J41" s="378">
        <v>2.734</v>
      </c>
      <c r="K41" s="282">
        <v>0.2</v>
      </c>
      <c r="L41" s="409">
        <v>0.2</v>
      </c>
      <c r="M41" s="383">
        <v>45.9</v>
      </c>
      <c r="N41" s="383">
        <v>48.1</v>
      </c>
      <c r="O41" s="383">
        <v>2.4</v>
      </c>
      <c r="P41" s="384">
        <v>3.2</v>
      </c>
      <c r="Q41" s="583">
        <v>0.24</v>
      </c>
      <c r="R41" s="584">
        <v>9.5</v>
      </c>
      <c r="S41" s="435">
        <v>48</v>
      </c>
      <c r="T41" s="451">
        <v>48</v>
      </c>
      <c r="U41" s="332" t="s">
        <v>414</v>
      </c>
    </row>
    <row r="42" spans="1:21" ht="18.75" customHeight="1">
      <c r="A42" s="662"/>
      <c r="B42" s="328" t="s">
        <v>357</v>
      </c>
      <c r="C42" s="467">
        <v>37.8207166666666</v>
      </c>
      <c r="D42" s="467">
        <v>140.97675</v>
      </c>
      <c r="E42" s="419">
        <v>7.9</v>
      </c>
      <c r="F42" s="540">
        <v>-122</v>
      </c>
      <c r="G42" s="419">
        <v>27.8</v>
      </c>
      <c r="H42" s="419">
        <v>1.7</v>
      </c>
      <c r="I42" s="420" t="s">
        <v>386</v>
      </c>
      <c r="J42" s="421">
        <v>2.702</v>
      </c>
      <c r="K42" s="284">
        <v>0.1</v>
      </c>
      <c r="L42" s="422">
        <v>0.1</v>
      </c>
      <c r="M42" s="422">
        <v>10.2</v>
      </c>
      <c r="N42" s="422">
        <v>82.3</v>
      </c>
      <c r="O42" s="422">
        <v>3.7</v>
      </c>
      <c r="P42" s="423">
        <v>3.6</v>
      </c>
      <c r="Q42" s="594">
        <v>0.17</v>
      </c>
      <c r="R42" s="595">
        <v>9.5</v>
      </c>
      <c r="S42" s="436">
        <v>22</v>
      </c>
      <c r="T42" s="455">
        <v>20</v>
      </c>
      <c r="U42" s="334" t="s">
        <v>60</v>
      </c>
    </row>
    <row r="43" spans="1:21" ht="18.75" customHeight="1">
      <c r="A43" s="626" t="s">
        <v>463</v>
      </c>
      <c r="B43" s="329" t="s">
        <v>362</v>
      </c>
      <c r="C43" s="468">
        <v>38.038266666666665</v>
      </c>
      <c r="D43" s="468">
        <v>140.9282</v>
      </c>
      <c r="E43" s="424">
        <v>7.5</v>
      </c>
      <c r="F43" s="541">
        <v>236</v>
      </c>
      <c r="G43" s="424">
        <v>30.9</v>
      </c>
      <c r="H43" s="424">
        <v>2.4</v>
      </c>
      <c r="I43" s="403" t="s">
        <v>409</v>
      </c>
      <c r="J43" s="404">
        <v>2.722</v>
      </c>
      <c r="K43" s="425" t="s">
        <v>39</v>
      </c>
      <c r="L43" s="405">
        <v>0.1</v>
      </c>
      <c r="M43" s="405">
        <v>2.2</v>
      </c>
      <c r="N43" s="405">
        <v>80.2</v>
      </c>
      <c r="O43" s="405">
        <v>8.3</v>
      </c>
      <c r="P43" s="406">
        <v>9.2</v>
      </c>
      <c r="Q43" s="596">
        <v>0.14</v>
      </c>
      <c r="R43" s="541">
        <v>2</v>
      </c>
      <c r="S43" s="434">
        <v>110</v>
      </c>
      <c r="T43" s="450">
        <v>160</v>
      </c>
      <c r="U43" s="335" t="s">
        <v>39</v>
      </c>
    </row>
    <row r="44" spans="1:21" ht="18.75" customHeight="1">
      <c r="A44" s="661"/>
      <c r="B44" s="302" t="s">
        <v>442</v>
      </c>
      <c r="C44" s="466">
        <v>38.0455</v>
      </c>
      <c r="D44" s="466">
        <v>140.93998333333334</v>
      </c>
      <c r="E44" s="418">
        <v>7.7</v>
      </c>
      <c r="F44" s="539">
        <v>-95</v>
      </c>
      <c r="G44" s="418">
        <v>30.1</v>
      </c>
      <c r="H44" s="418">
        <v>2.1</v>
      </c>
      <c r="I44" s="381" t="s">
        <v>409</v>
      </c>
      <c r="J44" s="378">
        <v>2.745</v>
      </c>
      <c r="K44" s="388" t="s">
        <v>39</v>
      </c>
      <c r="L44" s="409">
        <v>0.1</v>
      </c>
      <c r="M44" s="383">
        <v>3.7</v>
      </c>
      <c r="N44" s="383">
        <v>72.8</v>
      </c>
      <c r="O44" s="383">
        <v>12.4</v>
      </c>
      <c r="P44" s="384">
        <v>11</v>
      </c>
      <c r="Q44" s="583">
        <v>0.13</v>
      </c>
      <c r="R44" s="539">
        <v>2</v>
      </c>
      <c r="S44" s="435">
        <v>53</v>
      </c>
      <c r="T44" s="451">
        <v>64</v>
      </c>
      <c r="U44" s="332" t="s">
        <v>415</v>
      </c>
    </row>
    <row r="45" spans="1:21" ht="18.75" customHeight="1">
      <c r="A45" s="662"/>
      <c r="B45" s="328" t="s">
        <v>443</v>
      </c>
      <c r="C45" s="467">
        <v>38.04606666666667</v>
      </c>
      <c r="D45" s="467">
        <v>140.95203333333333</v>
      </c>
      <c r="E45" s="419">
        <v>7.7</v>
      </c>
      <c r="F45" s="540">
        <v>-94</v>
      </c>
      <c r="G45" s="419">
        <v>52.8</v>
      </c>
      <c r="H45" s="419">
        <v>7.3</v>
      </c>
      <c r="I45" s="426">
        <v>11</v>
      </c>
      <c r="J45" s="421">
        <v>2.657</v>
      </c>
      <c r="K45" s="398" t="s">
        <v>39</v>
      </c>
      <c r="L45" s="422">
        <v>0.1</v>
      </c>
      <c r="M45" s="422">
        <v>0.4</v>
      </c>
      <c r="N45" s="422">
        <v>5.6</v>
      </c>
      <c r="O45" s="422">
        <v>53.7</v>
      </c>
      <c r="P45" s="423">
        <v>40.2</v>
      </c>
      <c r="Q45" s="597">
        <v>0.015</v>
      </c>
      <c r="R45" s="540">
        <v>2</v>
      </c>
      <c r="S45" s="436">
        <v>1000</v>
      </c>
      <c r="T45" s="455">
        <v>1400</v>
      </c>
      <c r="U45" s="334" t="s">
        <v>39</v>
      </c>
    </row>
    <row r="46" spans="1:5" ht="15" customHeight="1">
      <c r="A46" s="427"/>
      <c r="B46" s="428"/>
      <c r="C46" s="344"/>
      <c r="D46" s="344"/>
      <c r="E46" s="429"/>
    </row>
    <row r="47" spans="1:5" ht="15" customHeight="1">
      <c r="A47" s="427"/>
      <c r="B47" s="428"/>
      <c r="C47" s="344"/>
      <c r="D47" s="344"/>
      <c r="E47" s="429"/>
    </row>
    <row r="48" spans="1:5" ht="15" customHeight="1">
      <c r="A48" s="427"/>
      <c r="B48" s="428"/>
      <c r="C48" s="344"/>
      <c r="D48" s="344"/>
      <c r="E48" s="429"/>
    </row>
    <row r="49" spans="3:4" ht="15" customHeight="1">
      <c r="C49" s="344"/>
      <c r="D49" s="344"/>
    </row>
    <row r="50" spans="3:4" ht="15" customHeight="1">
      <c r="C50" s="344"/>
      <c r="D50" s="344"/>
    </row>
    <row r="51" spans="1:8" ht="15" customHeight="1">
      <c r="A51" s="344"/>
      <c r="B51" s="344"/>
      <c r="C51" s="344"/>
      <c r="D51" s="344"/>
      <c r="E51" s="344"/>
      <c r="F51" s="430"/>
      <c r="G51" s="344"/>
      <c r="H51" s="344"/>
    </row>
    <row r="52" spans="1:8" ht="15" customHeight="1">
      <c r="A52" s="344"/>
      <c r="B52" s="344"/>
      <c r="C52" s="344"/>
      <c r="D52" s="344"/>
      <c r="E52" s="344"/>
      <c r="F52" s="430"/>
      <c r="G52" s="344"/>
      <c r="H52" s="344"/>
    </row>
    <row r="53" spans="1:8" ht="15" customHeight="1">
      <c r="A53" s="344"/>
      <c r="B53" s="344"/>
      <c r="C53" s="344"/>
      <c r="D53" s="344"/>
      <c r="E53" s="344"/>
      <c r="F53" s="430"/>
      <c r="G53" s="344"/>
      <c r="H53" s="344"/>
    </row>
    <row r="54" spans="1:8" ht="15" customHeight="1">
      <c r="A54" s="344"/>
      <c r="B54" s="344"/>
      <c r="C54" s="344"/>
      <c r="D54" s="344"/>
      <c r="E54" s="344"/>
      <c r="F54" s="430"/>
      <c r="G54" s="344"/>
      <c r="H54" s="344"/>
    </row>
    <row r="55" spans="1:8" ht="15" customHeight="1">
      <c r="A55" s="344"/>
      <c r="B55" s="344"/>
      <c r="C55" s="344"/>
      <c r="D55" s="344"/>
      <c r="E55" s="344"/>
      <c r="F55" s="430"/>
      <c r="G55" s="344"/>
      <c r="H55" s="344"/>
    </row>
    <row r="56" spans="1:8" ht="15" customHeight="1">
      <c r="A56" s="344"/>
      <c r="B56" s="344"/>
      <c r="C56" s="344"/>
      <c r="D56" s="344"/>
      <c r="E56" s="344"/>
      <c r="F56" s="430"/>
      <c r="G56" s="344"/>
      <c r="H56" s="344"/>
    </row>
    <row r="57" spans="1:8" ht="15" customHeight="1">
      <c r="A57" s="344"/>
      <c r="B57" s="344"/>
      <c r="C57" s="344"/>
      <c r="D57" s="344"/>
      <c r="E57" s="344"/>
      <c r="F57" s="430"/>
      <c r="G57" s="344"/>
      <c r="H57" s="344"/>
    </row>
    <row r="58" spans="1:8" ht="15" customHeight="1">
      <c r="A58" s="344"/>
      <c r="B58" s="344"/>
      <c r="C58" s="344"/>
      <c r="D58" s="344"/>
      <c r="E58" s="344"/>
      <c r="F58" s="430"/>
      <c r="G58" s="344"/>
      <c r="H58" s="344"/>
    </row>
    <row r="59" spans="1:8" ht="15" customHeight="1">
      <c r="A59" s="344"/>
      <c r="B59" s="344"/>
      <c r="C59" s="344"/>
      <c r="D59" s="344"/>
      <c r="E59" s="344"/>
      <c r="F59" s="430"/>
      <c r="G59" s="344"/>
      <c r="H59" s="344"/>
    </row>
    <row r="60" spans="1:8" ht="15" customHeight="1">
      <c r="A60" s="344"/>
      <c r="B60" s="344"/>
      <c r="C60" s="344"/>
      <c r="D60" s="344"/>
      <c r="E60" s="344"/>
      <c r="F60" s="430"/>
      <c r="G60" s="344"/>
      <c r="H60" s="344"/>
    </row>
    <row r="61" spans="1:8" ht="15" customHeight="1">
      <c r="A61" s="344"/>
      <c r="B61" s="344"/>
      <c r="C61" s="344"/>
      <c r="D61" s="344"/>
      <c r="E61" s="344"/>
      <c r="F61" s="430"/>
      <c r="G61" s="344"/>
      <c r="H61" s="344"/>
    </row>
    <row r="62" spans="1:8" ht="15" customHeight="1">
      <c r="A62" s="344"/>
      <c r="B62" s="344"/>
      <c r="C62" s="344"/>
      <c r="D62" s="344"/>
      <c r="E62" s="344"/>
      <c r="F62" s="430"/>
      <c r="G62" s="344"/>
      <c r="H62" s="344"/>
    </row>
    <row r="63" spans="1:8" ht="15" customHeight="1">
      <c r="A63" s="344"/>
      <c r="B63" s="344"/>
      <c r="C63" s="344"/>
      <c r="D63" s="344"/>
      <c r="E63" s="344"/>
      <c r="F63" s="430"/>
      <c r="G63" s="344"/>
      <c r="H63" s="344"/>
    </row>
    <row r="64" spans="1:8" ht="15" customHeight="1">
      <c r="A64" s="344"/>
      <c r="B64" s="344"/>
      <c r="C64" s="344"/>
      <c r="D64" s="344"/>
      <c r="E64" s="344"/>
      <c r="F64" s="430"/>
      <c r="G64" s="344"/>
      <c r="H64" s="344"/>
    </row>
    <row r="65" spans="1:8" ht="15" customHeight="1">
      <c r="A65" s="344"/>
      <c r="B65" s="344"/>
      <c r="C65" s="344"/>
      <c r="D65" s="344"/>
      <c r="E65" s="344"/>
      <c r="F65" s="430"/>
      <c r="G65" s="344"/>
      <c r="H65" s="344"/>
    </row>
    <row r="66" spans="1:8" ht="15" customHeight="1">
      <c r="A66" s="344"/>
      <c r="B66" s="344"/>
      <c r="C66" s="344"/>
      <c r="D66" s="344"/>
      <c r="E66" s="344"/>
      <c r="F66" s="430"/>
      <c r="G66" s="344"/>
      <c r="H66" s="344"/>
    </row>
    <row r="67" spans="1:8" ht="15" customHeight="1">
      <c r="A67" s="344"/>
      <c r="B67" s="344"/>
      <c r="C67" s="344"/>
      <c r="D67" s="344"/>
      <c r="E67" s="344"/>
      <c r="F67" s="430"/>
      <c r="G67" s="344"/>
      <c r="H67" s="344"/>
    </row>
    <row r="68" spans="1:8" ht="15" customHeight="1">
      <c r="A68" s="344"/>
      <c r="B68" s="344"/>
      <c r="C68" s="344"/>
      <c r="D68" s="344"/>
      <c r="E68" s="344"/>
      <c r="F68" s="430"/>
      <c r="G68" s="344"/>
      <c r="H68" s="344"/>
    </row>
    <row r="69" spans="1:8" ht="15" customHeight="1">
      <c r="A69" s="344"/>
      <c r="B69" s="344"/>
      <c r="C69" s="344"/>
      <c r="D69" s="344"/>
      <c r="E69" s="344"/>
      <c r="F69" s="430"/>
      <c r="G69" s="344"/>
      <c r="H69" s="344"/>
    </row>
    <row r="70" spans="1:8" ht="15" customHeight="1">
      <c r="A70" s="344"/>
      <c r="B70" s="344"/>
      <c r="C70" s="344"/>
      <c r="D70" s="344"/>
      <c r="E70" s="344"/>
      <c r="F70" s="430"/>
      <c r="G70" s="344"/>
      <c r="H70" s="344"/>
    </row>
    <row r="71" spans="1:8" ht="15" customHeight="1">
      <c r="A71" s="344"/>
      <c r="B71" s="344"/>
      <c r="C71" s="344"/>
      <c r="D71" s="344"/>
      <c r="E71" s="344"/>
      <c r="F71" s="430"/>
      <c r="G71" s="344"/>
      <c r="H71" s="344"/>
    </row>
    <row r="72" spans="1:8" ht="15" customHeight="1">
      <c r="A72" s="344"/>
      <c r="B72" s="344"/>
      <c r="C72" s="344"/>
      <c r="D72" s="344"/>
      <c r="E72" s="344"/>
      <c r="F72" s="430"/>
      <c r="G72" s="344"/>
      <c r="H72" s="344"/>
    </row>
    <row r="73" spans="1:8" ht="15" customHeight="1">
      <c r="A73" s="344"/>
      <c r="B73" s="344"/>
      <c r="C73" s="344"/>
      <c r="D73" s="344"/>
      <c r="E73" s="344"/>
      <c r="F73" s="430"/>
      <c r="G73" s="344"/>
      <c r="H73" s="344"/>
    </row>
    <row r="74" spans="1:8" ht="15" customHeight="1">
      <c r="A74" s="344"/>
      <c r="B74" s="344"/>
      <c r="C74" s="344"/>
      <c r="D74" s="344"/>
      <c r="E74" s="344"/>
      <c r="F74" s="430"/>
      <c r="G74" s="344"/>
      <c r="H74" s="344"/>
    </row>
    <row r="75" spans="1:8" ht="15" customHeight="1">
      <c r="A75" s="344"/>
      <c r="B75" s="344"/>
      <c r="C75" s="344"/>
      <c r="D75" s="344"/>
      <c r="E75" s="344"/>
      <c r="F75" s="430"/>
      <c r="G75" s="344"/>
      <c r="H75" s="344"/>
    </row>
    <row r="76" spans="1:8" ht="15" customHeight="1">
      <c r="A76" s="344"/>
      <c r="B76" s="344"/>
      <c r="C76" s="428"/>
      <c r="D76" s="428"/>
      <c r="E76" s="344"/>
      <c r="F76" s="430"/>
      <c r="G76" s="344"/>
      <c r="H76" s="344"/>
    </row>
    <row r="77" spans="1:8" ht="15" customHeight="1">
      <c r="A77" s="344"/>
      <c r="B77" s="344"/>
      <c r="C77" s="428"/>
      <c r="D77" s="428"/>
      <c r="E77" s="344"/>
      <c r="F77" s="430"/>
      <c r="G77" s="344"/>
      <c r="H77" s="344"/>
    </row>
    <row r="78" spans="1:8" ht="15" customHeight="1">
      <c r="A78" s="344"/>
      <c r="B78" s="344"/>
      <c r="C78" s="428"/>
      <c r="D78" s="428"/>
      <c r="E78" s="344"/>
      <c r="F78" s="430"/>
      <c r="G78" s="344"/>
      <c r="H78" s="344"/>
    </row>
    <row r="79" spans="1:8" ht="15" customHeight="1">
      <c r="A79" s="344"/>
      <c r="B79" s="344"/>
      <c r="C79" s="428"/>
      <c r="D79" s="428"/>
      <c r="E79" s="344"/>
      <c r="F79" s="430"/>
      <c r="G79" s="344"/>
      <c r="H79" s="344"/>
    </row>
    <row r="80" spans="1:8" ht="15" customHeight="1">
      <c r="A80" s="344"/>
      <c r="B80" s="344"/>
      <c r="C80" s="428"/>
      <c r="D80" s="428"/>
      <c r="E80" s="344"/>
      <c r="F80" s="430"/>
      <c r="G80" s="344"/>
      <c r="H80" s="344"/>
    </row>
    <row r="81" spans="1:8" ht="15" customHeight="1">
      <c r="A81" s="344"/>
      <c r="B81" s="344"/>
      <c r="C81" s="428"/>
      <c r="D81" s="428"/>
      <c r="E81" s="344"/>
      <c r="F81" s="430"/>
      <c r="G81" s="344"/>
      <c r="H81" s="344"/>
    </row>
    <row r="82" spans="1:8" ht="15" customHeight="1">
      <c r="A82" s="344"/>
      <c r="B82" s="344"/>
      <c r="C82" s="428"/>
      <c r="D82" s="428"/>
      <c r="E82" s="344"/>
      <c r="F82" s="430"/>
      <c r="G82" s="344"/>
      <c r="H82" s="344"/>
    </row>
    <row r="83" spans="1:8" ht="15" customHeight="1">
      <c r="A83" s="344"/>
      <c r="B83" s="344"/>
      <c r="C83" s="428"/>
      <c r="D83" s="428"/>
      <c r="E83" s="344"/>
      <c r="F83" s="430"/>
      <c r="G83" s="344"/>
      <c r="H83" s="344"/>
    </row>
    <row r="84" spans="1:8" ht="15" customHeight="1">
      <c r="A84" s="344"/>
      <c r="B84" s="344"/>
      <c r="C84" s="428"/>
      <c r="D84" s="428"/>
      <c r="E84" s="344"/>
      <c r="F84" s="430"/>
      <c r="G84" s="344"/>
      <c r="H84" s="344"/>
    </row>
    <row r="85" spans="1:8" ht="15" customHeight="1">
      <c r="A85" s="344"/>
      <c r="B85" s="344"/>
      <c r="C85" s="428"/>
      <c r="D85" s="428"/>
      <c r="E85" s="344"/>
      <c r="F85" s="430"/>
      <c r="G85" s="344"/>
      <c r="H85" s="344"/>
    </row>
    <row r="86" spans="1:8" ht="15" customHeight="1">
      <c r="A86" s="344"/>
      <c r="B86" s="344"/>
      <c r="C86" s="429"/>
      <c r="D86" s="429"/>
      <c r="E86" s="344"/>
      <c r="F86" s="430"/>
      <c r="G86" s="344"/>
      <c r="H86" s="344"/>
    </row>
    <row r="87" spans="1:7" ht="15" customHeight="1">
      <c r="A87" s="659"/>
      <c r="B87" s="428"/>
      <c r="C87" s="429"/>
      <c r="D87" s="429"/>
      <c r="E87" s="16"/>
      <c r="F87" s="431"/>
      <c r="G87" s="16"/>
    </row>
    <row r="88" spans="1:8" ht="15" customHeight="1">
      <c r="A88" s="660"/>
      <c r="B88" s="428"/>
      <c r="C88" s="429"/>
      <c r="D88" s="429"/>
      <c r="E88" s="16"/>
      <c r="F88" s="431"/>
      <c r="G88" s="16"/>
      <c r="H88" s="11"/>
    </row>
    <row r="89" spans="1:8" ht="15" customHeight="1">
      <c r="A89" s="660"/>
      <c r="B89" s="428"/>
      <c r="C89" s="429"/>
      <c r="D89" s="429"/>
      <c r="E89" s="16"/>
      <c r="F89" s="431"/>
      <c r="G89" s="16"/>
      <c r="H89" s="11"/>
    </row>
    <row r="90" spans="1:8" ht="15" customHeight="1">
      <c r="A90" s="660"/>
      <c r="B90" s="428"/>
      <c r="C90" s="429"/>
      <c r="D90" s="429"/>
      <c r="E90" s="16"/>
      <c r="F90" s="431"/>
      <c r="G90" s="16"/>
      <c r="H90" s="11"/>
    </row>
    <row r="91" spans="1:8" ht="15" customHeight="1">
      <c r="A91" s="660"/>
      <c r="B91" s="428"/>
      <c r="C91" s="429"/>
      <c r="D91" s="429"/>
      <c r="E91" s="16"/>
      <c r="F91" s="431"/>
      <c r="G91" s="16"/>
      <c r="H91" s="11"/>
    </row>
    <row r="92" spans="1:8" ht="15" customHeight="1">
      <c r="A92" s="660"/>
      <c r="B92" s="428"/>
      <c r="C92" s="429"/>
      <c r="D92" s="429"/>
      <c r="E92" s="16"/>
      <c r="F92" s="431"/>
      <c r="G92" s="16"/>
      <c r="H92" s="11"/>
    </row>
    <row r="93" spans="1:7" ht="15" customHeight="1">
      <c r="A93" s="660"/>
      <c r="B93" s="428"/>
      <c r="C93" s="429"/>
      <c r="D93" s="429"/>
      <c r="E93" s="16"/>
      <c r="F93" s="431"/>
      <c r="G93" s="16"/>
    </row>
    <row r="94" spans="1:7" ht="15" customHeight="1">
      <c r="A94" s="660"/>
      <c r="B94" s="428"/>
      <c r="C94" s="429"/>
      <c r="D94" s="429"/>
      <c r="E94" s="16"/>
      <c r="F94" s="431"/>
      <c r="G94" s="16"/>
    </row>
    <row r="95" spans="1:7" ht="15" customHeight="1">
      <c r="A95" s="660"/>
      <c r="B95" s="428"/>
      <c r="C95" s="429"/>
      <c r="D95" s="429"/>
      <c r="E95" s="16"/>
      <c r="F95" s="431"/>
      <c r="G95" s="16"/>
    </row>
    <row r="96" spans="1:7" ht="15" customHeight="1">
      <c r="A96" s="660"/>
      <c r="B96" s="428"/>
      <c r="C96" s="429"/>
      <c r="D96" s="429"/>
      <c r="E96" s="16"/>
      <c r="F96" s="431"/>
      <c r="G96" s="16"/>
    </row>
    <row r="97" spans="1:7" ht="15" customHeight="1">
      <c r="A97" s="429"/>
      <c r="B97" s="429"/>
      <c r="C97" s="429"/>
      <c r="D97" s="429"/>
      <c r="E97" s="429"/>
      <c r="F97" s="432"/>
      <c r="G97" s="433"/>
    </row>
    <row r="98" spans="1:7" ht="15" customHeight="1">
      <c r="A98" s="429"/>
      <c r="B98" s="429"/>
      <c r="C98" s="429"/>
      <c r="D98" s="429"/>
      <c r="E98" s="429"/>
      <c r="F98" s="432"/>
      <c r="G98" s="433"/>
    </row>
    <row r="99" spans="1:7" ht="15" customHeight="1">
      <c r="A99" s="429"/>
      <c r="B99" s="429"/>
      <c r="E99" s="429"/>
      <c r="F99" s="432"/>
      <c r="G99" s="433"/>
    </row>
    <row r="100" spans="1:7" ht="15" customHeight="1">
      <c r="A100" s="429"/>
      <c r="B100" s="429"/>
      <c r="E100" s="429"/>
      <c r="F100" s="432"/>
      <c r="G100" s="433"/>
    </row>
    <row r="101" spans="1:7" ht="15" customHeight="1">
      <c r="A101" s="429"/>
      <c r="B101" s="429"/>
      <c r="E101" s="429"/>
      <c r="F101" s="432"/>
      <c r="G101" s="433"/>
    </row>
    <row r="102" spans="1:7" ht="15" customHeight="1">
      <c r="A102" s="429"/>
      <c r="B102" s="429"/>
      <c r="E102" s="429"/>
      <c r="F102" s="432"/>
      <c r="G102" s="433"/>
    </row>
    <row r="103" spans="1:7" ht="15" customHeight="1">
      <c r="A103" s="429"/>
      <c r="B103" s="429"/>
      <c r="E103" s="429"/>
      <c r="F103" s="432"/>
      <c r="G103" s="433"/>
    </row>
    <row r="104" spans="1:7" ht="15" customHeight="1">
      <c r="A104" s="429"/>
      <c r="B104" s="429"/>
      <c r="E104" s="429"/>
      <c r="F104" s="432"/>
      <c r="G104" s="433"/>
    </row>
    <row r="105" spans="1:7" ht="15" customHeight="1">
      <c r="A105" s="429"/>
      <c r="B105" s="429"/>
      <c r="E105" s="429"/>
      <c r="F105" s="432"/>
      <c r="G105" s="433"/>
    </row>
    <row r="106" spans="1:7" ht="15" customHeight="1">
      <c r="A106" s="429"/>
      <c r="B106" s="429"/>
      <c r="E106" s="429"/>
      <c r="F106" s="432"/>
      <c r="G106" s="433"/>
    </row>
    <row r="107" spans="1:7" ht="15" customHeight="1">
      <c r="A107" s="429"/>
      <c r="B107" s="429"/>
      <c r="E107" s="429"/>
      <c r="F107" s="432"/>
      <c r="G107" s="433"/>
    </row>
    <row r="108" spans="1:7" ht="15" customHeight="1">
      <c r="A108" s="429"/>
      <c r="B108" s="429"/>
      <c r="E108" s="429"/>
      <c r="F108" s="432"/>
      <c r="G108" s="433"/>
    </row>
    <row r="109" spans="1:7" ht="15" customHeight="1">
      <c r="A109" s="429"/>
      <c r="B109" s="429"/>
      <c r="E109" s="429"/>
      <c r="F109" s="432"/>
      <c r="G109" s="433"/>
    </row>
  </sheetData>
  <sheetProtection/>
  <mergeCells count="18">
    <mergeCell ref="A22:A27"/>
    <mergeCell ref="A31:A33"/>
    <mergeCell ref="A87:A96"/>
    <mergeCell ref="A34:A36"/>
    <mergeCell ref="A28:A30"/>
    <mergeCell ref="A37:A39"/>
    <mergeCell ref="A40:A42"/>
    <mergeCell ref="A43:A45"/>
    <mergeCell ref="A13:A15"/>
    <mergeCell ref="A16:A21"/>
    <mergeCell ref="A2:D2"/>
    <mergeCell ref="E2:U2"/>
    <mergeCell ref="S3:U3"/>
    <mergeCell ref="C3:C6"/>
    <mergeCell ref="D3:D6"/>
    <mergeCell ref="K3:R3"/>
    <mergeCell ref="A7:A9"/>
    <mergeCell ref="A10:A12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64"/>
  <sheetViews>
    <sheetView view="pageBreakPreview" zoomScale="85" zoomScaleNormal="75" zoomScaleSheetLayoutView="85" zoomScalePageLayoutView="0" workbookViewId="0" topLeftCell="A1">
      <selection activeCell="O171" sqref="O171"/>
    </sheetView>
  </sheetViews>
  <sheetFormatPr defaultColWidth="9.00390625" defaultRowHeight="18" customHeight="1"/>
  <cols>
    <col min="1" max="1" width="2.875" style="4" customWidth="1"/>
    <col min="2" max="2" width="16.75390625" style="4" customWidth="1"/>
    <col min="3" max="5" width="9.125" style="5" customWidth="1"/>
    <col min="6" max="8" width="9.00390625" style="1" customWidth="1"/>
    <col min="9" max="9" width="11.625" style="1" customWidth="1"/>
    <col min="10" max="10" width="25.875" style="22" customWidth="1"/>
    <col min="11" max="11" width="18.125" style="22" customWidth="1"/>
    <col min="12" max="12" width="8.625" style="62" customWidth="1"/>
    <col min="13" max="13" width="11.125" style="54" customWidth="1"/>
    <col min="14" max="14" width="11.125" style="254" customWidth="1"/>
    <col min="15" max="15" width="26.75390625" style="6" customWidth="1"/>
    <col min="16" max="16" width="11.125" style="54" customWidth="1"/>
    <col min="17" max="19" width="11.125" style="22" customWidth="1"/>
    <col min="20" max="16384" width="9.00390625" style="1" customWidth="1"/>
  </cols>
  <sheetData>
    <row r="1" ht="18" customHeight="1">
      <c r="A1" s="523" t="s">
        <v>470</v>
      </c>
    </row>
    <row r="2" spans="1:19" ht="18" customHeight="1">
      <c r="A2" s="646" t="s">
        <v>0</v>
      </c>
      <c r="B2" s="648"/>
      <c r="C2" s="665" t="s">
        <v>1</v>
      </c>
      <c r="D2" s="665" t="s">
        <v>418</v>
      </c>
      <c r="E2" s="665" t="s">
        <v>419</v>
      </c>
      <c r="F2" s="701" t="s">
        <v>2</v>
      </c>
      <c r="G2" s="703" t="s">
        <v>3</v>
      </c>
      <c r="H2" s="703" t="s">
        <v>4</v>
      </c>
      <c r="I2" s="703" t="s">
        <v>5</v>
      </c>
      <c r="J2" s="681" t="s">
        <v>6</v>
      </c>
      <c r="K2" s="681" t="s">
        <v>7</v>
      </c>
      <c r="L2" s="684" t="s">
        <v>8</v>
      </c>
      <c r="M2" s="686" t="s">
        <v>246</v>
      </c>
      <c r="N2" s="688" t="s">
        <v>107</v>
      </c>
      <c r="O2" s="689"/>
      <c r="P2" s="716" t="s">
        <v>247</v>
      </c>
      <c r="Q2" s="717"/>
      <c r="R2" s="718"/>
      <c r="S2" s="663" t="s">
        <v>248</v>
      </c>
    </row>
    <row r="3" spans="1:19" ht="18" customHeight="1">
      <c r="A3" s="712"/>
      <c r="B3" s="713"/>
      <c r="C3" s="666"/>
      <c r="D3" s="666"/>
      <c r="E3" s="666"/>
      <c r="F3" s="702"/>
      <c r="G3" s="704"/>
      <c r="H3" s="704"/>
      <c r="I3" s="704"/>
      <c r="J3" s="664"/>
      <c r="K3" s="664"/>
      <c r="L3" s="685"/>
      <c r="M3" s="687"/>
      <c r="N3" s="220" t="s">
        <v>254</v>
      </c>
      <c r="O3" s="219" t="s">
        <v>253</v>
      </c>
      <c r="P3" s="3" t="s">
        <v>57</v>
      </c>
      <c r="Q3" s="187" t="s">
        <v>58</v>
      </c>
      <c r="R3" s="13" t="s">
        <v>59</v>
      </c>
      <c r="S3" s="664"/>
    </row>
    <row r="4" spans="1:19" ht="18" customHeight="1">
      <c r="A4" s="706" t="s">
        <v>9</v>
      </c>
      <c r="B4" s="709" t="s">
        <v>444</v>
      </c>
      <c r="C4" s="665">
        <v>41080</v>
      </c>
      <c r="D4" s="667">
        <v>37.56668333333333</v>
      </c>
      <c r="E4" s="667">
        <v>140.39466666666667</v>
      </c>
      <c r="F4" s="67" t="s">
        <v>14</v>
      </c>
      <c r="G4" s="68" t="s">
        <v>105</v>
      </c>
      <c r="H4" s="68" t="s">
        <v>106</v>
      </c>
      <c r="I4" s="69" t="s">
        <v>126</v>
      </c>
      <c r="J4" s="65" t="s">
        <v>127</v>
      </c>
      <c r="K4" s="63" t="s">
        <v>128</v>
      </c>
      <c r="L4" s="70">
        <v>5</v>
      </c>
      <c r="M4" s="602">
        <v>0.03</v>
      </c>
      <c r="N4" s="221" t="s">
        <v>252</v>
      </c>
      <c r="O4" s="76" t="s">
        <v>276</v>
      </c>
      <c r="P4" s="70">
        <f>SUM(Q4:R4)</f>
        <v>420</v>
      </c>
      <c r="Q4" s="188">
        <v>170</v>
      </c>
      <c r="R4" s="195">
        <v>250</v>
      </c>
      <c r="S4" s="267" t="s">
        <v>276</v>
      </c>
    </row>
    <row r="5" spans="1:19" ht="18" customHeight="1">
      <c r="A5" s="707"/>
      <c r="B5" s="714"/>
      <c r="C5" s="714"/>
      <c r="D5" s="668"/>
      <c r="E5" s="668"/>
      <c r="F5" s="72" t="s">
        <v>14</v>
      </c>
      <c r="G5" s="73" t="s">
        <v>105</v>
      </c>
      <c r="H5" s="73" t="s">
        <v>109</v>
      </c>
      <c r="I5" s="74" t="s">
        <v>129</v>
      </c>
      <c r="J5" s="66" t="s">
        <v>130</v>
      </c>
      <c r="K5" s="64" t="s">
        <v>131</v>
      </c>
      <c r="L5" s="751">
        <f>28+16+10</f>
        <v>54</v>
      </c>
      <c r="M5" s="754">
        <v>0.28</v>
      </c>
      <c r="N5" s="676" t="s">
        <v>252</v>
      </c>
      <c r="O5" s="770" t="s">
        <v>39</v>
      </c>
      <c r="P5" s="751">
        <f>SUM(Q5:R5)</f>
        <v>290</v>
      </c>
      <c r="Q5" s="757">
        <v>120</v>
      </c>
      <c r="R5" s="760">
        <v>170</v>
      </c>
      <c r="S5" s="763" t="s">
        <v>276</v>
      </c>
    </row>
    <row r="6" spans="1:19" ht="18" customHeight="1">
      <c r="A6" s="707"/>
      <c r="B6" s="714"/>
      <c r="C6" s="714"/>
      <c r="D6" s="668"/>
      <c r="E6" s="668"/>
      <c r="F6" s="72" t="s">
        <v>14</v>
      </c>
      <c r="G6" s="73" t="s">
        <v>105</v>
      </c>
      <c r="H6" s="73" t="s">
        <v>109</v>
      </c>
      <c r="I6" s="74" t="s">
        <v>132</v>
      </c>
      <c r="J6" s="66" t="s">
        <v>133</v>
      </c>
      <c r="K6" s="64" t="s">
        <v>134</v>
      </c>
      <c r="L6" s="752"/>
      <c r="M6" s="755"/>
      <c r="N6" s="677"/>
      <c r="O6" s="771"/>
      <c r="P6" s="752"/>
      <c r="Q6" s="758"/>
      <c r="R6" s="761"/>
      <c r="S6" s="764"/>
    </row>
    <row r="7" spans="1:19" ht="18" customHeight="1">
      <c r="A7" s="707"/>
      <c r="B7" s="714"/>
      <c r="C7" s="714"/>
      <c r="D7" s="668"/>
      <c r="E7" s="668"/>
      <c r="F7" s="72" t="s">
        <v>14</v>
      </c>
      <c r="G7" s="73" t="s">
        <v>105</v>
      </c>
      <c r="H7" s="73" t="s">
        <v>109</v>
      </c>
      <c r="I7" s="74" t="s">
        <v>132</v>
      </c>
      <c r="J7" s="66" t="s">
        <v>135</v>
      </c>
      <c r="K7" s="64" t="s">
        <v>136</v>
      </c>
      <c r="L7" s="753"/>
      <c r="M7" s="756"/>
      <c r="N7" s="678"/>
      <c r="O7" s="772"/>
      <c r="P7" s="753"/>
      <c r="Q7" s="759"/>
      <c r="R7" s="762"/>
      <c r="S7" s="765"/>
    </row>
    <row r="8" spans="1:19" ht="18" customHeight="1">
      <c r="A8" s="707"/>
      <c r="B8" s="714"/>
      <c r="C8" s="714"/>
      <c r="D8" s="668"/>
      <c r="E8" s="668"/>
      <c r="F8" s="72" t="s">
        <v>14</v>
      </c>
      <c r="G8" s="73" t="s">
        <v>105</v>
      </c>
      <c r="H8" s="73" t="s">
        <v>109</v>
      </c>
      <c r="I8" s="77" t="s">
        <v>137</v>
      </c>
      <c r="J8" s="78" t="s">
        <v>137</v>
      </c>
      <c r="K8" s="64" t="s">
        <v>278</v>
      </c>
      <c r="L8" s="75">
        <v>113</v>
      </c>
      <c r="M8" s="79">
        <v>0.15</v>
      </c>
      <c r="N8" s="222" t="s">
        <v>493</v>
      </c>
      <c r="O8" s="80" t="s">
        <v>39</v>
      </c>
      <c r="P8" s="75">
        <f aca="true" t="shared" si="0" ref="P8:P13">SUM(Q8:R8)</f>
        <v>320</v>
      </c>
      <c r="Q8" s="189">
        <v>130</v>
      </c>
      <c r="R8" s="196">
        <v>190</v>
      </c>
      <c r="S8" s="160" t="s">
        <v>277</v>
      </c>
    </row>
    <row r="9" spans="1:19" ht="18" customHeight="1">
      <c r="A9" s="707"/>
      <c r="B9" s="714"/>
      <c r="C9" s="714"/>
      <c r="D9" s="668"/>
      <c r="E9" s="668"/>
      <c r="F9" s="30" t="s">
        <v>14</v>
      </c>
      <c r="G9" s="31" t="s">
        <v>15</v>
      </c>
      <c r="H9" s="31" t="s">
        <v>92</v>
      </c>
      <c r="I9" s="32" t="s">
        <v>92</v>
      </c>
      <c r="J9" s="27" t="s">
        <v>101</v>
      </c>
      <c r="K9" s="28" t="s">
        <v>69</v>
      </c>
      <c r="L9" s="55">
        <v>8</v>
      </c>
      <c r="M9" s="603">
        <v>0.02</v>
      </c>
      <c r="N9" s="223" t="s">
        <v>255</v>
      </c>
      <c r="O9" s="90" t="s">
        <v>262</v>
      </c>
      <c r="P9" s="55">
        <f t="shared" si="0"/>
        <v>73</v>
      </c>
      <c r="Q9" s="190">
        <v>30</v>
      </c>
      <c r="R9" s="197">
        <v>43</v>
      </c>
      <c r="S9" s="162" t="s">
        <v>83</v>
      </c>
    </row>
    <row r="10" spans="1:19" ht="18" customHeight="1">
      <c r="A10" s="707"/>
      <c r="B10" s="714"/>
      <c r="C10" s="714"/>
      <c r="D10" s="668"/>
      <c r="E10" s="668"/>
      <c r="F10" s="30" t="s">
        <v>14</v>
      </c>
      <c r="G10" s="31" t="s">
        <v>15</v>
      </c>
      <c r="H10" s="31" t="s">
        <v>92</v>
      </c>
      <c r="I10" s="32" t="s">
        <v>95</v>
      </c>
      <c r="J10" s="27" t="s">
        <v>138</v>
      </c>
      <c r="K10" s="28" t="s">
        <v>67</v>
      </c>
      <c r="L10" s="55">
        <v>43</v>
      </c>
      <c r="M10" s="603">
        <v>0.08</v>
      </c>
      <c r="N10" s="223" t="s">
        <v>255</v>
      </c>
      <c r="O10" s="45" t="s">
        <v>262</v>
      </c>
      <c r="P10" s="57">
        <f t="shared" si="0"/>
        <v>74</v>
      </c>
      <c r="Q10" s="191">
        <v>29</v>
      </c>
      <c r="R10" s="198">
        <v>45</v>
      </c>
      <c r="S10" s="17" t="s">
        <v>83</v>
      </c>
    </row>
    <row r="11" spans="1:19" ht="18" customHeight="1">
      <c r="A11" s="707"/>
      <c r="B11" s="714"/>
      <c r="C11" s="714"/>
      <c r="D11" s="668"/>
      <c r="E11" s="668"/>
      <c r="F11" s="30" t="s">
        <v>10</v>
      </c>
      <c r="G11" s="31" t="s">
        <v>13</v>
      </c>
      <c r="H11" s="31" t="s">
        <v>102</v>
      </c>
      <c r="I11" s="32" t="s">
        <v>103</v>
      </c>
      <c r="J11" s="27" t="s">
        <v>104</v>
      </c>
      <c r="K11" s="28" t="s">
        <v>65</v>
      </c>
      <c r="L11" s="55">
        <v>694</v>
      </c>
      <c r="M11" s="48">
        <v>0.11</v>
      </c>
      <c r="N11" s="224" t="s">
        <v>252</v>
      </c>
      <c r="O11" s="14" t="s">
        <v>39</v>
      </c>
      <c r="P11" s="57">
        <f t="shared" si="0"/>
        <v>181</v>
      </c>
      <c r="Q11" s="191">
        <v>71</v>
      </c>
      <c r="R11" s="198">
        <v>110</v>
      </c>
      <c r="S11" s="17" t="s">
        <v>276</v>
      </c>
    </row>
    <row r="12" spans="1:19" ht="18" customHeight="1">
      <c r="A12" s="707"/>
      <c r="B12" s="714"/>
      <c r="C12" s="714"/>
      <c r="D12" s="668"/>
      <c r="E12" s="668"/>
      <c r="F12" s="30" t="s">
        <v>34</v>
      </c>
      <c r="G12" s="31" t="s">
        <v>52</v>
      </c>
      <c r="H12" s="31" t="s">
        <v>110</v>
      </c>
      <c r="I12" s="32" t="s">
        <v>139</v>
      </c>
      <c r="J12" s="27" t="s">
        <v>140</v>
      </c>
      <c r="K12" s="28" t="s">
        <v>139</v>
      </c>
      <c r="L12" s="55">
        <v>15</v>
      </c>
      <c r="M12" s="48">
        <v>0.03</v>
      </c>
      <c r="N12" s="224" t="s">
        <v>258</v>
      </c>
      <c r="O12" s="14" t="s">
        <v>39</v>
      </c>
      <c r="P12" s="57">
        <f t="shared" si="0"/>
        <v>170</v>
      </c>
      <c r="Q12" s="191">
        <v>70</v>
      </c>
      <c r="R12" s="198">
        <v>100</v>
      </c>
      <c r="S12" s="17" t="s">
        <v>276</v>
      </c>
    </row>
    <row r="13" spans="1:19" ht="18" customHeight="1">
      <c r="A13" s="707"/>
      <c r="B13" s="714"/>
      <c r="C13" s="714"/>
      <c r="D13" s="668"/>
      <c r="E13" s="668"/>
      <c r="F13" s="81" t="s">
        <v>10</v>
      </c>
      <c r="G13" s="82" t="s">
        <v>11</v>
      </c>
      <c r="H13" s="82" t="s">
        <v>62</v>
      </c>
      <c r="I13" s="83" t="s">
        <v>141</v>
      </c>
      <c r="J13" s="84" t="s">
        <v>142</v>
      </c>
      <c r="K13" s="85" t="s">
        <v>143</v>
      </c>
      <c r="L13" s="670">
        <f>2+8+85+5</f>
        <v>100</v>
      </c>
      <c r="M13" s="673">
        <f>(2.352+11.378+95.8+1.923)/1000</f>
        <v>0.111453</v>
      </c>
      <c r="N13" s="744" t="s">
        <v>493</v>
      </c>
      <c r="O13" s="746" t="s">
        <v>277</v>
      </c>
      <c r="P13" s="670">
        <f t="shared" si="0"/>
        <v>52</v>
      </c>
      <c r="Q13" s="741">
        <v>20</v>
      </c>
      <c r="R13" s="736">
        <v>32</v>
      </c>
      <c r="S13" s="748" t="s">
        <v>277</v>
      </c>
    </row>
    <row r="14" spans="1:19" ht="18" customHeight="1">
      <c r="A14" s="707"/>
      <c r="B14" s="714"/>
      <c r="C14" s="714"/>
      <c r="D14" s="668"/>
      <c r="E14" s="668"/>
      <c r="F14" s="81" t="s">
        <v>10</v>
      </c>
      <c r="G14" s="82" t="s">
        <v>11</v>
      </c>
      <c r="H14" s="82" t="s">
        <v>62</v>
      </c>
      <c r="I14" s="83" t="s">
        <v>63</v>
      </c>
      <c r="J14" s="84" t="s">
        <v>144</v>
      </c>
      <c r="K14" s="85" t="s">
        <v>145</v>
      </c>
      <c r="L14" s="671"/>
      <c r="M14" s="674"/>
      <c r="N14" s="745"/>
      <c r="O14" s="734"/>
      <c r="P14" s="739"/>
      <c r="Q14" s="742"/>
      <c r="R14" s="737"/>
      <c r="S14" s="749"/>
    </row>
    <row r="15" spans="1:19" ht="18" customHeight="1">
      <c r="A15" s="707"/>
      <c r="B15" s="714"/>
      <c r="C15" s="714"/>
      <c r="D15" s="668"/>
      <c r="E15" s="668"/>
      <c r="F15" s="81" t="s">
        <v>10</v>
      </c>
      <c r="G15" s="82" t="s">
        <v>11</v>
      </c>
      <c r="H15" s="82" t="s">
        <v>62</v>
      </c>
      <c r="I15" s="83" t="s">
        <v>146</v>
      </c>
      <c r="J15" s="84" t="s">
        <v>100</v>
      </c>
      <c r="K15" s="125" t="s">
        <v>146</v>
      </c>
      <c r="L15" s="671"/>
      <c r="M15" s="674"/>
      <c r="N15" s="745"/>
      <c r="O15" s="734"/>
      <c r="P15" s="739"/>
      <c r="Q15" s="742"/>
      <c r="R15" s="737"/>
      <c r="S15" s="749"/>
    </row>
    <row r="16" spans="1:19" ht="18" customHeight="1">
      <c r="A16" s="707"/>
      <c r="B16" s="714"/>
      <c r="C16" s="714"/>
      <c r="D16" s="668"/>
      <c r="E16" s="668"/>
      <c r="F16" s="81" t="s">
        <v>10</v>
      </c>
      <c r="G16" s="82" t="s">
        <v>11</v>
      </c>
      <c r="H16" s="82" t="s">
        <v>147</v>
      </c>
      <c r="I16" s="83" t="s">
        <v>148</v>
      </c>
      <c r="J16" s="84" t="s">
        <v>99</v>
      </c>
      <c r="K16" s="85" t="s">
        <v>98</v>
      </c>
      <c r="L16" s="672"/>
      <c r="M16" s="675"/>
      <c r="N16" s="255" t="s">
        <v>494</v>
      </c>
      <c r="O16" s="735"/>
      <c r="P16" s="740"/>
      <c r="Q16" s="743"/>
      <c r="R16" s="738"/>
      <c r="S16" s="750"/>
    </row>
    <row r="17" spans="1:19" ht="18" customHeight="1">
      <c r="A17" s="707"/>
      <c r="B17" s="715"/>
      <c r="C17" s="715"/>
      <c r="D17" s="669"/>
      <c r="E17" s="669"/>
      <c r="F17" s="91" t="s">
        <v>112</v>
      </c>
      <c r="G17" s="92" t="s">
        <v>113</v>
      </c>
      <c r="H17" s="565" t="s">
        <v>481</v>
      </c>
      <c r="I17" s="566" t="s">
        <v>481</v>
      </c>
      <c r="J17" s="567" t="s">
        <v>482</v>
      </c>
      <c r="K17" s="42" t="s">
        <v>96</v>
      </c>
      <c r="L17" s="95" t="s">
        <v>149</v>
      </c>
      <c r="M17" s="96">
        <v>0.12</v>
      </c>
      <c r="N17" s="225" t="s">
        <v>149</v>
      </c>
      <c r="O17" s="98" t="s">
        <v>39</v>
      </c>
      <c r="P17" s="97">
        <f aca="true" t="shared" si="1" ref="P17:P34">SUM(Q17:R17)</f>
        <v>740</v>
      </c>
      <c r="Q17" s="192">
        <v>300</v>
      </c>
      <c r="R17" s="199">
        <v>440</v>
      </c>
      <c r="S17" s="95" t="s">
        <v>149</v>
      </c>
    </row>
    <row r="18" spans="1:19" ht="18" customHeight="1">
      <c r="A18" s="707"/>
      <c r="B18" s="709" t="s">
        <v>249</v>
      </c>
      <c r="C18" s="665">
        <v>41101</v>
      </c>
      <c r="D18" s="667">
        <v>37.620583333333336</v>
      </c>
      <c r="E18" s="667">
        <v>140.52195</v>
      </c>
      <c r="F18" s="33" t="s">
        <v>14</v>
      </c>
      <c r="G18" s="34" t="s">
        <v>15</v>
      </c>
      <c r="H18" s="34" t="s">
        <v>115</v>
      </c>
      <c r="I18" s="35" t="s">
        <v>250</v>
      </c>
      <c r="J18" s="19" t="s">
        <v>251</v>
      </c>
      <c r="K18" s="304" t="s">
        <v>332</v>
      </c>
      <c r="L18" s="56">
        <v>11</v>
      </c>
      <c r="M18" s="49">
        <v>0.22</v>
      </c>
      <c r="N18" s="226" t="s">
        <v>256</v>
      </c>
      <c r="O18" s="218" t="s">
        <v>39</v>
      </c>
      <c r="P18" s="56">
        <f t="shared" si="1"/>
        <v>67</v>
      </c>
      <c r="Q18" s="193">
        <v>28</v>
      </c>
      <c r="R18" s="200">
        <v>39</v>
      </c>
      <c r="S18" s="275" t="s">
        <v>39</v>
      </c>
    </row>
    <row r="19" spans="1:19" ht="18" customHeight="1">
      <c r="A19" s="707"/>
      <c r="B19" s="677"/>
      <c r="C19" s="766"/>
      <c r="D19" s="668"/>
      <c r="E19" s="668"/>
      <c r="F19" s="36" t="s">
        <v>14</v>
      </c>
      <c r="G19" s="37" t="s">
        <v>15</v>
      </c>
      <c r="H19" s="37" t="s">
        <v>120</v>
      </c>
      <c r="I19" s="38" t="s">
        <v>121</v>
      </c>
      <c r="J19" s="2" t="s">
        <v>19</v>
      </c>
      <c r="K19" s="29" t="s">
        <v>73</v>
      </c>
      <c r="L19" s="57">
        <v>2</v>
      </c>
      <c r="M19" s="101">
        <v>1.5</v>
      </c>
      <c r="N19" s="227" t="s">
        <v>255</v>
      </c>
      <c r="O19" s="45" t="s">
        <v>262</v>
      </c>
      <c r="P19" s="57">
        <f t="shared" si="1"/>
        <v>167</v>
      </c>
      <c r="Q19" s="191">
        <v>67</v>
      </c>
      <c r="R19" s="198">
        <v>100</v>
      </c>
      <c r="S19" s="17" t="s">
        <v>39</v>
      </c>
    </row>
    <row r="20" spans="1:19" ht="18" customHeight="1">
      <c r="A20" s="707"/>
      <c r="B20" s="677"/>
      <c r="C20" s="766"/>
      <c r="D20" s="668"/>
      <c r="E20" s="668"/>
      <c r="F20" s="36" t="s">
        <v>14</v>
      </c>
      <c r="G20" s="37" t="s">
        <v>15</v>
      </c>
      <c r="H20" s="37" t="s">
        <v>92</v>
      </c>
      <c r="I20" s="38" t="s">
        <v>92</v>
      </c>
      <c r="J20" s="2" t="s">
        <v>18</v>
      </c>
      <c r="K20" s="29" t="s">
        <v>195</v>
      </c>
      <c r="L20" s="57">
        <v>37</v>
      </c>
      <c r="M20" s="101">
        <v>1.61</v>
      </c>
      <c r="N20" s="227" t="s">
        <v>256</v>
      </c>
      <c r="O20" s="14" t="s">
        <v>39</v>
      </c>
      <c r="P20" s="57">
        <f t="shared" si="1"/>
        <v>40</v>
      </c>
      <c r="Q20" s="191">
        <v>16</v>
      </c>
      <c r="R20" s="198">
        <v>24</v>
      </c>
      <c r="S20" s="17" t="s">
        <v>39</v>
      </c>
    </row>
    <row r="21" spans="1:19" ht="18" customHeight="1">
      <c r="A21" s="707"/>
      <c r="B21" s="677"/>
      <c r="C21" s="766"/>
      <c r="D21" s="668"/>
      <c r="E21" s="668"/>
      <c r="F21" s="36" t="s">
        <v>14</v>
      </c>
      <c r="G21" s="37" t="s">
        <v>15</v>
      </c>
      <c r="H21" s="37" t="s">
        <v>92</v>
      </c>
      <c r="I21" s="38" t="s">
        <v>92</v>
      </c>
      <c r="J21" s="2" t="s">
        <v>28</v>
      </c>
      <c r="K21" s="29" t="s">
        <v>194</v>
      </c>
      <c r="L21" s="57">
        <v>2</v>
      </c>
      <c r="M21" s="101">
        <v>2.71</v>
      </c>
      <c r="N21" s="227" t="s">
        <v>255</v>
      </c>
      <c r="O21" s="45" t="s">
        <v>262</v>
      </c>
      <c r="P21" s="57">
        <f t="shared" si="1"/>
        <v>102</v>
      </c>
      <c r="Q21" s="191">
        <v>40</v>
      </c>
      <c r="R21" s="198">
        <v>62</v>
      </c>
      <c r="S21" s="17" t="s">
        <v>39</v>
      </c>
    </row>
    <row r="22" spans="1:19" ht="18" customHeight="1">
      <c r="A22" s="707"/>
      <c r="B22" s="747"/>
      <c r="C22" s="767"/>
      <c r="D22" s="669"/>
      <c r="E22" s="669"/>
      <c r="F22" s="39" t="s">
        <v>14</v>
      </c>
      <c r="G22" s="40" t="s">
        <v>15</v>
      </c>
      <c r="H22" s="40" t="s">
        <v>92</v>
      </c>
      <c r="I22" s="41" t="s">
        <v>92</v>
      </c>
      <c r="J22" s="20" t="s">
        <v>20</v>
      </c>
      <c r="K22" s="43" t="s">
        <v>93</v>
      </c>
      <c r="L22" s="58">
        <v>5</v>
      </c>
      <c r="M22" s="266">
        <v>0.115</v>
      </c>
      <c r="N22" s="228" t="s">
        <v>256</v>
      </c>
      <c r="O22" s="262" t="s">
        <v>39</v>
      </c>
      <c r="P22" s="58">
        <f t="shared" si="1"/>
        <v>50</v>
      </c>
      <c r="Q22" s="194">
        <v>20</v>
      </c>
      <c r="R22" s="201">
        <v>30</v>
      </c>
      <c r="S22" s="18" t="s">
        <v>39</v>
      </c>
    </row>
    <row r="23" spans="1:19" ht="18" customHeight="1">
      <c r="A23" s="707"/>
      <c r="B23" s="663" t="s">
        <v>445</v>
      </c>
      <c r="C23" s="768">
        <v>41079</v>
      </c>
      <c r="D23" s="667">
        <v>37.8182</v>
      </c>
      <c r="E23" s="667">
        <v>140.46788333333333</v>
      </c>
      <c r="F23" s="67" t="s">
        <v>14</v>
      </c>
      <c r="G23" s="68" t="s">
        <v>105</v>
      </c>
      <c r="H23" s="68" t="s">
        <v>109</v>
      </c>
      <c r="I23" s="69" t="s">
        <v>108</v>
      </c>
      <c r="J23" s="65" t="s">
        <v>150</v>
      </c>
      <c r="K23" s="65" t="s">
        <v>151</v>
      </c>
      <c r="L23" s="70">
        <v>1</v>
      </c>
      <c r="M23" s="71">
        <v>0.43</v>
      </c>
      <c r="N23" s="229" t="s">
        <v>252</v>
      </c>
      <c r="O23" s="76" t="s">
        <v>39</v>
      </c>
      <c r="P23" s="70">
        <f t="shared" si="1"/>
        <v>370</v>
      </c>
      <c r="Q23" s="188">
        <v>150</v>
      </c>
      <c r="R23" s="195">
        <v>220</v>
      </c>
      <c r="S23" s="267" t="s">
        <v>39</v>
      </c>
    </row>
    <row r="24" spans="1:19" ht="18" customHeight="1">
      <c r="A24" s="707"/>
      <c r="B24" s="710"/>
      <c r="C24" s="690"/>
      <c r="D24" s="668"/>
      <c r="E24" s="668"/>
      <c r="F24" s="72" t="s">
        <v>14</v>
      </c>
      <c r="G24" s="73" t="s">
        <v>105</v>
      </c>
      <c r="H24" s="73" t="s">
        <v>109</v>
      </c>
      <c r="I24" s="74" t="s">
        <v>132</v>
      </c>
      <c r="J24" s="66" t="s">
        <v>133</v>
      </c>
      <c r="K24" s="66" t="s">
        <v>134</v>
      </c>
      <c r="L24" s="75">
        <v>3</v>
      </c>
      <c r="M24" s="604">
        <v>0.02</v>
      </c>
      <c r="N24" s="230" t="s">
        <v>252</v>
      </c>
      <c r="O24" s="80" t="s">
        <v>39</v>
      </c>
      <c r="P24" s="75">
        <f t="shared" si="1"/>
        <v>280</v>
      </c>
      <c r="Q24" s="189">
        <v>110</v>
      </c>
      <c r="R24" s="196">
        <v>170</v>
      </c>
      <c r="S24" s="160" t="s">
        <v>39</v>
      </c>
    </row>
    <row r="25" spans="1:19" ht="18" customHeight="1">
      <c r="A25" s="707"/>
      <c r="B25" s="710"/>
      <c r="C25" s="690"/>
      <c r="D25" s="668"/>
      <c r="E25" s="668"/>
      <c r="F25" s="30" t="s">
        <v>14</v>
      </c>
      <c r="G25" s="31" t="s">
        <v>15</v>
      </c>
      <c r="H25" s="31" t="s">
        <v>92</v>
      </c>
      <c r="I25" s="32" t="s">
        <v>95</v>
      </c>
      <c r="J25" s="27" t="s">
        <v>16</v>
      </c>
      <c r="K25" s="2" t="s">
        <v>94</v>
      </c>
      <c r="L25" s="57">
        <v>5</v>
      </c>
      <c r="M25" s="603">
        <v>0.05</v>
      </c>
      <c r="N25" s="231" t="s">
        <v>255</v>
      </c>
      <c r="O25" s="14" t="s">
        <v>39</v>
      </c>
      <c r="P25" s="57">
        <f t="shared" si="1"/>
        <v>76</v>
      </c>
      <c r="Q25" s="191">
        <v>29</v>
      </c>
      <c r="R25" s="198">
        <v>47</v>
      </c>
      <c r="S25" s="17" t="s">
        <v>39</v>
      </c>
    </row>
    <row r="26" spans="1:19" ht="18" customHeight="1">
      <c r="A26" s="707"/>
      <c r="B26" s="710"/>
      <c r="C26" s="690"/>
      <c r="D26" s="668"/>
      <c r="E26" s="668"/>
      <c r="F26" s="36" t="s">
        <v>14</v>
      </c>
      <c r="G26" s="37" t="s">
        <v>15</v>
      </c>
      <c r="H26" s="37" t="s">
        <v>92</v>
      </c>
      <c r="I26" s="38" t="s">
        <v>95</v>
      </c>
      <c r="J26" s="2" t="s">
        <v>114</v>
      </c>
      <c r="K26" s="2" t="s">
        <v>95</v>
      </c>
      <c r="L26" s="57">
        <v>31</v>
      </c>
      <c r="M26" s="51">
        <v>0.13</v>
      </c>
      <c r="N26" s="232" t="s">
        <v>255</v>
      </c>
      <c r="O26" s="14" t="s">
        <v>39</v>
      </c>
      <c r="P26" s="57">
        <f t="shared" si="1"/>
        <v>113</v>
      </c>
      <c r="Q26" s="191">
        <v>45</v>
      </c>
      <c r="R26" s="198">
        <v>68</v>
      </c>
      <c r="S26" s="17" t="s">
        <v>39</v>
      </c>
    </row>
    <row r="27" spans="1:19" ht="18" customHeight="1">
      <c r="A27" s="707"/>
      <c r="B27" s="664"/>
      <c r="C27" s="769"/>
      <c r="D27" s="669"/>
      <c r="E27" s="669"/>
      <c r="F27" s="91" t="s">
        <v>112</v>
      </c>
      <c r="G27" s="92" t="s">
        <v>113</v>
      </c>
      <c r="H27" s="565" t="s">
        <v>481</v>
      </c>
      <c r="I27" s="566" t="s">
        <v>481</v>
      </c>
      <c r="J27" s="567" t="s">
        <v>482</v>
      </c>
      <c r="K27" s="94" t="s">
        <v>96</v>
      </c>
      <c r="L27" s="95" t="s">
        <v>149</v>
      </c>
      <c r="M27" s="100">
        <v>0.07</v>
      </c>
      <c r="N27" s="233" t="s">
        <v>149</v>
      </c>
      <c r="O27" s="98" t="s">
        <v>39</v>
      </c>
      <c r="P27" s="97">
        <f t="shared" si="1"/>
        <v>550</v>
      </c>
      <c r="Q27" s="192">
        <v>220</v>
      </c>
      <c r="R27" s="199">
        <v>330</v>
      </c>
      <c r="S27" s="95" t="s">
        <v>39</v>
      </c>
    </row>
    <row r="28" spans="1:19" ht="18" customHeight="1">
      <c r="A28" s="707"/>
      <c r="B28" s="709" t="s">
        <v>446</v>
      </c>
      <c r="C28" s="665">
        <v>41079</v>
      </c>
      <c r="D28" s="692">
        <v>37.8119</v>
      </c>
      <c r="E28" s="692">
        <v>140.5056</v>
      </c>
      <c r="F28" s="33" t="s">
        <v>14</v>
      </c>
      <c r="G28" s="34" t="s">
        <v>15</v>
      </c>
      <c r="H28" s="34" t="s">
        <v>152</v>
      </c>
      <c r="I28" s="35" t="s">
        <v>152</v>
      </c>
      <c r="J28" s="19" t="s">
        <v>153</v>
      </c>
      <c r="K28" s="23" t="s">
        <v>152</v>
      </c>
      <c r="L28" s="56">
        <v>2</v>
      </c>
      <c r="M28" s="102">
        <v>2.82</v>
      </c>
      <c r="N28" s="226" t="s">
        <v>255</v>
      </c>
      <c r="O28" s="44" t="s">
        <v>262</v>
      </c>
      <c r="P28" s="56">
        <f t="shared" si="1"/>
        <v>650</v>
      </c>
      <c r="Q28" s="193">
        <v>260</v>
      </c>
      <c r="R28" s="200">
        <v>390</v>
      </c>
      <c r="S28" s="275" t="s">
        <v>39</v>
      </c>
    </row>
    <row r="29" spans="1:19" ht="18" customHeight="1">
      <c r="A29" s="707"/>
      <c r="B29" s="677"/>
      <c r="C29" s="695"/>
      <c r="D29" s="693"/>
      <c r="E29" s="693"/>
      <c r="F29" s="36" t="s">
        <v>14</v>
      </c>
      <c r="G29" s="37" t="s">
        <v>15</v>
      </c>
      <c r="H29" s="37" t="s">
        <v>115</v>
      </c>
      <c r="I29" s="38" t="s">
        <v>332</v>
      </c>
      <c r="J29" s="2" t="s">
        <v>154</v>
      </c>
      <c r="K29" s="24" t="s">
        <v>155</v>
      </c>
      <c r="L29" s="57">
        <v>1</v>
      </c>
      <c r="M29" s="101">
        <v>2.16</v>
      </c>
      <c r="N29" s="227" t="s">
        <v>255</v>
      </c>
      <c r="O29" s="45" t="s">
        <v>262</v>
      </c>
      <c r="P29" s="57">
        <f t="shared" si="1"/>
        <v>600</v>
      </c>
      <c r="Q29" s="191">
        <v>240</v>
      </c>
      <c r="R29" s="198">
        <v>360</v>
      </c>
      <c r="S29" s="294">
        <v>0.27</v>
      </c>
    </row>
    <row r="30" spans="1:19" ht="18" customHeight="1">
      <c r="A30" s="707"/>
      <c r="B30" s="677"/>
      <c r="C30" s="695"/>
      <c r="D30" s="693"/>
      <c r="E30" s="693"/>
      <c r="F30" s="36" t="s">
        <v>14</v>
      </c>
      <c r="G30" s="37" t="s">
        <v>15</v>
      </c>
      <c r="H30" s="37" t="s">
        <v>88</v>
      </c>
      <c r="I30" s="38" t="s">
        <v>88</v>
      </c>
      <c r="J30" s="2" t="s">
        <v>156</v>
      </c>
      <c r="K30" s="24" t="s">
        <v>88</v>
      </c>
      <c r="L30" s="57">
        <v>2</v>
      </c>
      <c r="M30" s="51">
        <v>0.42</v>
      </c>
      <c r="N30" s="232" t="s">
        <v>255</v>
      </c>
      <c r="O30" s="45" t="s">
        <v>262</v>
      </c>
      <c r="P30" s="57">
        <f t="shared" si="1"/>
        <v>320</v>
      </c>
      <c r="Q30" s="191">
        <v>130</v>
      </c>
      <c r="R30" s="198">
        <v>190</v>
      </c>
      <c r="S30" s="17" t="s">
        <v>39</v>
      </c>
    </row>
    <row r="31" spans="1:19" ht="18" customHeight="1">
      <c r="A31" s="707"/>
      <c r="B31" s="677"/>
      <c r="C31" s="543">
        <v>41089</v>
      </c>
      <c r="D31" s="693"/>
      <c r="E31" s="693"/>
      <c r="F31" s="36" t="s">
        <v>14</v>
      </c>
      <c r="G31" s="37" t="s">
        <v>15</v>
      </c>
      <c r="H31" s="37" t="s">
        <v>120</v>
      </c>
      <c r="I31" s="38" t="s">
        <v>121</v>
      </c>
      <c r="J31" s="2" t="s">
        <v>19</v>
      </c>
      <c r="K31" s="25" t="s">
        <v>73</v>
      </c>
      <c r="L31" s="57">
        <v>2</v>
      </c>
      <c r="M31" s="101">
        <v>1.59</v>
      </c>
      <c r="N31" s="227" t="s">
        <v>255</v>
      </c>
      <c r="O31" s="45" t="s">
        <v>262</v>
      </c>
      <c r="P31" s="57">
        <f t="shared" si="1"/>
        <v>490</v>
      </c>
      <c r="Q31" s="191">
        <v>190</v>
      </c>
      <c r="R31" s="198">
        <v>300</v>
      </c>
      <c r="S31" s="17" t="s">
        <v>39</v>
      </c>
    </row>
    <row r="32" spans="1:19" ht="18" customHeight="1">
      <c r="A32" s="707"/>
      <c r="B32" s="677"/>
      <c r="C32" s="568">
        <v>41079</v>
      </c>
      <c r="D32" s="693"/>
      <c r="E32" s="693"/>
      <c r="F32" s="30" t="s">
        <v>14</v>
      </c>
      <c r="G32" s="31" t="s">
        <v>15</v>
      </c>
      <c r="H32" s="31" t="s">
        <v>66</v>
      </c>
      <c r="I32" s="32" t="s">
        <v>66</v>
      </c>
      <c r="J32" s="27" t="s">
        <v>17</v>
      </c>
      <c r="K32" s="28" t="s">
        <v>66</v>
      </c>
      <c r="L32" s="55">
        <v>1</v>
      </c>
      <c r="M32" s="103">
        <v>3.69</v>
      </c>
      <c r="N32" s="234" t="s">
        <v>255</v>
      </c>
      <c r="O32" s="90" t="s">
        <v>262</v>
      </c>
      <c r="P32" s="57">
        <f t="shared" si="1"/>
        <v>280</v>
      </c>
      <c r="Q32" s="190">
        <v>110</v>
      </c>
      <c r="R32" s="197">
        <v>170</v>
      </c>
      <c r="S32" s="162" t="s">
        <v>39</v>
      </c>
    </row>
    <row r="33" spans="1:19" ht="18" customHeight="1">
      <c r="A33" s="707"/>
      <c r="B33" s="677"/>
      <c r="C33" s="598">
        <v>41089</v>
      </c>
      <c r="D33" s="693"/>
      <c r="E33" s="693"/>
      <c r="F33" s="30" t="s">
        <v>14</v>
      </c>
      <c r="G33" s="31" t="s">
        <v>15</v>
      </c>
      <c r="H33" s="31" t="s">
        <v>92</v>
      </c>
      <c r="I33" s="32" t="s">
        <v>92</v>
      </c>
      <c r="J33" s="27" t="s">
        <v>18</v>
      </c>
      <c r="K33" s="28" t="s">
        <v>71</v>
      </c>
      <c r="L33" s="55">
        <v>1</v>
      </c>
      <c r="M33" s="103">
        <v>1.4</v>
      </c>
      <c r="N33" s="234" t="s">
        <v>255</v>
      </c>
      <c r="O33" s="90" t="s">
        <v>262</v>
      </c>
      <c r="P33" s="57">
        <f t="shared" si="1"/>
        <v>530</v>
      </c>
      <c r="Q33" s="190">
        <v>220</v>
      </c>
      <c r="R33" s="197">
        <v>310</v>
      </c>
      <c r="S33" s="162" t="s">
        <v>39</v>
      </c>
    </row>
    <row r="34" spans="1:19" ht="18" customHeight="1">
      <c r="A34" s="707"/>
      <c r="B34" s="677"/>
      <c r="C34" s="705">
        <v>41079</v>
      </c>
      <c r="D34" s="693"/>
      <c r="E34" s="693"/>
      <c r="F34" s="30" t="s">
        <v>14</v>
      </c>
      <c r="G34" s="31" t="s">
        <v>15</v>
      </c>
      <c r="H34" s="31" t="s">
        <v>92</v>
      </c>
      <c r="I34" s="32" t="s">
        <v>92</v>
      </c>
      <c r="J34" s="544" t="s">
        <v>474</v>
      </c>
      <c r="K34" s="544" t="s">
        <v>473</v>
      </c>
      <c r="L34" s="55">
        <v>4</v>
      </c>
      <c r="M34" s="103">
        <v>1.56</v>
      </c>
      <c r="N34" s="234" t="s">
        <v>255</v>
      </c>
      <c r="O34" s="90" t="s">
        <v>262</v>
      </c>
      <c r="P34" s="55">
        <f t="shared" si="1"/>
        <v>340</v>
      </c>
      <c r="Q34" s="190">
        <v>140</v>
      </c>
      <c r="R34" s="197">
        <v>200</v>
      </c>
      <c r="S34" s="162" t="s">
        <v>39</v>
      </c>
    </row>
    <row r="35" spans="1:19" ht="18" customHeight="1">
      <c r="A35" s="707"/>
      <c r="B35" s="747"/>
      <c r="C35" s="809"/>
      <c r="D35" s="694"/>
      <c r="E35" s="694"/>
      <c r="F35" s="39" t="s">
        <v>14</v>
      </c>
      <c r="G35" s="40" t="s">
        <v>15</v>
      </c>
      <c r="H35" s="40" t="s">
        <v>81</v>
      </c>
      <c r="I35" s="41" t="s">
        <v>81</v>
      </c>
      <c r="J35" s="20" t="s">
        <v>157</v>
      </c>
      <c r="K35" s="43" t="s">
        <v>119</v>
      </c>
      <c r="L35" s="18" t="s">
        <v>122</v>
      </c>
      <c r="M35" s="104">
        <v>1.91</v>
      </c>
      <c r="N35" s="228" t="s">
        <v>256</v>
      </c>
      <c r="O35" s="262" t="s">
        <v>39</v>
      </c>
      <c r="P35" s="58">
        <f>SUM(Q35:R35)</f>
        <v>147</v>
      </c>
      <c r="Q35" s="194">
        <v>60</v>
      </c>
      <c r="R35" s="201">
        <v>87</v>
      </c>
      <c r="S35" s="293">
        <v>0.16</v>
      </c>
    </row>
    <row r="36" spans="1:19" ht="18" customHeight="1">
      <c r="A36" s="121"/>
      <c r="B36" s="15"/>
      <c r="C36" s="15"/>
      <c r="D36" s="474"/>
      <c r="E36" s="474"/>
      <c r="F36" s="21"/>
      <c r="G36" s="21"/>
      <c r="H36" s="21"/>
      <c r="I36" s="21"/>
      <c r="J36" s="21"/>
      <c r="K36" s="46"/>
      <c r="L36" s="59"/>
      <c r="M36" s="53"/>
      <c r="N36" s="235"/>
      <c r="O36" s="47"/>
      <c r="P36" s="60"/>
      <c r="Q36" s="60"/>
      <c r="R36" s="60"/>
      <c r="S36" s="21"/>
    </row>
    <row r="37" spans="1:19" ht="18" customHeight="1">
      <c r="A37" s="646" t="s">
        <v>0</v>
      </c>
      <c r="B37" s="648"/>
      <c r="C37" s="665" t="s">
        <v>1</v>
      </c>
      <c r="D37" s="699" t="s">
        <v>418</v>
      </c>
      <c r="E37" s="699" t="s">
        <v>419</v>
      </c>
      <c r="F37" s="701" t="s">
        <v>2</v>
      </c>
      <c r="G37" s="703" t="s">
        <v>3</v>
      </c>
      <c r="H37" s="703" t="s">
        <v>4</v>
      </c>
      <c r="I37" s="703" t="s">
        <v>5</v>
      </c>
      <c r="J37" s="681" t="s">
        <v>6</v>
      </c>
      <c r="K37" s="681" t="s">
        <v>7</v>
      </c>
      <c r="L37" s="684" t="s">
        <v>8</v>
      </c>
      <c r="M37" s="686" t="s">
        <v>246</v>
      </c>
      <c r="N37" s="688" t="s">
        <v>107</v>
      </c>
      <c r="O37" s="689"/>
      <c r="P37" s="716" t="s">
        <v>247</v>
      </c>
      <c r="Q37" s="717"/>
      <c r="R37" s="718"/>
      <c r="S37" s="663" t="s">
        <v>248</v>
      </c>
    </row>
    <row r="38" spans="1:19" ht="18" customHeight="1">
      <c r="A38" s="712"/>
      <c r="B38" s="713"/>
      <c r="C38" s="666"/>
      <c r="D38" s="700"/>
      <c r="E38" s="700"/>
      <c r="F38" s="702"/>
      <c r="G38" s="704"/>
      <c r="H38" s="704"/>
      <c r="I38" s="704"/>
      <c r="J38" s="664"/>
      <c r="K38" s="664"/>
      <c r="L38" s="685"/>
      <c r="M38" s="687"/>
      <c r="N38" s="220" t="s">
        <v>254</v>
      </c>
      <c r="O38" s="219" t="s">
        <v>253</v>
      </c>
      <c r="P38" s="3" t="s">
        <v>57</v>
      </c>
      <c r="Q38" s="12" t="s">
        <v>58</v>
      </c>
      <c r="R38" s="13" t="s">
        <v>59</v>
      </c>
      <c r="S38" s="664"/>
    </row>
    <row r="39" spans="1:19" ht="18" customHeight="1">
      <c r="A39" s="706" t="s">
        <v>333</v>
      </c>
      <c r="B39" s="709" t="s">
        <v>447</v>
      </c>
      <c r="C39" s="665">
        <v>41068</v>
      </c>
      <c r="D39" s="471"/>
      <c r="E39" s="471"/>
      <c r="F39" s="33" t="s">
        <v>14</v>
      </c>
      <c r="G39" s="34" t="s">
        <v>15</v>
      </c>
      <c r="H39" s="34" t="s">
        <v>124</v>
      </c>
      <c r="I39" s="35" t="s">
        <v>124</v>
      </c>
      <c r="J39" s="19" t="s">
        <v>30</v>
      </c>
      <c r="K39" s="569" t="s">
        <v>472</v>
      </c>
      <c r="L39" s="56">
        <v>2</v>
      </c>
      <c r="M39" s="49">
        <v>0.17</v>
      </c>
      <c r="N39" s="236" t="s">
        <v>257</v>
      </c>
      <c r="O39" s="44" t="s">
        <v>262</v>
      </c>
      <c r="P39" s="56">
        <f>SUM(Q39:R39)</f>
        <v>11400</v>
      </c>
      <c r="Q39" s="193">
        <v>4700</v>
      </c>
      <c r="R39" s="200">
        <v>6700</v>
      </c>
      <c r="S39" s="275" t="s">
        <v>39</v>
      </c>
    </row>
    <row r="40" spans="1:19" ht="18" customHeight="1">
      <c r="A40" s="707"/>
      <c r="B40" s="714"/>
      <c r="C40" s="714"/>
      <c r="D40" s="472">
        <v>37.66145</v>
      </c>
      <c r="E40" s="472">
        <v>140.9113</v>
      </c>
      <c r="F40" s="36" t="s">
        <v>14</v>
      </c>
      <c r="G40" s="37" t="s">
        <v>15</v>
      </c>
      <c r="H40" s="37" t="s">
        <v>92</v>
      </c>
      <c r="I40" s="38" t="s">
        <v>92</v>
      </c>
      <c r="J40" s="544" t="s">
        <v>474</v>
      </c>
      <c r="K40" s="544" t="s">
        <v>473</v>
      </c>
      <c r="L40" s="57">
        <v>16</v>
      </c>
      <c r="M40" s="546">
        <v>0.49</v>
      </c>
      <c r="N40" s="232" t="s">
        <v>255</v>
      </c>
      <c r="O40" s="14" t="s">
        <v>39</v>
      </c>
      <c r="P40" s="57">
        <f>SUM(Q40:R40)</f>
        <v>620</v>
      </c>
      <c r="Q40" s="191">
        <v>250</v>
      </c>
      <c r="R40" s="198">
        <v>370</v>
      </c>
      <c r="S40" s="17" t="s">
        <v>39</v>
      </c>
    </row>
    <row r="41" spans="1:19" ht="18" customHeight="1">
      <c r="A41" s="707"/>
      <c r="B41" s="714"/>
      <c r="C41" s="714"/>
      <c r="D41" s="472">
        <v>37.664366666666666</v>
      </c>
      <c r="E41" s="472">
        <v>140.94521666666665</v>
      </c>
      <c r="F41" s="36" t="s">
        <v>14</v>
      </c>
      <c r="G41" s="37" t="s">
        <v>15</v>
      </c>
      <c r="H41" s="37" t="s">
        <v>92</v>
      </c>
      <c r="I41" s="38" t="s">
        <v>92</v>
      </c>
      <c r="J41" s="2" t="s">
        <v>25</v>
      </c>
      <c r="K41" s="2" t="s">
        <v>78</v>
      </c>
      <c r="L41" s="57">
        <v>9</v>
      </c>
      <c r="M41" s="50">
        <v>0.09</v>
      </c>
      <c r="N41" s="231" t="s">
        <v>255</v>
      </c>
      <c r="O41" s="14" t="s">
        <v>39</v>
      </c>
      <c r="P41" s="57">
        <f>SUM(Q41:R41)</f>
        <v>440</v>
      </c>
      <c r="Q41" s="191">
        <v>180</v>
      </c>
      <c r="R41" s="198">
        <v>260</v>
      </c>
      <c r="S41" s="17" t="s">
        <v>39</v>
      </c>
    </row>
    <row r="42" spans="1:19" ht="18" customHeight="1">
      <c r="A42" s="707"/>
      <c r="B42" s="714"/>
      <c r="C42" s="714"/>
      <c r="D42" s="472"/>
      <c r="E42" s="472"/>
      <c r="F42" s="36" t="s">
        <v>14</v>
      </c>
      <c r="G42" s="37" t="s">
        <v>15</v>
      </c>
      <c r="H42" s="37" t="s">
        <v>116</v>
      </c>
      <c r="I42" s="38" t="s">
        <v>116</v>
      </c>
      <c r="J42" s="2" t="s">
        <v>117</v>
      </c>
      <c r="K42" s="2" t="s">
        <v>119</v>
      </c>
      <c r="L42" s="17" t="s">
        <v>122</v>
      </c>
      <c r="M42" s="101">
        <v>3.1</v>
      </c>
      <c r="N42" s="227" t="s">
        <v>256</v>
      </c>
      <c r="O42" s="14" t="s">
        <v>39</v>
      </c>
      <c r="P42" s="57">
        <f>SUM(Q42:R42)</f>
        <v>740</v>
      </c>
      <c r="Q42" s="191">
        <v>290</v>
      </c>
      <c r="R42" s="198">
        <v>450</v>
      </c>
      <c r="S42" s="294">
        <v>0.89</v>
      </c>
    </row>
    <row r="43" spans="1:19" ht="18" customHeight="1">
      <c r="A43" s="708"/>
      <c r="B43" s="715"/>
      <c r="C43" s="715"/>
      <c r="D43" s="473"/>
      <c r="E43" s="473"/>
      <c r="F43" s="39" t="s">
        <v>14</v>
      </c>
      <c r="G43" s="40" t="s">
        <v>15</v>
      </c>
      <c r="H43" s="40" t="s">
        <v>120</v>
      </c>
      <c r="I43" s="41" t="s">
        <v>125</v>
      </c>
      <c r="J43" s="20" t="s">
        <v>158</v>
      </c>
      <c r="K43" s="20" t="s">
        <v>123</v>
      </c>
      <c r="L43" s="58">
        <v>5</v>
      </c>
      <c r="M43" s="52">
        <v>0.015</v>
      </c>
      <c r="N43" s="237" t="s">
        <v>257</v>
      </c>
      <c r="O43" s="262" t="s">
        <v>39</v>
      </c>
      <c r="P43" s="58">
        <f>SUM(Q43:R43)</f>
        <v>460</v>
      </c>
      <c r="Q43" s="194">
        <v>190</v>
      </c>
      <c r="R43" s="201">
        <v>270</v>
      </c>
      <c r="S43" s="18" t="s">
        <v>39</v>
      </c>
    </row>
    <row r="44" spans="1:19" ht="18" customHeight="1">
      <c r="A44" s="306"/>
      <c r="B44" s="7"/>
      <c r="C44" s="7"/>
      <c r="D44" s="475"/>
      <c r="E44" s="475"/>
      <c r="F44" s="11"/>
      <c r="G44" s="11"/>
      <c r="H44" s="11"/>
      <c r="I44" s="11"/>
      <c r="J44" s="11"/>
      <c r="K44" s="11"/>
      <c r="L44" s="307"/>
      <c r="M44" s="308"/>
      <c r="N44" s="309"/>
      <c r="O44" s="10"/>
      <c r="P44" s="307"/>
      <c r="Q44" s="307"/>
      <c r="R44" s="307"/>
      <c r="S44" s="310"/>
    </row>
    <row r="45" spans="1:19" ht="18" customHeight="1">
      <c r="A45" s="646" t="s">
        <v>0</v>
      </c>
      <c r="B45" s="648"/>
      <c r="C45" s="665" t="s">
        <v>1</v>
      </c>
      <c r="D45" s="699" t="s">
        <v>418</v>
      </c>
      <c r="E45" s="699" t="s">
        <v>419</v>
      </c>
      <c r="F45" s="701" t="s">
        <v>2</v>
      </c>
      <c r="G45" s="703" t="s">
        <v>3</v>
      </c>
      <c r="H45" s="703" t="s">
        <v>4</v>
      </c>
      <c r="I45" s="719" t="s">
        <v>5</v>
      </c>
      <c r="J45" s="681" t="s">
        <v>6</v>
      </c>
      <c r="K45" s="682" t="s">
        <v>7</v>
      </c>
      <c r="L45" s="684" t="s">
        <v>8</v>
      </c>
      <c r="M45" s="686" t="s">
        <v>246</v>
      </c>
      <c r="N45" s="688" t="s">
        <v>107</v>
      </c>
      <c r="O45" s="689"/>
      <c r="P45" s="721" t="s">
        <v>247</v>
      </c>
      <c r="Q45" s="717"/>
      <c r="R45" s="718"/>
      <c r="S45" s="679" t="s">
        <v>248</v>
      </c>
    </row>
    <row r="46" spans="1:19" ht="18" customHeight="1">
      <c r="A46" s="712"/>
      <c r="B46" s="713"/>
      <c r="C46" s="666"/>
      <c r="D46" s="700"/>
      <c r="E46" s="700"/>
      <c r="F46" s="702"/>
      <c r="G46" s="704"/>
      <c r="H46" s="704"/>
      <c r="I46" s="720"/>
      <c r="J46" s="664"/>
      <c r="K46" s="683"/>
      <c r="L46" s="685"/>
      <c r="M46" s="687"/>
      <c r="N46" s="220" t="s">
        <v>254</v>
      </c>
      <c r="O46" s="219" t="s">
        <v>253</v>
      </c>
      <c r="P46" s="26" t="s">
        <v>57</v>
      </c>
      <c r="Q46" s="187" t="s">
        <v>58</v>
      </c>
      <c r="R46" s="13" t="s">
        <v>59</v>
      </c>
      <c r="S46" s="680"/>
    </row>
    <row r="47" spans="1:19" ht="18" customHeight="1">
      <c r="A47" s="706" t="s">
        <v>334</v>
      </c>
      <c r="B47" s="709" t="s">
        <v>466</v>
      </c>
      <c r="C47" s="690">
        <v>41066</v>
      </c>
      <c r="D47" s="696">
        <v>37.73116666</v>
      </c>
      <c r="E47" s="696">
        <v>140.90895</v>
      </c>
      <c r="F47" s="126" t="s">
        <v>14</v>
      </c>
      <c r="G47" s="127" t="s">
        <v>15</v>
      </c>
      <c r="H47" s="127" t="s">
        <v>120</v>
      </c>
      <c r="I47" s="128" t="s">
        <v>125</v>
      </c>
      <c r="J47" s="129" t="s">
        <v>158</v>
      </c>
      <c r="K47" s="305" t="s">
        <v>123</v>
      </c>
      <c r="L47" s="130">
        <f>30+5</f>
        <v>35</v>
      </c>
      <c r="M47" s="181">
        <f>0.11+0.03</f>
        <v>0.14</v>
      </c>
      <c r="N47" s="268" t="s">
        <v>255</v>
      </c>
      <c r="O47" s="265" t="s">
        <v>39</v>
      </c>
      <c r="P47" s="133">
        <f>SUM(Q47:R47)</f>
        <v>970</v>
      </c>
      <c r="Q47" s="193">
        <v>390</v>
      </c>
      <c r="R47" s="200">
        <v>580</v>
      </c>
      <c r="S47" s="265" t="s">
        <v>276</v>
      </c>
    </row>
    <row r="48" spans="1:19" ht="18" customHeight="1">
      <c r="A48" s="707"/>
      <c r="B48" s="710"/>
      <c r="C48" s="690"/>
      <c r="D48" s="697"/>
      <c r="E48" s="697"/>
      <c r="F48" s="36" t="s">
        <v>10</v>
      </c>
      <c r="G48" s="37" t="s">
        <v>13</v>
      </c>
      <c r="H48" s="37" t="s">
        <v>102</v>
      </c>
      <c r="I48" s="113" t="s">
        <v>103</v>
      </c>
      <c r="J48" s="2" t="s">
        <v>104</v>
      </c>
      <c r="K48" s="25" t="s">
        <v>65</v>
      </c>
      <c r="L48" s="57">
        <v>411</v>
      </c>
      <c r="M48" s="51">
        <f>116.5/1000</f>
        <v>0.1165</v>
      </c>
      <c r="N48" s="241" t="s">
        <v>252</v>
      </c>
      <c r="O48" s="14" t="s">
        <v>39</v>
      </c>
      <c r="P48" s="135">
        <f>SUM(Q48:R48)</f>
        <v>223</v>
      </c>
      <c r="Q48" s="191">
        <v>93</v>
      </c>
      <c r="R48" s="198">
        <v>130</v>
      </c>
      <c r="S48" s="17" t="s">
        <v>276</v>
      </c>
    </row>
    <row r="49" spans="1:19" ht="18" customHeight="1">
      <c r="A49" s="707"/>
      <c r="B49" s="710"/>
      <c r="C49" s="690"/>
      <c r="D49" s="697"/>
      <c r="E49" s="697"/>
      <c r="F49" s="36" t="s">
        <v>34</v>
      </c>
      <c r="G49" s="37" t="s">
        <v>52</v>
      </c>
      <c r="H49" s="37" t="s">
        <v>110</v>
      </c>
      <c r="I49" s="113" t="s">
        <v>97</v>
      </c>
      <c r="J49" s="2" t="s">
        <v>111</v>
      </c>
      <c r="K49" s="25" t="s">
        <v>139</v>
      </c>
      <c r="L49" s="57">
        <v>104</v>
      </c>
      <c r="M49" s="51">
        <f>188.2/1000</f>
        <v>0.18819999999999998</v>
      </c>
      <c r="N49" s="241" t="s">
        <v>258</v>
      </c>
      <c r="O49" s="14" t="s">
        <v>39</v>
      </c>
      <c r="P49" s="135">
        <f>SUM(Q49:R49)</f>
        <v>182</v>
      </c>
      <c r="Q49" s="191">
        <v>72</v>
      </c>
      <c r="R49" s="198">
        <v>110</v>
      </c>
      <c r="S49" s="17" t="s">
        <v>276</v>
      </c>
    </row>
    <row r="50" spans="1:19" ht="18" customHeight="1">
      <c r="A50" s="707"/>
      <c r="B50" s="710"/>
      <c r="C50" s="690"/>
      <c r="D50" s="697"/>
      <c r="E50" s="697"/>
      <c r="F50" s="81" t="s">
        <v>10</v>
      </c>
      <c r="G50" s="82" t="s">
        <v>11</v>
      </c>
      <c r="H50" s="82" t="s">
        <v>70</v>
      </c>
      <c r="I50" s="124" t="s">
        <v>201</v>
      </c>
      <c r="J50" s="84" t="s">
        <v>173</v>
      </c>
      <c r="K50" s="85" t="s">
        <v>159</v>
      </c>
      <c r="L50" s="774">
        <f>297</f>
        <v>297</v>
      </c>
      <c r="M50" s="673">
        <f>116.112/1000</f>
        <v>0.11611199999999999</v>
      </c>
      <c r="N50" s="780" t="s">
        <v>493</v>
      </c>
      <c r="O50" s="746" t="s">
        <v>277</v>
      </c>
      <c r="P50" s="777">
        <f>SUM(Q50:R63)</f>
        <v>198</v>
      </c>
      <c r="Q50" s="741">
        <v>78</v>
      </c>
      <c r="R50" s="736">
        <v>120</v>
      </c>
      <c r="S50" s="748" t="s">
        <v>277</v>
      </c>
    </row>
    <row r="51" spans="1:19" ht="18" customHeight="1">
      <c r="A51" s="707"/>
      <c r="B51" s="710"/>
      <c r="C51" s="690"/>
      <c r="D51" s="697"/>
      <c r="E51" s="697"/>
      <c r="F51" s="81" t="s">
        <v>10</v>
      </c>
      <c r="G51" s="82" t="s">
        <v>11</v>
      </c>
      <c r="H51" s="82" t="s">
        <v>62</v>
      </c>
      <c r="I51" s="124" t="s">
        <v>203</v>
      </c>
      <c r="J51" s="84" t="s">
        <v>175</v>
      </c>
      <c r="K51" s="85" t="s">
        <v>160</v>
      </c>
      <c r="L51" s="775"/>
      <c r="M51" s="674"/>
      <c r="N51" s="677"/>
      <c r="O51" s="734"/>
      <c r="P51" s="778"/>
      <c r="Q51" s="742"/>
      <c r="R51" s="737"/>
      <c r="S51" s="749"/>
    </row>
    <row r="52" spans="1:19" ht="18" customHeight="1">
      <c r="A52" s="707"/>
      <c r="B52" s="710"/>
      <c r="C52" s="690"/>
      <c r="D52" s="697"/>
      <c r="E52" s="697"/>
      <c r="F52" s="81" t="s">
        <v>10</v>
      </c>
      <c r="G52" s="82" t="s">
        <v>11</v>
      </c>
      <c r="H52" s="82" t="s">
        <v>174</v>
      </c>
      <c r="I52" s="124" t="s">
        <v>176</v>
      </c>
      <c r="J52" s="84" t="s">
        <v>177</v>
      </c>
      <c r="K52" s="85" t="s">
        <v>161</v>
      </c>
      <c r="L52" s="775"/>
      <c r="M52" s="674"/>
      <c r="N52" s="677"/>
      <c r="O52" s="734"/>
      <c r="P52" s="778"/>
      <c r="Q52" s="742"/>
      <c r="R52" s="737"/>
      <c r="S52" s="749"/>
    </row>
    <row r="53" spans="1:19" ht="18" customHeight="1">
      <c r="A53" s="707"/>
      <c r="B53" s="710"/>
      <c r="C53" s="690"/>
      <c r="D53" s="697"/>
      <c r="E53" s="697"/>
      <c r="F53" s="81" t="s">
        <v>10</v>
      </c>
      <c r="G53" s="82" t="s">
        <v>11</v>
      </c>
      <c r="H53" s="82" t="s">
        <v>174</v>
      </c>
      <c r="I53" s="124" t="s">
        <v>176</v>
      </c>
      <c r="J53" s="84" t="s">
        <v>178</v>
      </c>
      <c r="K53" s="85" t="s">
        <v>162</v>
      </c>
      <c r="L53" s="775"/>
      <c r="M53" s="674"/>
      <c r="N53" s="677"/>
      <c r="O53" s="734"/>
      <c r="P53" s="778"/>
      <c r="Q53" s="742"/>
      <c r="R53" s="737"/>
      <c r="S53" s="749"/>
    </row>
    <row r="54" spans="1:19" ht="18" customHeight="1">
      <c r="A54" s="707"/>
      <c r="B54" s="710"/>
      <c r="C54" s="690"/>
      <c r="D54" s="697"/>
      <c r="E54" s="697"/>
      <c r="F54" s="81" t="s">
        <v>10</v>
      </c>
      <c r="G54" s="82" t="s">
        <v>11</v>
      </c>
      <c r="H54" s="82" t="s">
        <v>174</v>
      </c>
      <c r="I54" s="124" t="s">
        <v>63</v>
      </c>
      <c r="J54" s="84" t="s">
        <v>179</v>
      </c>
      <c r="K54" s="85" t="s">
        <v>163</v>
      </c>
      <c r="L54" s="775"/>
      <c r="M54" s="674"/>
      <c r="N54" s="677"/>
      <c r="O54" s="734"/>
      <c r="P54" s="778"/>
      <c r="Q54" s="742"/>
      <c r="R54" s="737"/>
      <c r="S54" s="749"/>
    </row>
    <row r="55" spans="1:19" ht="18" customHeight="1">
      <c r="A55" s="707"/>
      <c r="B55" s="710"/>
      <c r="C55" s="690"/>
      <c r="D55" s="697"/>
      <c r="E55" s="697"/>
      <c r="F55" s="81" t="s">
        <v>10</v>
      </c>
      <c r="G55" s="82" t="s">
        <v>11</v>
      </c>
      <c r="H55" s="82" t="s">
        <v>174</v>
      </c>
      <c r="I55" s="124" t="s">
        <v>63</v>
      </c>
      <c r="J55" s="84" t="s">
        <v>181</v>
      </c>
      <c r="K55" s="85" t="s">
        <v>164</v>
      </c>
      <c r="L55" s="775"/>
      <c r="M55" s="674"/>
      <c r="N55" s="677"/>
      <c r="O55" s="734"/>
      <c r="P55" s="778"/>
      <c r="Q55" s="742"/>
      <c r="R55" s="737"/>
      <c r="S55" s="749"/>
    </row>
    <row r="56" spans="1:19" ht="18" customHeight="1">
      <c r="A56" s="707"/>
      <c r="B56" s="710"/>
      <c r="C56" s="690"/>
      <c r="D56" s="697"/>
      <c r="E56" s="697"/>
      <c r="F56" s="81" t="s">
        <v>10</v>
      </c>
      <c r="G56" s="82" t="s">
        <v>11</v>
      </c>
      <c r="H56" s="82" t="s">
        <v>174</v>
      </c>
      <c r="I56" s="124" t="s">
        <v>63</v>
      </c>
      <c r="J56" s="84" t="s">
        <v>182</v>
      </c>
      <c r="K56" s="85" t="s">
        <v>165</v>
      </c>
      <c r="L56" s="775"/>
      <c r="M56" s="674"/>
      <c r="N56" s="677"/>
      <c r="O56" s="734"/>
      <c r="P56" s="778"/>
      <c r="Q56" s="742"/>
      <c r="R56" s="737"/>
      <c r="S56" s="749"/>
    </row>
    <row r="57" spans="1:19" ht="18" customHeight="1">
      <c r="A57" s="707"/>
      <c r="B57" s="710"/>
      <c r="C57" s="690"/>
      <c r="D57" s="697"/>
      <c r="E57" s="697"/>
      <c r="F57" s="81" t="s">
        <v>10</v>
      </c>
      <c r="G57" s="82" t="s">
        <v>11</v>
      </c>
      <c r="H57" s="82" t="s">
        <v>174</v>
      </c>
      <c r="I57" s="124" t="s">
        <v>63</v>
      </c>
      <c r="J57" s="84" t="s">
        <v>183</v>
      </c>
      <c r="K57" s="85" t="s">
        <v>166</v>
      </c>
      <c r="L57" s="775"/>
      <c r="M57" s="674"/>
      <c r="N57" s="677"/>
      <c r="O57" s="734"/>
      <c r="P57" s="778"/>
      <c r="Q57" s="742"/>
      <c r="R57" s="737"/>
      <c r="S57" s="749"/>
    </row>
    <row r="58" spans="1:19" ht="18" customHeight="1">
      <c r="A58" s="707"/>
      <c r="B58" s="710"/>
      <c r="C58" s="690"/>
      <c r="D58" s="697"/>
      <c r="E58" s="697"/>
      <c r="F58" s="81" t="s">
        <v>10</v>
      </c>
      <c r="G58" s="82" t="s">
        <v>11</v>
      </c>
      <c r="H58" s="82" t="s">
        <v>174</v>
      </c>
      <c r="I58" s="124" t="s">
        <v>63</v>
      </c>
      <c r="J58" s="84" t="s">
        <v>184</v>
      </c>
      <c r="K58" s="85" t="s">
        <v>167</v>
      </c>
      <c r="L58" s="775"/>
      <c r="M58" s="674"/>
      <c r="N58" s="677"/>
      <c r="O58" s="734"/>
      <c r="P58" s="778"/>
      <c r="Q58" s="742"/>
      <c r="R58" s="737"/>
      <c r="S58" s="749"/>
    </row>
    <row r="59" spans="1:19" ht="18" customHeight="1">
      <c r="A59" s="707"/>
      <c r="B59" s="710"/>
      <c r="C59" s="690"/>
      <c r="D59" s="697"/>
      <c r="E59" s="697"/>
      <c r="F59" s="81" t="s">
        <v>10</v>
      </c>
      <c r="G59" s="82" t="s">
        <v>11</v>
      </c>
      <c r="H59" s="82" t="s">
        <v>62</v>
      </c>
      <c r="I59" s="124" t="s">
        <v>204</v>
      </c>
      <c r="J59" s="84" t="s">
        <v>185</v>
      </c>
      <c r="K59" s="85" t="s">
        <v>168</v>
      </c>
      <c r="L59" s="775"/>
      <c r="M59" s="674"/>
      <c r="N59" s="677"/>
      <c r="O59" s="734"/>
      <c r="P59" s="778"/>
      <c r="Q59" s="742"/>
      <c r="R59" s="737"/>
      <c r="S59" s="749"/>
    </row>
    <row r="60" spans="1:19" ht="18" customHeight="1">
      <c r="A60" s="707"/>
      <c r="B60" s="710"/>
      <c r="C60" s="690"/>
      <c r="D60" s="697"/>
      <c r="E60" s="697"/>
      <c r="F60" s="81" t="s">
        <v>10</v>
      </c>
      <c r="G60" s="82" t="s">
        <v>11</v>
      </c>
      <c r="H60" s="82" t="s">
        <v>76</v>
      </c>
      <c r="I60" s="124" t="s">
        <v>76</v>
      </c>
      <c r="J60" s="84" t="s">
        <v>24</v>
      </c>
      <c r="K60" s="125" t="s">
        <v>169</v>
      </c>
      <c r="L60" s="775"/>
      <c r="M60" s="674"/>
      <c r="N60" s="677"/>
      <c r="O60" s="734"/>
      <c r="P60" s="778"/>
      <c r="Q60" s="742"/>
      <c r="R60" s="737"/>
      <c r="S60" s="749"/>
    </row>
    <row r="61" spans="1:19" ht="18" customHeight="1">
      <c r="A61" s="707"/>
      <c r="B61" s="710"/>
      <c r="C61" s="690"/>
      <c r="D61" s="697"/>
      <c r="E61" s="697"/>
      <c r="F61" s="81" t="s">
        <v>10</v>
      </c>
      <c r="G61" s="82" t="s">
        <v>11</v>
      </c>
      <c r="H61" s="82" t="s">
        <v>76</v>
      </c>
      <c r="I61" s="124" t="s">
        <v>205</v>
      </c>
      <c r="J61" s="84" t="s">
        <v>186</v>
      </c>
      <c r="K61" s="85" t="s">
        <v>170</v>
      </c>
      <c r="L61" s="775"/>
      <c r="M61" s="674"/>
      <c r="N61" s="677"/>
      <c r="O61" s="734"/>
      <c r="P61" s="778"/>
      <c r="Q61" s="742"/>
      <c r="R61" s="737"/>
      <c r="S61" s="749"/>
    </row>
    <row r="62" spans="1:19" ht="18" customHeight="1">
      <c r="A62" s="707"/>
      <c r="B62" s="710"/>
      <c r="C62" s="690"/>
      <c r="D62" s="697"/>
      <c r="E62" s="697"/>
      <c r="F62" s="81" t="s">
        <v>10</v>
      </c>
      <c r="G62" s="82" t="s">
        <v>11</v>
      </c>
      <c r="H62" s="573" t="s">
        <v>495</v>
      </c>
      <c r="I62" s="601" t="s">
        <v>64</v>
      </c>
      <c r="J62" s="84" t="s">
        <v>12</v>
      </c>
      <c r="K62" s="125" t="s">
        <v>483</v>
      </c>
      <c r="L62" s="775"/>
      <c r="M62" s="674"/>
      <c r="N62" s="677"/>
      <c r="O62" s="734"/>
      <c r="P62" s="778"/>
      <c r="Q62" s="742"/>
      <c r="R62" s="737"/>
      <c r="S62" s="749"/>
    </row>
    <row r="63" spans="1:19" ht="18" customHeight="1">
      <c r="A63" s="707"/>
      <c r="B63" s="710"/>
      <c r="C63" s="690"/>
      <c r="D63" s="697"/>
      <c r="E63" s="697"/>
      <c r="F63" s="81" t="s">
        <v>10</v>
      </c>
      <c r="G63" s="82" t="s">
        <v>11</v>
      </c>
      <c r="H63" s="82" t="s">
        <v>187</v>
      </c>
      <c r="I63" s="124" t="s">
        <v>188</v>
      </c>
      <c r="J63" s="84" t="s">
        <v>189</v>
      </c>
      <c r="K63" s="85" t="s">
        <v>171</v>
      </c>
      <c r="L63" s="776"/>
      <c r="M63" s="675"/>
      <c r="N63" s="678"/>
      <c r="O63" s="735"/>
      <c r="P63" s="779"/>
      <c r="Q63" s="743"/>
      <c r="R63" s="738"/>
      <c r="S63" s="750"/>
    </row>
    <row r="64" spans="1:19" ht="18" customHeight="1">
      <c r="A64" s="707"/>
      <c r="B64" s="710"/>
      <c r="C64" s="690"/>
      <c r="D64" s="697"/>
      <c r="E64" s="697"/>
      <c r="F64" s="159" t="s">
        <v>112</v>
      </c>
      <c r="G64" s="86" t="s">
        <v>113</v>
      </c>
      <c r="H64" s="573" t="s">
        <v>481</v>
      </c>
      <c r="I64" s="574" t="s">
        <v>481</v>
      </c>
      <c r="J64" s="544" t="s">
        <v>482</v>
      </c>
      <c r="K64" s="116" t="s">
        <v>96</v>
      </c>
      <c r="L64" s="105" t="s">
        <v>149</v>
      </c>
      <c r="M64" s="139">
        <f>127.2/1000</f>
        <v>0.1272</v>
      </c>
      <c r="N64" s="238" t="s">
        <v>149</v>
      </c>
      <c r="O64" s="256" t="s">
        <v>149</v>
      </c>
      <c r="P64" s="136">
        <f>SUM(Q64:R64)</f>
        <v>260</v>
      </c>
      <c r="Q64" s="202">
        <v>100</v>
      </c>
      <c r="R64" s="207">
        <v>160</v>
      </c>
      <c r="S64" s="105" t="s">
        <v>149</v>
      </c>
    </row>
    <row r="65" spans="1:19" ht="18" customHeight="1">
      <c r="A65" s="707"/>
      <c r="B65" s="711"/>
      <c r="C65" s="690"/>
      <c r="D65" s="698"/>
      <c r="E65" s="698"/>
      <c r="F65" s="107" t="s">
        <v>149</v>
      </c>
      <c r="G65" s="108" t="s">
        <v>149</v>
      </c>
      <c r="H65" s="570" t="s">
        <v>149</v>
      </c>
      <c r="I65" s="571" t="s">
        <v>149</v>
      </c>
      <c r="J65" s="572" t="s">
        <v>149</v>
      </c>
      <c r="K65" s="117" t="s">
        <v>245</v>
      </c>
      <c r="L65" s="123" t="s">
        <v>149</v>
      </c>
      <c r="M65" s="140">
        <v>1.62</v>
      </c>
      <c r="N65" s="242" t="s">
        <v>149</v>
      </c>
      <c r="O65" s="258" t="s">
        <v>149</v>
      </c>
      <c r="P65" s="137">
        <f>SUM(Q65:R65)</f>
        <v>1410</v>
      </c>
      <c r="Q65" s="205">
        <v>580</v>
      </c>
      <c r="R65" s="210">
        <v>830</v>
      </c>
      <c r="S65" s="123" t="s">
        <v>149</v>
      </c>
    </row>
    <row r="66" spans="1:19" ht="18" customHeight="1">
      <c r="A66" s="707"/>
      <c r="B66" s="709" t="s">
        <v>448</v>
      </c>
      <c r="C66" s="665">
        <v>41067</v>
      </c>
      <c r="D66" s="471">
        <v>37.73316666666667</v>
      </c>
      <c r="E66" s="477">
        <v>140.9254</v>
      </c>
      <c r="F66" s="33" t="s">
        <v>14</v>
      </c>
      <c r="G66" s="34" t="s">
        <v>15</v>
      </c>
      <c r="H66" s="34" t="s">
        <v>92</v>
      </c>
      <c r="I66" s="112" t="s">
        <v>92</v>
      </c>
      <c r="J66" s="19" t="s">
        <v>28</v>
      </c>
      <c r="K66" s="115" t="s">
        <v>80</v>
      </c>
      <c r="L66" s="56">
        <v>1</v>
      </c>
      <c r="M66" s="547">
        <v>1.2</v>
      </c>
      <c r="N66" s="243" t="s">
        <v>255</v>
      </c>
      <c r="O66" s="44" t="s">
        <v>262</v>
      </c>
      <c r="P66" s="133">
        <f>SUM(Q66:R66)</f>
        <v>470</v>
      </c>
      <c r="Q66" s="193">
        <v>190</v>
      </c>
      <c r="R66" s="200">
        <v>280</v>
      </c>
      <c r="S66" s="275" t="s">
        <v>83</v>
      </c>
    </row>
    <row r="67" spans="1:19" ht="18" customHeight="1">
      <c r="A67" s="707"/>
      <c r="B67" s="710"/>
      <c r="C67" s="691"/>
      <c r="D67" s="472">
        <v>37.709466666666664</v>
      </c>
      <c r="E67" s="472">
        <v>140.9566</v>
      </c>
      <c r="F67" s="36" t="s">
        <v>14</v>
      </c>
      <c r="G67" s="37" t="s">
        <v>15</v>
      </c>
      <c r="H67" s="37" t="s">
        <v>92</v>
      </c>
      <c r="I67" s="113" t="s">
        <v>92</v>
      </c>
      <c r="J67" s="544" t="s">
        <v>474</v>
      </c>
      <c r="K67" s="545" t="s">
        <v>473</v>
      </c>
      <c r="L67" s="57">
        <v>3</v>
      </c>
      <c r="M67" s="548">
        <v>4</v>
      </c>
      <c r="N67" s="240" t="s">
        <v>255</v>
      </c>
      <c r="O67" s="45" t="s">
        <v>262</v>
      </c>
      <c r="P67" s="135">
        <f>SUM(Q67:R67)</f>
        <v>226</v>
      </c>
      <c r="Q67" s="191">
        <v>86</v>
      </c>
      <c r="R67" s="198">
        <v>140</v>
      </c>
      <c r="S67" s="294">
        <v>0.22</v>
      </c>
    </row>
    <row r="68" spans="1:19" ht="18" customHeight="1">
      <c r="A68" s="708"/>
      <c r="B68" s="711"/>
      <c r="C68" s="154">
        <v>41068</v>
      </c>
      <c r="D68" s="473"/>
      <c r="E68" s="522"/>
      <c r="F68" s="118" t="s">
        <v>14</v>
      </c>
      <c r="G68" s="110" t="s">
        <v>15</v>
      </c>
      <c r="H68" s="110" t="s">
        <v>116</v>
      </c>
      <c r="I68" s="110" t="s">
        <v>116</v>
      </c>
      <c r="J68" s="119" t="s">
        <v>117</v>
      </c>
      <c r="K68" s="110" t="s">
        <v>119</v>
      </c>
      <c r="L68" s="122" t="s">
        <v>122</v>
      </c>
      <c r="M68" s="141">
        <v>1.62</v>
      </c>
      <c r="N68" s="244" t="s">
        <v>256</v>
      </c>
      <c r="O68" s="264" t="s">
        <v>279</v>
      </c>
      <c r="P68" s="111">
        <f>SUM(Q68:R68)</f>
        <v>202</v>
      </c>
      <c r="Q68" s="206">
        <v>82</v>
      </c>
      <c r="R68" s="211">
        <v>120</v>
      </c>
      <c r="S68" s="295">
        <v>1.8</v>
      </c>
    </row>
    <row r="69" spans="1:19" ht="18" customHeight="1">
      <c r="A69" s="306"/>
      <c r="B69" s="7"/>
      <c r="C69" s="7"/>
      <c r="D69" s="475"/>
      <c r="E69" s="475"/>
      <c r="F69" s="11"/>
      <c r="G69" s="11"/>
      <c r="H69" s="11"/>
      <c r="I69" s="11"/>
      <c r="J69" s="11"/>
      <c r="K69" s="11"/>
      <c r="L69" s="307"/>
      <c r="M69" s="308"/>
      <c r="N69" s="309"/>
      <c r="O69" s="10"/>
      <c r="P69" s="307"/>
      <c r="Q69" s="307"/>
      <c r="R69" s="307"/>
      <c r="S69" s="310"/>
    </row>
    <row r="70" spans="1:19" ht="18" customHeight="1">
      <c r="A70" s="646" t="s">
        <v>0</v>
      </c>
      <c r="B70" s="648"/>
      <c r="C70" s="665" t="s">
        <v>1</v>
      </c>
      <c r="D70" s="699" t="s">
        <v>418</v>
      </c>
      <c r="E70" s="699" t="s">
        <v>419</v>
      </c>
      <c r="F70" s="701" t="s">
        <v>2</v>
      </c>
      <c r="G70" s="703" t="s">
        <v>3</v>
      </c>
      <c r="H70" s="703" t="s">
        <v>4</v>
      </c>
      <c r="I70" s="719" t="s">
        <v>5</v>
      </c>
      <c r="J70" s="681" t="s">
        <v>6</v>
      </c>
      <c r="K70" s="682" t="s">
        <v>7</v>
      </c>
      <c r="L70" s="684" t="s">
        <v>8</v>
      </c>
      <c r="M70" s="686" t="s">
        <v>246</v>
      </c>
      <c r="N70" s="688" t="s">
        <v>107</v>
      </c>
      <c r="O70" s="689"/>
      <c r="P70" s="721" t="s">
        <v>247</v>
      </c>
      <c r="Q70" s="717"/>
      <c r="R70" s="718"/>
      <c r="S70" s="679" t="s">
        <v>248</v>
      </c>
    </row>
    <row r="71" spans="1:19" ht="18" customHeight="1">
      <c r="A71" s="712"/>
      <c r="B71" s="713"/>
      <c r="C71" s="666"/>
      <c r="D71" s="700"/>
      <c r="E71" s="700"/>
      <c r="F71" s="702"/>
      <c r="G71" s="704"/>
      <c r="H71" s="704"/>
      <c r="I71" s="720"/>
      <c r="J71" s="664"/>
      <c r="K71" s="683"/>
      <c r="L71" s="685"/>
      <c r="M71" s="687"/>
      <c r="N71" s="220" t="s">
        <v>254</v>
      </c>
      <c r="O71" s="219" t="s">
        <v>253</v>
      </c>
      <c r="P71" s="26" t="s">
        <v>57</v>
      </c>
      <c r="Q71" s="187" t="s">
        <v>58</v>
      </c>
      <c r="R71" s="13" t="s">
        <v>59</v>
      </c>
      <c r="S71" s="680"/>
    </row>
    <row r="72" spans="1:19" ht="18" customHeight="1">
      <c r="A72" s="706" t="s">
        <v>464</v>
      </c>
      <c r="B72" s="709" t="s">
        <v>449</v>
      </c>
      <c r="C72" s="665">
        <v>41066</v>
      </c>
      <c r="D72" s="667">
        <v>37.736983333333335</v>
      </c>
      <c r="E72" s="667">
        <v>140.8056</v>
      </c>
      <c r="F72" s="143" t="s">
        <v>10</v>
      </c>
      <c r="G72" s="144" t="s">
        <v>11</v>
      </c>
      <c r="H72" s="144" t="s">
        <v>172</v>
      </c>
      <c r="I72" s="145" t="s">
        <v>159</v>
      </c>
      <c r="J72" s="146" t="s">
        <v>173</v>
      </c>
      <c r="K72" s="147" t="s">
        <v>201</v>
      </c>
      <c r="L72" s="729">
        <v>193</v>
      </c>
      <c r="M72" s="732">
        <f>78.53/1000</f>
        <v>0.07853</v>
      </c>
      <c r="N72" s="728" t="s">
        <v>493</v>
      </c>
      <c r="O72" s="733" t="s">
        <v>277</v>
      </c>
      <c r="P72" s="729">
        <f>SUM(Q72:R78)</f>
        <v>510</v>
      </c>
      <c r="Q72" s="722">
        <v>210</v>
      </c>
      <c r="R72" s="725">
        <v>300</v>
      </c>
      <c r="S72" s="730" t="s">
        <v>277</v>
      </c>
    </row>
    <row r="73" spans="1:19" ht="18" customHeight="1">
      <c r="A73" s="707"/>
      <c r="B73" s="710"/>
      <c r="C73" s="690"/>
      <c r="D73" s="668"/>
      <c r="E73" s="668"/>
      <c r="F73" s="148" t="s">
        <v>10</v>
      </c>
      <c r="G73" s="149" t="s">
        <v>11</v>
      </c>
      <c r="H73" s="149" t="s">
        <v>174</v>
      </c>
      <c r="I73" s="150" t="s">
        <v>180</v>
      </c>
      <c r="J73" s="120" t="s">
        <v>181</v>
      </c>
      <c r="K73" s="151" t="s">
        <v>164</v>
      </c>
      <c r="L73" s="671"/>
      <c r="M73" s="671"/>
      <c r="N73" s="677"/>
      <c r="O73" s="734"/>
      <c r="P73" s="671"/>
      <c r="Q73" s="723"/>
      <c r="R73" s="726"/>
      <c r="S73" s="622"/>
    </row>
    <row r="74" spans="1:19" ht="18" customHeight="1">
      <c r="A74" s="707"/>
      <c r="B74" s="710"/>
      <c r="C74" s="690"/>
      <c r="D74" s="668"/>
      <c r="E74" s="668"/>
      <c r="F74" s="148" t="s">
        <v>10</v>
      </c>
      <c r="G74" s="149" t="s">
        <v>11</v>
      </c>
      <c r="H74" s="149" t="s">
        <v>174</v>
      </c>
      <c r="I74" s="150" t="s">
        <v>180</v>
      </c>
      <c r="J74" s="120" t="s">
        <v>182</v>
      </c>
      <c r="K74" s="151" t="s">
        <v>165</v>
      </c>
      <c r="L74" s="671"/>
      <c r="M74" s="671"/>
      <c r="N74" s="677"/>
      <c r="O74" s="734"/>
      <c r="P74" s="671"/>
      <c r="Q74" s="723"/>
      <c r="R74" s="726"/>
      <c r="S74" s="622"/>
    </row>
    <row r="75" spans="1:19" ht="18" customHeight="1">
      <c r="A75" s="707"/>
      <c r="B75" s="710"/>
      <c r="C75" s="690"/>
      <c r="D75" s="668"/>
      <c r="E75" s="668"/>
      <c r="F75" s="148" t="s">
        <v>10</v>
      </c>
      <c r="G75" s="149" t="s">
        <v>11</v>
      </c>
      <c r="H75" s="149" t="s">
        <v>169</v>
      </c>
      <c r="I75" s="150" t="s">
        <v>169</v>
      </c>
      <c r="J75" s="120" t="s">
        <v>24</v>
      </c>
      <c r="K75" s="151" t="s">
        <v>76</v>
      </c>
      <c r="L75" s="671"/>
      <c r="M75" s="671"/>
      <c r="N75" s="677"/>
      <c r="O75" s="734"/>
      <c r="P75" s="671"/>
      <c r="Q75" s="723"/>
      <c r="R75" s="726"/>
      <c r="S75" s="622"/>
    </row>
    <row r="76" spans="1:19" ht="18" customHeight="1">
      <c r="A76" s="707"/>
      <c r="B76" s="710"/>
      <c r="C76" s="690"/>
      <c r="D76" s="668"/>
      <c r="E76" s="668"/>
      <c r="F76" s="148" t="s">
        <v>10</v>
      </c>
      <c r="G76" s="149" t="s">
        <v>11</v>
      </c>
      <c r="H76" s="609" t="s">
        <v>495</v>
      </c>
      <c r="I76" s="578" t="s">
        <v>64</v>
      </c>
      <c r="J76" s="120" t="s">
        <v>12</v>
      </c>
      <c r="K76" s="152" t="s">
        <v>64</v>
      </c>
      <c r="L76" s="671"/>
      <c r="M76" s="671"/>
      <c r="N76" s="677"/>
      <c r="O76" s="734"/>
      <c r="P76" s="671"/>
      <c r="Q76" s="723"/>
      <c r="R76" s="726"/>
      <c r="S76" s="622"/>
    </row>
    <row r="77" spans="1:19" ht="18" customHeight="1">
      <c r="A77" s="707"/>
      <c r="B77" s="710"/>
      <c r="C77" s="690"/>
      <c r="D77" s="668"/>
      <c r="E77" s="668"/>
      <c r="F77" s="148" t="s">
        <v>10</v>
      </c>
      <c r="G77" s="149" t="s">
        <v>11</v>
      </c>
      <c r="H77" s="609" t="s">
        <v>495</v>
      </c>
      <c r="I77" s="578" t="s">
        <v>64</v>
      </c>
      <c r="J77" s="120" t="s">
        <v>23</v>
      </c>
      <c r="K77" s="151" t="s">
        <v>77</v>
      </c>
      <c r="L77" s="671"/>
      <c r="M77" s="671"/>
      <c r="N77" s="677"/>
      <c r="O77" s="734"/>
      <c r="P77" s="671"/>
      <c r="Q77" s="723"/>
      <c r="R77" s="726"/>
      <c r="S77" s="622"/>
    </row>
    <row r="78" spans="1:19" ht="18" customHeight="1">
      <c r="A78" s="707"/>
      <c r="B78" s="710"/>
      <c r="C78" s="690"/>
      <c r="D78" s="668"/>
      <c r="E78" s="668"/>
      <c r="F78" s="81" t="s">
        <v>10</v>
      </c>
      <c r="G78" s="82" t="s">
        <v>11</v>
      </c>
      <c r="H78" s="573" t="s">
        <v>495</v>
      </c>
      <c r="I78" s="578" t="s">
        <v>64</v>
      </c>
      <c r="J78" s="84" t="s">
        <v>202</v>
      </c>
      <c r="K78" s="85" t="s">
        <v>191</v>
      </c>
      <c r="L78" s="672"/>
      <c r="M78" s="672"/>
      <c r="N78" s="678"/>
      <c r="O78" s="735"/>
      <c r="P78" s="672"/>
      <c r="Q78" s="724"/>
      <c r="R78" s="727"/>
      <c r="S78" s="731"/>
    </row>
    <row r="79" spans="1:19" ht="18" customHeight="1">
      <c r="A79" s="707"/>
      <c r="B79" s="710"/>
      <c r="C79" s="690"/>
      <c r="D79" s="668"/>
      <c r="E79" s="668"/>
      <c r="F79" s="159" t="s">
        <v>112</v>
      </c>
      <c r="G79" s="86" t="s">
        <v>113</v>
      </c>
      <c r="H79" s="573" t="s">
        <v>481</v>
      </c>
      <c r="I79" s="574" t="s">
        <v>481</v>
      </c>
      <c r="J79" s="544" t="s">
        <v>482</v>
      </c>
      <c r="K79" s="116" t="s">
        <v>96</v>
      </c>
      <c r="L79" s="105" t="s">
        <v>149</v>
      </c>
      <c r="M79" s="139">
        <f>134.5/1000</f>
        <v>0.1345</v>
      </c>
      <c r="N79" s="238" t="s">
        <v>149</v>
      </c>
      <c r="O79" s="256" t="s">
        <v>149</v>
      </c>
      <c r="P79" s="136">
        <f aca="true" t="shared" si="2" ref="P79:P84">SUM(Q79:R79)</f>
        <v>1870</v>
      </c>
      <c r="Q79" s="202">
        <v>770</v>
      </c>
      <c r="R79" s="207">
        <v>1100</v>
      </c>
      <c r="S79" s="105" t="s">
        <v>149</v>
      </c>
    </row>
    <row r="80" spans="1:19" ht="18" customHeight="1">
      <c r="A80" s="707"/>
      <c r="B80" s="711"/>
      <c r="C80" s="666"/>
      <c r="D80" s="669"/>
      <c r="E80" s="669"/>
      <c r="F80" s="131" t="s">
        <v>149</v>
      </c>
      <c r="G80" s="106" t="s">
        <v>149</v>
      </c>
      <c r="H80" s="575" t="s">
        <v>149</v>
      </c>
      <c r="I80" s="576" t="s">
        <v>149</v>
      </c>
      <c r="J80" s="577" t="s">
        <v>149</v>
      </c>
      <c r="K80" s="132" t="s">
        <v>245</v>
      </c>
      <c r="L80" s="142" t="s">
        <v>149</v>
      </c>
      <c r="M80" s="257">
        <v>2.1</v>
      </c>
      <c r="N80" s="239" t="s">
        <v>149</v>
      </c>
      <c r="O80" s="263" t="s">
        <v>149</v>
      </c>
      <c r="P80" s="134">
        <f t="shared" si="2"/>
        <v>3200</v>
      </c>
      <c r="Q80" s="203">
        <v>1300</v>
      </c>
      <c r="R80" s="208">
        <v>1900</v>
      </c>
      <c r="S80" s="142" t="s">
        <v>149</v>
      </c>
    </row>
    <row r="81" spans="1:19" ht="18" customHeight="1">
      <c r="A81" s="707"/>
      <c r="B81" s="709" t="s">
        <v>450</v>
      </c>
      <c r="C81" s="665">
        <v>41067</v>
      </c>
      <c r="D81" s="471"/>
      <c r="E81" s="477"/>
      <c r="F81" s="33" t="s">
        <v>14</v>
      </c>
      <c r="G81" s="34" t="s">
        <v>15</v>
      </c>
      <c r="H81" s="34" t="s">
        <v>120</v>
      </c>
      <c r="I81" s="112" t="s">
        <v>121</v>
      </c>
      <c r="J81" s="19" t="s">
        <v>19</v>
      </c>
      <c r="K81" s="115" t="s">
        <v>73</v>
      </c>
      <c r="L81" s="56">
        <v>4</v>
      </c>
      <c r="M81" s="102">
        <v>2.72</v>
      </c>
      <c r="N81" s="243" t="s">
        <v>255</v>
      </c>
      <c r="O81" s="44" t="s">
        <v>262</v>
      </c>
      <c r="P81" s="133">
        <f t="shared" si="2"/>
        <v>4400</v>
      </c>
      <c r="Q81" s="193">
        <v>1800</v>
      </c>
      <c r="R81" s="200">
        <v>2600</v>
      </c>
      <c r="S81" s="298">
        <v>1</v>
      </c>
    </row>
    <row r="82" spans="1:19" ht="18" customHeight="1">
      <c r="A82" s="707"/>
      <c r="B82" s="710"/>
      <c r="C82" s="691"/>
      <c r="D82" s="472">
        <v>37.734233333333336</v>
      </c>
      <c r="E82" s="478">
        <v>140.80935</v>
      </c>
      <c r="F82" s="36" t="s">
        <v>14</v>
      </c>
      <c r="G82" s="37" t="s">
        <v>15</v>
      </c>
      <c r="H82" s="37" t="s">
        <v>124</v>
      </c>
      <c r="I82" s="113" t="s">
        <v>124</v>
      </c>
      <c r="J82" s="2" t="s">
        <v>21</v>
      </c>
      <c r="K82" s="25" t="s">
        <v>75</v>
      </c>
      <c r="L82" s="57">
        <v>4</v>
      </c>
      <c r="M82" s="101">
        <v>1.47</v>
      </c>
      <c r="N82" s="240" t="s">
        <v>255</v>
      </c>
      <c r="O82" s="45" t="s">
        <v>260</v>
      </c>
      <c r="P82" s="135">
        <f t="shared" si="2"/>
        <v>280</v>
      </c>
      <c r="Q82" s="191">
        <v>110</v>
      </c>
      <c r="R82" s="198">
        <v>170</v>
      </c>
      <c r="S82" s="17" t="s">
        <v>68</v>
      </c>
    </row>
    <row r="83" spans="1:19" ht="18" customHeight="1">
      <c r="A83" s="707"/>
      <c r="B83" s="710"/>
      <c r="C83" s="705">
        <v>41088</v>
      </c>
      <c r="D83" s="472">
        <v>37.726083333333335</v>
      </c>
      <c r="E83" s="478">
        <v>140.82126666666667</v>
      </c>
      <c r="F83" s="36" t="s">
        <v>14</v>
      </c>
      <c r="G83" s="37" t="s">
        <v>15</v>
      </c>
      <c r="H83" s="37" t="s">
        <v>115</v>
      </c>
      <c r="I83" s="113" t="s">
        <v>115</v>
      </c>
      <c r="J83" s="2" t="s">
        <v>190</v>
      </c>
      <c r="K83" s="25" t="s">
        <v>152</v>
      </c>
      <c r="L83" s="57">
        <v>2</v>
      </c>
      <c r="M83" s="101">
        <v>1.8</v>
      </c>
      <c r="N83" s="240" t="s">
        <v>255</v>
      </c>
      <c r="O83" s="45" t="s">
        <v>262</v>
      </c>
      <c r="P83" s="135">
        <f t="shared" si="2"/>
        <v>3000</v>
      </c>
      <c r="Q83" s="191">
        <v>1200</v>
      </c>
      <c r="R83" s="198">
        <v>1800</v>
      </c>
      <c r="S83" s="17" t="s">
        <v>83</v>
      </c>
    </row>
    <row r="84" spans="1:19" ht="18" customHeight="1">
      <c r="A84" s="708"/>
      <c r="B84" s="711"/>
      <c r="C84" s="666"/>
      <c r="D84" s="473">
        <v>37.72926666666667</v>
      </c>
      <c r="E84" s="522">
        <v>140.83091666666667</v>
      </c>
      <c r="F84" s="39" t="s">
        <v>14</v>
      </c>
      <c r="G84" s="40" t="s">
        <v>15</v>
      </c>
      <c r="H84" s="40" t="s">
        <v>92</v>
      </c>
      <c r="I84" s="269" t="s">
        <v>92</v>
      </c>
      <c r="J84" s="20" t="s">
        <v>28</v>
      </c>
      <c r="K84" s="270" t="s">
        <v>80</v>
      </c>
      <c r="L84" s="58">
        <v>10</v>
      </c>
      <c r="M84" s="271">
        <v>12.1</v>
      </c>
      <c r="N84" s="272" t="s">
        <v>255</v>
      </c>
      <c r="O84" s="273" t="s">
        <v>262</v>
      </c>
      <c r="P84" s="274">
        <f t="shared" si="2"/>
        <v>1250</v>
      </c>
      <c r="Q84" s="194">
        <v>500</v>
      </c>
      <c r="R84" s="201">
        <v>750</v>
      </c>
      <c r="S84" s="18" t="s">
        <v>83</v>
      </c>
    </row>
    <row r="85" spans="4:5" ht="18" customHeight="1">
      <c r="D85" s="476"/>
      <c r="E85" s="476"/>
    </row>
    <row r="86" spans="1:19" ht="18" customHeight="1">
      <c r="A86" s="646" t="s">
        <v>0</v>
      </c>
      <c r="B86" s="648"/>
      <c r="C86" s="665" t="s">
        <v>1</v>
      </c>
      <c r="D86" s="699" t="s">
        <v>418</v>
      </c>
      <c r="E86" s="699" t="s">
        <v>419</v>
      </c>
      <c r="F86" s="701" t="s">
        <v>2</v>
      </c>
      <c r="G86" s="703" t="s">
        <v>3</v>
      </c>
      <c r="H86" s="703" t="s">
        <v>4</v>
      </c>
      <c r="I86" s="703" t="s">
        <v>5</v>
      </c>
      <c r="J86" s="681" t="s">
        <v>6</v>
      </c>
      <c r="K86" s="681" t="s">
        <v>7</v>
      </c>
      <c r="L86" s="684" t="s">
        <v>8</v>
      </c>
      <c r="M86" s="686" t="s">
        <v>246</v>
      </c>
      <c r="N86" s="688" t="s">
        <v>107</v>
      </c>
      <c r="O86" s="689"/>
      <c r="P86" s="716" t="s">
        <v>247</v>
      </c>
      <c r="Q86" s="717"/>
      <c r="R86" s="718"/>
      <c r="S86" s="663" t="s">
        <v>248</v>
      </c>
    </row>
    <row r="87" spans="1:19" ht="18" customHeight="1">
      <c r="A87" s="712"/>
      <c r="B87" s="713"/>
      <c r="C87" s="666"/>
      <c r="D87" s="700"/>
      <c r="E87" s="700"/>
      <c r="F87" s="702"/>
      <c r="G87" s="704"/>
      <c r="H87" s="704"/>
      <c r="I87" s="704"/>
      <c r="J87" s="664"/>
      <c r="K87" s="664"/>
      <c r="L87" s="685"/>
      <c r="M87" s="687"/>
      <c r="N87" s="220" t="s">
        <v>254</v>
      </c>
      <c r="O87" s="219" t="s">
        <v>253</v>
      </c>
      <c r="P87" s="3" t="s">
        <v>57</v>
      </c>
      <c r="Q87" s="187" t="s">
        <v>58</v>
      </c>
      <c r="R87" s="13" t="s">
        <v>59</v>
      </c>
      <c r="S87" s="664"/>
    </row>
    <row r="88" spans="1:19" ht="18" customHeight="1">
      <c r="A88" s="706" t="s">
        <v>26</v>
      </c>
      <c r="B88" s="709" t="s">
        <v>451</v>
      </c>
      <c r="C88" s="153">
        <v>41063</v>
      </c>
      <c r="D88" s="471"/>
      <c r="E88" s="477"/>
      <c r="F88" s="107" t="s">
        <v>60</v>
      </c>
      <c r="G88" s="108" t="s">
        <v>60</v>
      </c>
      <c r="H88" s="108" t="s">
        <v>60</v>
      </c>
      <c r="I88" s="114" t="s">
        <v>60</v>
      </c>
      <c r="J88" s="109" t="s">
        <v>60</v>
      </c>
      <c r="K88" s="117" t="s">
        <v>245</v>
      </c>
      <c r="L88" s="123" t="s">
        <v>60</v>
      </c>
      <c r="M88" s="259">
        <v>2.5</v>
      </c>
      <c r="N88" s="246" t="s">
        <v>60</v>
      </c>
      <c r="O88" s="260" t="s">
        <v>60</v>
      </c>
      <c r="P88" s="157">
        <f aca="true" t="shared" si="3" ref="P88:P98">SUM(Q88:R88)</f>
        <v>250</v>
      </c>
      <c r="Q88" s="212">
        <v>100</v>
      </c>
      <c r="R88" s="213">
        <v>150</v>
      </c>
      <c r="S88" s="276" t="s">
        <v>39</v>
      </c>
    </row>
    <row r="89" spans="1:19" ht="18" customHeight="1">
      <c r="A89" s="707"/>
      <c r="B89" s="710"/>
      <c r="C89" s="705">
        <v>41064</v>
      </c>
      <c r="D89" s="472"/>
      <c r="E89" s="478"/>
      <c r="F89" s="72" t="s">
        <v>14</v>
      </c>
      <c r="G89" s="73" t="s">
        <v>105</v>
      </c>
      <c r="H89" s="73" t="s">
        <v>109</v>
      </c>
      <c r="I89" s="74" t="s">
        <v>132</v>
      </c>
      <c r="J89" s="66" t="s">
        <v>206</v>
      </c>
      <c r="K89" s="66" t="s">
        <v>280</v>
      </c>
      <c r="L89" s="160" t="s">
        <v>122</v>
      </c>
      <c r="M89" s="79">
        <v>0.75</v>
      </c>
      <c r="N89" s="222" t="s">
        <v>493</v>
      </c>
      <c r="O89" s="80" t="s">
        <v>277</v>
      </c>
      <c r="P89" s="75">
        <f t="shared" si="3"/>
        <v>540</v>
      </c>
      <c r="Q89" s="189">
        <v>220</v>
      </c>
      <c r="R89" s="196">
        <v>320</v>
      </c>
      <c r="S89" s="160" t="s">
        <v>39</v>
      </c>
    </row>
    <row r="90" spans="1:19" ht="18" customHeight="1">
      <c r="A90" s="707"/>
      <c r="B90" s="714"/>
      <c r="C90" s="714"/>
      <c r="D90" s="472"/>
      <c r="E90" s="478"/>
      <c r="F90" s="36" t="s">
        <v>14</v>
      </c>
      <c r="G90" s="37" t="s">
        <v>15</v>
      </c>
      <c r="H90" s="37" t="s">
        <v>120</v>
      </c>
      <c r="I90" s="38" t="s">
        <v>121</v>
      </c>
      <c r="J90" s="2" t="s">
        <v>19</v>
      </c>
      <c r="K90" s="2" t="s">
        <v>192</v>
      </c>
      <c r="L90" s="57">
        <v>13</v>
      </c>
      <c r="M90" s="101">
        <v>4.59</v>
      </c>
      <c r="N90" s="227" t="s">
        <v>255</v>
      </c>
      <c r="O90" s="45" t="s">
        <v>259</v>
      </c>
      <c r="P90" s="57">
        <f t="shared" si="3"/>
        <v>410</v>
      </c>
      <c r="Q90" s="191">
        <v>160</v>
      </c>
      <c r="R90" s="198">
        <v>250</v>
      </c>
      <c r="S90" s="281">
        <v>1.1</v>
      </c>
    </row>
    <row r="91" spans="1:19" ht="18" customHeight="1">
      <c r="A91" s="707"/>
      <c r="B91" s="714"/>
      <c r="C91" s="714"/>
      <c r="D91" s="472"/>
      <c r="E91" s="472"/>
      <c r="F91" s="36" t="s">
        <v>14</v>
      </c>
      <c r="G91" s="37" t="s">
        <v>15</v>
      </c>
      <c r="H91" s="37" t="s">
        <v>124</v>
      </c>
      <c r="I91" s="38" t="s">
        <v>124</v>
      </c>
      <c r="J91" s="27" t="s">
        <v>485</v>
      </c>
      <c r="K91" s="544" t="s">
        <v>484</v>
      </c>
      <c r="L91" s="57">
        <v>7</v>
      </c>
      <c r="M91" s="101">
        <v>3.82</v>
      </c>
      <c r="N91" s="227" t="s">
        <v>255</v>
      </c>
      <c r="O91" s="45" t="s">
        <v>262</v>
      </c>
      <c r="P91" s="57">
        <f t="shared" si="3"/>
        <v>470</v>
      </c>
      <c r="Q91" s="191">
        <v>190</v>
      </c>
      <c r="R91" s="198">
        <v>280</v>
      </c>
      <c r="S91" s="294">
        <v>0.36</v>
      </c>
    </row>
    <row r="92" spans="1:19" ht="18" customHeight="1">
      <c r="A92" s="707"/>
      <c r="B92" s="714"/>
      <c r="C92" s="714"/>
      <c r="D92" s="472">
        <v>37.65683333333333</v>
      </c>
      <c r="E92" s="472">
        <v>140.12955</v>
      </c>
      <c r="F92" s="36" t="s">
        <v>14</v>
      </c>
      <c r="G92" s="37" t="s">
        <v>15</v>
      </c>
      <c r="H92" s="37" t="s">
        <v>124</v>
      </c>
      <c r="I92" s="38" t="s">
        <v>124</v>
      </c>
      <c r="J92" s="2" t="s">
        <v>22</v>
      </c>
      <c r="K92" s="2" t="s">
        <v>193</v>
      </c>
      <c r="L92" s="57">
        <v>5</v>
      </c>
      <c r="M92" s="51">
        <v>0.5</v>
      </c>
      <c r="N92" s="232" t="s">
        <v>257</v>
      </c>
      <c r="O92" s="45" t="s">
        <v>260</v>
      </c>
      <c r="P92" s="57">
        <f t="shared" si="3"/>
        <v>153</v>
      </c>
      <c r="Q92" s="191">
        <v>61</v>
      </c>
      <c r="R92" s="198">
        <v>92</v>
      </c>
      <c r="S92" s="17" t="s">
        <v>39</v>
      </c>
    </row>
    <row r="93" spans="1:19" ht="18" customHeight="1">
      <c r="A93" s="707"/>
      <c r="B93" s="714"/>
      <c r="C93" s="714"/>
      <c r="D93" s="472">
        <v>37.66146666666667</v>
      </c>
      <c r="E93" s="472">
        <v>140.12221666666667</v>
      </c>
      <c r="F93" s="36" t="s">
        <v>14</v>
      </c>
      <c r="G93" s="37" t="s">
        <v>15</v>
      </c>
      <c r="H93" s="37" t="s">
        <v>92</v>
      </c>
      <c r="I93" s="38" t="s">
        <v>92</v>
      </c>
      <c r="J93" s="2" t="s">
        <v>17</v>
      </c>
      <c r="K93" s="2" t="s">
        <v>92</v>
      </c>
      <c r="L93" s="57">
        <v>2</v>
      </c>
      <c r="M93" s="101">
        <v>7.03</v>
      </c>
      <c r="N93" s="227" t="s">
        <v>255</v>
      </c>
      <c r="O93" s="45" t="s">
        <v>262</v>
      </c>
      <c r="P93" s="549">
        <v>94</v>
      </c>
      <c r="Q93" s="550">
        <v>37</v>
      </c>
      <c r="R93" s="198">
        <v>57</v>
      </c>
      <c r="S93" s="17" t="s">
        <v>39</v>
      </c>
    </row>
    <row r="94" spans="1:19" ht="18" customHeight="1">
      <c r="A94" s="707"/>
      <c r="B94" s="714"/>
      <c r="C94" s="714"/>
      <c r="D94" s="600">
        <v>37.6651</v>
      </c>
      <c r="E94" s="472">
        <v>140.13288333333333</v>
      </c>
      <c r="F94" s="36" t="s">
        <v>14</v>
      </c>
      <c r="G94" s="37" t="s">
        <v>15</v>
      </c>
      <c r="H94" s="37" t="s">
        <v>92</v>
      </c>
      <c r="I94" s="38" t="s">
        <v>92</v>
      </c>
      <c r="J94" s="2" t="s">
        <v>18</v>
      </c>
      <c r="K94" s="2" t="s">
        <v>195</v>
      </c>
      <c r="L94" s="57">
        <v>5</v>
      </c>
      <c r="M94" s="101">
        <v>1.57</v>
      </c>
      <c r="N94" s="227" t="s">
        <v>255</v>
      </c>
      <c r="O94" s="45" t="s">
        <v>262</v>
      </c>
      <c r="P94" s="57">
        <f t="shared" si="3"/>
        <v>178</v>
      </c>
      <c r="Q94" s="191">
        <v>68</v>
      </c>
      <c r="R94" s="198">
        <v>110</v>
      </c>
      <c r="S94" s="17" t="s">
        <v>39</v>
      </c>
    </row>
    <row r="95" spans="1:19" ht="18" customHeight="1">
      <c r="A95" s="707"/>
      <c r="B95" s="714"/>
      <c r="C95" s="714"/>
      <c r="D95" s="472"/>
      <c r="E95" s="472"/>
      <c r="F95" s="36" t="s">
        <v>14</v>
      </c>
      <c r="G95" s="37" t="s">
        <v>15</v>
      </c>
      <c r="H95" s="37" t="s">
        <v>92</v>
      </c>
      <c r="I95" s="38" t="s">
        <v>92</v>
      </c>
      <c r="J95" s="2" t="s">
        <v>28</v>
      </c>
      <c r="K95" s="2" t="s">
        <v>194</v>
      </c>
      <c r="L95" s="57">
        <v>17</v>
      </c>
      <c r="M95" s="101">
        <v>5.57</v>
      </c>
      <c r="N95" s="227" t="s">
        <v>255</v>
      </c>
      <c r="O95" s="45" t="s">
        <v>262</v>
      </c>
      <c r="P95" s="57">
        <f t="shared" si="3"/>
        <v>186</v>
      </c>
      <c r="Q95" s="191">
        <v>76</v>
      </c>
      <c r="R95" s="198">
        <v>110</v>
      </c>
      <c r="S95" s="281">
        <v>1</v>
      </c>
    </row>
    <row r="96" spans="1:19" ht="18" customHeight="1">
      <c r="A96" s="707"/>
      <c r="B96" s="714"/>
      <c r="C96" s="714"/>
      <c r="D96" s="472"/>
      <c r="E96" s="472"/>
      <c r="F96" s="36" t="s">
        <v>14</v>
      </c>
      <c r="G96" s="37" t="s">
        <v>15</v>
      </c>
      <c r="H96" s="37" t="s">
        <v>92</v>
      </c>
      <c r="I96" s="38" t="s">
        <v>92</v>
      </c>
      <c r="J96" s="2" t="s">
        <v>20</v>
      </c>
      <c r="K96" s="2" t="s">
        <v>93</v>
      </c>
      <c r="L96" s="57">
        <v>24</v>
      </c>
      <c r="M96" s="101">
        <v>3.28</v>
      </c>
      <c r="N96" s="227" t="s">
        <v>255</v>
      </c>
      <c r="O96" s="45" t="s">
        <v>262</v>
      </c>
      <c r="P96" s="57">
        <f t="shared" si="3"/>
        <v>300</v>
      </c>
      <c r="Q96" s="191">
        <v>120</v>
      </c>
      <c r="R96" s="198">
        <v>180</v>
      </c>
      <c r="S96" s="17" t="s">
        <v>39</v>
      </c>
    </row>
    <row r="97" spans="1:19" ht="18" customHeight="1">
      <c r="A97" s="707"/>
      <c r="B97" s="714"/>
      <c r="C97" s="714"/>
      <c r="D97" s="472"/>
      <c r="E97" s="472"/>
      <c r="F97" s="36" t="s">
        <v>10</v>
      </c>
      <c r="G97" s="37" t="s">
        <v>27</v>
      </c>
      <c r="H97" s="37" t="s">
        <v>102</v>
      </c>
      <c r="I97" s="38" t="s">
        <v>198</v>
      </c>
      <c r="J97" s="2" t="s">
        <v>199</v>
      </c>
      <c r="K97" s="2" t="s">
        <v>79</v>
      </c>
      <c r="L97" s="57">
        <v>12</v>
      </c>
      <c r="M97" s="51">
        <v>0.75</v>
      </c>
      <c r="N97" s="232" t="s">
        <v>252</v>
      </c>
      <c r="O97" s="14" t="s">
        <v>39</v>
      </c>
      <c r="P97" s="57">
        <f t="shared" si="3"/>
        <v>183</v>
      </c>
      <c r="Q97" s="191">
        <v>73</v>
      </c>
      <c r="R97" s="198">
        <v>110</v>
      </c>
      <c r="S97" s="17" t="s">
        <v>39</v>
      </c>
    </row>
    <row r="98" spans="1:19" ht="18" customHeight="1">
      <c r="A98" s="708"/>
      <c r="B98" s="715"/>
      <c r="C98" s="715"/>
      <c r="D98" s="473"/>
      <c r="E98" s="473"/>
      <c r="F98" s="99" t="s">
        <v>196</v>
      </c>
      <c r="G98" s="158" t="s">
        <v>197</v>
      </c>
      <c r="H98" s="92" t="s">
        <v>207</v>
      </c>
      <c r="I98" s="93" t="s">
        <v>207</v>
      </c>
      <c r="J98" s="94" t="s">
        <v>208</v>
      </c>
      <c r="K98" s="94" t="s">
        <v>209</v>
      </c>
      <c r="L98" s="95" t="s">
        <v>61</v>
      </c>
      <c r="M98" s="161">
        <v>2.02</v>
      </c>
      <c r="N98" s="247" t="s">
        <v>61</v>
      </c>
      <c r="O98" s="98" t="s">
        <v>61</v>
      </c>
      <c r="P98" s="97">
        <f t="shared" si="3"/>
        <v>46</v>
      </c>
      <c r="Q98" s="192">
        <v>19</v>
      </c>
      <c r="R98" s="199">
        <v>27</v>
      </c>
      <c r="S98" s="95" t="s">
        <v>39</v>
      </c>
    </row>
    <row r="99" spans="1:19" ht="18" customHeight="1">
      <c r="A99" s="7"/>
      <c r="B99" s="7"/>
      <c r="C99" s="8"/>
      <c r="D99" s="475"/>
      <c r="E99" s="475"/>
      <c r="F99" s="7"/>
      <c r="G99" s="7"/>
      <c r="H99" s="7"/>
      <c r="I99" s="7"/>
      <c r="J99" s="11"/>
      <c r="K99" s="11"/>
      <c r="L99" s="16"/>
      <c r="M99" s="9"/>
      <c r="N99" s="245"/>
      <c r="O99" s="10"/>
      <c r="P99" s="9"/>
      <c r="Q99" s="61"/>
      <c r="R99" s="61"/>
      <c r="S99" s="11"/>
    </row>
    <row r="100" spans="1:19" ht="18" customHeight="1">
      <c r="A100" s="646" t="s">
        <v>0</v>
      </c>
      <c r="B100" s="648"/>
      <c r="C100" s="665" t="s">
        <v>1</v>
      </c>
      <c r="D100" s="699" t="s">
        <v>418</v>
      </c>
      <c r="E100" s="699" t="s">
        <v>419</v>
      </c>
      <c r="F100" s="701" t="s">
        <v>2</v>
      </c>
      <c r="G100" s="703" t="s">
        <v>3</v>
      </c>
      <c r="H100" s="703" t="s">
        <v>4</v>
      </c>
      <c r="I100" s="703" t="s">
        <v>5</v>
      </c>
      <c r="J100" s="681" t="s">
        <v>6</v>
      </c>
      <c r="K100" s="681" t="s">
        <v>7</v>
      </c>
      <c r="L100" s="684" t="s">
        <v>8</v>
      </c>
      <c r="M100" s="686" t="s">
        <v>246</v>
      </c>
      <c r="N100" s="688" t="s">
        <v>107</v>
      </c>
      <c r="O100" s="689"/>
      <c r="P100" s="716" t="s">
        <v>247</v>
      </c>
      <c r="Q100" s="717"/>
      <c r="R100" s="718"/>
      <c r="S100" s="663" t="s">
        <v>248</v>
      </c>
    </row>
    <row r="101" spans="1:19" ht="18" customHeight="1">
      <c r="A101" s="712"/>
      <c r="B101" s="713"/>
      <c r="C101" s="666"/>
      <c r="D101" s="700"/>
      <c r="E101" s="700"/>
      <c r="F101" s="702"/>
      <c r="G101" s="704"/>
      <c r="H101" s="704"/>
      <c r="I101" s="704"/>
      <c r="J101" s="664"/>
      <c r="K101" s="664"/>
      <c r="L101" s="685"/>
      <c r="M101" s="687"/>
      <c r="N101" s="220" t="s">
        <v>254</v>
      </c>
      <c r="O101" s="219" t="s">
        <v>253</v>
      </c>
      <c r="P101" s="3" t="s">
        <v>57</v>
      </c>
      <c r="Q101" s="187" t="s">
        <v>58</v>
      </c>
      <c r="R101" s="13" t="s">
        <v>59</v>
      </c>
      <c r="S101" s="664"/>
    </row>
    <row r="102" spans="1:19" ht="18" customHeight="1">
      <c r="A102" s="706" t="s">
        <v>200</v>
      </c>
      <c r="B102" s="709" t="s">
        <v>452</v>
      </c>
      <c r="C102" s="665">
        <v>41065</v>
      </c>
      <c r="D102" s="471"/>
      <c r="E102" s="471"/>
      <c r="F102" s="166" t="s">
        <v>14</v>
      </c>
      <c r="G102" s="167" t="s">
        <v>15</v>
      </c>
      <c r="H102" s="167" t="s">
        <v>115</v>
      </c>
      <c r="I102" s="173" t="s">
        <v>115</v>
      </c>
      <c r="J102" s="599" t="s">
        <v>190</v>
      </c>
      <c r="K102" s="165" t="s">
        <v>152</v>
      </c>
      <c r="L102" s="163">
        <v>1</v>
      </c>
      <c r="M102" s="169">
        <v>2.3</v>
      </c>
      <c r="N102" s="248" t="s">
        <v>255</v>
      </c>
      <c r="O102" s="164" t="s">
        <v>497</v>
      </c>
      <c r="P102" s="163">
        <f aca="true" t="shared" si="4" ref="P102:P115">SUM(Q102:R102)</f>
        <v>95</v>
      </c>
      <c r="Q102" s="214">
        <v>38</v>
      </c>
      <c r="R102" s="216">
        <v>57</v>
      </c>
      <c r="S102" s="277" t="s">
        <v>276</v>
      </c>
    </row>
    <row r="103" spans="1:19" ht="18" customHeight="1">
      <c r="A103" s="707"/>
      <c r="B103" s="714"/>
      <c r="C103" s="714"/>
      <c r="D103" s="472"/>
      <c r="E103" s="472"/>
      <c r="F103" s="30" t="s">
        <v>14</v>
      </c>
      <c r="G103" s="31" t="s">
        <v>15</v>
      </c>
      <c r="H103" s="31" t="s">
        <v>124</v>
      </c>
      <c r="I103" s="32" t="s">
        <v>124</v>
      </c>
      <c r="J103" s="544" t="s">
        <v>30</v>
      </c>
      <c r="K103" s="544" t="s">
        <v>492</v>
      </c>
      <c r="L103" s="55">
        <v>7</v>
      </c>
      <c r="M103" s="103">
        <v>4.8</v>
      </c>
      <c r="N103" s="234" t="s">
        <v>255</v>
      </c>
      <c r="O103" s="90" t="s">
        <v>261</v>
      </c>
      <c r="P103" s="55">
        <f t="shared" si="4"/>
        <v>380</v>
      </c>
      <c r="Q103" s="190">
        <v>150</v>
      </c>
      <c r="R103" s="197">
        <v>230</v>
      </c>
      <c r="S103" s="296">
        <v>0.12</v>
      </c>
    </row>
    <row r="104" spans="1:19" ht="18" customHeight="1">
      <c r="A104" s="707"/>
      <c r="B104" s="714"/>
      <c r="C104" s="714"/>
      <c r="D104" s="472">
        <v>37.505433333333336</v>
      </c>
      <c r="E104" s="472">
        <v>140.113833333333</v>
      </c>
      <c r="F104" s="30" t="s">
        <v>14</v>
      </c>
      <c r="G104" s="31" t="s">
        <v>15</v>
      </c>
      <c r="H104" s="31" t="s">
        <v>124</v>
      </c>
      <c r="I104" s="32" t="s">
        <v>124</v>
      </c>
      <c r="J104" s="27" t="s">
        <v>31</v>
      </c>
      <c r="K104" s="27" t="s">
        <v>82</v>
      </c>
      <c r="L104" s="55">
        <v>6</v>
      </c>
      <c r="M104" s="103">
        <v>5</v>
      </c>
      <c r="N104" s="234" t="s">
        <v>255</v>
      </c>
      <c r="O104" s="90" t="s">
        <v>260</v>
      </c>
      <c r="P104" s="55">
        <f t="shared" si="4"/>
        <v>350</v>
      </c>
      <c r="Q104" s="190">
        <v>140</v>
      </c>
      <c r="R104" s="197">
        <v>210</v>
      </c>
      <c r="S104" s="162" t="s">
        <v>68</v>
      </c>
    </row>
    <row r="105" spans="1:19" ht="18" customHeight="1">
      <c r="A105" s="707"/>
      <c r="B105" s="714"/>
      <c r="C105" s="714"/>
      <c r="D105" s="472">
        <v>37.50051666666667</v>
      </c>
      <c r="E105" s="472">
        <v>140.14013333333332</v>
      </c>
      <c r="F105" s="30" t="s">
        <v>14</v>
      </c>
      <c r="G105" s="31" t="s">
        <v>15</v>
      </c>
      <c r="H105" s="31" t="s">
        <v>120</v>
      </c>
      <c r="I105" s="32" t="s">
        <v>121</v>
      </c>
      <c r="J105" s="27" t="s">
        <v>19</v>
      </c>
      <c r="K105" s="27" t="s">
        <v>73</v>
      </c>
      <c r="L105" s="55">
        <v>4</v>
      </c>
      <c r="M105" s="103">
        <v>3</v>
      </c>
      <c r="N105" s="234" t="s">
        <v>255</v>
      </c>
      <c r="O105" s="90" t="s">
        <v>260</v>
      </c>
      <c r="P105" s="55">
        <f t="shared" si="4"/>
        <v>170</v>
      </c>
      <c r="Q105" s="190">
        <v>70</v>
      </c>
      <c r="R105" s="197">
        <v>100</v>
      </c>
      <c r="S105" s="296">
        <v>0.3</v>
      </c>
    </row>
    <row r="106" spans="1:19" ht="18" customHeight="1">
      <c r="A106" s="707"/>
      <c r="B106" s="714"/>
      <c r="C106" s="714"/>
      <c r="D106" s="472"/>
      <c r="E106" s="472"/>
      <c r="F106" s="30" t="s">
        <v>14</v>
      </c>
      <c r="G106" s="31" t="s">
        <v>15</v>
      </c>
      <c r="H106" s="31" t="s">
        <v>92</v>
      </c>
      <c r="I106" s="32" t="s">
        <v>92</v>
      </c>
      <c r="J106" s="27" t="s">
        <v>28</v>
      </c>
      <c r="K106" s="27" t="s">
        <v>80</v>
      </c>
      <c r="L106" s="55">
        <v>6</v>
      </c>
      <c r="M106" s="103">
        <v>2.1</v>
      </c>
      <c r="N106" s="234" t="s">
        <v>255</v>
      </c>
      <c r="O106" s="90" t="s">
        <v>262</v>
      </c>
      <c r="P106" s="55">
        <f t="shared" si="4"/>
        <v>77</v>
      </c>
      <c r="Q106" s="190">
        <v>31</v>
      </c>
      <c r="R106" s="197">
        <v>46</v>
      </c>
      <c r="S106" s="162" t="s">
        <v>83</v>
      </c>
    </row>
    <row r="107" spans="1:19" ht="18" customHeight="1">
      <c r="A107" s="707"/>
      <c r="B107" s="714"/>
      <c r="C107" s="714"/>
      <c r="D107" s="472"/>
      <c r="E107" s="472"/>
      <c r="F107" s="30" t="s">
        <v>14</v>
      </c>
      <c r="G107" s="31" t="s">
        <v>15</v>
      </c>
      <c r="H107" s="31" t="s">
        <v>92</v>
      </c>
      <c r="I107" s="32" t="s">
        <v>92</v>
      </c>
      <c r="J107" s="27" t="s">
        <v>20</v>
      </c>
      <c r="K107" s="27" t="s">
        <v>74</v>
      </c>
      <c r="L107" s="551">
        <v>10</v>
      </c>
      <c r="M107" s="546">
        <v>0.29</v>
      </c>
      <c r="N107" s="234" t="s">
        <v>256</v>
      </c>
      <c r="O107" s="89" t="s">
        <v>279</v>
      </c>
      <c r="P107" s="55">
        <f t="shared" si="4"/>
        <v>149</v>
      </c>
      <c r="Q107" s="190">
        <v>60</v>
      </c>
      <c r="R107" s="197">
        <v>89</v>
      </c>
      <c r="S107" s="297" t="s">
        <v>279</v>
      </c>
    </row>
    <row r="108" spans="1:19" ht="18" customHeight="1">
      <c r="A108" s="707"/>
      <c r="B108" s="714"/>
      <c r="C108" s="715"/>
      <c r="D108" s="472"/>
      <c r="E108" s="472"/>
      <c r="F108" s="174" t="s">
        <v>112</v>
      </c>
      <c r="G108" s="170" t="s">
        <v>113</v>
      </c>
      <c r="H108" s="573" t="s">
        <v>481</v>
      </c>
      <c r="I108" s="574" t="s">
        <v>481</v>
      </c>
      <c r="J108" s="544" t="s">
        <v>482</v>
      </c>
      <c r="K108" s="171" t="s">
        <v>96</v>
      </c>
      <c r="L108" s="175" t="s">
        <v>149</v>
      </c>
      <c r="M108" s="176">
        <v>0.2</v>
      </c>
      <c r="N108" s="249" t="s">
        <v>149</v>
      </c>
      <c r="O108" s="261" t="s">
        <v>149</v>
      </c>
      <c r="P108" s="172">
        <f t="shared" si="4"/>
        <v>500</v>
      </c>
      <c r="Q108" s="215">
        <v>200</v>
      </c>
      <c r="R108" s="217">
        <v>300</v>
      </c>
      <c r="S108" s="175" t="s">
        <v>149</v>
      </c>
    </row>
    <row r="109" spans="1:19" ht="18" customHeight="1">
      <c r="A109" s="707"/>
      <c r="B109" s="709" t="s">
        <v>453</v>
      </c>
      <c r="C109" s="665">
        <v>41064</v>
      </c>
      <c r="D109" s="667">
        <v>37.42046666666667</v>
      </c>
      <c r="E109" s="667">
        <v>140.10113333333334</v>
      </c>
      <c r="F109" s="166" t="s">
        <v>14</v>
      </c>
      <c r="G109" s="167" t="s">
        <v>15</v>
      </c>
      <c r="H109" s="167" t="s">
        <v>124</v>
      </c>
      <c r="I109" s="168" t="s">
        <v>124</v>
      </c>
      <c r="J109" s="569" t="s">
        <v>485</v>
      </c>
      <c r="K109" s="618" t="s">
        <v>484</v>
      </c>
      <c r="L109" s="163">
        <v>8</v>
      </c>
      <c r="M109" s="547">
        <v>2.4</v>
      </c>
      <c r="N109" s="248" t="s">
        <v>255</v>
      </c>
      <c r="O109" s="164" t="s">
        <v>260</v>
      </c>
      <c r="P109" s="163">
        <f t="shared" si="4"/>
        <v>380</v>
      </c>
      <c r="Q109" s="214">
        <v>150</v>
      </c>
      <c r="R109" s="216">
        <v>230</v>
      </c>
      <c r="S109" s="277" t="s">
        <v>68</v>
      </c>
    </row>
    <row r="110" spans="1:19" ht="18" customHeight="1">
      <c r="A110" s="707"/>
      <c r="B110" s="714"/>
      <c r="C110" s="714"/>
      <c r="D110" s="668"/>
      <c r="E110" s="668"/>
      <c r="F110" s="30" t="s">
        <v>14</v>
      </c>
      <c r="G110" s="31" t="s">
        <v>15</v>
      </c>
      <c r="H110" s="31" t="s">
        <v>124</v>
      </c>
      <c r="I110" s="32" t="s">
        <v>124</v>
      </c>
      <c r="J110" s="27" t="s">
        <v>31</v>
      </c>
      <c r="K110" s="27" t="s">
        <v>82</v>
      </c>
      <c r="L110" s="55">
        <v>6</v>
      </c>
      <c r="M110" s="103">
        <v>1.7</v>
      </c>
      <c r="N110" s="234" t="s">
        <v>255</v>
      </c>
      <c r="O110" s="90" t="s">
        <v>260</v>
      </c>
      <c r="P110" s="55">
        <f t="shared" si="4"/>
        <v>430</v>
      </c>
      <c r="Q110" s="190">
        <v>180</v>
      </c>
      <c r="R110" s="197">
        <v>250</v>
      </c>
      <c r="S110" s="55"/>
    </row>
    <row r="111" spans="1:19" ht="18" customHeight="1">
      <c r="A111" s="707"/>
      <c r="B111" s="714"/>
      <c r="C111" s="714"/>
      <c r="D111" s="668"/>
      <c r="E111" s="668"/>
      <c r="F111" s="30" t="s">
        <v>14</v>
      </c>
      <c r="G111" s="31" t="s">
        <v>15</v>
      </c>
      <c r="H111" s="31" t="s">
        <v>92</v>
      </c>
      <c r="I111" s="32" t="s">
        <v>92</v>
      </c>
      <c r="J111" s="27" t="s">
        <v>18</v>
      </c>
      <c r="K111" s="27" t="s">
        <v>71</v>
      </c>
      <c r="L111" s="55">
        <v>18</v>
      </c>
      <c r="M111" s="103">
        <v>2.6</v>
      </c>
      <c r="N111" s="234" t="s">
        <v>255</v>
      </c>
      <c r="O111" s="90" t="s">
        <v>262</v>
      </c>
      <c r="P111" s="55">
        <f t="shared" si="4"/>
        <v>140</v>
      </c>
      <c r="Q111" s="190">
        <v>56</v>
      </c>
      <c r="R111" s="197">
        <v>84</v>
      </c>
      <c r="S111" s="162" t="s">
        <v>83</v>
      </c>
    </row>
    <row r="112" spans="1:19" ht="18" customHeight="1">
      <c r="A112" s="707"/>
      <c r="B112" s="714"/>
      <c r="C112" s="714"/>
      <c r="D112" s="668"/>
      <c r="E112" s="668"/>
      <c r="F112" s="30" t="s">
        <v>14</v>
      </c>
      <c r="G112" s="31" t="s">
        <v>15</v>
      </c>
      <c r="H112" s="31" t="s">
        <v>92</v>
      </c>
      <c r="I112" s="32" t="s">
        <v>92</v>
      </c>
      <c r="J112" s="27" t="s">
        <v>28</v>
      </c>
      <c r="K112" s="27" t="s">
        <v>80</v>
      </c>
      <c r="L112" s="162" t="s">
        <v>122</v>
      </c>
      <c r="M112" s="103">
        <v>2.2</v>
      </c>
      <c r="N112" s="234" t="s">
        <v>256</v>
      </c>
      <c r="O112" s="89" t="s">
        <v>279</v>
      </c>
      <c r="P112" s="55">
        <f t="shared" si="4"/>
        <v>98</v>
      </c>
      <c r="Q112" s="190">
        <v>38</v>
      </c>
      <c r="R112" s="197">
        <v>60</v>
      </c>
      <c r="S112" s="162" t="s">
        <v>279</v>
      </c>
    </row>
    <row r="113" spans="1:19" ht="18" customHeight="1">
      <c r="A113" s="707"/>
      <c r="B113" s="714"/>
      <c r="C113" s="714"/>
      <c r="D113" s="668"/>
      <c r="E113" s="668"/>
      <c r="F113" s="30" t="s">
        <v>14</v>
      </c>
      <c r="G113" s="31" t="s">
        <v>15</v>
      </c>
      <c r="H113" s="31" t="s">
        <v>92</v>
      </c>
      <c r="I113" s="32" t="s">
        <v>92</v>
      </c>
      <c r="J113" s="27" t="s">
        <v>20</v>
      </c>
      <c r="K113" s="27" t="s">
        <v>74</v>
      </c>
      <c r="L113" s="55">
        <v>8</v>
      </c>
      <c r="M113" s="103">
        <v>2.18</v>
      </c>
      <c r="N113" s="234" t="s">
        <v>255</v>
      </c>
      <c r="O113" s="90" t="s">
        <v>262</v>
      </c>
      <c r="P113" s="55">
        <f t="shared" si="4"/>
        <v>46</v>
      </c>
      <c r="Q113" s="190">
        <v>19</v>
      </c>
      <c r="R113" s="197">
        <v>27</v>
      </c>
      <c r="S113" s="296">
        <v>0.3</v>
      </c>
    </row>
    <row r="114" spans="1:19" ht="18" customHeight="1">
      <c r="A114" s="707"/>
      <c r="B114" s="714"/>
      <c r="C114" s="773"/>
      <c r="D114" s="668"/>
      <c r="E114" s="668"/>
      <c r="F114" s="30" t="s">
        <v>14</v>
      </c>
      <c r="G114" s="31" t="s">
        <v>15</v>
      </c>
      <c r="H114" s="31" t="s">
        <v>92</v>
      </c>
      <c r="I114" s="32" t="s">
        <v>92</v>
      </c>
      <c r="J114" s="27" t="s">
        <v>224</v>
      </c>
      <c r="K114" s="27" t="s">
        <v>225</v>
      </c>
      <c r="L114" s="55">
        <v>12</v>
      </c>
      <c r="M114" s="48">
        <v>0.3</v>
      </c>
      <c r="N114" s="224" t="s">
        <v>255</v>
      </c>
      <c r="O114" s="89" t="s">
        <v>276</v>
      </c>
      <c r="P114" s="55">
        <f t="shared" si="4"/>
        <v>49</v>
      </c>
      <c r="Q114" s="190">
        <v>20</v>
      </c>
      <c r="R114" s="197">
        <v>29</v>
      </c>
      <c r="S114" s="162" t="s">
        <v>276</v>
      </c>
    </row>
    <row r="115" spans="1:19" ht="18" customHeight="1">
      <c r="A115" s="708"/>
      <c r="B115" s="715"/>
      <c r="C115" s="154">
        <v>41065</v>
      </c>
      <c r="D115" s="669"/>
      <c r="E115" s="669"/>
      <c r="F115" s="99" t="s">
        <v>196</v>
      </c>
      <c r="G115" s="158" t="s">
        <v>210</v>
      </c>
      <c r="H115" s="92" t="s">
        <v>226</v>
      </c>
      <c r="I115" s="93" t="s">
        <v>226</v>
      </c>
      <c r="J115" s="94" t="s">
        <v>227</v>
      </c>
      <c r="K115" s="94" t="s">
        <v>228</v>
      </c>
      <c r="L115" s="95" t="s">
        <v>72</v>
      </c>
      <c r="M115" s="161">
        <v>2.7</v>
      </c>
      <c r="N115" s="247" t="s">
        <v>72</v>
      </c>
      <c r="O115" s="98" t="s">
        <v>72</v>
      </c>
      <c r="P115" s="278">
        <f t="shared" si="4"/>
        <v>9</v>
      </c>
      <c r="Q115" s="279">
        <v>3.5</v>
      </c>
      <c r="R115" s="280">
        <v>5.5</v>
      </c>
      <c r="S115" s="95" t="s">
        <v>72</v>
      </c>
    </row>
    <row r="116" spans="1:19" ht="18" customHeight="1">
      <c r="A116" s="7"/>
      <c r="B116" s="7"/>
      <c r="C116" s="8"/>
      <c r="D116" s="475"/>
      <c r="E116" s="475"/>
      <c r="F116" s="7"/>
      <c r="G116" s="7"/>
      <c r="H116" s="7"/>
      <c r="I116" s="7"/>
      <c r="J116" s="11"/>
      <c r="K116" s="11"/>
      <c r="L116" s="16"/>
      <c r="M116" s="9"/>
      <c r="N116" s="245"/>
      <c r="O116" s="10"/>
      <c r="P116" s="9"/>
      <c r="Q116" s="61"/>
      <c r="R116" s="61"/>
      <c r="S116" s="11"/>
    </row>
    <row r="117" spans="1:19" ht="18" customHeight="1">
      <c r="A117" s="646" t="s">
        <v>0</v>
      </c>
      <c r="B117" s="648"/>
      <c r="C117" s="665" t="s">
        <v>1</v>
      </c>
      <c r="D117" s="699" t="s">
        <v>418</v>
      </c>
      <c r="E117" s="699" t="s">
        <v>419</v>
      </c>
      <c r="F117" s="701" t="s">
        <v>2</v>
      </c>
      <c r="G117" s="703" t="s">
        <v>3</v>
      </c>
      <c r="H117" s="703" t="s">
        <v>4</v>
      </c>
      <c r="I117" s="703" t="s">
        <v>5</v>
      </c>
      <c r="J117" s="681" t="s">
        <v>6</v>
      </c>
      <c r="K117" s="681" t="s">
        <v>7</v>
      </c>
      <c r="L117" s="684" t="s">
        <v>8</v>
      </c>
      <c r="M117" s="686" t="s">
        <v>246</v>
      </c>
      <c r="N117" s="688" t="s">
        <v>107</v>
      </c>
      <c r="O117" s="689"/>
      <c r="P117" s="716" t="s">
        <v>247</v>
      </c>
      <c r="Q117" s="717"/>
      <c r="R117" s="718"/>
      <c r="S117" s="663" t="s">
        <v>248</v>
      </c>
    </row>
    <row r="118" spans="1:19" ht="18" customHeight="1">
      <c r="A118" s="712"/>
      <c r="B118" s="713"/>
      <c r="C118" s="666"/>
      <c r="D118" s="700"/>
      <c r="E118" s="700"/>
      <c r="F118" s="702"/>
      <c r="G118" s="704"/>
      <c r="H118" s="704"/>
      <c r="I118" s="704"/>
      <c r="J118" s="664"/>
      <c r="K118" s="664"/>
      <c r="L118" s="685"/>
      <c r="M118" s="687"/>
      <c r="N118" s="220" t="s">
        <v>254</v>
      </c>
      <c r="O118" s="219" t="s">
        <v>253</v>
      </c>
      <c r="P118" s="3" t="s">
        <v>57</v>
      </c>
      <c r="Q118" s="187" t="s">
        <v>58</v>
      </c>
      <c r="R118" s="13" t="s">
        <v>59</v>
      </c>
      <c r="S118" s="664"/>
    </row>
    <row r="119" spans="1:19" ht="18" customHeight="1">
      <c r="A119" s="707" t="s">
        <v>32</v>
      </c>
      <c r="B119" s="710" t="s">
        <v>454</v>
      </c>
      <c r="C119" s="690">
        <v>41096</v>
      </c>
      <c r="D119" s="472"/>
      <c r="E119" s="472"/>
      <c r="F119" s="36" t="s">
        <v>14</v>
      </c>
      <c r="G119" s="37" t="s">
        <v>29</v>
      </c>
      <c r="H119" s="37" t="s">
        <v>281</v>
      </c>
      <c r="I119" s="38" t="s">
        <v>282</v>
      </c>
      <c r="J119" s="2" t="s">
        <v>283</v>
      </c>
      <c r="K119" s="2" t="s">
        <v>284</v>
      </c>
      <c r="L119" s="57">
        <v>2</v>
      </c>
      <c r="M119" s="101">
        <v>1.1</v>
      </c>
      <c r="N119" s="227" t="s">
        <v>255</v>
      </c>
      <c r="O119" s="45" t="s">
        <v>264</v>
      </c>
      <c r="P119" s="57">
        <f aca="true" t="shared" si="5" ref="P119:P133">SUM(Q119:R119)</f>
        <v>10.3</v>
      </c>
      <c r="Q119" s="282">
        <v>4</v>
      </c>
      <c r="R119" s="283">
        <v>6.3</v>
      </c>
      <c r="S119" s="17" t="s">
        <v>285</v>
      </c>
    </row>
    <row r="120" spans="1:19" ht="18" customHeight="1">
      <c r="A120" s="707"/>
      <c r="B120" s="714"/>
      <c r="C120" s="690"/>
      <c r="D120" s="472"/>
      <c r="E120" s="472"/>
      <c r="F120" s="36" t="s">
        <v>14</v>
      </c>
      <c r="G120" s="37" t="s">
        <v>29</v>
      </c>
      <c r="H120" s="37" t="s">
        <v>89</v>
      </c>
      <c r="I120" s="38" t="s">
        <v>89</v>
      </c>
      <c r="J120" s="2" t="s">
        <v>233</v>
      </c>
      <c r="K120" s="2" t="s">
        <v>89</v>
      </c>
      <c r="L120" s="57">
        <v>2</v>
      </c>
      <c r="M120" s="101">
        <v>1.6</v>
      </c>
      <c r="N120" s="227" t="s">
        <v>255</v>
      </c>
      <c r="O120" s="45" t="s">
        <v>260</v>
      </c>
      <c r="P120" s="57">
        <f t="shared" si="5"/>
        <v>10.899999999999999</v>
      </c>
      <c r="Q120" s="282">
        <v>4.3</v>
      </c>
      <c r="R120" s="283">
        <v>6.6</v>
      </c>
      <c r="S120" s="17" t="s">
        <v>68</v>
      </c>
    </row>
    <row r="121" spans="1:19" ht="18" customHeight="1">
      <c r="A121" s="707"/>
      <c r="B121" s="714"/>
      <c r="C121" s="690"/>
      <c r="D121" s="472"/>
      <c r="E121" s="472"/>
      <c r="F121" s="36" t="s">
        <v>14</v>
      </c>
      <c r="G121" s="37" t="s">
        <v>29</v>
      </c>
      <c r="H121" s="37" t="s">
        <v>223</v>
      </c>
      <c r="I121" s="38" t="s">
        <v>212</v>
      </c>
      <c r="J121" s="2" t="s">
        <v>43</v>
      </c>
      <c r="K121" s="2" t="s">
        <v>87</v>
      </c>
      <c r="L121" s="57">
        <v>7</v>
      </c>
      <c r="M121" s="101">
        <v>4.3</v>
      </c>
      <c r="N121" s="227" t="s">
        <v>255</v>
      </c>
      <c r="O121" s="45" t="s">
        <v>263</v>
      </c>
      <c r="P121" s="57">
        <f t="shared" si="5"/>
        <v>290</v>
      </c>
      <c r="Q121" s="191">
        <v>120</v>
      </c>
      <c r="R121" s="198">
        <v>170</v>
      </c>
      <c r="S121" s="294">
        <v>0.36</v>
      </c>
    </row>
    <row r="122" spans="1:19" ht="18" customHeight="1">
      <c r="A122" s="707"/>
      <c r="B122" s="714"/>
      <c r="C122" s="690"/>
      <c r="D122" s="472">
        <v>37.173833333333334</v>
      </c>
      <c r="E122" s="472">
        <v>141.0788</v>
      </c>
      <c r="F122" s="36" t="s">
        <v>14</v>
      </c>
      <c r="G122" s="37" t="s">
        <v>29</v>
      </c>
      <c r="H122" s="37" t="s">
        <v>220</v>
      </c>
      <c r="I122" s="38" t="s">
        <v>211</v>
      </c>
      <c r="J122" s="2" t="s">
        <v>40</v>
      </c>
      <c r="K122" s="2" t="s">
        <v>85</v>
      </c>
      <c r="L122" s="57">
        <v>5</v>
      </c>
      <c r="M122" s="101">
        <v>3.5</v>
      </c>
      <c r="N122" s="227" t="s">
        <v>255</v>
      </c>
      <c r="O122" s="45" t="s">
        <v>265</v>
      </c>
      <c r="P122" s="281">
        <f t="shared" si="5"/>
        <v>7.6</v>
      </c>
      <c r="Q122" s="282">
        <v>3</v>
      </c>
      <c r="R122" s="283">
        <v>4.6</v>
      </c>
      <c r="S122" s="299">
        <v>0.022</v>
      </c>
    </row>
    <row r="123" spans="1:19" ht="18" customHeight="1">
      <c r="A123" s="707"/>
      <c r="B123" s="714"/>
      <c r="C123" s="690"/>
      <c r="D123" s="472">
        <v>37.199783333333336</v>
      </c>
      <c r="E123" s="472">
        <v>141.08503333333334</v>
      </c>
      <c r="F123" s="36" t="s">
        <v>14</v>
      </c>
      <c r="G123" s="37" t="s">
        <v>29</v>
      </c>
      <c r="H123" s="37" t="s">
        <v>220</v>
      </c>
      <c r="I123" s="38" t="s">
        <v>220</v>
      </c>
      <c r="J123" s="2" t="s">
        <v>41</v>
      </c>
      <c r="K123" s="2" t="s">
        <v>86</v>
      </c>
      <c r="L123" s="57">
        <v>5</v>
      </c>
      <c r="M123" s="101">
        <v>3.1</v>
      </c>
      <c r="N123" s="227" t="s">
        <v>255</v>
      </c>
      <c r="O123" s="45" t="s">
        <v>266</v>
      </c>
      <c r="P123" s="57">
        <f t="shared" si="5"/>
        <v>66</v>
      </c>
      <c r="Q123" s="191">
        <v>26</v>
      </c>
      <c r="R123" s="198">
        <v>40</v>
      </c>
      <c r="S123" s="17" t="s">
        <v>285</v>
      </c>
    </row>
    <row r="124" spans="1:19" ht="18" customHeight="1">
      <c r="A124" s="707"/>
      <c r="B124" s="714"/>
      <c r="C124" s="690"/>
      <c r="D124" s="472">
        <v>37.2328</v>
      </c>
      <c r="E124" s="472">
        <v>141.09385</v>
      </c>
      <c r="F124" s="36" t="s">
        <v>14</v>
      </c>
      <c r="G124" s="37" t="s">
        <v>29</v>
      </c>
      <c r="H124" s="37" t="s">
        <v>223</v>
      </c>
      <c r="I124" s="38" t="s">
        <v>213</v>
      </c>
      <c r="J124" s="2" t="s">
        <v>44</v>
      </c>
      <c r="K124" s="2" t="s">
        <v>286</v>
      </c>
      <c r="L124" s="57">
        <v>1</v>
      </c>
      <c r="M124" s="51">
        <v>0.6</v>
      </c>
      <c r="N124" s="232" t="s">
        <v>255</v>
      </c>
      <c r="O124" s="45" t="s">
        <v>267</v>
      </c>
      <c r="P124" s="57">
        <f t="shared" si="5"/>
        <v>35</v>
      </c>
      <c r="Q124" s="191">
        <v>14</v>
      </c>
      <c r="R124" s="198">
        <v>21</v>
      </c>
      <c r="S124" s="17" t="s">
        <v>285</v>
      </c>
    </row>
    <row r="125" spans="1:19" ht="18" customHeight="1">
      <c r="A125" s="707"/>
      <c r="B125" s="714"/>
      <c r="C125" s="690"/>
      <c r="D125" s="472"/>
      <c r="E125" s="472"/>
      <c r="F125" s="36" t="s">
        <v>14</v>
      </c>
      <c r="G125" s="37" t="s">
        <v>37</v>
      </c>
      <c r="H125" s="37" t="s">
        <v>221</v>
      </c>
      <c r="I125" s="38" t="s">
        <v>222</v>
      </c>
      <c r="J125" s="2" t="s">
        <v>54</v>
      </c>
      <c r="K125" s="2" t="s">
        <v>91</v>
      </c>
      <c r="L125" s="57">
        <v>2</v>
      </c>
      <c r="M125" s="101">
        <v>2.5</v>
      </c>
      <c r="N125" s="227" t="s">
        <v>255</v>
      </c>
      <c r="O125" s="45" t="s">
        <v>268</v>
      </c>
      <c r="P125" s="57">
        <f t="shared" si="5"/>
        <v>51</v>
      </c>
      <c r="Q125" s="191">
        <v>19</v>
      </c>
      <c r="R125" s="198">
        <v>32</v>
      </c>
      <c r="S125" s="17" t="s">
        <v>285</v>
      </c>
    </row>
    <row r="126" spans="1:19" ht="18" customHeight="1">
      <c r="A126" s="707"/>
      <c r="B126" s="714"/>
      <c r="C126" s="690"/>
      <c r="D126" s="472"/>
      <c r="E126" s="472"/>
      <c r="F126" s="36" t="s">
        <v>14</v>
      </c>
      <c r="G126" s="37" t="s">
        <v>37</v>
      </c>
      <c r="H126" s="37" t="s">
        <v>55</v>
      </c>
      <c r="I126" s="38" t="s">
        <v>56</v>
      </c>
      <c r="J126" s="2" t="s">
        <v>38</v>
      </c>
      <c r="K126" s="2" t="s">
        <v>84</v>
      </c>
      <c r="L126" s="57">
        <v>4</v>
      </c>
      <c r="M126" s="101">
        <v>3.2</v>
      </c>
      <c r="N126" s="227" t="s">
        <v>255</v>
      </c>
      <c r="O126" s="45" t="s">
        <v>269</v>
      </c>
      <c r="P126" s="57">
        <f t="shared" si="5"/>
        <v>216</v>
      </c>
      <c r="Q126" s="191">
        <v>86</v>
      </c>
      <c r="R126" s="198">
        <v>130</v>
      </c>
      <c r="S126" s="17" t="s">
        <v>285</v>
      </c>
    </row>
    <row r="127" spans="1:19" ht="18" customHeight="1">
      <c r="A127" s="707"/>
      <c r="B127" s="714"/>
      <c r="C127" s="690"/>
      <c r="D127" s="472"/>
      <c r="E127" s="472"/>
      <c r="F127" s="177" t="s">
        <v>285</v>
      </c>
      <c r="G127" s="178" t="s">
        <v>285</v>
      </c>
      <c r="H127" s="178" t="s">
        <v>285</v>
      </c>
      <c r="I127" s="179" t="s">
        <v>285</v>
      </c>
      <c r="J127" s="156" t="s">
        <v>285</v>
      </c>
      <c r="K127" s="2" t="s">
        <v>214</v>
      </c>
      <c r="L127" s="17" t="s">
        <v>287</v>
      </c>
      <c r="M127" s="48">
        <v>0.3</v>
      </c>
      <c r="N127" s="232" t="s">
        <v>287</v>
      </c>
      <c r="O127" s="14" t="s">
        <v>287</v>
      </c>
      <c r="P127" s="57">
        <f t="shared" si="5"/>
        <v>35</v>
      </c>
      <c r="Q127" s="191">
        <v>14</v>
      </c>
      <c r="R127" s="198">
        <v>21</v>
      </c>
      <c r="S127" s="17" t="s">
        <v>287</v>
      </c>
    </row>
    <row r="128" spans="1:19" ht="18" customHeight="1">
      <c r="A128" s="707"/>
      <c r="B128" s="715"/>
      <c r="C128" s="690"/>
      <c r="D128" s="472"/>
      <c r="E128" s="472"/>
      <c r="F128" s="39" t="s">
        <v>33</v>
      </c>
      <c r="G128" s="40" t="s">
        <v>50</v>
      </c>
      <c r="H128" s="40" t="s">
        <v>215</v>
      </c>
      <c r="I128" s="41" t="s">
        <v>215</v>
      </c>
      <c r="J128" s="20" t="s">
        <v>216</v>
      </c>
      <c r="K128" s="20" t="s">
        <v>229</v>
      </c>
      <c r="L128" s="58">
        <v>60</v>
      </c>
      <c r="M128" s="104">
        <v>2.4</v>
      </c>
      <c r="N128" s="228" t="s">
        <v>252</v>
      </c>
      <c r="O128" s="262" t="s">
        <v>276</v>
      </c>
      <c r="P128" s="58">
        <f t="shared" si="5"/>
        <v>97</v>
      </c>
      <c r="Q128" s="194">
        <v>39</v>
      </c>
      <c r="R128" s="201">
        <v>58</v>
      </c>
      <c r="S128" s="18" t="s">
        <v>276</v>
      </c>
    </row>
    <row r="129" spans="1:19" ht="18" customHeight="1">
      <c r="A129" s="707"/>
      <c r="B129" s="710" t="s">
        <v>455</v>
      </c>
      <c r="C129" s="690"/>
      <c r="D129" s="471"/>
      <c r="E129" s="477"/>
      <c r="F129" s="783" t="s">
        <v>34</v>
      </c>
      <c r="G129" s="781" t="s">
        <v>52</v>
      </c>
      <c r="H129" s="781" t="s">
        <v>53</v>
      </c>
      <c r="I129" s="800" t="s">
        <v>217</v>
      </c>
      <c r="J129" s="802" t="s">
        <v>486</v>
      </c>
      <c r="K129" s="552" t="s">
        <v>487</v>
      </c>
      <c r="L129" s="794">
        <v>8</v>
      </c>
      <c r="M129" s="138">
        <v>1.3</v>
      </c>
      <c r="N129" s="786" t="s">
        <v>252</v>
      </c>
      <c r="O129" s="796" t="s">
        <v>276</v>
      </c>
      <c r="P129" s="130">
        <f t="shared" si="5"/>
        <v>24</v>
      </c>
      <c r="Q129" s="204">
        <v>10</v>
      </c>
      <c r="R129" s="209">
        <v>14</v>
      </c>
      <c r="S129" s="185" t="s">
        <v>276</v>
      </c>
    </row>
    <row r="130" spans="1:19" ht="18" customHeight="1">
      <c r="A130" s="707"/>
      <c r="B130" s="714"/>
      <c r="C130" s="785"/>
      <c r="D130" s="480"/>
      <c r="E130" s="481"/>
      <c r="F130" s="784"/>
      <c r="G130" s="782"/>
      <c r="H130" s="782"/>
      <c r="I130" s="793"/>
      <c r="J130" s="803"/>
      <c r="K130" s="544" t="s">
        <v>488</v>
      </c>
      <c r="L130" s="795"/>
      <c r="M130" s="51">
        <v>0.4</v>
      </c>
      <c r="N130" s="787"/>
      <c r="O130" s="797"/>
      <c r="P130" s="57">
        <f t="shared" si="5"/>
        <v>12.7</v>
      </c>
      <c r="Q130" s="282">
        <v>5</v>
      </c>
      <c r="R130" s="283">
        <v>7.7</v>
      </c>
      <c r="S130" s="17" t="s">
        <v>149</v>
      </c>
    </row>
    <row r="131" spans="1:19" ht="18" customHeight="1">
      <c r="A131" s="707"/>
      <c r="B131" s="714"/>
      <c r="C131" s="785"/>
      <c r="D131" s="472">
        <v>37.15465</v>
      </c>
      <c r="E131" s="478">
        <v>141.00155</v>
      </c>
      <c r="F131" s="479" t="s">
        <v>33</v>
      </c>
      <c r="G131" s="37" t="s">
        <v>50</v>
      </c>
      <c r="H131" s="37" t="s">
        <v>218</v>
      </c>
      <c r="I131" s="38" t="s">
        <v>219</v>
      </c>
      <c r="J131" s="2" t="s">
        <v>51</v>
      </c>
      <c r="K131" s="2" t="s">
        <v>90</v>
      </c>
      <c r="L131" s="57">
        <v>18</v>
      </c>
      <c r="M131" s="101">
        <v>2.9</v>
      </c>
      <c r="N131" s="227" t="s">
        <v>252</v>
      </c>
      <c r="O131" s="14" t="s">
        <v>276</v>
      </c>
      <c r="P131" s="57">
        <f t="shared" si="5"/>
        <v>21.3</v>
      </c>
      <c r="Q131" s="282">
        <v>8.3</v>
      </c>
      <c r="R131" s="198">
        <v>13</v>
      </c>
      <c r="S131" s="17" t="s">
        <v>276</v>
      </c>
    </row>
    <row r="132" spans="1:19" ht="18" customHeight="1">
      <c r="A132" s="707"/>
      <c r="B132" s="714"/>
      <c r="C132" s="690"/>
      <c r="D132" s="472"/>
      <c r="E132" s="472"/>
      <c r="F132" s="182" t="s">
        <v>46</v>
      </c>
      <c r="G132" s="86" t="s">
        <v>47</v>
      </c>
      <c r="H132" s="86" t="s">
        <v>230</v>
      </c>
      <c r="I132" s="183" t="s">
        <v>231</v>
      </c>
      <c r="J132" s="87" t="s">
        <v>48</v>
      </c>
      <c r="K132" s="87" t="s">
        <v>288</v>
      </c>
      <c r="L132" s="105" t="s">
        <v>289</v>
      </c>
      <c r="M132" s="184">
        <v>3.5</v>
      </c>
      <c r="N132" s="250" t="s">
        <v>289</v>
      </c>
      <c r="O132" s="256" t="s">
        <v>289</v>
      </c>
      <c r="P132" s="88">
        <f t="shared" si="5"/>
        <v>33</v>
      </c>
      <c r="Q132" s="202">
        <v>13</v>
      </c>
      <c r="R132" s="207">
        <v>20</v>
      </c>
      <c r="S132" s="105" t="s">
        <v>289</v>
      </c>
    </row>
    <row r="133" spans="1:19" ht="18" customHeight="1">
      <c r="A133" s="708"/>
      <c r="B133" s="715"/>
      <c r="C133" s="666"/>
      <c r="D133" s="473"/>
      <c r="E133" s="473"/>
      <c r="F133" s="99" t="s">
        <v>46</v>
      </c>
      <c r="G133" s="92" t="s">
        <v>47</v>
      </c>
      <c r="H133" s="92" t="s">
        <v>232</v>
      </c>
      <c r="I133" s="93" t="s">
        <v>232</v>
      </c>
      <c r="J133" s="94" t="s">
        <v>49</v>
      </c>
      <c r="K133" s="94" t="s">
        <v>290</v>
      </c>
      <c r="L133" s="95" t="s">
        <v>289</v>
      </c>
      <c r="M133" s="161">
        <v>2.8</v>
      </c>
      <c r="N133" s="247" t="s">
        <v>289</v>
      </c>
      <c r="O133" s="98" t="s">
        <v>289</v>
      </c>
      <c r="P133" s="97">
        <f t="shared" si="5"/>
        <v>21.6</v>
      </c>
      <c r="Q133" s="279">
        <v>8.6</v>
      </c>
      <c r="R133" s="199">
        <v>13</v>
      </c>
      <c r="S133" s="95" t="s">
        <v>289</v>
      </c>
    </row>
    <row r="134" spans="1:19" ht="18" customHeight="1">
      <c r="A134" s="7"/>
      <c r="B134" s="7"/>
      <c r="C134" s="8"/>
      <c r="D134" s="475"/>
      <c r="E134" s="475"/>
      <c r="F134" s="7"/>
      <c r="G134" s="7"/>
      <c r="H134" s="7"/>
      <c r="I134" s="7"/>
      <c r="J134" s="11"/>
      <c r="K134" s="11"/>
      <c r="L134" s="16"/>
      <c r="M134" s="9"/>
      <c r="N134" s="245"/>
      <c r="O134" s="10"/>
      <c r="P134" s="9"/>
      <c r="Q134" s="61"/>
      <c r="R134" s="61"/>
      <c r="S134" s="11"/>
    </row>
    <row r="135" spans="1:19" ht="18" customHeight="1">
      <c r="A135" s="646" t="s">
        <v>0</v>
      </c>
      <c r="B135" s="648"/>
      <c r="C135" s="665" t="s">
        <v>1</v>
      </c>
      <c r="D135" s="699" t="s">
        <v>418</v>
      </c>
      <c r="E135" s="699" t="s">
        <v>419</v>
      </c>
      <c r="F135" s="701" t="s">
        <v>2</v>
      </c>
      <c r="G135" s="703" t="s">
        <v>3</v>
      </c>
      <c r="H135" s="703" t="s">
        <v>4</v>
      </c>
      <c r="I135" s="703" t="s">
        <v>5</v>
      </c>
      <c r="J135" s="681" t="s">
        <v>6</v>
      </c>
      <c r="K135" s="681" t="s">
        <v>7</v>
      </c>
      <c r="L135" s="684" t="s">
        <v>8</v>
      </c>
      <c r="M135" s="686" t="s">
        <v>246</v>
      </c>
      <c r="N135" s="688" t="s">
        <v>107</v>
      </c>
      <c r="O135" s="689"/>
      <c r="P135" s="716" t="s">
        <v>247</v>
      </c>
      <c r="Q135" s="717"/>
      <c r="R135" s="718"/>
      <c r="S135" s="663" t="s">
        <v>248</v>
      </c>
    </row>
    <row r="136" spans="1:19" ht="18" customHeight="1">
      <c r="A136" s="712"/>
      <c r="B136" s="713"/>
      <c r="C136" s="666"/>
      <c r="D136" s="700"/>
      <c r="E136" s="700"/>
      <c r="F136" s="702"/>
      <c r="G136" s="704"/>
      <c r="H136" s="704"/>
      <c r="I136" s="704"/>
      <c r="J136" s="664"/>
      <c r="K136" s="664"/>
      <c r="L136" s="685"/>
      <c r="M136" s="687"/>
      <c r="N136" s="220" t="s">
        <v>254</v>
      </c>
      <c r="O136" s="219" t="s">
        <v>253</v>
      </c>
      <c r="P136" s="3" t="s">
        <v>57</v>
      </c>
      <c r="Q136" s="187" t="s">
        <v>58</v>
      </c>
      <c r="R136" s="13" t="s">
        <v>59</v>
      </c>
      <c r="S136" s="664"/>
    </row>
    <row r="137" spans="1:19" ht="18" customHeight="1">
      <c r="A137" s="706" t="s">
        <v>244</v>
      </c>
      <c r="B137" s="709" t="s">
        <v>456</v>
      </c>
      <c r="C137" s="665">
        <v>41079</v>
      </c>
      <c r="D137" s="471"/>
      <c r="E137" s="471"/>
      <c r="F137" s="33" t="s">
        <v>14</v>
      </c>
      <c r="G137" s="34" t="s">
        <v>29</v>
      </c>
      <c r="H137" s="34" t="s">
        <v>220</v>
      </c>
      <c r="I137" s="35" t="s">
        <v>220</v>
      </c>
      <c r="J137" s="569" t="s">
        <v>491</v>
      </c>
      <c r="K137" s="569" t="s">
        <v>490</v>
      </c>
      <c r="L137" s="56">
        <v>14</v>
      </c>
      <c r="M137" s="605">
        <v>0.04</v>
      </c>
      <c r="N137" s="251" t="s">
        <v>270</v>
      </c>
      <c r="O137" s="218" t="s">
        <v>39</v>
      </c>
      <c r="P137" s="56">
        <f aca="true" t="shared" si="6" ref="P137:P152">SUM(Q137:R137)</f>
        <v>25.8</v>
      </c>
      <c r="Q137" s="287">
        <v>9.8</v>
      </c>
      <c r="R137" s="200">
        <v>16</v>
      </c>
      <c r="S137" s="275" t="s">
        <v>39</v>
      </c>
    </row>
    <row r="138" spans="1:19" ht="18" customHeight="1">
      <c r="A138" s="707"/>
      <c r="B138" s="710"/>
      <c r="C138" s="690"/>
      <c r="D138" s="472"/>
      <c r="E138" s="472"/>
      <c r="F138" s="126" t="s">
        <v>14</v>
      </c>
      <c r="G138" s="127" t="s">
        <v>29</v>
      </c>
      <c r="H138" s="127" t="s">
        <v>291</v>
      </c>
      <c r="I138" s="180" t="s">
        <v>291</v>
      </c>
      <c r="J138" s="129" t="s">
        <v>292</v>
      </c>
      <c r="K138" s="129" t="s">
        <v>291</v>
      </c>
      <c r="L138" s="130">
        <v>14</v>
      </c>
      <c r="M138" s="606">
        <v>0.03</v>
      </c>
      <c r="N138" s="252" t="s">
        <v>256</v>
      </c>
      <c r="O138" s="265" t="s">
        <v>39</v>
      </c>
      <c r="P138" s="130">
        <f t="shared" si="6"/>
        <v>166</v>
      </c>
      <c r="Q138" s="204">
        <v>69</v>
      </c>
      <c r="R138" s="209">
        <v>97</v>
      </c>
      <c r="S138" s="185" t="s">
        <v>39</v>
      </c>
    </row>
    <row r="139" spans="1:19" ht="18" customHeight="1">
      <c r="A139" s="707"/>
      <c r="B139" s="710"/>
      <c r="C139" s="690"/>
      <c r="D139" s="472"/>
      <c r="E139" s="472"/>
      <c r="F139" s="126" t="s">
        <v>14</v>
      </c>
      <c r="G139" s="127" t="s">
        <v>29</v>
      </c>
      <c r="H139" s="127" t="s">
        <v>281</v>
      </c>
      <c r="I139" s="180" t="s">
        <v>293</v>
      </c>
      <c r="J139" s="129" t="s">
        <v>294</v>
      </c>
      <c r="K139" s="129" t="s">
        <v>295</v>
      </c>
      <c r="L139" s="130">
        <v>6</v>
      </c>
      <c r="M139" s="606">
        <v>0.08</v>
      </c>
      <c r="N139" s="252" t="s">
        <v>255</v>
      </c>
      <c r="O139" s="265" t="s">
        <v>39</v>
      </c>
      <c r="P139" s="130">
        <f t="shared" si="6"/>
        <v>25</v>
      </c>
      <c r="Q139" s="204">
        <v>10</v>
      </c>
      <c r="R139" s="209">
        <v>15</v>
      </c>
      <c r="S139" s="185" t="s">
        <v>39</v>
      </c>
    </row>
    <row r="140" spans="1:19" ht="18" customHeight="1">
      <c r="A140" s="707"/>
      <c r="B140" s="710"/>
      <c r="C140" s="690"/>
      <c r="D140" s="472"/>
      <c r="E140" s="472"/>
      <c r="F140" s="126" t="s">
        <v>14</v>
      </c>
      <c r="G140" s="127" t="s">
        <v>29</v>
      </c>
      <c r="H140" s="127" t="s">
        <v>281</v>
      </c>
      <c r="I140" s="180" t="s">
        <v>293</v>
      </c>
      <c r="J140" s="129" t="s">
        <v>296</v>
      </c>
      <c r="K140" s="129" t="s">
        <v>297</v>
      </c>
      <c r="L140" s="130">
        <v>94</v>
      </c>
      <c r="M140" s="607">
        <v>0.16</v>
      </c>
      <c r="N140" s="253" t="s">
        <v>255</v>
      </c>
      <c r="O140" s="265" t="s">
        <v>39</v>
      </c>
      <c r="P140" s="130">
        <f t="shared" si="6"/>
        <v>13.3</v>
      </c>
      <c r="Q140" s="288">
        <v>5.3</v>
      </c>
      <c r="R140" s="289">
        <v>8</v>
      </c>
      <c r="S140" s="185" t="s">
        <v>39</v>
      </c>
    </row>
    <row r="141" spans="1:19" ht="18" customHeight="1">
      <c r="A141" s="707"/>
      <c r="B141" s="710"/>
      <c r="C141" s="690"/>
      <c r="D141" s="472"/>
      <c r="E141" s="472"/>
      <c r="F141" s="126" t="s">
        <v>14</v>
      </c>
      <c r="G141" s="127" t="s">
        <v>29</v>
      </c>
      <c r="H141" s="37" t="s">
        <v>281</v>
      </c>
      <c r="I141" s="610" t="s">
        <v>298</v>
      </c>
      <c r="J141" s="129" t="s">
        <v>299</v>
      </c>
      <c r="K141" s="129" t="s">
        <v>300</v>
      </c>
      <c r="L141" s="130">
        <v>24</v>
      </c>
      <c r="M141" s="606">
        <v>0.04</v>
      </c>
      <c r="N141" s="252" t="s">
        <v>257</v>
      </c>
      <c r="O141" s="265" t="s">
        <v>39</v>
      </c>
      <c r="P141" s="130">
        <f t="shared" si="6"/>
        <v>10.7</v>
      </c>
      <c r="Q141" s="288">
        <v>4.2</v>
      </c>
      <c r="R141" s="289">
        <v>6.5</v>
      </c>
      <c r="S141" s="185" t="s">
        <v>39</v>
      </c>
    </row>
    <row r="142" spans="1:19" ht="18" customHeight="1">
      <c r="A142" s="707"/>
      <c r="B142" s="710"/>
      <c r="C142" s="690"/>
      <c r="D142" s="472"/>
      <c r="E142" s="472"/>
      <c r="F142" s="126" t="s">
        <v>10</v>
      </c>
      <c r="G142" s="127" t="s">
        <v>240</v>
      </c>
      <c r="H142" s="127" t="s">
        <v>241</v>
      </c>
      <c r="I142" s="611" t="s">
        <v>303</v>
      </c>
      <c r="J142" s="129" t="s">
        <v>302</v>
      </c>
      <c r="K142" s="129" t="s">
        <v>303</v>
      </c>
      <c r="L142" s="130">
        <v>7</v>
      </c>
      <c r="M142" s="607">
        <v>0.59</v>
      </c>
      <c r="N142" s="253" t="s">
        <v>252</v>
      </c>
      <c r="O142" s="265" t="s">
        <v>39</v>
      </c>
      <c r="P142" s="130">
        <f t="shared" si="6"/>
        <v>87</v>
      </c>
      <c r="Q142" s="204">
        <v>34</v>
      </c>
      <c r="R142" s="209">
        <v>53</v>
      </c>
      <c r="S142" s="185" t="s">
        <v>39</v>
      </c>
    </row>
    <row r="143" spans="1:19" ht="18" customHeight="1">
      <c r="A143" s="707"/>
      <c r="B143" s="710"/>
      <c r="C143" s="690"/>
      <c r="D143" s="472">
        <v>37.8209833333333</v>
      </c>
      <c r="E143" s="472">
        <v>140.96121666666667</v>
      </c>
      <c r="F143" s="126" t="s">
        <v>10</v>
      </c>
      <c r="G143" s="127" t="s">
        <v>240</v>
      </c>
      <c r="H143" s="127" t="s">
        <v>241</v>
      </c>
      <c r="I143" s="610" t="s">
        <v>301</v>
      </c>
      <c r="J143" s="129" t="s">
        <v>304</v>
      </c>
      <c r="K143" s="129" t="s">
        <v>305</v>
      </c>
      <c r="L143" s="130">
        <v>232</v>
      </c>
      <c r="M143" s="607">
        <v>0.4</v>
      </c>
      <c r="N143" s="253" t="s">
        <v>252</v>
      </c>
      <c r="O143" s="265" t="s">
        <v>39</v>
      </c>
      <c r="P143" s="130">
        <f t="shared" si="6"/>
        <v>40</v>
      </c>
      <c r="Q143" s="204">
        <v>16</v>
      </c>
      <c r="R143" s="209">
        <v>24</v>
      </c>
      <c r="S143" s="185" t="s">
        <v>39</v>
      </c>
    </row>
    <row r="144" spans="1:19" ht="18" customHeight="1">
      <c r="A144" s="707"/>
      <c r="B144" s="710"/>
      <c r="C144" s="690"/>
      <c r="D144" s="472">
        <v>37.81555</v>
      </c>
      <c r="E144" s="472">
        <v>140.97623333333334</v>
      </c>
      <c r="F144" s="126" t="s">
        <v>10</v>
      </c>
      <c r="G144" s="127" t="s">
        <v>240</v>
      </c>
      <c r="H144" s="127" t="s">
        <v>241</v>
      </c>
      <c r="I144" s="180" t="s">
        <v>306</v>
      </c>
      <c r="J144" s="129" t="s">
        <v>467</v>
      </c>
      <c r="K144" s="129" t="s">
        <v>468</v>
      </c>
      <c r="L144" s="130">
        <v>359</v>
      </c>
      <c r="M144" s="607">
        <v>0.28</v>
      </c>
      <c r="N144" s="253" t="s">
        <v>252</v>
      </c>
      <c r="O144" s="265" t="s">
        <v>39</v>
      </c>
      <c r="P144" s="130">
        <f t="shared" si="6"/>
        <v>11.8</v>
      </c>
      <c r="Q144" s="288">
        <v>4.9</v>
      </c>
      <c r="R144" s="289">
        <v>6.9</v>
      </c>
      <c r="S144" s="185" t="s">
        <v>39</v>
      </c>
    </row>
    <row r="145" spans="1:19" ht="18" customHeight="1">
      <c r="A145" s="707"/>
      <c r="B145" s="710"/>
      <c r="C145" s="690"/>
      <c r="D145" s="472">
        <v>37.8207166666666</v>
      </c>
      <c r="E145" s="472">
        <v>140.97675</v>
      </c>
      <c r="F145" s="126" t="s">
        <v>10</v>
      </c>
      <c r="G145" s="127" t="s">
        <v>240</v>
      </c>
      <c r="H145" s="127" t="s">
        <v>307</v>
      </c>
      <c r="I145" s="180" t="s">
        <v>307</v>
      </c>
      <c r="J145" s="552" t="s">
        <v>489</v>
      </c>
      <c r="K145" s="552" t="s">
        <v>475</v>
      </c>
      <c r="L145" s="185" t="s">
        <v>122</v>
      </c>
      <c r="M145" s="607">
        <v>0.64</v>
      </c>
      <c r="N145" s="253" t="s">
        <v>252</v>
      </c>
      <c r="O145" s="265" t="s">
        <v>39</v>
      </c>
      <c r="P145" s="130">
        <f t="shared" si="6"/>
        <v>23.7</v>
      </c>
      <c r="Q145" s="288">
        <v>9.7</v>
      </c>
      <c r="R145" s="209">
        <v>14</v>
      </c>
      <c r="S145" s="185" t="s">
        <v>39</v>
      </c>
    </row>
    <row r="146" spans="1:19" ht="18" customHeight="1">
      <c r="A146" s="707"/>
      <c r="B146" s="710"/>
      <c r="C146" s="690"/>
      <c r="D146" s="472"/>
      <c r="E146" s="472"/>
      <c r="F146" s="788" t="s">
        <v>34</v>
      </c>
      <c r="G146" s="790" t="s">
        <v>35</v>
      </c>
      <c r="H146" s="801" t="s">
        <v>308</v>
      </c>
      <c r="I146" s="792" t="s">
        <v>309</v>
      </c>
      <c r="J146" s="810" t="s">
        <v>310</v>
      </c>
      <c r="K146" s="129" t="s">
        <v>237</v>
      </c>
      <c r="L146" s="798" t="s">
        <v>122</v>
      </c>
      <c r="M146" s="608">
        <v>4</v>
      </c>
      <c r="N146" s="786" t="s">
        <v>252</v>
      </c>
      <c r="O146" s="796" t="s">
        <v>276</v>
      </c>
      <c r="P146" s="130">
        <f t="shared" si="6"/>
        <v>56</v>
      </c>
      <c r="Q146" s="204">
        <v>23</v>
      </c>
      <c r="R146" s="209">
        <v>33</v>
      </c>
      <c r="S146" s="300">
        <v>0.55</v>
      </c>
    </row>
    <row r="147" spans="1:19" ht="18" customHeight="1">
      <c r="A147" s="707"/>
      <c r="B147" s="710"/>
      <c r="C147" s="690"/>
      <c r="D147" s="472"/>
      <c r="E147" s="472"/>
      <c r="F147" s="789"/>
      <c r="G147" s="791"/>
      <c r="H147" s="782"/>
      <c r="I147" s="793"/>
      <c r="J147" s="811"/>
      <c r="K147" s="129" t="s">
        <v>236</v>
      </c>
      <c r="L147" s="799"/>
      <c r="M147" s="608">
        <v>1.2</v>
      </c>
      <c r="N147" s="787"/>
      <c r="O147" s="797"/>
      <c r="P147" s="290">
        <f t="shared" si="6"/>
        <v>4.1</v>
      </c>
      <c r="Q147" s="288">
        <v>1.6</v>
      </c>
      <c r="R147" s="289">
        <v>2.5</v>
      </c>
      <c r="S147" s="185" t="s">
        <v>39</v>
      </c>
    </row>
    <row r="148" spans="1:19" ht="18" customHeight="1">
      <c r="A148" s="707"/>
      <c r="B148" s="710"/>
      <c r="C148" s="690"/>
      <c r="D148" s="472"/>
      <c r="E148" s="472"/>
      <c r="F148" s="788" t="s">
        <v>34</v>
      </c>
      <c r="G148" s="790" t="s">
        <v>35</v>
      </c>
      <c r="H148" s="790" t="s">
        <v>36</v>
      </c>
      <c r="I148" s="792" t="s">
        <v>311</v>
      </c>
      <c r="J148" s="810" t="s">
        <v>312</v>
      </c>
      <c r="K148" s="129" t="s">
        <v>234</v>
      </c>
      <c r="L148" s="798" t="s">
        <v>122</v>
      </c>
      <c r="M148" s="608">
        <v>1.4</v>
      </c>
      <c r="N148" s="786" t="s">
        <v>252</v>
      </c>
      <c r="O148" s="796" t="s">
        <v>276</v>
      </c>
      <c r="P148" s="130">
        <f t="shared" si="6"/>
        <v>9.3</v>
      </c>
      <c r="Q148" s="288">
        <v>3.8</v>
      </c>
      <c r="R148" s="289">
        <v>5.5</v>
      </c>
      <c r="S148" s="290">
        <v>2.3</v>
      </c>
    </row>
    <row r="149" spans="1:19" ht="18" customHeight="1">
      <c r="A149" s="707"/>
      <c r="B149" s="714"/>
      <c r="C149" s="714"/>
      <c r="D149" s="472"/>
      <c r="E149" s="472"/>
      <c r="F149" s="789"/>
      <c r="G149" s="791"/>
      <c r="H149" s="791"/>
      <c r="I149" s="793"/>
      <c r="J149" s="795"/>
      <c r="K149" s="2" t="s">
        <v>235</v>
      </c>
      <c r="L149" s="678"/>
      <c r="M149" s="48">
        <v>0.9</v>
      </c>
      <c r="N149" s="787"/>
      <c r="O149" s="797"/>
      <c r="P149" s="281">
        <f t="shared" si="6"/>
        <v>5.699999999999999</v>
      </c>
      <c r="Q149" s="282">
        <v>2.3</v>
      </c>
      <c r="R149" s="283">
        <v>3.4</v>
      </c>
      <c r="S149" s="17" t="s">
        <v>39</v>
      </c>
    </row>
    <row r="150" spans="1:19" ht="18" customHeight="1">
      <c r="A150" s="707"/>
      <c r="B150" s="714"/>
      <c r="C150" s="714"/>
      <c r="D150" s="472"/>
      <c r="E150" s="472"/>
      <c r="F150" s="182" t="s">
        <v>196</v>
      </c>
      <c r="G150" s="186" t="s">
        <v>197</v>
      </c>
      <c r="H150" s="86" t="s">
        <v>313</v>
      </c>
      <c r="I150" s="183" t="s">
        <v>314</v>
      </c>
      <c r="J150" s="87" t="s">
        <v>315</v>
      </c>
      <c r="K150" s="87" t="s">
        <v>314</v>
      </c>
      <c r="L150" s="105" t="s">
        <v>61</v>
      </c>
      <c r="M150" s="184">
        <v>1.6</v>
      </c>
      <c r="N150" s="250" t="s">
        <v>61</v>
      </c>
      <c r="O150" s="256" t="s">
        <v>39</v>
      </c>
      <c r="P150" s="88">
        <f t="shared" si="6"/>
        <v>13.9</v>
      </c>
      <c r="Q150" s="291">
        <v>5.4</v>
      </c>
      <c r="R150" s="292">
        <v>8.5</v>
      </c>
      <c r="S150" s="105" t="s">
        <v>39</v>
      </c>
    </row>
    <row r="151" spans="1:19" ht="18" customHeight="1">
      <c r="A151" s="707"/>
      <c r="B151" s="714"/>
      <c r="C151" s="714"/>
      <c r="D151" s="472"/>
      <c r="E151" s="472"/>
      <c r="F151" s="182" t="s">
        <v>238</v>
      </c>
      <c r="G151" s="86" t="s">
        <v>239</v>
      </c>
      <c r="H151" s="86" t="s">
        <v>316</v>
      </c>
      <c r="I151" s="183" t="s">
        <v>317</v>
      </c>
      <c r="J151" s="87" t="s">
        <v>318</v>
      </c>
      <c r="K151" s="87" t="s">
        <v>317</v>
      </c>
      <c r="L151" s="105" t="s">
        <v>319</v>
      </c>
      <c r="M151" s="184">
        <v>2.6</v>
      </c>
      <c r="N151" s="250" t="s">
        <v>319</v>
      </c>
      <c r="O151" s="256" t="s">
        <v>39</v>
      </c>
      <c r="P151" s="88">
        <f t="shared" si="6"/>
        <v>102</v>
      </c>
      <c r="Q151" s="202">
        <v>40</v>
      </c>
      <c r="R151" s="207">
        <v>62</v>
      </c>
      <c r="S151" s="105" t="s">
        <v>39</v>
      </c>
    </row>
    <row r="152" spans="1:19" ht="18" customHeight="1">
      <c r="A152" s="708"/>
      <c r="B152" s="715"/>
      <c r="C152" s="715"/>
      <c r="D152" s="473"/>
      <c r="E152" s="473"/>
      <c r="F152" s="99" t="s">
        <v>238</v>
      </c>
      <c r="G152" s="92" t="s">
        <v>239</v>
      </c>
      <c r="H152" s="92" t="s">
        <v>320</v>
      </c>
      <c r="I152" s="93" t="s">
        <v>320</v>
      </c>
      <c r="J152" s="94" t="s">
        <v>321</v>
      </c>
      <c r="K152" s="94" t="s">
        <v>322</v>
      </c>
      <c r="L152" s="95" t="s">
        <v>319</v>
      </c>
      <c r="M152" s="161">
        <v>2.6</v>
      </c>
      <c r="N152" s="247" t="s">
        <v>319</v>
      </c>
      <c r="O152" s="98" t="s">
        <v>39</v>
      </c>
      <c r="P152" s="97">
        <f t="shared" si="6"/>
        <v>12.7</v>
      </c>
      <c r="Q152" s="279">
        <v>5.1</v>
      </c>
      <c r="R152" s="280">
        <v>7.6</v>
      </c>
      <c r="S152" s="95" t="s">
        <v>39</v>
      </c>
    </row>
    <row r="153" spans="1:19" ht="18" customHeight="1">
      <c r="A153" s="7"/>
      <c r="B153" s="7"/>
      <c r="C153" s="8"/>
      <c r="D153" s="475"/>
      <c r="E153" s="475"/>
      <c r="F153" s="7"/>
      <c r="G153" s="7"/>
      <c r="H153" s="7"/>
      <c r="I153" s="7"/>
      <c r="J153" s="11"/>
      <c r="K153" s="11"/>
      <c r="L153" s="16"/>
      <c r="M153" s="9"/>
      <c r="N153" s="245"/>
      <c r="O153" s="10"/>
      <c r="P153" s="9"/>
      <c r="Q153" s="61"/>
      <c r="R153" s="61"/>
      <c r="S153" s="11"/>
    </row>
    <row r="154" spans="1:19" ht="18" customHeight="1">
      <c r="A154" s="646" t="s">
        <v>0</v>
      </c>
      <c r="B154" s="648"/>
      <c r="C154" s="665" t="s">
        <v>1</v>
      </c>
      <c r="D154" s="699" t="s">
        <v>418</v>
      </c>
      <c r="E154" s="699" t="s">
        <v>419</v>
      </c>
      <c r="F154" s="701" t="s">
        <v>2</v>
      </c>
      <c r="G154" s="703" t="s">
        <v>3</v>
      </c>
      <c r="H154" s="703" t="s">
        <v>4</v>
      </c>
      <c r="I154" s="703" t="s">
        <v>5</v>
      </c>
      <c r="J154" s="681" t="s">
        <v>6</v>
      </c>
      <c r="K154" s="681" t="s">
        <v>7</v>
      </c>
      <c r="L154" s="684" t="s">
        <v>8</v>
      </c>
      <c r="M154" s="686" t="s">
        <v>246</v>
      </c>
      <c r="N154" s="688" t="s">
        <v>107</v>
      </c>
      <c r="O154" s="689"/>
      <c r="P154" s="716" t="s">
        <v>247</v>
      </c>
      <c r="Q154" s="717"/>
      <c r="R154" s="718"/>
      <c r="S154" s="663" t="s">
        <v>248</v>
      </c>
    </row>
    <row r="155" spans="1:19" ht="18" customHeight="1">
      <c r="A155" s="712"/>
      <c r="B155" s="713"/>
      <c r="C155" s="666"/>
      <c r="D155" s="700"/>
      <c r="E155" s="700"/>
      <c r="F155" s="702"/>
      <c r="G155" s="704"/>
      <c r="H155" s="704"/>
      <c r="I155" s="704"/>
      <c r="J155" s="664"/>
      <c r="K155" s="664"/>
      <c r="L155" s="685"/>
      <c r="M155" s="687"/>
      <c r="N155" s="220" t="s">
        <v>254</v>
      </c>
      <c r="O155" s="219" t="s">
        <v>253</v>
      </c>
      <c r="P155" s="3" t="s">
        <v>57</v>
      </c>
      <c r="Q155" s="187" t="s">
        <v>58</v>
      </c>
      <c r="R155" s="13" t="s">
        <v>59</v>
      </c>
      <c r="S155" s="664"/>
    </row>
    <row r="156" spans="1:19" ht="18" customHeight="1">
      <c r="A156" s="804" t="s">
        <v>458</v>
      </c>
      <c r="B156" s="709" t="s">
        <v>459</v>
      </c>
      <c r="C156" s="665">
        <v>41088</v>
      </c>
      <c r="D156" s="471"/>
      <c r="E156" s="471"/>
      <c r="F156" s="33" t="s">
        <v>14</v>
      </c>
      <c r="G156" s="34" t="s">
        <v>29</v>
      </c>
      <c r="H156" s="34" t="s">
        <v>120</v>
      </c>
      <c r="I156" s="35" t="s">
        <v>120</v>
      </c>
      <c r="J156" s="19" t="s">
        <v>45</v>
      </c>
      <c r="K156" s="19" t="s">
        <v>281</v>
      </c>
      <c r="L156" s="56">
        <v>1</v>
      </c>
      <c r="M156" s="102">
        <v>2.4</v>
      </c>
      <c r="N156" s="226" t="s">
        <v>255</v>
      </c>
      <c r="O156" s="44" t="s">
        <v>260</v>
      </c>
      <c r="P156" s="56">
        <f aca="true" t="shared" si="7" ref="P156:P163">SUM(Q156:R156)</f>
        <v>42</v>
      </c>
      <c r="Q156" s="193">
        <v>16</v>
      </c>
      <c r="R156" s="200">
        <v>26</v>
      </c>
      <c r="S156" s="301">
        <v>0.041</v>
      </c>
    </row>
    <row r="157" spans="1:19" ht="18" customHeight="1">
      <c r="A157" s="805"/>
      <c r="B157" s="807"/>
      <c r="C157" s="714"/>
      <c r="D157" s="472"/>
      <c r="E157" s="472"/>
      <c r="F157" s="36" t="s">
        <v>14</v>
      </c>
      <c r="G157" s="37" t="s">
        <v>29</v>
      </c>
      <c r="H157" s="37" t="s">
        <v>220</v>
      </c>
      <c r="I157" s="38" t="s">
        <v>211</v>
      </c>
      <c r="J157" s="2" t="s">
        <v>40</v>
      </c>
      <c r="K157" s="2" t="s">
        <v>85</v>
      </c>
      <c r="L157" s="57">
        <v>3</v>
      </c>
      <c r="M157" s="101">
        <v>2.5</v>
      </c>
      <c r="N157" s="227" t="s">
        <v>255</v>
      </c>
      <c r="O157" s="45" t="s">
        <v>259</v>
      </c>
      <c r="P157" s="57">
        <f t="shared" si="7"/>
        <v>38</v>
      </c>
      <c r="Q157" s="191">
        <v>15</v>
      </c>
      <c r="R157" s="198">
        <v>23</v>
      </c>
      <c r="S157" s="17" t="s">
        <v>285</v>
      </c>
    </row>
    <row r="158" spans="1:19" ht="18" customHeight="1">
      <c r="A158" s="805"/>
      <c r="B158" s="807"/>
      <c r="C158" s="714"/>
      <c r="D158" s="472">
        <v>38.038266666666665</v>
      </c>
      <c r="E158" s="472">
        <v>140.9282</v>
      </c>
      <c r="F158" s="36" t="s">
        <v>14</v>
      </c>
      <c r="G158" s="37" t="s">
        <v>29</v>
      </c>
      <c r="H158" s="37" t="s">
        <v>220</v>
      </c>
      <c r="I158" s="38" t="s">
        <v>220</v>
      </c>
      <c r="J158" s="2" t="s">
        <v>41</v>
      </c>
      <c r="K158" s="2" t="s">
        <v>86</v>
      </c>
      <c r="L158" s="57">
        <v>3</v>
      </c>
      <c r="M158" s="101">
        <v>1.4</v>
      </c>
      <c r="N158" s="227" t="s">
        <v>255</v>
      </c>
      <c r="O158" s="45" t="s">
        <v>272</v>
      </c>
      <c r="P158" s="57">
        <f t="shared" si="7"/>
        <v>11.2</v>
      </c>
      <c r="Q158" s="282">
        <v>4.5</v>
      </c>
      <c r="R158" s="283">
        <v>6.7</v>
      </c>
      <c r="S158" s="17" t="s">
        <v>285</v>
      </c>
    </row>
    <row r="159" spans="1:19" ht="18" customHeight="1">
      <c r="A159" s="805"/>
      <c r="B159" s="807"/>
      <c r="C159" s="714"/>
      <c r="D159" s="472">
        <v>38.0455</v>
      </c>
      <c r="E159" s="472">
        <v>140.93998333333334</v>
      </c>
      <c r="F159" s="36" t="s">
        <v>14</v>
      </c>
      <c r="G159" s="37" t="s">
        <v>29</v>
      </c>
      <c r="H159" s="37" t="s">
        <v>220</v>
      </c>
      <c r="I159" s="38" t="s">
        <v>220</v>
      </c>
      <c r="J159" s="2" t="s">
        <v>42</v>
      </c>
      <c r="K159" s="2" t="s">
        <v>323</v>
      </c>
      <c r="L159" s="57">
        <v>3</v>
      </c>
      <c r="M159" s="101">
        <v>1.4</v>
      </c>
      <c r="N159" s="227" t="s">
        <v>255</v>
      </c>
      <c r="O159" s="45" t="s">
        <v>273</v>
      </c>
      <c r="P159" s="57">
        <f t="shared" si="7"/>
        <v>40</v>
      </c>
      <c r="Q159" s="191">
        <v>15</v>
      </c>
      <c r="R159" s="198">
        <v>25</v>
      </c>
      <c r="S159" s="17" t="s">
        <v>68</v>
      </c>
    </row>
    <row r="160" spans="1:19" ht="18" customHeight="1">
      <c r="A160" s="805"/>
      <c r="B160" s="807"/>
      <c r="C160" s="714"/>
      <c r="D160" s="472">
        <v>38.04606666666667</v>
      </c>
      <c r="E160" s="472">
        <v>140.95203333333333</v>
      </c>
      <c r="F160" s="36" t="s">
        <v>14</v>
      </c>
      <c r="G160" s="37" t="s">
        <v>29</v>
      </c>
      <c r="H160" s="37" t="s">
        <v>281</v>
      </c>
      <c r="I160" s="38" t="s">
        <v>324</v>
      </c>
      <c r="J160" s="2" t="s">
        <v>325</v>
      </c>
      <c r="K160" s="2" t="s">
        <v>326</v>
      </c>
      <c r="L160" s="57">
        <v>7</v>
      </c>
      <c r="M160" s="101">
        <v>2.3</v>
      </c>
      <c r="N160" s="227" t="s">
        <v>255</v>
      </c>
      <c r="O160" s="45" t="s">
        <v>271</v>
      </c>
      <c r="P160" s="57">
        <f t="shared" si="7"/>
        <v>31</v>
      </c>
      <c r="Q160" s="191">
        <v>12</v>
      </c>
      <c r="R160" s="198">
        <v>19</v>
      </c>
      <c r="S160" s="17" t="s">
        <v>285</v>
      </c>
    </row>
    <row r="161" spans="1:19" ht="18" customHeight="1">
      <c r="A161" s="805"/>
      <c r="B161" s="807"/>
      <c r="C161" s="714"/>
      <c r="D161" s="472"/>
      <c r="E161" s="472"/>
      <c r="F161" s="177" t="s">
        <v>285</v>
      </c>
      <c r="G161" s="178" t="s">
        <v>285</v>
      </c>
      <c r="H161" s="178" t="s">
        <v>285</v>
      </c>
      <c r="I161" s="179" t="s">
        <v>285</v>
      </c>
      <c r="J161" s="156" t="s">
        <v>285</v>
      </c>
      <c r="K161" s="2" t="s">
        <v>243</v>
      </c>
      <c r="L161" s="17" t="s">
        <v>287</v>
      </c>
      <c r="M161" s="619">
        <v>0.11</v>
      </c>
      <c r="N161" s="232" t="s">
        <v>287</v>
      </c>
      <c r="O161" s="14" t="s">
        <v>287</v>
      </c>
      <c r="P161" s="57">
        <f t="shared" si="7"/>
        <v>16.1</v>
      </c>
      <c r="Q161" s="282">
        <v>6.6</v>
      </c>
      <c r="R161" s="283">
        <v>9.5</v>
      </c>
      <c r="S161" s="17" t="s">
        <v>39</v>
      </c>
    </row>
    <row r="162" spans="1:19" ht="18" customHeight="1">
      <c r="A162" s="805"/>
      <c r="B162" s="807"/>
      <c r="C162" s="714"/>
      <c r="D162" s="472"/>
      <c r="E162" s="472"/>
      <c r="F162" s="126" t="s">
        <v>10</v>
      </c>
      <c r="G162" s="127" t="s">
        <v>240</v>
      </c>
      <c r="H162" s="127" t="s">
        <v>241</v>
      </c>
      <c r="I162" s="38" t="s">
        <v>327</v>
      </c>
      <c r="J162" s="2" t="s">
        <v>328</v>
      </c>
      <c r="K162" s="2" t="s">
        <v>329</v>
      </c>
      <c r="L162" s="57">
        <v>8</v>
      </c>
      <c r="M162" s="101">
        <v>2.8</v>
      </c>
      <c r="N162" s="227" t="s">
        <v>252</v>
      </c>
      <c r="O162" s="14" t="s">
        <v>276</v>
      </c>
      <c r="P162" s="57">
        <f t="shared" si="7"/>
        <v>21.4</v>
      </c>
      <c r="Q162" s="282">
        <v>8.4</v>
      </c>
      <c r="R162" s="198">
        <v>13</v>
      </c>
      <c r="S162" s="294">
        <v>0.18</v>
      </c>
    </row>
    <row r="163" spans="1:19" ht="18" customHeight="1">
      <c r="A163" s="806"/>
      <c r="B163" s="808"/>
      <c r="C163" s="715"/>
      <c r="D163" s="473"/>
      <c r="E163" s="473"/>
      <c r="F163" s="39" t="s">
        <v>10</v>
      </c>
      <c r="G163" s="40" t="s">
        <v>240</v>
      </c>
      <c r="H163" s="40" t="s">
        <v>241</v>
      </c>
      <c r="I163" s="41" t="s">
        <v>242</v>
      </c>
      <c r="J163" s="20" t="s">
        <v>330</v>
      </c>
      <c r="K163" s="20" t="s">
        <v>331</v>
      </c>
      <c r="L163" s="58">
        <v>9</v>
      </c>
      <c r="M163" s="104">
        <v>1.8</v>
      </c>
      <c r="N163" s="228" t="s">
        <v>252</v>
      </c>
      <c r="O163" s="262" t="s">
        <v>276</v>
      </c>
      <c r="P163" s="286">
        <f t="shared" si="7"/>
        <v>8.4</v>
      </c>
      <c r="Q163" s="284">
        <v>3.4</v>
      </c>
      <c r="R163" s="285">
        <v>5</v>
      </c>
      <c r="S163" s="18" t="s">
        <v>39</v>
      </c>
    </row>
    <row r="164" spans="1:19" ht="18" customHeight="1">
      <c r="A164" s="7"/>
      <c r="B164" s="7"/>
      <c r="C164" s="8"/>
      <c r="D164" s="8"/>
      <c r="E164" s="8"/>
      <c r="F164" s="7"/>
      <c r="G164" s="7"/>
      <c r="H164" s="7"/>
      <c r="I164" s="7"/>
      <c r="J164" s="11"/>
      <c r="K164" s="11"/>
      <c r="L164" s="16"/>
      <c r="M164" s="9"/>
      <c r="N164" s="245"/>
      <c r="O164" s="10"/>
      <c r="P164" s="9"/>
      <c r="Q164" s="61"/>
      <c r="R164" s="61"/>
      <c r="S164" s="11"/>
    </row>
  </sheetData>
  <sheetProtection/>
  <mergeCells count="247">
    <mergeCell ref="D154:D155"/>
    <mergeCell ref="E154:E155"/>
    <mergeCell ref="D100:D101"/>
    <mergeCell ref="E100:E101"/>
    <mergeCell ref="D117:D118"/>
    <mergeCell ref="E117:E118"/>
    <mergeCell ref="D135:D136"/>
    <mergeCell ref="E135:E136"/>
    <mergeCell ref="F146:F147"/>
    <mergeCell ref="G146:G147"/>
    <mergeCell ref="J148:J149"/>
    <mergeCell ref="J146:J147"/>
    <mergeCell ref="I148:I149"/>
    <mergeCell ref="D70:D71"/>
    <mergeCell ref="E70:E71"/>
    <mergeCell ref="D86:D87"/>
    <mergeCell ref="E86:E87"/>
    <mergeCell ref="D72:D80"/>
    <mergeCell ref="A156:A163"/>
    <mergeCell ref="B156:B163"/>
    <mergeCell ref="C156:C163"/>
    <mergeCell ref="C34:C35"/>
    <mergeCell ref="C135:C136"/>
    <mergeCell ref="A117:B118"/>
    <mergeCell ref="C117:C118"/>
    <mergeCell ref="A102:A115"/>
    <mergeCell ref="B102:B108"/>
    <mergeCell ref="B109:B115"/>
    <mergeCell ref="S154:S155"/>
    <mergeCell ref="A154:B155"/>
    <mergeCell ref="C154:C155"/>
    <mergeCell ref="F154:F155"/>
    <mergeCell ref="G154:G155"/>
    <mergeCell ref="L154:L155"/>
    <mergeCell ref="M154:M155"/>
    <mergeCell ref="H154:H155"/>
    <mergeCell ref="I154:I155"/>
    <mergeCell ref="N154:O154"/>
    <mergeCell ref="H135:H136"/>
    <mergeCell ref="I129:I130"/>
    <mergeCell ref="K154:K155"/>
    <mergeCell ref="H146:H147"/>
    <mergeCell ref="J129:J130"/>
    <mergeCell ref="H129:H130"/>
    <mergeCell ref="J154:J155"/>
    <mergeCell ref="N148:N149"/>
    <mergeCell ref="L129:L130"/>
    <mergeCell ref="O148:O149"/>
    <mergeCell ref="O146:O147"/>
    <mergeCell ref="N129:N130"/>
    <mergeCell ref="O129:O130"/>
    <mergeCell ref="L148:L149"/>
    <mergeCell ref="L146:L147"/>
    <mergeCell ref="G135:G136"/>
    <mergeCell ref="P154:R154"/>
    <mergeCell ref="N146:N147"/>
    <mergeCell ref="A137:A152"/>
    <mergeCell ref="B137:B152"/>
    <mergeCell ref="C137:C152"/>
    <mergeCell ref="F148:F149"/>
    <mergeCell ref="G148:G149"/>
    <mergeCell ref="H148:H149"/>
    <mergeCell ref="I146:I147"/>
    <mergeCell ref="S135:S136"/>
    <mergeCell ref="N135:O135"/>
    <mergeCell ref="I135:I136"/>
    <mergeCell ref="J135:J136"/>
    <mergeCell ref="L135:L136"/>
    <mergeCell ref="M135:M136"/>
    <mergeCell ref="K135:K136"/>
    <mergeCell ref="P135:R135"/>
    <mergeCell ref="A135:B136"/>
    <mergeCell ref="A119:A133"/>
    <mergeCell ref="C119:C133"/>
    <mergeCell ref="B129:B133"/>
    <mergeCell ref="B119:B128"/>
    <mergeCell ref="F135:F136"/>
    <mergeCell ref="S117:S118"/>
    <mergeCell ref="H117:H118"/>
    <mergeCell ref="I117:I118"/>
    <mergeCell ref="J117:J118"/>
    <mergeCell ref="K117:K118"/>
    <mergeCell ref="P117:R117"/>
    <mergeCell ref="L117:L118"/>
    <mergeCell ref="M117:M118"/>
    <mergeCell ref="N117:O117"/>
    <mergeCell ref="F117:F118"/>
    <mergeCell ref="E109:E115"/>
    <mergeCell ref="D109:D115"/>
    <mergeCell ref="G129:G130"/>
    <mergeCell ref="G117:G118"/>
    <mergeCell ref="F129:F130"/>
    <mergeCell ref="C102:C108"/>
    <mergeCell ref="C109:C114"/>
    <mergeCell ref="S50:S63"/>
    <mergeCell ref="L50:L63"/>
    <mergeCell ref="M50:M63"/>
    <mergeCell ref="O50:O63"/>
    <mergeCell ref="Q50:Q63"/>
    <mergeCell ref="P50:P63"/>
    <mergeCell ref="N50:N63"/>
    <mergeCell ref="R50:R63"/>
    <mergeCell ref="A4:A35"/>
    <mergeCell ref="S70:S71"/>
    <mergeCell ref="L2:L3"/>
    <mergeCell ref="M2:M3"/>
    <mergeCell ref="H2:H3"/>
    <mergeCell ref="I2:I3"/>
    <mergeCell ref="J2:J3"/>
    <mergeCell ref="K2:K3"/>
    <mergeCell ref="C2:C3"/>
    <mergeCell ref="F2:F3"/>
    <mergeCell ref="G2:G3"/>
    <mergeCell ref="P2:R2"/>
    <mergeCell ref="N2:O2"/>
    <mergeCell ref="A2:B3"/>
    <mergeCell ref="B4:B17"/>
    <mergeCell ref="C4:C17"/>
    <mergeCell ref="C18:C22"/>
    <mergeCell ref="C23:C27"/>
    <mergeCell ref="B23:B27"/>
    <mergeCell ref="B18:B22"/>
    <mergeCell ref="D4:D17"/>
    <mergeCell ref="D28:D35"/>
    <mergeCell ref="S13:S16"/>
    <mergeCell ref="L5:L7"/>
    <mergeCell ref="M5:M7"/>
    <mergeCell ref="P5:P7"/>
    <mergeCell ref="Q5:Q7"/>
    <mergeCell ref="R5:R7"/>
    <mergeCell ref="S5:S7"/>
    <mergeCell ref="O5:O7"/>
    <mergeCell ref="C37:C38"/>
    <mergeCell ref="F37:F38"/>
    <mergeCell ref="G37:G38"/>
    <mergeCell ref="D37:D38"/>
    <mergeCell ref="E37:E38"/>
    <mergeCell ref="B28:B35"/>
    <mergeCell ref="R13:R16"/>
    <mergeCell ref="P13:P16"/>
    <mergeCell ref="Q13:Q16"/>
    <mergeCell ref="N13:N15"/>
    <mergeCell ref="O13:O16"/>
    <mergeCell ref="A39:A43"/>
    <mergeCell ref="B39:B43"/>
    <mergeCell ref="C39:C43"/>
    <mergeCell ref="L37:L38"/>
    <mergeCell ref="A37:B38"/>
    <mergeCell ref="N37:O37"/>
    <mergeCell ref="I45:I46"/>
    <mergeCell ref="P45:R45"/>
    <mergeCell ref="I37:I38"/>
    <mergeCell ref="M37:M38"/>
    <mergeCell ref="P37:R37"/>
    <mergeCell ref="J37:J38"/>
    <mergeCell ref="K37:K38"/>
    <mergeCell ref="S72:S78"/>
    <mergeCell ref="A70:B71"/>
    <mergeCell ref="C70:C71"/>
    <mergeCell ref="F70:F71"/>
    <mergeCell ref="G70:G71"/>
    <mergeCell ref="L70:L71"/>
    <mergeCell ref="M70:M71"/>
    <mergeCell ref="H70:H71"/>
    <mergeCell ref="M72:M78"/>
    <mergeCell ref="O72:O78"/>
    <mergeCell ref="I70:I71"/>
    <mergeCell ref="P70:R70"/>
    <mergeCell ref="Q72:Q78"/>
    <mergeCell ref="R72:R78"/>
    <mergeCell ref="N70:O70"/>
    <mergeCell ref="N72:N78"/>
    <mergeCell ref="P72:P78"/>
    <mergeCell ref="L72:L78"/>
    <mergeCell ref="J70:J71"/>
    <mergeCell ref="K70:K71"/>
    <mergeCell ref="C89:C98"/>
    <mergeCell ref="L86:L87"/>
    <mergeCell ref="J86:J87"/>
    <mergeCell ref="K86:K87"/>
    <mergeCell ref="C86:C87"/>
    <mergeCell ref="F86:F87"/>
    <mergeCell ref="G86:G87"/>
    <mergeCell ref="P86:R86"/>
    <mergeCell ref="S86:S87"/>
    <mergeCell ref="H86:H87"/>
    <mergeCell ref="I86:I87"/>
    <mergeCell ref="N86:O86"/>
    <mergeCell ref="M86:M87"/>
    <mergeCell ref="S100:S101"/>
    <mergeCell ref="H100:H101"/>
    <mergeCell ref="I100:I101"/>
    <mergeCell ref="J100:J101"/>
    <mergeCell ref="K100:K101"/>
    <mergeCell ref="N100:O100"/>
    <mergeCell ref="L100:L101"/>
    <mergeCell ref="M100:M101"/>
    <mergeCell ref="P100:R100"/>
    <mergeCell ref="A47:A68"/>
    <mergeCell ref="A45:B46"/>
    <mergeCell ref="C45:C46"/>
    <mergeCell ref="C47:C65"/>
    <mergeCell ref="B66:B68"/>
    <mergeCell ref="B47:B65"/>
    <mergeCell ref="A72:A84"/>
    <mergeCell ref="B72:B80"/>
    <mergeCell ref="B81:B84"/>
    <mergeCell ref="A100:B101"/>
    <mergeCell ref="A88:A98"/>
    <mergeCell ref="B88:B98"/>
    <mergeCell ref="A86:B87"/>
    <mergeCell ref="C100:C101"/>
    <mergeCell ref="F100:F101"/>
    <mergeCell ref="G100:G101"/>
    <mergeCell ref="H37:H38"/>
    <mergeCell ref="C81:C82"/>
    <mergeCell ref="C83:C84"/>
    <mergeCell ref="F45:F46"/>
    <mergeCell ref="G45:G46"/>
    <mergeCell ref="H45:H46"/>
    <mergeCell ref="E72:E80"/>
    <mergeCell ref="C72:C80"/>
    <mergeCell ref="C66:C67"/>
    <mergeCell ref="E23:E27"/>
    <mergeCell ref="D23:D27"/>
    <mergeCell ref="E28:E35"/>
    <mergeCell ref="C28:C30"/>
    <mergeCell ref="E47:E65"/>
    <mergeCell ref="D47:D65"/>
    <mergeCell ref="D45:D46"/>
    <mergeCell ref="E45:E46"/>
    <mergeCell ref="S45:S46"/>
    <mergeCell ref="J45:J46"/>
    <mergeCell ref="K45:K46"/>
    <mergeCell ref="L45:L46"/>
    <mergeCell ref="M45:M46"/>
    <mergeCell ref="N45:O45"/>
    <mergeCell ref="S37:S38"/>
    <mergeCell ref="E2:E3"/>
    <mergeCell ref="D2:D3"/>
    <mergeCell ref="E18:E22"/>
    <mergeCell ref="D18:D22"/>
    <mergeCell ref="E4:E17"/>
    <mergeCell ref="S2:S3"/>
    <mergeCell ref="L13:L16"/>
    <mergeCell ref="M13:M16"/>
    <mergeCell ref="N5:N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  <headerFooter alignWithMargins="0">
    <oddHeader>&amp;C&amp;12「水環境中の放射性物質影響調査業務」　水生生物の放射性核種分析結果一覧（H24春季調査）</oddHeader>
    <oddFooter>&amp;L※本調査業務では、採取した水生生物は基本的には複数個体を分析試料とし、その全量を分析試料とした。
※ただし、特記事項で胃内容物について記載のある種については、胃内容物を除いたうえで、その全量を分析試料とした。</oddFooter>
  </headerFooter>
  <rowBreaks count="3" manualBreakCount="3">
    <brk id="36" max="18" man="1"/>
    <brk id="69" max="18" man="1"/>
    <brk id="116" max="18" man="1"/>
  </rowBreaks>
  <colBreaks count="1" manualBreakCount="1">
    <brk id="3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KANSOテクノス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zmatumur</dc:creator>
  <cp:keywords/>
  <dc:description/>
  <cp:lastModifiedBy>塚田 啓視</cp:lastModifiedBy>
  <cp:lastPrinted>2014-08-19T11:33:45Z</cp:lastPrinted>
  <dcterms:created xsi:type="dcterms:W3CDTF">2012-07-04T00:59:13Z</dcterms:created>
  <dcterms:modified xsi:type="dcterms:W3CDTF">2014-08-19T11:34:28Z</dcterms:modified>
  <cp:category/>
  <cp:version/>
  <cp:contentType/>
  <cp:contentStatus/>
</cp:coreProperties>
</file>