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5895" tabRatio="774"/>
  </bookViews>
  <sheets>
    <sheet name="004" sheetId="13" r:id="rId1"/>
  </sheets>
  <definedNames>
    <definedName name="_xlnm._FilterDatabase" localSheetId="0" hidden="1">'004'!$A$1:$Y$119</definedName>
    <definedName name="_xlnm.Print_Area" localSheetId="0">'004'!$A$1:$X$128</definedName>
    <definedName name="_xlnm.Print_Titles" localSheetId="0">'004'!$1:$7</definedName>
  </definedNames>
  <calcPr calcId="162913"/>
</workbook>
</file>

<file path=xl/calcChain.xml><?xml version="1.0" encoding="utf-8"?>
<calcChain xmlns="http://schemas.openxmlformats.org/spreadsheetml/2006/main">
  <c r="H62" i="13" l="1"/>
  <c r="H116" i="13"/>
  <c r="H114" i="13"/>
  <c r="H112" i="13"/>
  <c r="G112" i="13"/>
  <c r="H110" i="13"/>
  <c r="G110" i="13"/>
  <c r="H108" i="13"/>
  <c r="H106" i="13"/>
  <c r="H104" i="13"/>
  <c r="M102" i="13"/>
  <c r="H102" i="13"/>
  <c r="G102" i="13"/>
  <c r="H100" i="13"/>
  <c r="G100" i="13"/>
  <c r="H98" i="13"/>
  <c r="H96" i="13"/>
  <c r="H94" i="13"/>
  <c r="H92" i="13"/>
  <c r="H90" i="13"/>
  <c r="H88" i="13"/>
  <c r="H86" i="13"/>
  <c r="H84" i="13"/>
  <c r="H82" i="13"/>
  <c r="H80" i="13"/>
  <c r="H78" i="13"/>
  <c r="H76" i="13"/>
  <c r="H74" i="13"/>
  <c r="H72" i="13"/>
  <c r="H70" i="13"/>
  <c r="H68" i="13"/>
  <c r="H66" i="13"/>
  <c r="H64" i="13"/>
  <c r="H60" i="13"/>
  <c r="H56" i="13"/>
  <c r="H54" i="13"/>
  <c r="H52" i="13"/>
  <c r="H50" i="13"/>
  <c r="H48" i="13"/>
  <c r="H46" i="13"/>
  <c r="H44" i="13"/>
  <c r="H42" i="13"/>
  <c r="H40" i="13"/>
  <c r="H38" i="13"/>
  <c r="H36" i="13"/>
  <c r="H34" i="13"/>
  <c r="H32" i="13"/>
  <c r="H30" i="13"/>
  <c r="H28" i="13"/>
  <c r="H26" i="13"/>
  <c r="H24" i="13"/>
  <c r="G24" i="13"/>
  <c r="H22" i="13"/>
  <c r="H20" i="13"/>
  <c r="H18" i="13"/>
  <c r="G18" i="13"/>
  <c r="H16" i="13"/>
  <c r="H14" i="13"/>
  <c r="H12" i="13"/>
  <c r="G12" i="13"/>
  <c r="H10" i="13"/>
  <c r="X119" i="13" l="1"/>
  <c r="W119" i="13"/>
  <c r="V119" i="13"/>
  <c r="T119" i="13"/>
  <c r="S119" i="13"/>
  <c r="R119" i="13"/>
  <c r="Q119" i="13"/>
  <c r="X118" i="13"/>
  <c r="W118" i="13"/>
  <c r="V118" i="13"/>
  <c r="U118" i="13"/>
  <c r="T118" i="13"/>
  <c r="S118" i="13"/>
  <c r="R118" i="13"/>
  <c r="Q118" i="13"/>
  <c r="P118" i="13"/>
  <c r="N118" i="13"/>
  <c r="K118" i="13"/>
  <c r="J118" i="13"/>
  <c r="I118" i="13"/>
  <c r="F118" i="13"/>
  <c r="E118" i="13"/>
  <c r="U117" i="13"/>
  <c r="O116" i="13"/>
  <c r="L116" i="13"/>
  <c r="U115" i="13"/>
  <c r="O114" i="13"/>
  <c r="L114" i="13"/>
  <c r="U113" i="13"/>
  <c r="L112" i="13"/>
  <c r="O112" i="13"/>
  <c r="U111" i="13"/>
  <c r="L110" i="13"/>
  <c r="O110" i="13"/>
  <c r="M108" i="13"/>
  <c r="U109" i="13" s="1"/>
  <c r="L108" i="13"/>
  <c r="U107" i="13"/>
  <c r="O106" i="13"/>
  <c r="L106" i="13"/>
  <c r="U105" i="13"/>
  <c r="O104" i="13"/>
  <c r="L104" i="13"/>
  <c r="U103" i="13"/>
  <c r="L102" i="13"/>
  <c r="U101" i="13"/>
  <c r="L100" i="13"/>
  <c r="O100" i="13"/>
  <c r="U99" i="13"/>
  <c r="O98" i="13"/>
  <c r="L98" i="13"/>
  <c r="U97" i="13"/>
  <c r="O96" i="13"/>
  <c r="L96" i="13"/>
  <c r="U95" i="13"/>
  <c r="O94" i="13"/>
  <c r="L94" i="13"/>
  <c r="U93" i="13"/>
  <c r="O92" i="13"/>
  <c r="L92" i="13"/>
  <c r="U91" i="13"/>
  <c r="O90" i="13"/>
  <c r="L90" i="13"/>
  <c r="U89" i="13"/>
  <c r="O88" i="13"/>
  <c r="L88" i="13"/>
  <c r="U87" i="13"/>
  <c r="O86" i="13"/>
  <c r="L86" i="13"/>
  <c r="U85" i="13"/>
  <c r="O84" i="13"/>
  <c r="L84" i="13"/>
  <c r="U83" i="13"/>
  <c r="O82" i="13"/>
  <c r="L82" i="13"/>
  <c r="U81" i="13"/>
  <c r="O80" i="13"/>
  <c r="L80" i="13"/>
  <c r="U79" i="13"/>
  <c r="O78" i="13"/>
  <c r="L78" i="13"/>
  <c r="U77" i="13"/>
  <c r="O76" i="13"/>
  <c r="L76" i="13"/>
  <c r="U75" i="13"/>
  <c r="O74" i="13"/>
  <c r="L74" i="13"/>
  <c r="U73" i="13"/>
  <c r="O72" i="13"/>
  <c r="L72" i="13"/>
  <c r="O70" i="13"/>
  <c r="L70" i="13"/>
  <c r="O68" i="13"/>
  <c r="L68" i="13"/>
  <c r="O66" i="13"/>
  <c r="L66" i="13"/>
  <c r="U65" i="13"/>
  <c r="O64" i="13"/>
  <c r="L64" i="13"/>
  <c r="U63" i="13"/>
  <c r="O62" i="13"/>
  <c r="L62" i="13"/>
  <c r="U61" i="13"/>
  <c r="O60" i="13"/>
  <c r="L60" i="13"/>
  <c r="O58" i="13"/>
  <c r="L58" i="13"/>
  <c r="U57" i="13"/>
  <c r="O56" i="13"/>
  <c r="L56" i="13"/>
  <c r="U55" i="13"/>
  <c r="O54" i="13"/>
  <c r="L54" i="13"/>
  <c r="L52" i="13"/>
  <c r="O52" i="13"/>
  <c r="U51" i="13"/>
  <c r="O50" i="13"/>
  <c r="L50" i="13"/>
  <c r="O48" i="13"/>
  <c r="L48" i="13"/>
  <c r="U47" i="13"/>
  <c r="O46" i="13"/>
  <c r="L46" i="13"/>
  <c r="U45" i="13"/>
  <c r="O44" i="13"/>
  <c r="L44" i="13"/>
  <c r="O42" i="13"/>
  <c r="L42" i="13"/>
  <c r="U41" i="13"/>
  <c r="O40" i="13"/>
  <c r="L40" i="13"/>
  <c r="U39" i="13"/>
  <c r="O38" i="13"/>
  <c r="L38" i="13"/>
  <c r="O36" i="13"/>
  <c r="L36" i="13"/>
  <c r="O34" i="13"/>
  <c r="L34" i="13"/>
  <c r="O32" i="13"/>
  <c r="L32" i="13"/>
  <c r="O30" i="13"/>
  <c r="L30" i="13"/>
  <c r="O28" i="13"/>
  <c r="L28" i="13"/>
  <c r="U27" i="13"/>
  <c r="O26" i="13"/>
  <c r="L26" i="13"/>
  <c r="L24" i="13"/>
  <c r="O24" i="13"/>
  <c r="U23" i="13"/>
  <c r="O22" i="13"/>
  <c r="L22" i="13"/>
  <c r="L20" i="13"/>
  <c r="L18" i="13"/>
  <c r="O18" i="13"/>
  <c r="O16" i="13"/>
  <c r="L16" i="13"/>
  <c r="O14" i="13"/>
  <c r="L14" i="13"/>
  <c r="L12" i="13"/>
  <c r="O10" i="13"/>
  <c r="L10" i="13"/>
  <c r="O8" i="13"/>
  <c r="H8" i="13"/>
  <c r="L8" i="13" s="1"/>
  <c r="O102" i="13" l="1"/>
  <c r="O20" i="13"/>
  <c r="O108" i="13"/>
  <c r="L118" i="13"/>
  <c r="H118" i="13"/>
  <c r="G118" i="13"/>
  <c r="O12" i="13"/>
  <c r="M118" i="13"/>
  <c r="U31" i="13"/>
  <c r="U119" i="13" s="1"/>
  <c r="O118" i="13" l="1"/>
  <c r="O131" i="13"/>
</calcChain>
</file>

<file path=xl/sharedStrings.xml><?xml version="1.0" encoding="utf-8"?>
<sst xmlns="http://schemas.openxmlformats.org/spreadsheetml/2006/main" count="344" uniqueCount="207">
  <si>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</si>
  <si>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</si>
  <si>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</si>
  <si>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</si>
  <si>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</si>
  <si>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</si>
  <si>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</si>
  <si>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</si>
  <si>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</si>
  <si>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</si>
  <si>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</si>
  <si>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</si>
  <si>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</si>
  <si>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</si>
  <si>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</si>
  <si>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</si>
  <si>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</si>
  <si>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</si>
  <si>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</si>
  <si>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</si>
  <si>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</si>
  <si>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</si>
  <si>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</si>
  <si>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</si>
  <si>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</si>
  <si>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</si>
  <si>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</si>
  <si>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</si>
  <si>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</si>
  <si>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</si>
  <si>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</si>
  <si>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</si>
  <si>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</si>
  <si>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</si>
  <si>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</si>
  <si>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</si>
  <si>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</si>
  <si>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</si>
  <si>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</si>
  <si>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</si>
  <si>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</si>
  <si>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</si>
  <si>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</si>
  <si>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岩手県</t>
    <rPh sb="0" eb="3">
      <t>イワテケン</t>
    </rPh>
    <phoneticPr fontId="1"/>
  </si>
  <si>
    <t>宮城県</t>
    <rPh sb="0" eb="3">
      <t>ミヤギケン</t>
    </rPh>
    <phoneticPr fontId="1"/>
  </si>
  <si>
    <t>福島県</t>
    <rPh sb="0" eb="3">
      <t>フクシマケン</t>
    </rPh>
    <phoneticPr fontId="1"/>
  </si>
  <si>
    <t>国費相当額</t>
    <phoneticPr fontId="1"/>
  </si>
  <si>
    <t>北海道</t>
    <rPh sb="0" eb="3">
      <t>ホッカイドウ</t>
    </rPh>
    <phoneticPr fontId="1"/>
  </si>
  <si>
    <t>栃木県</t>
    <rPh sb="0" eb="3">
      <t>トチギケン</t>
    </rPh>
    <phoneticPr fontId="1"/>
  </si>
  <si>
    <t>神奈川県</t>
    <rPh sb="0" eb="4">
      <t>カナガワケン</t>
    </rPh>
    <phoneticPr fontId="1"/>
  </si>
  <si>
    <t>富山県</t>
    <rPh sb="0" eb="3">
      <t>トヤマケン</t>
    </rPh>
    <phoneticPr fontId="1"/>
  </si>
  <si>
    <t>長野県</t>
    <rPh sb="0" eb="3">
      <t>ナガノケン</t>
    </rPh>
    <phoneticPr fontId="1"/>
  </si>
  <si>
    <t>滋賀県</t>
    <rPh sb="0" eb="3">
      <t>シガケン</t>
    </rPh>
    <phoneticPr fontId="1"/>
  </si>
  <si>
    <t>兵庫県</t>
    <rPh sb="0" eb="3">
      <t>ヒョウゴケン</t>
    </rPh>
    <phoneticPr fontId="1"/>
  </si>
  <si>
    <t>環境保全基金</t>
    <rPh sb="0" eb="2">
      <t>カンキョウ</t>
    </rPh>
    <rPh sb="2" eb="4">
      <t>ホゼン</t>
    </rPh>
    <rPh sb="4" eb="6">
      <t>キキン</t>
    </rPh>
    <phoneticPr fontId="1"/>
  </si>
  <si>
    <t>和歌山県</t>
    <rPh sb="0" eb="4">
      <t>ワカヤマケン</t>
    </rPh>
    <phoneticPr fontId="1"/>
  </si>
  <si>
    <t>島根県</t>
    <rPh sb="0" eb="3">
      <t>シマネケン</t>
    </rPh>
    <phoneticPr fontId="1"/>
  </si>
  <si>
    <t>しまね環境基金</t>
    <rPh sb="3" eb="5">
      <t>カンキョウ</t>
    </rPh>
    <rPh sb="5" eb="7">
      <t>キキン</t>
    </rPh>
    <phoneticPr fontId="1"/>
  </si>
  <si>
    <t>徳島県</t>
    <rPh sb="0" eb="3">
      <t>トクシマケン</t>
    </rPh>
    <phoneticPr fontId="1"/>
  </si>
  <si>
    <t>熊本県</t>
    <rPh sb="0" eb="3">
      <t>クマモトケン</t>
    </rPh>
    <phoneticPr fontId="1"/>
  </si>
  <si>
    <t>広島県環境保全基金</t>
    <rPh sb="3" eb="5">
      <t>カンキョウ</t>
    </rPh>
    <rPh sb="5" eb="7">
      <t>ホゼン</t>
    </rPh>
    <rPh sb="7" eb="9">
      <t>キキン</t>
    </rPh>
    <phoneticPr fontId="1"/>
  </si>
  <si>
    <t>うち</t>
    <phoneticPr fontId="1"/>
  </si>
  <si>
    <t>北海道環境保全基金</t>
    <rPh sb="0" eb="3">
      <t>ホッカイドウ</t>
    </rPh>
    <rPh sb="3" eb="5">
      <t>カンキョウ</t>
    </rPh>
    <rPh sb="5" eb="7">
      <t>ホゼン</t>
    </rPh>
    <rPh sb="7" eb="9">
      <t>キキン</t>
    </rPh>
    <phoneticPr fontId="1"/>
  </si>
  <si>
    <t>北海道における環境保全の推進を図るために必要な事業に要する経費の財源に充てる</t>
    <rPh sb="0" eb="3">
      <t>ホッカイドウ</t>
    </rPh>
    <rPh sb="7" eb="9">
      <t>カンキョウ</t>
    </rPh>
    <rPh sb="9" eb="11">
      <t>ホゼン</t>
    </rPh>
    <rPh sb="12" eb="14">
      <t>スイシン</t>
    </rPh>
    <rPh sb="15" eb="16">
      <t>ハカ</t>
    </rPh>
    <rPh sb="20" eb="22">
      <t>ヒツヨウ</t>
    </rPh>
    <rPh sb="23" eb="25">
      <t>ジギョウ</t>
    </rPh>
    <rPh sb="26" eb="27">
      <t>ヨウ</t>
    </rPh>
    <rPh sb="29" eb="31">
      <t>ケイヒ</t>
    </rPh>
    <rPh sb="32" eb="34">
      <t>ザイゲン</t>
    </rPh>
    <rPh sb="35" eb="36">
      <t>ア</t>
    </rPh>
    <phoneticPr fontId="1"/>
  </si>
  <si>
    <t>青森県</t>
    <rPh sb="0" eb="2">
      <t>アオモリ</t>
    </rPh>
    <rPh sb="2" eb="3">
      <t>ケン</t>
    </rPh>
    <phoneticPr fontId="1"/>
  </si>
  <si>
    <t>青森県環境保全基金</t>
    <rPh sb="0" eb="3">
      <t>アオモリケン</t>
    </rPh>
    <rPh sb="3" eb="5">
      <t>カンキョウ</t>
    </rPh>
    <rPh sb="5" eb="7">
      <t>ホゼン</t>
    </rPh>
    <rPh sb="7" eb="9">
      <t>キキン</t>
    </rPh>
    <phoneticPr fontId="1"/>
  </si>
  <si>
    <t>県民等に対する環境保全に関する知識の普及、県民等が行う環境保全のための実践活動に対する支援等の環境保全活動を行うことにより、県における環境の保全を図る</t>
    <rPh sb="0" eb="2">
      <t>ケンミン</t>
    </rPh>
    <rPh sb="2" eb="3">
      <t>トウ</t>
    </rPh>
    <rPh sb="4" eb="5">
      <t>タイ</t>
    </rPh>
    <rPh sb="7" eb="9">
      <t>カンキョウ</t>
    </rPh>
    <rPh sb="9" eb="11">
      <t>ホゼン</t>
    </rPh>
    <rPh sb="12" eb="13">
      <t>カン</t>
    </rPh>
    <rPh sb="15" eb="17">
      <t>チシキ</t>
    </rPh>
    <rPh sb="18" eb="20">
      <t>フキュウ</t>
    </rPh>
    <rPh sb="21" eb="23">
      <t>ケンミン</t>
    </rPh>
    <rPh sb="23" eb="24">
      <t>トウ</t>
    </rPh>
    <rPh sb="25" eb="26">
      <t>オコナ</t>
    </rPh>
    <rPh sb="27" eb="29">
      <t>カンキョウ</t>
    </rPh>
    <rPh sb="29" eb="31">
      <t>ホゼン</t>
    </rPh>
    <rPh sb="35" eb="37">
      <t>ジッセン</t>
    </rPh>
    <rPh sb="37" eb="39">
      <t>カツドウ</t>
    </rPh>
    <rPh sb="40" eb="41">
      <t>タイ</t>
    </rPh>
    <rPh sb="43" eb="45">
      <t>シエン</t>
    </rPh>
    <rPh sb="45" eb="46">
      <t>トウ</t>
    </rPh>
    <rPh sb="47" eb="49">
      <t>カンキョウ</t>
    </rPh>
    <rPh sb="49" eb="51">
      <t>ホゼン</t>
    </rPh>
    <rPh sb="51" eb="53">
      <t>カツドウ</t>
    </rPh>
    <rPh sb="54" eb="55">
      <t>オコナ</t>
    </rPh>
    <rPh sb="62" eb="63">
      <t>ケン</t>
    </rPh>
    <rPh sb="67" eb="69">
      <t>カンキョウ</t>
    </rPh>
    <rPh sb="70" eb="72">
      <t>ホゼン</t>
    </rPh>
    <rPh sb="73" eb="74">
      <t>ハカ</t>
    </rPh>
    <phoneticPr fontId="1"/>
  </si>
  <si>
    <t>環境の保全を図るため、環境保全基金を設置する</t>
    <rPh sb="0" eb="2">
      <t>カンキョウ</t>
    </rPh>
    <rPh sb="3" eb="5">
      <t>ホゼン</t>
    </rPh>
    <rPh sb="6" eb="7">
      <t>ハカ</t>
    </rPh>
    <rPh sb="11" eb="13">
      <t>カンキョウ</t>
    </rPh>
    <rPh sb="13" eb="15">
      <t>ホゼン</t>
    </rPh>
    <rPh sb="15" eb="17">
      <t>キキン</t>
    </rPh>
    <rPh sb="18" eb="20">
      <t>セッチ</t>
    </rPh>
    <phoneticPr fontId="1"/>
  </si>
  <si>
    <t>地域環境保全基金</t>
    <rPh sb="0" eb="2">
      <t>チイキ</t>
    </rPh>
    <phoneticPr fontId="1"/>
  </si>
  <si>
    <t>地域の環境保全のための活動の推進</t>
    <rPh sb="0" eb="2">
      <t>チイキ</t>
    </rPh>
    <rPh sb="3" eb="5">
      <t>カンキョウ</t>
    </rPh>
    <rPh sb="5" eb="7">
      <t>ホゼン</t>
    </rPh>
    <rPh sb="11" eb="13">
      <t>カツドウ</t>
    </rPh>
    <rPh sb="14" eb="16">
      <t>スイシン</t>
    </rPh>
    <phoneticPr fontId="1"/>
  </si>
  <si>
    <t>秋田県</t>
    <rPh sb="0" eb="3">
      <t>アキタケン</t>
    </rPh>
    <phoneticPr fontId="1"/>
  </si>
  <si>
    <t>秋田県環境保全基金</t>
    <rPh sb="7" eb="9">
      <t>キキン</t>
    </rPh>
    <phoneticPr fontId="1"/>
  </si>
  <si>
    <t>環境の保全を図るため、地域住民等に対する地域の環境保全に関する知識の普及、地域の環境保全のための実践活動の支援等地域における環境保全活動に関する事業に充てる資金として設置する</t>
    <rPh sb="0" eb="2">
      <t>カンキョウ</t>
    </rPh>
    <rPh sb="3" eb="5">
      <t>ホゼン</t>
    </rPh>
    <rPh sb="6" eb="7">
      <t>ハカ</t>
    </rPh>
    <rPh sb="11" eb="13">
      <t>チイキ</t>
    </rPh>
    <rPh sb="13" eb="15">
      <t>ジュウミン</t>
    </rPh>
    <rPh sb="15" eb="16">
      <t>トウ</t>
    </rPh>
    <rPh sb="17" eb="18">
      <t>タイ</t>
    </rPh>
    <rPh sb="20" eb="22">
      <t>チイキ</t>
    </rPh>
    <rPh sb="23" eb="25">
      <t>カンキョウ</t>
    </rPh>
    <rPh sb="25" eb="27">
      <t>ホゼン</t>
    </rPh>
    <rPh sb="28" eb="29">
      <t>カン</t>
    </rPh>
    <rPh sb="31" eb="33">
      <t>チシキ</t>
    </rPh>
    <rPh sb="34" eb="36">
      <t>フキュウ</t>
    </rPh>
    <rPh sb="37" eb="39">
      <t>チイキ</t>
    </rPh>
    <rPh sb="40" eb="42">
      <t>カンキョウ</t>
    </rPh>
    <rPh sb="42" eb="44">
      <t>ホゼン</t>
    </rPh>
    <rPh sb="48" eb="50">
      <t>ジッセン</t>
    </rPh>
    <rPh sb="50" eb="52">
      <t>カツドウ</t>
    </rPh>
    <rPh sb="53" eb="55">
      <t>シエン</t>
    </rPh>
    <rPh sb="55" eb="56">
      <t>トウ</t>
    </rPh>
    <rPh sb="56" eb="58">
      <t>チイキ</t>
    </rPh>
    <rPh sb="62" eb="64">
      <t>カンキョウ</t>
    </rPh>
    <rPh sb="64" eb="66">
      <t>ホゼン</t>
    </rPh>
    <rPh sb="66" eb="68">
      <t>カツドウ</t>
    </rPh>
    <rPh sb="69" eb="70">
      <t>カン</t>
    </rPh>
    <rPh sb="72" eb="74">
      <t>ジギョウ</t>
    </rPh>
    <rPh sb="75" eb="76">
      <t>ア</t>
    </rPh>
    <rPh sb="78" eb="80">
      <t>シキン</t>
    </rPh>
    <rPh sb="83" eb="85">
      <t>セッチ</t>
    </rPh>
    <phoneticPr fontId="1"/>
  </si>
  <si>
    <t>山形県</t>
    <rPh sb="0" eb="3">
      <t>ヤマガタケン</t>
    </rPh>
    <phoneticPr fontId="1"/>
  </si>
  <si>
    <t>山形県環境保全基金</t>
    <rPh sb="7" eb="9">
      <t>キキン</t>
    </rPh>
    <phoneticPr fontId="1"/>
  </si>
  <si>
    <t>山形県における環境の保全を図るため</t>
    <rPh sb="7" eb="9">
      <t>カンキョウ</t>
    </rPh>
    <rPh sb="10" eb="12">
      <t>ホゼン</t>
    </rPh>
    <rPh sb="13" eb="14">
      <t>ハカ</t>
    </rPh>
    <phoneticPr fontId="1"/>
  </si>
  <si>
    <t>福島県環境保全基金</t>
    <rPh sb="7" eb="9">
      <t>キキン</t>
    </rPh>
    <phoneticPr fontId="1"/>
  </si>
  <si>
    <t>県民等に対する環境保全に関する知識の普及、地域の環境保全のための実践活動の支援等の環境保全活動に要する資金に充当する</t>
    <rPh sb="0" eb="2">
      <t>ケンミン</t>
    </rPh>
    <rPh sb="2" eb="3">
      <t>トウ</t>
    </rPh>
    <rPh sb="4" eb="5">
      <t>タイ</t>
    </rPh>
    <rPh sb="7" eb="9">
      <t>カンキョウ</t>
    </rPh>
    <rPh sb="9" eb="11">
      <t>ホゼン</t>
    </rPh>
    <rPh sb="12" eb="13">
      <t>カン</t>
    </rPh>
    <rPh sb="15" eb="17">
      <t>チシキ</t>
    </rPh>
    <rPh sb="18" eb="20">
      <t>フキュウ</t>
    </rPh>
    <rPh sb="21" eb="23">
      <t>チイキ</t>
    </rPh>
    <rPh sb="24" eb="26">
      <t>カンキョウ</t>
    </rPh>
    <rPh sb="26" eb="28">
      <t>ホゼン</t>
    </rPh>
    <rPh sb="32" eb="34">
      <t>ジッセン</t>
    </rPh>
    <rPh sb="34" eb="36">
      <t>カツドウ</t>
    </rPh>
    <rPh sb="37" eb="39">
      <t>シエン</t>
    </rPh>
    <rPh sb="39" eb="40">
      <t>トウ</t>
    </rPh>
    <rPh sb="41" eb="43">
      <t>カンキョウ</t>
    </rPh>
    <rPh sb="43" eb="45">
      <t>ホゼン</t>
    </rPh>
    <rPh sb="45" eb="47">
      <t>カツドウ</t>
    </rPh>
    <rPh sb="48" eb="49">
      <t>ヨウ</t>
    </rPh>
    <rPh sb="51" eb="53">
      <t>シキン</t>
    </rPh>
    <rPh sb="54" eb="56">
      <t>ジュウトウ</t>
    </rPh>
    <phoneticPr fontId="1"/>
  </si>
  <si>
    <t>茨城県</t>
    <rPh sb="0" eb="3">
      <t>イバラキケン</t>
    </rPh>
    <phoneticPr fontId="1"/>
  </si>
  <si>
    <t>茨城県環境保全基金</t>
    <rPh sb="7" eb="9">
      <t>キキン</t>
    </rPh>
    <phoneticPr fontId="1"/>
  </si>
  <si>
    <t>地域における環境保全に関する知識の普及、地域の環境保全のための実践活動の支援等地域に根ざした環境保全活動を展開することにより、環境の保全を図る</t>
    <rPh sb="0" eb="2">
      <t>チイキ</t>
    </rPh>
    <rPh sb="6" eb="8">
      <t>カンキョウ</t>
    </rPh>
    <rPh sb="8" eb="10">
      <t>ホゼン</t>
    </rPh>
    <rPh sb="11" eb="12">
      <t>カン</t>
    </rPh>
    <rPh sb="14" eb="16">
      <t>チシキ</t>
    </rPh>
    <rPh sb="17" eb="19">
      <t>フキュウ</t>
    </rPh>
    <rPh sb="20" eb="22">
      <t>チイキ</t>
    </rPh>
    <rPh sb="23" eb="25">
      <t>カンキョウ</t>
    </rPh>
    <rPh sb="25" eb="27">
      <t>ホゼン</t>
    </rPh>
    <rPh sb="31" eb="33">
      <t>ジッセン</t>
    </rPh>
    <rPh sb="33" eb="35">
      <t>カツドウ</t>
    </rPh>
    <rPh sb="36" eb="38">
      <t>シエン</t>
    </rPh>
    <rPh sb="38" eb="39">
      <t>トウ</t>
    </rPh>
    <rPh sb="39" eb="41">
      <t>チイキ</t>
    </rPh>
    <rPh sb="42" eb="43">
      <t>ネ</t>
    </rPh>
    <rPh sb="46" eb="48">
      <t>カンキョウ</t>
    </rPh>
    <rPh sb="48" eb="50">
      <t>ホゼン</t>
    </rPh>
    <rPh sb="50" eb="52">
      <t>カツドウ</t>
    </rPh>
    <rPh sb="53" eb="55">
      <t>テンカイ</t>
    </rPh>
    <rPh sb="63" eb="65">
      <t>カンキョウ</t>
    </rPh>
    <rPh sb="66" eb="68">
      <t>ホゼン</t>
    </rPh>
    <rPh sb="69" eb="70">
      <t>ハカ</t>
    </rPh>
    <phoneticPr fontId="1"/>
  </si>
  <si>
    <t>栃木県地域環境保全基金</t>
    <rPh sb="3" eb="5">
      <t>チイキ</t>
    </rPh>
    <rPh sb="5" eb="7">
      <t>カンキョウ</t>
    </rPh>
    <rPh sb="7" eb="9">
      <t>ホゼン</t>
    </rPh>
    <rPh sb="9" eb="11">
      <t>キキン</t>
    </rPh>
    <phoneticPr fontId="1"/>
  </si>
  <si>
    <t>地域環境保全活動の推進のための事業の財源に充てるため、栃木県地域環境保全基金を設置する</t>
    <rPh sb="0" eb="2">
      <t>チイキ</t>
    </rPh>
    <rPh sb="2" eb="4">
      <t>カンキョウ</t>
    </rPh>
    <rPh sb="4" eb="6">
      <t>ホゼン</t>
    </rPh>
    <rPh sb="6" eb="8">
      <t>カツドウ</t>
    </rPh>
    <rPh sb="9" eb="11">
      <t>スイシン</t>
    </rPh>
    <rPh sb="15" eb="17">
      <t>ジギョウ</t>
    </rPh>
    <rPh sb="18" eb="20">
      <t>ザイゲン</t>
    </rPh>
    <rPh sb="21" eb="22">
      <t>ア</t>
    </rPh>
    <rPh sb="39" eb="41">
      <t>セッチ</t>
    </rPh>
    <phoneticPr fontId="1"/>
  </si>
  <si>
    <t>群馬県</t>
    <rPh sb="0" eb="3">
      <t>グンマケン</t>
    </rPh>
    <phoneticPr fontId="1"/>
  </si>
  <si>
    <t>地域環境保全基金</t>
    <rPh sb="6" eb="8">
      <t>キキン</t>
    </rPh>
    <phoneticPr fontId="1"/>
  </si>
  <si>
    <t>地域環境の保全に関する事業の推進を図るため</t>
    <rPh sb="0" eb="2">
      <t>チイキ</t>
    </rPh>
    <rPh sb="2" eb="4">
      <t>カンキョウ</t>
    </rPh>
    <rPh sb="5" eb="7">
      <t>ホゼン</t>
    </rPh>
    <rPh sb="8" eb="9">
      <t>カン</t>
    </rPh>
    <rPh sb="11" eb="13">
      <t>ジギョウ</t>
    </rPh>
    <rPh sb="14" eb="16">
      <t>スイシン</t>
    </rPh>
    <rPh sb="17" eb="18">
      <t>ハカ</t>
    </rPh>
    <phoneticPr fontId="1"/>
  </si>
  <si>
    <t>埼玉県</t>
    <rPh sb="0" eb="3">
      <t>サイタマケン</t>
    </rPh>
    <phoneticPr fontId="1"/>
  </si>
  <si>
    <t>さいたま環境創造基金</t>
    <rPh sb="4" eb="6">
      <t>カンキョウ</t>
    </rPh>
    <rPh sb="6" eb="8">
      <t>ソウゾウ</t>
    </rPh>
    <rPh sb="8" eb="10">
      <t>キキン</t>
    </rPh>
    <phoneticPr fontId="1"/>
  </si>
  <si>
    <t>水と緑に恵まれた良好な環境の確保並びに環境保全に関する知識の普及及び地域における環境保全のための実践活動の支援等を図り、もってゆとりと潤いのある快適な環境を創造するために要する経費の財源に充てるため、さいたま環境創造基金（以下「基金」という。）を設置する</t>
    <rPh sb="0" eb="1">
      <t>ミズ</t>
    </rPh>
    <rPh sb="2" eb="3">
      <t>ミドリ</t>
    </rPh>
    <rPh sb="4" eb="5">
      <t>メグ</t>
    </rPh>
    <rPh sb="8" eb="10">
      <t>リョウコウ</t>
    </rPh>
    <rPh sb="11" eb="13">
      <t>カンキョウ</t>
    </rPh>
    <rPh sb="14" eb="16">
      <t>カクホ</t>
    </rPh>
    <rPh sb="16" eb="17">
      <t>ナラ</t>
    </rPh>
    <rPh sb="19" eb="21">
      <t>カンキョウ</t>
    </rPh>
    <rPh sb="21" eb="23">
      <t>ホゼン</t>
    </rPh>
    <rPh sb="24" eb="25">
      <t>カン</t>
    </rPh>
    <rPh sb="27" eb="29">
      <t>チシキ</t>
    </rPh>
    <rPh sb="30" eb="32">
      <t>フキュウ</t>
    </rPh>
    <rPh sb="32" eb="33">
      <t>オヨ</t>
    </rPh>
    <rPh sb="34" eb="36">
      <t>チイキ</t>
    </rPh>
    <rPh sb="40" eb="42">
      <t>カンキョウ</t>
    </rPh>
    <rPh sb="42" eb="44">
      <t>ホゼン</t>
    </rPh>
    <rPh sb="48" eb="50">
      <t>ジッセン</t>
    </rPh>
    <rPh sb="50" eb="52">
      <t>カツドウ</t>
    </rPh>
    <rPh sb="53" eb="55">
      <t>シエン</t>
    </rPh>
    <rPh sb="55" eb="56">
      <t>トウ</t>
    </rPh>
    <rPh sb="57" eb="58">
      <t>ハカ</t>
    </rPh>
    <rPh sb="67" eb="68">
      <t>ウルオ</t>
    </rPh>
    <rPh sb="72" eb="74">
      <t>カイテキ</t>
    </rPh>
    <rPh sb="75" eb="77">
      <t>カンキョウ</t>
    </rPh>
    <rPh sb="78" eb="80">
      <t>ソウゾウ</t>
    </rPh>
    <rPh sb="85" eb="86">
      <t>ヨウ</t>
    </rPh>
    <rPh sb="88" eb="90">
      <t>ケイヒ</t>
    </rPh>
    <rPh sb="91" eb="93">
      <t>ザイゲン</t>
    </rPh>
    <rPh sb="94" eb="95">
      <t>ア</t>
    </rPh>
    <rPh sb="104" eb="106">
      <t>カンキョウ</t>
    </rPh>
    <rPh sb="106" eb="108">
      <t>ソウゾウ</t>
    </rPh>
    <rPh sb="108" eb="110">
      <t>キキン</t>
    </rPh>
    <rPh sb="111" eb="113">
      <t>イカ</t>
    </rPh>
    <rPh sb="114" eb="116">
      <t>キキン</t>
    </rPh>
    <rPh sb="123" eb="125">
      <t>セッチ</t>
    </rPh>
    <phoneticPr fontId="1"/>
  </si>
  <si>
    <t>千葉県</t>
    <rPh sb="0" eb="3">
      <t>チバケン</t>
    </rPh>
    <phoneticPr fontId="1"/>
  </si>
  <si>
    <t>千葉県地域環境保全基金</t>
    <rPh sb="9" eb="11">
      <t>キキン</t>
    </rPh>
    <phoneticPr fontId="1"/>
  </si>
  <si>
    <t>地域の環境保全に資するため</t>
    <rPh sb="0" eb="2">
      <t>チイキ</t>
    </rPh>
    <rPh sb="3" eb="5">
      <t>カンキョウ</t>
    </rPh>
    <rPh sb="5" eb="7">
      <t>ホゼン</t>
    </rPh>
    <rPh sb="8" eb="9">
      <t>シ</t>
    </rPh>
    <phoneticPr fontId="1"/>
  </si>
  <si>
    <t>神奈川県環境保全基金</t>
    <rPh sb="8" eb="10">
      <t>キキン</t>
    </rPh>
    <phoneticPr fontId="1"/>
  </si>
  <si>
    <t>地域に根ざした環境保全活動を永続的かつ着実に展開するのに必要な経費を積み立てるために設置されたもの</t>
    <rPh sb="0" eb="2">
      <t>チイキ</t>
    </rPh>
    <rPh sb="3" eb="4">
      <t>ネ</t>
    </rPh>
    <rPh sb="7" eb="9">
      <t>カンキョウ</t>
    </rPh>
    <rPh sb="9" eb="11">
      <t>ホゼン</t>
    </rPh>
    <rPh sb="11" eb="13">
      <t>カツドウ</t>
    </rPh>
    <rPh sb="14" eb="17">
      <t>エイゾクテキ</t>
    </rPh>
    <rPh sb="19" eb="21">
      <t>チャクジツ</t>
    </rPh>
    <rPh sb="22" eb="24">
      <t>テンカイ</t>
    </rPh>
    <rPh sb="28" eb="30">
      <t>ヒツヨウ</t>
    </rPh>
    <rPh sb="31" eb="33">
      <t>ケイヒ</t>
    </rPh>
    <rPh sb="34" eb="35">
      <t>ツ</t>
    </rPh>
    <rPh sb="36" eb="37">
      <t>タ</t>
    </rPh>
    <rPh sb="42" eb="44">
      <t>セッチ</t>
    </rPh>
    <phoneticPr fontId="1"/>
  </si>
  <si>
    <t>新潟県</t>
    <rPh sb="0" eb="3">
      <t>ニイガタケン</t>
    </rPh>
    <phoneticPr fontId="1"/>
  </si>
  <si>
    <t>新潟県地域環境保全基金</t>
    <rPh sb="9" eb="11">
      <t>キキン</t>
    </rPh>
    <phoneticPr fontId="1"/>
  </si>
  <si>
    <t>地域に根ざした環境保全活動を展開することにより、新潟県における環境の保全を図る</t>
    <rPh sb="0" eb="2">
      <t>チイキ</t>
    </rPh>
    <rPh sb="3" eb="4">
      <t>ネ</t>
    </rPh>
    <rPh sb="7" eb="9">
      <t>カンキョウ</t>
    </rPh>
    <rPh sb="9" eb="11">
      <t>ホゼン</t>
    </rPh>
    <rPh sb="11" eb="13">
      <t>カツドウ</t>
    </rPh>
    <rPh sb="14" eb="16">
      <t>テンカイ</t>
    </rPh>
    <rPh sb="24" eb="27">
      <t>ニイガタケン</t>
    </rPh>
    <rPh sb="31" eb="33">
      <t>カンキョウ</t>
    </rPh>
    <rPh sb="34" eb="36">
      <t>ホゼン</t>
    </rPh>
    <rPh sb="37" eb="38">
      <t>ハカ</t>
    </rPh>
    <phoneticPr fontId="1"/>
  </si>
  <si>
    <t>富山県環境保全基金</t>
    <rPh sb="7" eb="9">
      <t>キキン</t>
    </rPh>
    <phoneticPr fontId="1"/>
  </si>
  <si>
    <t>地域に根ざした環境保全活動を展開することにより、富山県における環境の保全を図る</t>
    <rPh sb="0" eb="2">
      <t>チイキ</t>
    </rPh>
    <rPh sb="3" eb="4">
      <t>ネ</t>
    </rPh>
    <rPh sb="7" eb="9">
      <t>カンキョウ</t>
    </rPh>
    <rPh sb="9" eb="11">
      <t>ホゼン</t>
    </rPh>
    <rPh sb="11" eb="13">
      <t>カツドウ</t>
    </rPh>
    <rPh sb="14" eb="16">
      <t>テンカイ</t>
    </rPh>
    <rPh sb="31" eb="33">
      <t>カンキョウ</t>
    </rPh>
    <rPh sb="34" eb="36">
      <t>ホゼン</t>
    </rPh>
    <rPh sb="37" eb="38">
      <t>ハカ</t>
    </rPh>
    <phoneticPr fontId="1"/>
  </si>
  <si>
    <t>石川県</t>
    <rPh sb="0" eb="3">
      <t>イシカワケン</t>
    </rPh>
    <phoneticPr fontId="1"/>
  </si>
  <si>
    <t>石川県環境保全基金</t>
    <rPh sb="7" eb="9">
      <t>キキン</t>
    </rPh>
    <phoneticPr fontId="1"/>
  </si>
  <si>
    <t>環境保全に関する知識の普及、実践活動の支援等地域に根ざした環境保全活動を推進し、地域環境の保全を図る</t>
    <rPh sb="0" eb="2">
      <t>カンキョウ</t>
    </rPh>
    <rPh sb="2" eb="4">
      <t>ホゼン</t>
    </rPh>
    <rPh sb="5" eb="6">
      <t>カン</t>
    </rPh>
    <rPh sb="8" eb="10">
      <t>チシキ</t>
    </rPh>
    <rPh sb="11" eb="13">
      <t>フキュウ</t>
    </rPh>
    <rPh sb="14" eb="16">
      <t>ジッセン</t>
    </rPh>
    <rPh sb="16" eb="18">
      <t>カツドウ</t>
    </rPh>
    <rPh sb="19" eb="21">
      <t>シエン</t>
    </rPh>
    <rPh sb="21" eb="22">
      <t>トウ</t>
    </rPh>
    <rPh sb="22" eb="24">
      <t>チイキ</t>
    </rPh>
    <rPh sb="25" eb="26">
      <t>ネ</t>
    </rPh>
    <rPh sb="29" eb="31">
      <t>カンキョウ</t>
    </rPh>
    <rPh sb="31" eb="33">
      <t>ホゼン</t>
    </rPh>
    <rPh sb="33" eb="35">
      <t>カツドウ</t>
    </rPh>
    <rPh sb="36" eb="38">
      <t>スイシン</t>
    </rPh>
    <rPh sb="40" eb="42">
      <t>チイキ</t>
    </rPh>
    <rPh sb="42" eb="44">
      <t>カンキョウ</t>
    </rPh>
    <rPh sb="45" eb="47">
      <t>ホゼン</t>
    </rPh>
    <rPh sb="48" eb="49">
      <t>ハカ</t>
    </rPh>
    <phoneticPr fontId="1"/>
  </si>
  <si>
    <t>福井県</t>
    <rPh sb="0" eb="3">
      <t>フクイケン</t>
    </rPh>
    <phoneticPr fontId="1"/>
  </si>
  <si>
    <t>福井県環境保全基金</t>
    <rPh sb="7" eb="9">
      <t>キキン</t>
    </rPh>
    <phoneticPr fontId="1"/>
  </si>
  <si>
    <t>環境保全に関する知識の普及、実践活動の支援等地域に根差した環境保全活動を推進することにより、地域の環境の保全を図る</t>
    <rPh sb="0" eb="2">
      <t>カンキョウ</t>
    </rPh>
    <rPh sb="2" eb="4">
      <t>ホゼン</t>
    </rPh>
    <rPh sb="5" eb="6">
      <t>カン</t>
    </rPh>
    <rPh sb="8" eb="10">
      <t>チシキ</t>
    </rPh>
    <rPh sb="11" eb="13">
      <t>フキュウ</t>
    </rPh>
    <rPh sb="14" eb="16">
      <t>ジッセン</t>
    </rPh>
    <rPh sb="16" eb="18">
      <t>カツドウ</t>
    </rPh>
    <rPh sb="19" eb="21">
      <t>シエン</t>
    </rPh>
    <rPh sb="21" eb="22">
      <t>トウ</t>
    </rPh>
    <rPh sb="22" eb="24">
      <t>チイキ</t>
    </rPh>
    <rPh sb="25" eb="26">
      <t>ネ</t>
    </rPh>
    <rPh sb="26" eb="27">
      <t>サ</t>
    </rPh>
    <rPh sb="29" eb="31">
      <t>カンキョウ</t>
    </rPh>
    <rPh sb="31" eb="33">
      <t>ホゼン</t>
    </rPh>
    <rPh sb="33" eb="35">
      <t>カツドウ</t>
    </rPh>
    <rPh sb="36" eb="38">
      <t>スイシン</t>
    </rPh>
    <rPh sb="46" eb="48">
      <t>チイキ</t>
    </rPh>
    <rPh sb="49" eb="51">
      <t>カンキョウ</t>
    </rPh>
    <rPh sb="52" eb="54">
      <t>ホゼン</t>
    </rPh>
    <rPh sb="55" eb="56">
      <t>ハカ</t>
    </rPh>
    <phoneticPr fontId="1"/>
  </si>
  <si>
    <t>山梨県</t>
    <rPh sb="0" eb="3">
      <t>ヤマナシケン</t>
    </rPh>
    <phoneticPr fontId="1"/>
  </si>
  <si>
    <t>山梨県環境保全基金</t>
    <rPh sb="3" eb="5">
      <t>カンキョウ</t>
    </rPh>
    <rPh sb="5" eb="7">
      <t>ホゼン</t>
    </rPh>
    <rPh sb="7" eb="9">
      <t>キキン</t>
    </rPh>
    <phoneticPr fontId="1"/>
  </si>
  <si>
    <t>県民、事業者等に対する環境保全に関する知識の普及、環境保全のための実践活動の支援、その他地域に根ざした環境保全活動を推進することにより、県土の環境の保全を図ることを目的とする</t>
    <rPh sb="0" eb="2">
      <t>ケンミン</t>
    </rPh>
    <rPh sb="3" eb="6">
      <t>ジギョウシャ</t>
    </rPh>
    <rPh sb="6" eb="7">
      <t>トウ</t>
    </rPh>
    <rPh sb="8" eb="9">
      <t>タイ</t>
    </rPh>
    <rPh sb="11" eb="13">
      <t>カンキョウ</t>
    </rPh>
    <rPh sb="13" eb="15">
      <t>ホゼン</t>
    </rPh>
    <rPh sb="16" eb="17">
      <t>カン</t>
    </rPh>
    <rPh sb="19" eb="21">
      <t>チシキ</t>
    </rPh>
    <rPh sb="22" eb="24">
      <t>フキュウ</t>
    </rPh>
    <rPh sb="25" eb="27">
      <t>カンキョウ</t>
    </rPh>
    <rPh sb="27" eb="29">
      <t>ホゼン</t>
    </rPh>
    <rPh sb="33" eb="35">
      <t>ジッセン</t>
    </rPh>
    <rPh sb="35" eb="37">
      <t>カツドウ</t>
    </rPh>
    <rPh sb="38" eb="40">
      <t>シエン</t>
    </rPh>
    <rPh sb="43" eb="44">
      <t>タ</t>
    </rPh>
    <rPh sb="44" eb="46">
      <t>チイキ</t>
    </rPh>
    <rPh sb="47" eb="48">
      <t>ネ</t>
    </rPh>
    <rPh sb="51" eb="53">
      <t>カンキョウ</t>
    </rPh>
    <rPh sb="53" eb="55">
      <t>ホゼン</t>
    </rPh>
    <rPh sb="55" eb="57">
      <t>カツドウ</t>
    </rPh>
    <rPh sb="58" eb="60">
      <t>スイシン</t>
    </rPh>
    <rPh sb="68" eb="70">
      <t>ケンド</t>
    </rPh>
    <rPh sb="71" eb="73">
      <t>カンキョウ</t>
    </rPh>
    <rPh sb="74" eb="76">
      <t>ホゼン</t>
    </rPh>
    <rPh sb="77" eb="78">
      <t>ハカ</t>
    </rPh>
    <rPh sb="82" eb="84">
      <t>モクテキ</t>
    </rPh>
    <phoneticPr fontId="1"/>
  </si>
  <si>
    <t>環境自然保護基金</t>
    <rPh sb="0" eb="2">
      <t>カンキョウ</t>
    </rPh>
    <rPh sb="2" eb="4">
      <t>シゼン</t>
    </rPh>
    <rPh sb="4" eb="6">
      <t>ホゴ</t>
    </rPh>
    <rPh sb="6" eb="8">
      <t>キキン</t>
    </rPh>
    <phoneticPr fontId="1"/>
  </si>
  <si>
    <t>長野県の良好な環境を保全し、すぐれた自然を保護するための施策の推進を図る</t>
    <rPh sb="0" eb="3">
      <t>ナガノケン</t>
    </rPh>
    <rPh sb="4" eb="6">
      <t>リョウコウ</t>
    </rPh>
    <rPh sb="7" eb="9">
      <t>カンキョウ</t>
    </rPh>
    <rPh sb="10" eb="12">
      <t>ホゼン</t>
    </rPh>
    <rPh sb="18" eb="20">
      <t>シゼン</t>
    </rPh>
    <rPh sb="21" eb="23">
      <t>ホゴ</t>
    </rPh>
    <rPh sb="28" eb="30">
      <t>セサク</t>
    </rPh>
    <rPh sb="31" eb="33">
      <t>スイシン</t>
    </rPh>
    <rPh sb="34" eb="35">
      <t>ハカ</t>
    </rPh>
    <phoneticPr fontId="1"/>
  </si>
  <si>
    <t>岐阜県</t>
    <rPh sb="0" eb="3">
      <t>ギフケン</t>
    </rPh>
    <phoneticPr fontId="1"/>
  </si>
  <si>
    <t>岐阜県ふるさと環境保全基金</t>
    <rPh sb="7" eb="9">
      <t>カンキョウ</t>
    </rPh>
    <rPh sb="9" eb="11">
      <t>ホゼン</t>
    </rPh>
    <rPh sb="11" eb="13">
      <t>キキン</t>
    </rPh>
    <phoneticPr fontId="1"/>
  </si>
  <si>
    <t>地域住民等に対する地域の環境保全に関する知識の普及、地域の環境保全のための実践活動の支援等地域に根ざした環境保全活動を展開することにより、岐阜県における環境の保全を図る</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5" eb="47">
      <t>チイキ</t>
    </rPh>
    <rPh sb="48" eb="49">
      <t>ネ</t>
    </rPh>
    <rPh sb="52" eb="54">
      <t>カンキョウ</t>
    </rPh>
    <rPh sb="54" eb="56">
      <t>ホゼン</t>
    </rPh>
    <rPh sb="56" eb="58">
      <t>カツドウ</t>
    </rPh>
    <rPh sb="59" eb="61">
      <t>テンカイ</t>
    </rPh>
    <rPh sb="69" eb="72">
      <t>ギフケン</t>
    </rPh>
    <rPh sb="76" eb="78">
      <t>カンキョウ</t>
    </rPh>
    <rPh sb="79" eb="81">
      <t>ホゼン</t>
    </rPh>
    <rPh sb="82" eb="83">
      <t>ハカ</t>
    </rPh>
    <phoneticPr fontId="1"/>
  </si>
  <si>
    <t>静岡県</t>
    <rPh sb="0" eb="3">
      <t>シズオカケン</t>
    </rPh>
    <phoneticPr fontId="1"/>
  </si>
  <si>
    <t>静岡県地球環境保全等に関する基金</t>
    <rPh sb="3" eb="5">
      <t>チキュウ</t>
    </rPh>
    <rPh sb="5" eb="7">
      <t>カンキョウ</t>
    </rPh>
    <rPh sb="7" eb="9">
      <t>ホゼン</t>
    </rPh>
    <rPh sb="9" eb="10">
      <t>トウ</t>
    </rPh>
    <rPh sb="11" eb="12">
      <t>カン</t>
    </rPh>
    <rPh sb="14" eb="16">
      <t>キキン</t>
    </rPh>
    <phoneticPr fontId="1"/>
  </si>
  <si>
    <t>環境保全に関する知識の普及、環境保全活動の促進その他環境の保全に資する事業に資する経費に充てる</t>
    <rPh sb="0" eb="2">
      <t>カンキョウ</t>
    </rPh>
    <rPh sb="2" eb="4">
      <t>ホゼン</t>
    </rPh>
    <rPh sb="5" eb="6">
      <t>カン</t>
    </rPh>
    <rPh sb="8" eb="10">
      <t>チシキ</t>
    </rPh>
    <rPh sb="11" eb="13">
      <t>フキュウ</t>
    </rPh>
    <rPh sb="14" eb="16">
      <t>カンキョウ</t>
    </rPh>
    <rPh sb="16" eb="18">
      <t>ホゼン</t>
    </rPh>
    <rPh sb="18" eb="20">
      <t>カツドウ</t>
    </rPh>
    <rPh sb="21" eb="23">
      <t>ソクシン</t>
    </rPh>
    <rPh sb="25" eb="26">
      <t>タ</t>
    </rPh>
    <rPh sb="26" eb="28">
      <t>カンキョウ</t>
    </rPh>
    <rPh sb="29" eb="31">
      <t>ホゼン</t>
    </rPh>
    <rPh sb="32" eb="33">
      <t>シ</t>
    </rPh>
    <rPh sb="35" eb="37">
      <t>ジギョウ</t>
    </rPh>
    <rPh sb="38" eb="39">
      <t>シ</t>
    </rPh>
    <rPh sb="41" eb="43">
      <t>ケイヒ</t>
    </rPh>
    <rPh sb="44" eb="45">
      <t>ア</t>
    </rPh>
    <phoneticPr fontId="1"/>
  </si>
  <si>
    <t>愛知県</t>
    <rPh sb="0" eb="3">
      <t>アイチケン</t>
    </rPh>
    <phoneticPr fontId="1"/>
  </si>
  <si>
    <t>環境保全基金</t>
    <rPh sb="4" eb="6">
      <t>キキン</t>
    </rPh>
    <phoneticPr fontId="1"/>
  </si>
  <si>
    <t>環境保全に関する知識の普及及び環境保全活動の促進に必要な財源を確保するため</t>
    <rPh sb="0" eb="2">
      <t>カンキョウ</t>
    </rPh>
    <rPh sb="2" eb="4">
      <t>ホゼン</t>
    </rPh>
    <rPh sb="5" eb="6">
      <t>カン</t>
    </rPh>
    <rPh sb="8" eb="10">
      <t>チシキ</t>
    </rPh>
    <rPh sb="11" eb="13">
      <t>フキュウ</t>
    </rPh>
    <rPh sb="13" eb="14">
      <t>オヨ</t>
    </rPh>
    <rPh sb="15" eb="17">
      <t>カンキョウ</t>
    </rPh>
    <rPh sb="17" eb="19">
      <t>ホゼン</t>
    </rPh>
    <rPh sb="19" eb="21">
      <t>カツドウ</t>
    </rPh>
    <rPh sb="22" eb="24">
      <t>ソクシン</t>
    </rPh>
    <rPh sb="25" eb="27">
      <t>ヒツヨウ</t>
    </rPh>
    <rPh sb="28" eb="30">
      <t>ザイゲン</t>
    </rPh>
    <rPh sb="31" eb="33">
      <t>カクホ</t>
    </rPh>
    <phoneticPr fontId="1"/>
  </si>
  <si>
    <t>三重県</t>
    <rPh sb="0" eb="3">
      <t>ミエケン</t>
    </rPh>
    <phoneticPr fontId="1"/>
  </si>
  <si>
    <t>三重県環境保全基金</t>
  </si>
  <si>
    <t>地域住民等に対する環境保全に関する知識の普及等地域に根ざした環境保全活動の展開及び廃棄物の発生抑制、再生、減量その他適正な処理の推進により、三重県における環境の保全を図るため、三重県環境保全基金を設置する</t>
    <rPh sb="0" eb="2">
      <t>チイキ</t>
    </rPh>
    <rPh sb="2" eb="4">
      <t>ジュウミン</t>
    </rPh>
    <rPh sb="4" eb="5">
      <t>トウ</t>
    </rPh>
    <rPh sb="6" eb="7">
      <t>タイ</t>
    </rPh>
    <rPh sb="9" eb="11">
      <t>カンキョウ</t>
    </rPh>
    <rPh sb="11" eb="13">
      <t>ホゼン</t>
    </rPh>
    <rPh sb="14" eb="15">
      <t>カン</t>
    </rPh>
    <rPh sb="17" eb="19">
      <t>チシキ</t>
    </rPh>
    <rPh sb="20" eb="22">
      <t>フキュウ</t>
    </rPh>
    <rPh sb="22" eb="23">
      <t>トウ</t>
    </rPh>
    <rPh sb="23" eb="25">
      <t>チイキ</t>
    </rPh>
    <rPh sb="26" eb="27">
      <t>ネ</t>
    </rPh>
    <rPh sb="30" eb="32">
      <t>カンキョウ</t>
    </rPh>
    <rPh sb="32" eb="34">
      <t>ホゼン</t>
    </rPh>
    <rPh sb="34" eb="36">
      <t>カツドウ</t>
    </rPh>
    <rPh sb="37" eb="39">
      <t>テンカイ</t>
    </rPh>
    <rPh sb="39" eb="40">
      <t>オヨ</t>
    </rPh>
    <rPh sb="41" eb="44">
      <t>ハイキブツ</t>
    </rPh>
    <rPh sb="45" eb="47">
      <t>ハッセイ</t>
    </rPh>
    <rPh sb="47" eb="49">
      <t>ヨクセイ</t>
    </rPh>
    <rPh sb="50" eb="52">
      <t>サイセイ</t>
    </rPh>
    <rPh sb="53" eb="55">
      <t>ゲンリョウ</t>
    </rPh>
    <rPh sb="57" eb="58">
      <t>タ</t>
    </rPh>
    <rPh sb="58" eb="60">
      <t>テキセイ</t>
    </rPh>
    <rPh sb="61" eb="63">
      <t>ショリ</t>
    </rPh>
    <rPh sb="64" eb="66">
      <t>スイシン</t>
    </rPh>
    <rPh sb="70" eb="73">
      <t>ミエケン</t>
    </rPh>
    <rPh sb="77" eb="79">
      <t>カンキョウ</t>
    </rPh>
    <rPh sb="80" eb="82">
      <t>ホゼン</t>
    </rPh>
    <rPh sb="83" eb="84">
      <t>ハカ</t>
    </rPh>
    <rPh sb="88" eb="91">
      <t>ミエケン</t>
    </rPh>
    <rPh sb="91" eb="93">
      <t>カンキョウ</t>
    </rPh>
    <rPh sb="93" eb="95">
      <t>ホゼン</t>
    </rPh>
    <rPh sb="95" eb="97">
      <t>キキン</t>
    </rPh>
    <rPh sb="98" eb="100">
      <t>セッチ</t>
    </rPh>
    <phoneticPr fontId="1"/>
  </si>
  <si>
    <t>滋賀県環境保全基金</t>
  </si>
  <si>
    <t>県民に対する環境保全に関する知識の普及、環境保全のための実践活動の支援その他環境保全に係る事業の推進を図る</t>
    <rPh sb="0" eb="2">
      <t>ケンミン</t>
    </rPh>
    <rPh sb="3" eb="4">
      <t>タイ</t>
    </rPh>
    <rPh sb="6" eb="8">
      <t>カンキョウ</t>
    </rPh>
    <rPh sb="8" eb="10">
      <t>ホゼン</t>
    </rPh>
    <rPh sb="11" eb="12">
      <t>カン</t>
    </rPh>
    <rPh sb="14" eb="16">
      <t>チシキ</t>
    </rPh>
    <rPh sb="17" eb="19">
      <t>フキュウ</t>
    </rPh>
    <rPh sb="20" eb="22">
      <t>カンキョウ</t>
    </rPh>
    <rPh sb="22" eb="24">
      <t>ホゼン</t>
    </rPh>
    <rPh sb="28" eb="30">
      <t>ジッセン</t>
    </rPh>
    <rPh sb="30" eb="32">
      <t>カツドウ</t>
    </rPh>
    <rPh sb="33" eb="35">
      <t>シエン</t>
    </rPh>
    <rPh sb="37" eb="38">
      <t>タ</t>
    </rPh>
    <rPh sb="38" eb="40">
      <t>カンキョウ</t>
    </rPh>
    <rPh sb="40" eb="42">
      <t>ホゼン</t>
    </rPh>
    <rPh sb="43" eb="44">
      <t>カカワ</t>
    </rPh>
    <rPh sb="45" eb="47">
      <t>ジギョウ</t>
    </rPh>
    <rPh sb="48" eb="50">
      <t>スイシン</t>
    </rPh>
    <rPh sb="51" eb="52">
      <t>ハカ</t>
    </rPh>
    <phoneticPr fontId="1"/>
  </si>
  <si>
    <t>京都府</t>
    <rPh sb="0" eb="3">
      <t>キョウトフ</t>
    </rPh>
    <phoneticPr fontId="1"/>
  </si>
  <si>
    <t>京都府緑と文化の基金</t>
    <rPh sb="3" eb="4">
      <t>ミドリ</t>
    </rPh>
    <rPh sb="5" eb="7">
      <t>ブンカ</t>
    </rPh>
    <rPh sb="8" eb="10">
      <t>キキン</t>
    </rPh>
    <phoneticPr fontId="1"/>
  </si>
  <si>
    <t>優れた自然環境及び文化遺産その他の貴重な歴史的環境を保全するとともに、府民と自然とのふれあいの場の創出及び環境保全の意識の高揚を図り、もって豊かな京都を将来の府民に引き継ぐこと</t>
    <rPh sb="0" eb="1">
      <t>スグ</t>
    </rPh>
    <rPh sb="3" eb="5">
      <t>シゼン</t>
    </rPh>
    <rPh sb="5" eb="7">
      <t>カンキョウ</t>
    </rPh>
    <rPh sb="7" eb="8">
      <t>オヨ</t>
    </rPh>
    <rPh sb="9" eb="13">
      <t>ブンカイサン</t>
    </rPh>
    <rPh sb="15" eb="16">
      <t>タ</t>
    </rPh>
    <rPh sb="17" eb="19">
      <t>キチョウ</t>
    </rPh>
    <rPh sb="20" eb="23">
      <t>レキシテキ</t>
    </rPh>
    <rPh sb="23" eb="25">
      <t>カンキョウ</t>
    </rPh>
    <rPh sb="26" eb="28">
      <t>ホゼン</t>
    </rPh>
    <rPh sb="35" eb="37">
      <t>フミン</t>
    </rPh>
    <rPh sb="38" eb="40">
      <t>シゼン</t>
    </rPh>
    <rPh sb="47" eb="48">
      <t>バ</t>
    </rPh>
    <rPh sb="49" eb="51">
      <t>ソウシュツ</t>
    </rPh>
    <rPh sb="51" eb="52">
      <t>オヨ</t>
    </rPh>
    <rPh sb="53" eb="55">
      <t>カンキョウ</t>
    </rPh>
    <rPh sb="55" eb="57">
      <t>ホゼン</t>
    </rPh>
    <rPh sb="58" eb="60">
      <t>イシキ</t>
    </rPh>
    <rPh sb="61" eb="63">
      <t>コウヨウ</t>
    </rPh>
    <rPh sb="64" eb="65">
      <t>ハカ</t>
    </rPh>
    <rPh sb="70" eb="71">
      <t>ユタ</t>
    </rPh>
    <rPh sb="73" eb="75">
      <t>キョウト</t>
    </rPh>
    <rPh sb="76" eb="78">
      <t>ショウライ</t>
    </rPh>
    <rPh sb="79" eb="81">
      <t>フミン</t>
    </rPh>
    <rPh sb="82" eb="83">
      <t>ヒ</t>
    </rPh>
    <rPh sb="84" eb="85">
      <t>ツ</t>
    </rPh>
    <phoneticPr fontId="1"/>
  </si>
  <si>
    <t>大阪府</t>
    <rPh sb="0" eb="3">
      <t>オオサカフ</t>
    </rPh>
    <phoneticPr fontId="1"/>
  </si>
  <si>
    <t>環境の保全に関する知識の普及その他環境保全活動の推進に要する経費に充てるため資金を積み立てること</t>
    <rPh sb="0" eb="2">
      <t>カンキョウ</t>
    </rPh>
    <rPh sb="3" eb="5">
      <t>ホゼン</t>
    </rPh>
    <rPh sb="6" eb="7">
      <t>カン</t>
    </rPh>
    <rPh sb="9" eb="11">
      <t>チシキ</t>
    </rPh>
    <rPh sb="12" eb="14">
      <t>フキュウ</t>
    </rPh>
    <rPh sb="16" eb="17">
      <t>タ</t>
    </rPh>
    <rPh sb="17" eb="19">
      <t>カンキョウ</t>
    </rPh>
    <rPh sb="19" eb="21">
      <t>ホゼン</t>
    </rPh>
    <rPh sb="21" eb="23">
      <t>カツドウ</t>
    </rPh>
    <rPh sb="24" eb="26">
      <t>スイシン</t>
    </rPh>
    <rPh sb="27" eb="28">
      <t>ヨウ</t>
    </rPh>
    <rPh sb="30" eb="32">
      <t>ケイヒ</t>
    </rPh>
    <rPh sb="33" eb="34">
      <t>ア</t>
    </rPh>
    <rPh sb="38" eb="40">
      <t>シキン</t>
    </rPh>
    <rPh sb="41" eb="42">
      <t>ツ</t>
    </rPh>
    <rPh sb="43" eb="44">
      <t>タ</t>
    </rPh>
    <phoneticPr fontId="1"/>
  </si>
  <si>
    <t>環境の保全に関する県民の意識の高揚及び活動の促進に資するため</t>
    <rPh sb="0" eb="2">
      <t>カンキョウ</t>
    </rPh>
    <rPh sb="3" eb="5">
      <t>ホゼン</t>
    </rPh>
    <rPh sb="6" eb="7">
      <t>カン</t>
    </rPh>
    <rPh sb="9" eb="11">
      <t>ケンミン</t>
    </rPh>
    <rPh sb="12" eb="14">
      <t>イシキ</t>
    </rPh>
    <rPh sb="15" eb="17">
      <t>コウヨウ</t>
    </rPh>
    <rPh sb="17" eb="18">
      <t>オヨ</t>
    </rPh>
    <rPh sb="19" eb="21">
      <t>カツドウ</t>
    </rPh>
    <rPh sb="22" eb="24">
      <t>ソクシン</t>
    </rPh>
    <rPh sb="25" eb="26">
      <t>シ</t>
    </rPh>
    <phoneticPr fontId="1"/>
  </si>
  <si>
    <t>奈良県</t>
    <rPh sb="0" eb="3">
      <t>ナラケン</t>
    </rPh>
    <phoneticPr fontId="1"/>
  </si>
  <si>
    <t>奈良県環境保全基金</t>
    <rPh sb="7" eb="9">
      <t>キキン</t>
    </rPh>
    <phoneticPr fontId="1"/>
  </si>
  <si>
    <t>環境の保全に関する事業の推進を図るため</t>
    <rPh sb="0" eb="2">
      <t>カンキョウ</t>
    </rPh>
    <rPh sb="3" eb="5">
      <t>ホゼン</t>
    </rPh>
    <rPh sb="6" eb="7">
      <t>カン</t>
    </rPh>
    <rPh sb="9" eb="11">
      <t>ジギョウ</t>
    </rPh>
    <rPh sb="12" eb="14">
      <t>スイシン</t>
    </rPh>
    <rPh sb="15" eb="16">
      <t>ハカ</t>
    </rPh>
    <phoneticPr fontId="1"/>
  </si>
  <si>
    <t>和歌山県地域環境保全基金</t>
    <rPh sb="10" eb="12">
      <t>キキン</t>
    </rPh>
    <phoneticPr fontId="1"/>
  </si>
  <si>
    <t>地域住民等に対する環境保全に関する知識の普及、地域の環境保全のための実践活動の支援等地域に根ざした環境保全活動を展開し、及び地域の環境保全に関する施設を整備することにより、和歌山県における環境の保全を図る</t>
    <rPh sb="23" eb="25">
      <t>チイキ</t>
    </rPh>
    <rPh sb="26" eb="28">
      <t>カンキョウ</t>
    </rPh>
    <rPh sb="28" eb="30">
      <t>ホゼン</t>
    </rPh>
    <rPh sb="34" eb="36">
      <t>ジッセン</t>
    </rPh>
    <rPh sb="36" eb="38">
      <t>カツドウ</t>
    </rPh>
    <rPh sb="39" eb="41">
      <t>シエン</t>
    </rPh>
    <rPh sb="41" eb="42">
      <t>トウ</t>
    </rPh>
    <rPh sb="42" eb="44">
      <t>チイキ</t>
    </rPh>
    <rPh sb="45" eb="46">
      <t>ネ</t>
    </rPh>
    <rPh sb="49" eb="51">
      <t>カンキョウ</t>
    </rPh>
    <rPh sb="51" eb="53">
      <t>ホゼン</t>
    </rPh>
    <rPh sb="53" eb="55">
      <t>カツドウ</t>
    </rPh>
    <rPh sb="56" eb="58">
      <t>テンカイ</t>
    </rPh>
    <rPh sb="60" eb="61">
      <t>オヨ</t>
    </rPh>
    <rPh sb="62" eb="64">
      <t>チイキ</t>
    </rPh>
    <rPh sb="65" eb="67">
      <t>カンキョウ</t>
    </rPh>
    <rPh sb="67" eb="69">
      <t>ホゼン</t>
    </rPh>
    <rPh sb="70" eb="71">
      <t>カン</t>
    </rPh>
    <rPh sb="73" eb="75">
      <t>シセツ</t>
    </rPh>
    <rPh sb="76" eb="78">
      <t>セイビ</t>
    </rPh>
    <rPh sb="86" eb="90">
      <t>ワカヤマケン</t>
    </rPh>
    <rPh sb="94" eb="96">
      <t>カンキョウ</t>
    </rPh>
    <rPh sb="97" eb="99">
      <t>ホゼン</t>
    </rPh>
    <rPh sb="100" eb="101">
      <t>ハカ</t>
    </rPh>
    <phoneticPr fontId="1"/>
  </si>
  <si>
    <t>鳥取県</t>
    <rPh sb="0" eb="3">
      <t>トットリケン</t>
    </rPh>
    <phoneticPr fontId="1"/>
  </si>
  <si>
    <t>鳥取県地域環境保全基金</t>
    <rPh sb="9" eb="11">
      <t>キキン</t>
    </rPh>
    <phoneticPr fontId="1"/>
  </si>
  <si>
    <t>地域の環境保全に関する知識の普及、地域における環境保全のための実践活動の支援等地域に根ざした環境保全活動を推進し、もって地域の環境保全を図ること</t>
    <rPh sb="0" eb="2">
      <t>チイキ</t>
    </rPh>
    <rPh sb="3" eb="5">
      <t>カンキョウ</t>
    </rPh>
    <rPh sb="5" eb="7">
      <t>ホゼン</t>
    </rPh>
    <rPh sb="8" eb="9">
      <t>カン</t>
    </rPh>
    <rPh sb="11" eb="13">
      <t>チシキ</t>
    </rPh>
    <rPh sb="14" eb="16">
      <t>フキュウ</t>
    </rPh>
    <rPh sb="17" eb="19">
      <t>チイキ</t>
    </rPh>
    <rPh sb="23" eb="25">
      <t>カンキョウ</t>
    </rPh>
    <rPh sb="25" eb="27">
      <t>ホゼン</t>
    </rPh>
    <rPh sb="31" eb="33">
      <t>ジッセン</t>
    </rPh>
    <rPh sb="33" eb="35">
      <t>カツドウ</t>
    </rPh>
    <rPh sb="36" eb="38">
      <t>シエン</t>
    </rPh>
    <rPh sb="38" eb="39">
      <t>トウ</t>
    </rPh>
    <rPh sb="39" eb="41">
      <t>チイキ</t>
    </rPh>
    <rPh sb="42" eb="43">
      <t>ネ</t>
    </rPh>
    <rPh sb="46" eb="48">
      <t>カンキョウ</t>
    </rPh>
    <rPh sb="48" eb="50">
      <t>ホゼン</t>
    </rPh>
    <rPh sb="50" eb="52">
      <t>カツドウ</t>
    </rPh>
    <rPh sb="53" eb="55">
      <t>スイシン</t>
    </rPh>
    <rPh sb="60" eb="62">
      <t>チイキ</t>
    </rPh>
    <rPh sb="63" eb="65">
      <t>カンキョウ</t>
    </rPh>
    <rPh sb="65" eb="67">
      <t>ホゼン</t>
    </rPh>
    <rPh sb="68" eb="69">
      <t>ハカ</t>
    </rPh>
    <phoneticPr fontId="1"/>
  </si>
  <si>
    <t>島根県環境基本条例に基づく環境の保全に関する施策を推進するため</t>
    <rPh sb="0" eb="3">
      <t>シマネケン</t>
    </rPh>
    <rPh sb="3" eb="5">
      <t>カンキョウ</t>
    </rPh>
    <rPh sb="5" eb="7">
      <t>キホン</t>
    </rPh>
    <rPh sb="7" eb="9">
      <t>ジョウレイ</t>
    </rPh>
    <rPh sb="10" eb="11">
      <t>モト</t>
    </rPh>
    <rPh sb="13" eb="15">
      <t>カンキョウ</t>
    </rPh>
    <rPh sb="16" eb="18">
      <t>ホゼン</t>
    </rPh>
    <rPh sb="19" eb="20">
      <t>カン</t>
    </rPh>
    <rPh sb="22" eb="24">
      <t>セサク</t>
    </rPh>
    <rPh sb="25" eb="27">
      <t>スイシン</t>
    </rPh>
    <phoneticPr fontId="1"/>
  </si>
  <si>
    <t>岡山県</t>
    <rPh sb="0" eb="3">
      <t>オカヤマケン</t>
    </rPh>
    <phoneticPr fontId="1"/>
  </si>
  <si>
    <t>岡山県環境保全・循環型社会形成推進基金</t>
    <rPh sb="3" eb="5">
      <t>カンキョウ</t>
    </rPh>
    <rPh sb="5" eb="7">
      <t>ホゼン</t>
    </rPh>
    <rPh sb="8" eb="11">
      <t>ジュンカンガタ</t>
    </rPh>
    <rPh sb="11" eb="13">
      <t>シャカイ</t>
    </rPh>
    <rPh sb="13" eb="15">
      <t>ケイセイ</t>
    </rPh>
    <rPh sb="15" eb="17">
      <t>スイシン</t>
    </rPh>
    <rPh sb="17" eb="19">
      <t>キキン</t>
    </rPh>
    <phoneticPr fontId="1"/>
  </si>
  <si>
    <t>潤い及び安らぎのある快適な環境づくりを推進し、並びに産業廃棄物の発生の抑制、減量化、再生利用その他適正な処理の促進を図る</t>
    <rPh sb="0" eb="1">
      <t>ウルオ</t>
    </rPh>
    <rPh sb="2" eb="3">
      <t>オヨ</t>
    </rPh>
    <rPh sb="4" eb="5">
      <t>ヤス</t>
    </rPh>
    <rPh sb="10" eb="12">
      <t>カイテキ</t>
    </rPh>
    <rPh sb="13" eb="15">
      <t>カンキョウ</t>
    </rPh>
    <rPh sb="19" eb="21">
      <t>スイシン</t>
    </rPh>
    <rPh sb="23" eb="24">
      <t>ナラ</t>
    </rPh>
    <rPh sb="26" eb="28">
      <t>サンギョウ</t>
    </rPh>
    <rPh sb="28" eb="31">
      <t>ハイキブツ</t>
    </rPh>
    <rPh sb="32" eb="34">
      <t>ハッセイ</t>
    </rPh>
    <rPh sb="35" eb="37">
      <t>ヨクセイ</t>
    </rPh>
    <rPh sb="38" eb="41">
      <t>ゲンリョウカ</t>
    </rPh>
    <rPh sb="42" eb="44">
      <t>サイセイ</t>
    </rPh>
    <rPh sb="44" eb="46">
      <t>リヨウ</t>
    </rPh>
    <rPh sb="48" eb="49">
      <t>タ</t>
    </rPh>
    <rPh sb="49" eb="51">
      <t>テキセイ</t>
    </rPh>
    <rPh sb="52" eb="54">
      <t>ショリ</t>
    </rPh>
    <rPh sb="55" eb="57">
      <t>ソクシン</t>
    </rPh>
    <rPh sb="58" eb="59">
      <t>ハカ</t>
    </rPh>
    <phoneticPr fontId="1"/>
  </si>
  <si>
    <t>広島県</t>
    <rPh sb="0" eb="3">
      <t>ヒロシマケン</t>
    </rPh>
    <phoneticPr fontId="1"/>
  </si>
  <si>
    <t>地域環境の保全に関し必要な事業に要する経費の財源に充てるため</t>
    <rPh sb="0" eb="2">
      <t>チイキ</t>
    </rPh>
    <rPh sb="2" eb="4">
      <t>カンキョウ</t>
    </rPh>
    <rPh sb="5" eb="7">
      <t>ホゼン</t>
    </rPh>
    <rPh sb="8" eb="9">
      <t>カン</t>
    </rPh>
    <rPh sb="10" eb="12">
      <t>ヒツヨウ</t>
    </rPh>
    <rPh sb="13" eb="15">
      <t>ジギョウ</t>
    </rPh>
    <rPh sb="16" eb="17">
      <t>ヨウ</t>
    </rPh>
    <rPh sb="19" eb="21">
      <t>ケイヒ</t>
    </rPh>
    <rPh sb="22" eb="24">
      <t>ザイゲン</t>
    </rPh>
    <rPh sb="25" eb="26">
      <t>ア</t>
    </rPh>
    <phoneticPr fontId="1"/>
  </si>
  <si>
    <t>徳島県環境創造基金</t>
    <rPh sb="3" eb="5">
      <t>カンキョウ</t>
    </rPh>
    <rPh sb="5" eb="7">
      <t>ソウゾウ</t>
    </rPh>
    <rPh sb="7" eb="9">
      <t>キキン</t>
    </rPh>
    <phoneticPr fontId="1"/>
  </si>
  <si>
    <t>人と自然とが共生する住みやすい徳島の実現に向けての環境の保全及び創造に関する施策の推進に要する経費に充てるため、徳島県環境創造基金を設置する</t>
    <rPh sb="0" eb="1">
      <t>ヒト</t>
    </rPh>
    <rPh sb="2" eb="4">
      <t>シゼン</t>
    </rPh>
    <rPh sb="6" eb="8">
      <t>キョウセイ</t>
    </rPh>
    <rPh sb="10" eb="11">
      <t>ス</t>
    </rPh>
    <rPh sb="15" eb="17">
      <t>トクシマ</t>
    </rPh>
    <rPh sb="18" eb="20">
      <t>ジツゲン</t>
    </rPh>
    <rPh sb="21" eb="22">
      <t>ム</t>
    </rPh>
    <rPh sb="25" eb="27">
      <t>カンキョウ</t>
    </rPh>
    <rPh sb="28" eb="30">
      <t>ホゼン</t>
    </rPh>
    <rPh sb="30" eb="31">
      <t>オヨ</t>
    </rPh>
    <rPh sb="32" eb="34">
      <t>ソウゾウ</t>
    </rPh>
    <rPh sb="35" eb="36">
      <t>カン</t>
    </rPh>
    <rPh sb="38" eb="40">
      <t>セサク</t>
    </rPh>
    <rPh sb="41" eb="43">
      <t>スイシン</t>
    </rPh>
    <rPh sb="44" eb="45">
      <t>ヨウ</t>
    </rPh>
    <rPh sb="47" eb="49">
      <t>ケイヒ</t>
    </rPh>
    <rPh sb="50" eb="51">
      <t>ア</t>
    </rPh>
    <rPh sb="56" eb="59">
      <t>トクシマケン</t>
    </rPh>
    <rPh sb="59" eb="61">
      <t>カンキョウ</t>
    </rPh>
    <rPh sb="61" eb="63">
      <t>ソウゾウ</t>
    </rPh>
    <rPh sb="63" eb="65">
      <t>キキン</t>
    </rPh>
    <rPh sb="66" eb="68">
      <t>セッチ</t>
    </rPh>
    <phoneticPr fontId="1"/>
  </si>
  <si>
    <t>香川県</t>
    <rPh sb="0" eb="3">
      <t>カガワケン</t>
    </rPh>
    <phoneticPr fontId="1"/>
  </si>
  <si>
    <t>香川県環境保全基金</t>
    <rPh sb="7" eb="9">
      <t>キキン</t>
    </rPh>
    <phoneticPr fontId="1"/>
  </si>
  <si>
    <t>地域における環境の保全に関し、その活動の基盤の整備及び知識の普及を図り、並びに自主的活動を促進するため</t>
    <rPh sb="0" eb="2">
      <t>チイキ</t>
    </rPh>
    <rPh sb="6" eb="8">
      <t>カンキョウ</t>
    </rPh>
    <rPh sb="9" eb="11">
      <t>ホゼン</t>
    </rPh>
    <rPh sb="12" eb="13">
      <t>カン</t>
    </rPh>
    <rPh sb="17" eb="19">
      <t>カツドウ</t>
    </rPh>
    <rPh sb="20" eb="22">
      <t>キバン</t>
    </rPh>
    <rPh sb="23" eb="25">
      <t>セイビ</t>
    </rPh>
    <rPh sb="25" eb="26">
      <t>オヨ</t>
    </rPh>
    <rPh sb="27" eb="29">
      <t>チシキ</t>
    </rPh>
    <rPh sb="30" eb="32">
      <t>フキュウ</t>
    </rPh>
    <rPh sb="33" eb="34">
      <t>ハカ</t>
    </rPh>
    <rPh sb="36" eb="37">
      <t>ナラ</t>
    </rPh>
    <rPh sb="39" eb="42">
      <t>ジシュテキ</t>
    </rPh>
    <rPh sb="42" eb="44">
      <t>カツドウ</t>
    </rPh>
    <rPh sb="45" eb="47">
      <t>ソクシン</t>
    </rPh>
    <phoneticPr fontId="1"/>
  </si>
  <si>
    <t>愛媛県</t>
    <rPh sb="0" eb="3">
      <t>エヒメケン</t>
    </rPh>
    <phoneticPr fontId="1"/>
  </si>
  <si>
    <t>愛媛県地域環境保全基金</t>
    <rPh sb="9" eb="11">
      <t>キキン</t>
    </rPh>
    <phoneticPr fontId="1"/>
  </si>
  <si>
    <t>地域環境の保全に関する知識の普及その他地域に根ざした環境保全活動を推進し、もって地域環境の保全を図る</t>
    <rPh sb="0" eb="2">
      <t>チイキ</t>
    </rPh>
    <rPh sb="2" eb="4">
      <t>カンキョウ</t>
    </rPh>
    <rPh sb="5" eb="7">
      <t>ホゼン</t>
    </rPh>
    <rPh sb="8" eb="9">
      <t>カン</t>
    </rPh>
    <rPh sb="11" eb="13">
      <t>チシキ</t>
    </rPh>
    <rPh sb="14" eb="16">
      <t>フキュウ</t>
    </rPh>
    <rPh sb="18" eb="19">
      <t>タ</t>
    </rPh>
    <rPh sb="19" eb="21">
      <t>チイキ</t>
    </rPh>
    <rPh sb="22" eb="23">
      <t>ネ</t>
    </rPh>
    <rPh sb="26" eb="28">
      <t>カンキョウ</t>
    </rPh>
    <rPh sb="28" eb="30">
      <t>ホゼン</t>
    </rPh>
    <rPh sb="30" eb="32">
      <t>カツドウ</t>
    </rPh>
    <rPh sb="33" eb="35">
      <t>スイシン</t>
    </rPh>
    <rPh sb="40" eb="42">
      <t>チイキ</t>
    </rPh>
    <rPh sb="42" eb="44">
      <t>カンキョウ</t>
    </rPh>
    <rPh sb="45" eb="47">
      <t>ホゼン</t>
    </rPh>
    <rPh sb="48" eb="49">
      <t>ハカ</t>
    </rPh>
    <phoneticPr fontId="1"/>
  </si>
  <si>
    <t>高知県</t>
    <rPh sb="0" eb="3">
      <t>コウチケン</t>
    </rPh>
    <phoneticPr fontId="1"/>
  </si>
  <si>
    <t>高知県地域環境保全基金</t>
    <rPh sb="9" eb="11">
      <t>キキン</t>
    </rPh>
    <phoneticPr fontId="1"/>
  </si>
  <si>
    <t>環境保全に関する知識の普及、環境保全のための実践活動の支援等地域に根ざした環境保全活動を展開することにより、高知県における環境の保全を図る</t>
    <rPh sb="0" eb="2">
      <t>カンキョウ</t>
    </rPh>
    <rPh sb="2" eb="4">
      <t>ホゼン</t>
    </rPh>
    <rPh sb="5" eb="6">
      <t>カン</t>
    </rPh>
    <rPh sb="8" eb="10">
      <t>チシキ</t>
    </rPh>
    <rPh sb="11" eb="13">
      <t>フキュウ</t>
    </rPh>
    <rPh sb="14" eb="16">
      <t>カンキョウ</t>
    </rPh>
    <rPh sb="16" eb="18">
      <t>ホゼン</t>
    </rPh>
    <rPh sb="22" eb="24">
      <t>ジッセン</t>
    </rPh>
    <rPh sb="24" eb="26">
      <t>カツドウ</t>
    </rPh>
    <rPh sb="27" eb="29">
      <t>シエン</t>
    </rPh>
    <rPh sb="29" eb="30">
      <t>トウ</t>
    </rPh>
    <rPh sb="30" eb="32">
      <t>チイキ</t>
    </rPh>
    <rPh sb="33" eb="34">
      <t>ネ</t>
    </rPh>
    <rPh sb="37" eb="39">
      <t>カンキョウ</t>
    </rPh>
    <rPh sb="39" eb="41">
      <t>ホゼン</t>
    </rPh>
    <rPh sb="41" eb="43">
      <t>カツドウ</t>
    </rPh>
    <rPh sb="44" eb="46">
      <t>テンカイ</t>
    </rPh>
    <rPh sb="54" eb="57">
      <t>コウチケン</t>
    </rPh>
    <rPh sb="61" eb="63">
      <t>カンキョウ</t>
    </rPh>
    <rPh sb="64" eb="66">
      <t>ホゼン</t>
    </rPh>
    <rPh sb="67" eb="68">
      <t>ハカ</t>
    </rPh>
    <phoneticPr fontId="1"/>
  </si>
  <si>
    <t>福岡県</t>
    <rPh sb="0" eb="3">
      <t>フクオカケン</t>
    </rPh>
    <phoneticPr fontId="1"/>
  </si>
  <si>
    <t>福岡県環境保全基金</t>
    <rPh sb="7" eb="9">
      <t>キキン</t>
    </rPh>
    <phoneticPr fontId="1"/>
  </si>
  <si>
    <t>環境保全事業の推進により、快適な生活環境の形成に資するため</t>
    <rPh sb="0" eb="2">
      <t>カンキョウ</t>
    </rPh>
    <rPh sb="2" eb="4">
      <t>ホゼン</t>
    </rPh>
    <rPh sb="4" eb="6">
      <t>ジギョウ</t>
    </rPh>
    <rPh sb="7" eb="9">
      <t>スイシン</t>
    </rPh>
    <rPh sb="13" eb="15">
      <t>カイテキ</t>
    </rPh>
    <rPh sb="16" eb="18">
      <t>セイカツ</t>
    </rPh>
    <rPh sb="18" eb="20">
      <t>カンキョウ</t>
    </rPh>
    <rPh sb="21" eb="23">
      <t>ケイセイ</t>
    </rPh>
    <rPh sb="24" eb="25">
      <t>シ</t>
    </rPh>
    <phoneticPr fontId="1"/>
  </si>
  <si>
    <t>佐賀県</t>
    <rPh sb="0" eb="3">
      <t>サガケン</t>
    </rPh>
    <phoneticPr fontId="1"/>
  </si>
  <si>
    <t>佐賀県環境保全基金</t>
    <rPh sb="7" eb="9">
      <t>キキン</t>
    </rPh>
    <phoneticPr fontId="1"/>
  </si>
  <si>
    <t>本県における環境保全活動を推進するため</t>
    <rPh sb="0" eb="2">
      <t>ホンケン</t>
    </rPh>
    <rPh sb="6" eb="8">
      <t>カンキョウ</t>
    </rPh>
    <rPh sb="8" eb="10">
      <t>ホゼン</t>
    </rPh>
    <rPh sb="10" eb="12">
      <t>カツドウ</t>
    </rPh>
    <rPh sb="13" eb="15">
      <t>スイシン</t>
    </rPh>
    <phoneticPr fontId="1"/>
  </si>
  <si>
    <t>長崎県</t>
    <rPh sb="0" eb="3">
      <t>ナガサキケン</t>
    </rPh>
    <phoneticPr fontId="1"/>
  </si>
  <si>
    <t>長崎県環境美化基金</t>
    <rPh sb="3" eb="5">
      <t>カンキョウ</t>
    </rPh>
    <rPh sb="5" eb="7">
      <t>ビカ</t>
    </rPh>
    <rPh sb="7" eb="9">
      <t>キキン</t>
    </rPh>
    <phoneticPr fontId="1"/>
  </si>
  <si>
    <t>緑豊かな環境を守るとともに、快適で美しい生活環境を創造するため、地方自治法（昭和22年法律第67号）第241条第1項の規定に基づき、長崎県環境美化基金（以下「基金」という。）を設置する</t>
    <rPh sb="0" eb="1">
      <t>ミドリ</t>
    </rPh>
    <rPh sb="1" eb="2">
      <t>ユタ</t>
    </rPh>
    <rPh sb="4" eb="6">
      <t>カンキョウ</t>
    </rPh>
    <rPh sb="7" eb="8">
      <t>マモ</t>
    </rPh>
    <rPh sb="14" eb="16">
      <t>カイテキ</t>
    </rPh>
    <rPh sb="17" eb="18">
      <t>ウツク</t>
    </rPh>
    <rPh sb="20" eb="22">
      <t>セイカツ</t>
    </rPh>
    <rPh sb="22" eb="24">
      <t>カンキョウ</t>
    </rPh>
    <rPh sb="25" eb="27">
      <t>ソウゾウ</t>
    </rPh>
    <rPh sb="32" eb="34">
      <t>チホウ</t>
    </rPh>
    <rPh sb="34" eb="37">
      <t>ジチホウ</t>
    </rPh>
    <rPh sb="38" eb="40">
      <t>ショウワ</t>
    </rPh>
    <rPh sb="42" eb="43">
      <t>ネン</t>
    </rPh>
    <rPh sb="43" eb="45">
      <t>ホウリツ</t>
    </rPh>
    <rPh sb="45" eb="46">
      <t>ダイ</t>
    </rPh>
    <rPh sb="48" eb="49">
      <t>ゴウ</t>
    </rPh>
    <rPh sb="50" eb="51">
      <t>ダイ</t>
    </rPh>
    <rPh sb="54" eb="55">
      <t>ジョウ</t>
    </rPh>
    <rPh sb="55" eb="56">
      <t>ダイ</t>
    </rPh>
    <rPh sb="57" eb="58">
      <t>コウ</t>
    </rPh>
    <rPh sb="59" eb="61">
      <t>キテイ</t>
    </rPh>
    <rPh sb="62" eb="63">
      <t>モト</t>
    </rPh>
    <rPh sb="76" eb="78">
      <t>イカ</t>
    </rPh>
    <rPh sb="79" eb="81">
      <t>キキン</t>
    </rPh>
    <rPh sb="88" eb="90">
      <t>セッチ</t>
    </rPh>
    <phoneticPr fontId="1"/>
  </si>
  <si>
    <t>熊本県環境保全基金　</t>
  </si>
  <si>
    <t>環境の保全を図る</t>
    <rPh sb="0" eb="2">
      <t>カンキョウ</t>
    </rPh>
    <rPh sb="3" eb="5">
      <t>ホゼン</t>
    </rPh>
    <rPh sb="6" eb="7">
      <t>ハカ</t>
    </rPh>
    <phoneticPr fontId="1"/>
  </si>
  <si>
    <t>大分県</t>
    <rPh sb="0" eb="3">
      <t>オオイタケン</t>
    </rPh>
    <phoneticPr fontId="1"/>
  </si>
  <si>
    <t>大分県地域環境保全基金</t>
    <rPh sb="9" eb="11">
      <t>キキン</t>
    </rPh>
    <phoneticPr fontId="1"/>
  </si>
  <si>
    <t>地域の環境保全を図ることを目的とする</t>
    <rPh sb="0" eb="2">
      <t>チイキ</t>
    </rPh>
    <rPh sb="3" eb="5">
      <t>カンキョウ</t>
    </rPh>
    <rPh sb="5" eb="7">
      <t>ホゼン</t>
    </rPh>
    <rPh sb="8" eb="9">
      <t>ハカ</t>
    </rPh>
    <rPh sb="13" eb="15">
      <t>モクテキ</t>
    </rPh>
    <phoneticPr fontId="1"/>
  </si>
  <si>
    <t>宮崎県</t>
    <rPh sb="0" eb="3">
      <t>ミヤザキケン</t>
    </rPh>
    <phoneticPr fontId="1"/>
  </si>
  <si>
    <t>宮崎県環境保全基金</t>
    <rPh sb="7" eb="9">
      <t>キキン</t>
    </rPh>
    <phoneticPr fontId="1"/>
  </si>
  <si>
    <t>地域住民等に対する地域の環境保全に関する知識の普及、地域の環境保全のための実践活動の支援等地域に根ざした環境保全活動を展開することにより、宮崎県における環境の保全を図るため</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5" eb="47">
      <t>チイキ</t>
    </rPh>
    <rPh sb="48" eb="49">
      <t>ネ</t>
    </rPh>
    <rPh sb="52" eb="54">
      <t>カンキョウ</t>
    </rPh>
    <rPh sb="54" eb="56">
      <t>ホゼン</t>
    </rPh>
    <rPh sb="56" eb="58">
      <t>カツドウ</t>
    </rPh>
    <rPh sb="59" eb="61">
      <t>テンカイ</t>
    </rPh>
    <rPh sb="69" eb="72">
      <t>ミヤザキケン</t>
    </rPh>
    <rPh sb="76" eb="78">
      <t>カンキョウ</t>
    </rPh>
    <rPh sb="79" eb="81">
      <t>ホゼン</t>
    </rPh>
    <rPh sb="82" eb="83">
      <t>ハカ</t>
    </rPh>
    <phoneticPr fontId="1"/>
  </si>
  <si>
    <t>鹿児島県</t>
    <rPh sb="0" eb="4">
      <t>カゴシマケン</t>
    </rPh>
    <phoneticPr fontId="1"/>
  </si>
  <si>
    <t>地域に根ざした環境保全活動及び地球温暖化等の喫緊の環境問題を解決するために不可欠な地域における取組を支援するなどして、本県における環境の保全に資するため、鹿児島県環境保全基金を設置する</t>
    <rPh sb="0" eb="2">
      <t>チイキ</t>
    </rPh>
    <rPh sb="3" eb="4">
      <t>ネ</t>
    </rPh>
    <rPh sb="7" eb="9">
      <t>カンキョウ</t>
    </rPh>
    <rPh sb="9" eb="11">
      <t>ホゼン</t>
    </rPh>
    <rPh sb="11" eb="13">
      <t>カツドウ</t>
    </rPh>
    <rPh sb="13" eb="14">
      <t>オヨ</t>
    </rPh>
    <rPh sb="15" eb="17">
      <t>チキュウ</t>
    </rPh>
    <rPh sb="17" eb="20">
      <t>オンダンカ</t>
    </rPh>
    <rPh sb="20" eb="21">
      <t>トウ</t>
    </rPh>
    <rPh sb="22" eb="23">
      <t>キツ</t>
    </rPh>
    <rPh sb="23" eb="24">
      <t>キン</t>
    </rPh>
    <rPh sb="25" eb="27">
      <t>カンキョウ</t>
    </rPh>
    <rPh sb="27" eb="29">
      <t>モンダイ</t>
    </rPh>
    <rPh sb="30" eb="32">
      <t>カイケツ</t>
    </rPh>
    <rPh sb="37" eb="40">
      <t>フカケツ</t>
    </rPh>
    <rPh sb="41" eb="43">
      <t>チイキ</t>
    </rPh>
    <rPh sb="47" eb="49">
      <t>トリクミ</t>
    </rPh>
    <rPh sb="50" eb="52">
      <t>シエン</t>
    </rPh>
    <rPh sb="59" eb="61">
      <t>ホンケン</t>
    </rPh>
    <rPh sb="65" eb="67">
      <t>カンキョウ</t>
    </rPh>
    <rPh sb="68" eb="70">
      <t>ホゼン</t>
    </rPh>
    <rPh sb="71" eb="72">
      <t>シ</t>
    </rPh>
    <rPh sb="77" eb="81">
      <t>カゴシマケン</t>
    </rPh>
    <rPh sb="81" eb="83">
      <t>カンキョウ</t>
    </rPh>
    <rPh sb="83" eb="85">
      <t>ホゼン</t>
    </rPh>
    <rPh sb="85" eb="87">
      <t>キキン</t>
    </rPh>
    <rPh sb="88" eb="90">
      <t>セッチ</t>
    </rPh>
    <phoneticPr fontId="1"/>
  </si>
  <si>
    <t>沖縄県</t>
    <rPh sb="0" eb="3">
      <t>オキナワケン</t>
    </rPh>
    <phoneticPr fontId="1"/>
  </si>
  <si>
    <t>沖縄県環境保全基金</t>
    <rPh sb="3" eb="5">
      <t>カンキョウ</t>
    </rPh>
    <rPh sb="5" eb="7">
      <t>ホゼン</t>
    </rPh>
    <rPh sb="7" eb="9">
      <t>キキン</t>
    </rPh>
    <phoneticPr fontId="1"/>
  </si>
  <si>
    <t>地域住民等に対する地域の環境保全に関する知識の普及、地域の環境保全のための実践活動の支援等、地域に根ざした環境保全活動を展開することにより、本県の環境保全を図る</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6" eb="48">
      <t>チイキ</t>
    </rPh>
    <rPh sb="49" eb="50">
      <t>ネ</t>
    </rPh>
    <rPh sb="53" eb="55">
      <t>カンキョウ</t>
    </rPh>
    <rPh sb="55" eb="57">
      <t>ホゼン</t>
    </rPh>
    <rPh sb="57" eb="59">
      <t>カツドウ</t>
    </rPh>
    <rPh sb="60" eb="62">
      <t>テンカイ</t>
    </rPh>
    <rPh sb="70" eb="72">
      <t>ホンケン</t>
    </rPh>
    <rPh sb="73" eb="75">
      <t>カンキョウ</t>
    </rPh>
    <rPh sb="75" eb="77">
      <t>ホゼン</t>
    </rPh>
    <rPh sb="78" eb="79">
      <t>ハカ</t>
    </rPh>
    <phoneticPr fontId="1"/>
  </si>
  <si>
    <t>札幌市</t>
    <rPh sb="0" eb="3">
      <t>サッポロシ</t>
    </rPh>
    <phoneticPr fontId="1"/>
  </si>
  <si>
    <t>環境保全推進基金</t>
    <rPh sb="0" eb="2">
      <t>カンキョウ</t>
    </rPh>
    <rPh sb="2" eb="4">
      <t>ホゼン</t>
    </rPh>
    <rPh sb="4" eb="6">
      <t>スイシン</t>
    </rPh>
    <rPh sb="6" eb="8">
      <t>キキン</t>
    </rPh>
    <phoneticPr fontId="1"/>
  </si>
  <si>
    <t>市民に対する環境保全に関しての知識の普及及び意識の啓発、並びに実践活動への支援等を積極的に展開していくため</t>
    <rPh sb="0" eb="2">
      <t>シミン</t>
    </rPh>
    <rPh sb="3" eb="4">
      <t>タイ</t>
    </rPh>
    <rPh sb="6" eb="8">
      <t>カンキョウ</t>
    </rPh>
    <rPh sb="8" eb="10">
      <t>ホゼン</t>
    </rPh>
    <rPh sb="11" eb="12">
      <t>カン</t>
    </rPh>
    <rPh sb="15" eb="17">
      <t>チシキ</t>
    </rPh>
    <rPh sb="18" eb="20">
      <t>フキュウ</t>
    </rPh>
    <rPh sb="20" eb="21">
      <t>オヨ</t>
    </rPh>
    <rPh sb="22" eb="24">
      <t>イシキ</t>
    </rPh>
    <rPh sb="25" eb="27">
      <t>ケイハツ</t>
    </rPh>
    <rPh sb="28" eb="29">
      <t>ナラ</t>
    </rPh>
    <rPh sb="31" eb="33">
      <t>ジッセン</t>
    </rPh>
    <rPh sb="33" eb="35">
      <t>カツドウ</t>
    </rPh>
    <rPh sb="37" eb="39">
      <t>シエン</t>
    </rPh>
    <rPh sb="39" eb="40">
      <t>トウ</t>
    </rPh>
    <rPh sb="41" eb="44">
      <t>セッキョクテキ</t>
    </rPh>
    <rPh sb="45" eb="47">
      <t>テンカイ</t>
    </rPh>
    <phoneticPr fontId="1"/>
  </si>
  <si>
    <t>仙台市</t>
    <rPh sb="0" eb="3">
      <t>センダイシ</t>
    </rPh>
    <phoneticPr fontId="1"/>
  </si>
  <si>
    <t>仙台市環境保全基金</t>
  </si>
  <si>
    <t>地域住民等に対する地域の環境保全に関する知識の普及、地域の環境保全のための実践活動の支援等地域に根ざした環境保全活動を展開することにより、本市における環境の保全に資するもの</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5" eb="47">
      <t>チイキ</t>
    </rPh>
    <rPh sb="48" eb="49">
      <t>ネ</t>
    </rPh>
    <rPh sb="52" eb="54">
      <t>カンキョウ</t>
    </rPh>
    <rPh sb="54" eb="56">
      <t>ホゼン</t>
    </rPh>
    <rPh sb="56" eb="58">
      <t>カツドウ</t>
    </rPh>
    <rPh sb="59" eb="61">
      <t>テンカイ</t>
    </rPh>
    <rPh sb="69" eb="71">
      <t>ホンシ</t>
    </rPh>
    <rPh sb="75" eb="77">
      <t>カンキョウ</t>
    </rPh>
    <rPh sb="78" eb="80">
      <t>ホゼン</t>
    </rPh>
    <rPh sb="81" eb="82">
      <t>シ</t>
    </rPh>
    <phoneticPr fontId="1"/>
  </si>
  <si>
    <t>横浜市</t>
    <rPh sb="0" eb="3">
      <t>ヨコハマシ</t>
    </rPh>
    <phoneticPr fontId="1"/>
  </si>
  <si>
    <t>横浜環境保全基金</t>
    <rPh sb="6" eb="8">
      <t>キキン</t>
    </rPh>
    <phoneticPr fontId="1"/>
  </si>
  <si>
    <t>地域に根ざした環境保全活動を展開することにより、良好な環境の保全・創造を図る</t>
    <rPh sb="0" eb="2">
      <t>チイキ</t>
    </rPh>
    <rPh sb="3" eb="4">
      <t>ネ</t>
    </rPh>
    <rPh sb="7" eb="9">
      <t>カンキョウ</t>
    </rPh>
    <rPh sb="9" eb="11">
      <t>ホゼン</t>
    </rPh>
    <rPh sb="11" eb="13">
      <t>カツドウ</t>
    </rPh>
    <rPh sb="14" eb="16">
      <t>テンカイ</t>
    </rPh>
    <rPh sb="24" eb="26">
      <t>リョウコウ</t>
    </rPh>
    <rPh sb="27" eb="29">
      <t>カンキョウ</t>
    </rPh>
    <rPh sb="30" eb="32">
      <t>ホゼン</t>
    </rPh>
    <rPh sb="33" eb="35">
      <t>ソウゾウ</t>
    </rPh>
    <rPh sb="36" eb="37">
      <t>ハカ</t>
    </rPh>
    <phoneticPr fontId="1"/>
  </si>
  <si>
    <t>川崎市</t>
    <rPh sb="0" eb="3">
      <t>カワサキシ</t>
    </rPh>
    <phoneticPr fontId="1"/>
  </si>
  <si>
    <t>地域環境保全に関する知識の普及その他地域環境保全活動の推進を図る事業の資金に充てる</t>
    <rPh sb="0" eb="2">
      <t>チイキ</t>
    </rPh>
    <rPh sb="2" eb="4">
      <t>カンキョウ</t>
    </rPh>
    <rPh sb="4" eb="6">
      <t>ホゼン</t>
    </rPh>
    <rPh sb="7" eb="8">
      <t>カン</t>
    </rPh>
    <rPh sb="10" eb="12">
      <t>チシキ</t>
    </rPh>
    <rPh sb="13" eb="15">
      <t>フキュウ</t>
    </rPh>
    <rPh sb="17" eb="18">
      <t>タ</t>
    </rPh>
    <rPh sb="18" eb="20">
      <t>チイキ</t>
    </rPh>
    <rPh sb="20" eb="22">
      <t>カンキョウ</t>
    </rPh>
    <rPh sb="22" eb="24">
      <t>ホゼン</t>
    </rPh>
    <rPh sb="24" eb="26">
      <t>カツドウ</t>
    </rPh>
    <rPh sb="27" eb="29">
      <t>スイシン</t>
    </rPh>
    <rPh sb="30" eb="31">
      <t>ハカ</t>
    </rPh>
    <rPh sb="32" eb="34">
      <t>ジギョウ</t>
    </rPh>
    <rPh sb="35" eb="37">
      <t>シキン</t>
    </rPh>
    <rPh sb="38" eb="39">
      <t>ア</t>
    </rPh>
    <phoneticPr fontId="1"/>
  </si>
  <si>
    <t>名古屋市</t>
    <rPh sb="0" eb="4">
      <t>ナゴヤシ</t>
    </rPh>
    <phoneticPr fontId="1"/>
  </si>
  <si>
    <t>環境保全に関する事業の資金に充てるため</t>
    <rPh sb="0" eb="2">
      <t>カンキョウ</t>
    </rPh>
    <rPh sb="2" eb="4">
      <t>ホゼン</t>
    </rPh>
    <rPh sb="5" eb="6">
      <t>カン</t>
    </rPh>
    <rPh sb="8" eb="10">
      <t>ジギョウ</t>
    </rPh>
    <rPh sb="11" eb="13">
      <t>シキン</t>
    </rPh>
    <rPh sb="14" eb="15">
      <t>ア</t>
    </rPh>
    <phoneticPr fontId="1"/>
  </si>
  <si>
    <t>京都市</t>
    <rPh sb="0" eb="3">
      <t>キョウトシ</t>
    </rPh>
    <phoneticPr fontId="1"/>
  </si>
  <si>
    <t>京都市環境共生市民協働事業基金</t>
    <rPh sb="3" eb="5">
      <t>カンキョウ</t>
    </rPh>
    <rPh sb="5" eb="7">
      <t>キョウセイ</t>
    </rPh>
    <rPh sb="7" eb="9">
      <t>シミン</t>
    </rPh>
    <rPh sb="9" eb="11">
      <t>キョウドウ</t>
    </rPh>
    <rPh sb="11" eb="13">
      <t>ジギョウ</t>
    </rPh>
    <rPh sb="13" eb="15">
      <t>キキン</t>
    </rPh>
    <phoneticPr fontId="1"/>
  </si>
  <si>
    <t>環境への負荷が少なく、かつ、持続的に発展することができる都市を実現するため</t>
    <rPh sb="0" eb="2">
      <t>カンキョウ</t>
    </rPh>
    <rPh sb="4" eb="6">
      <t>フカ</t>
    </rPh>
    <rPh sb="7" eb="8">
      <t>スク</t>
    </rPh>
    <rPh sb="14" eb="17">
      <t>ジゾクテキ</t>
    </rPh>
    <rPh sb="18" eb="20">
      <t>ハッテン</t>
    </rPh>
    <rPh sb="28" eb="30">
      <t>トシ</t>
    </rPh>
    <rPh sb="31" eb="33">
      <t>ジツゲン</t>
    </rPh>
    <phoneticPr fontId="1"/>
  </si>
  <si>
    <t>大阪市</t>
    <rPh sb="0" eb="3">
      <t>オオサカシ</t>
    </rPh>
    <phoneticPr fontId="1"/>
  </si>
  <si>
    <t>大阪市環境創造基金</t>
    <rPh sb="3" eb="5">
      <t>カンキョウ</t>
    </rPh>
    <rPh sb="5" eb="7">
      <t>ソウゾウ</t>
    </rPh>
    <rPh sb="7" eb="9">
      <t>キキン</t>
    </rPh>
    <phoneticPr fontId="1"/>
  </si>
  <si>
    <t>環境保全に関する知識の普及、地球温暖化対策、廃棄物の適正な処理その他環境創造施策の推進を図るため</t>
    <rPh sb="0" eb="2">
      <t>カンキョウ</t>
    </rPh>
    <rPh sb="2" eb="4">
      <t>ホゼン</t>
    </rPh>
    <rPh sb="5" eb="6">
      <t>カン</t>
    </rPh>
    <rPh sb="8" eb="10">
      <t>チシキ</t>
    </rPh>
    <rPh sb="11" eb="13">
      <t>フキュウ</t>
    </rPh>
    <rPh sb="14" eb="16">
      <t>チキュウ</t>
    </rPh>
    <rPh sb="16" eb="19">
      <t>オンダンカ</t>
    </rPh>
    <rPh sb="19" eb="21">
      <t>タイサク</t>
    </rPh>
    <rPh sb="22" eb="25">
      <t>ハイキブツ</t>
    </rPh>
    <rPh sb="26" eb="28">
      <t>テキセイ</t>
    </rPh>
    <rPh sb="29" eb="31">
      <t>ショリ</t>
    </rPh>
    <rPh sb="33" eb="34">
      <t>タ</t>
    </rPh>
    <rPh sb="34" eb="36">
      <t>カンキョウ</t>
    </rPh>
    <rPh sb="36" eb="38">
      <t>ソウゾウ</t>
    </rPh>
    <rPh sb="38" eb="40">
      <t>セサク</t>
    </rPh>
    <rPh sb="41" eb="43">
      <t>スイシン</t>
    </rPh>
    <rPh sb="44" eb="45">
      <t>ハカ</t>
    </rPh>
    <phoneticPr fontId="1"/>
  </si>
  <si>
    <t>神戸市</t>
    <rPh sb="0" eb="3">
      <t>コウベシ</t>
    </rPh>
    <phoneticPr fontId="1"/>
  </si>
  <si>
    <t>神戸市環境事業基金</t>
    <rPh sb="3" eb="5">
      <t>カンキョウ</t>
    </rPh>
    <rPh sb="5" eb="7">
      <t>ジギョウ</t>
    </rPh>
    <rPh sb="7" eb="9">
      <t>キキン</t>
    </rPh>
    <phoneticPr fontId="1"/>
  </si>
  <si>
    <t>神戸の恵まれた環境を守り、及び育て、並びに将来の世代に引き継ぐための環境を確保する</t>
    <rPh sb="0" eb="2">
      <t>コウベ</t>
    </rPh>
    <rPh sb="3" eb="4">
      <t>メグ</t>
    </rPh>
    <rPh sb="7" eb="9">
      <t>カンキョウ</t>
    </rPh>
    <rPh sb="10" eb="11">
      <t>マモ</t>
    </rPh>
    <rPh sb="13" eb="14">
      <t>オヨ</t>
    </rPh>
    <rPh sb="15" eb="16">
      <t>ソダ</t>
    </rPh>
    <rPh sb="18" eb="19">
      <t>ナラ</t>
    </rPh>
    <rPh sb="21" eb="23">
      <t>ショウライ</t>
    </rPh>
    <rPh sb="24" eb="26">
      <t>セダイ</t>
    </rPh>
    <rPh sb="27" eb="28">
      <t>ヒ</t>
    </rPh>
    <rPh sb="29" eb="30">
      <t>ツ</t>
    </rPh>
    <rPh sb="34" eb="36">
      <t>カンキョウ</t>
    </rPh>
    <rPh sb="37" eb="39">
      <t>カクホ</t>
    </rPh>
    <phoneticPr fontId="1"/>
  </si>
  <si>
    <t>広島市</t>
    <rPh sb="0" eb="3">
      <t>ヒロシマシ</t>
    </rPh>
    <phoneticPr fontId="1"/>
  </si>
  <si>
    <t>広島市環境保全事業基金</t>
    <rPh sb="3" eb="5">
      <t>カンキョウ</t>
    </rPh>
    <rPh sb="5" eb="7">
      <t>ホゼン</t>
    </rPh>
    <rPh sb="7" eb="9">
      <t>ジギョウ</t>
    </rPh>
    <rPh sb="9" eb="11">
      <t>キキン</t>
    </rPh>
    <phoneticPr fontId="1"/>
  </si>
  <si>
    <t>市民に対する地域の環境保全に関する知識の普及、地域の環境保全のための実践活動の支援等地域の環境保全活動の振興を図るための事業（以下「事業」という。）を円滑かつ効率的に行うため</t>
    <rPh sb="0" eb="2">
      <t>シミン</t>
    </rPh>
    <rPh sb="3" eb="4">
      <t>タイ</t>
    </rPh>
    <rPh sb="6" eb="8">
      <t>チイキ</t>
    </rPh>
    <rPh sb="9" eb="11">
      <t>カンキョウ</t>
    </rPh>
    <rPh sb="11" eb="13">
      <t>ホゼン</t>
    </rPh>
    <rPh sb="14" eb="15">
      <t>カン</t>
    </rPh>
    <rPh sb="17" eb="19">
      <t>チシキ</t>
    </rPh>
    <rPh sb="20" eb="22">
      <t>フキュウ</t>
    </rPh>
    <rPh sb="23" eb="25">
      <t>チイキ</t>
    </rPh>
    <rPh sb="26" eb="28">
      <t>カンキョウ</t>
    </rPh>
    <rPh sb="28" eb="30">
      <t>ホゼン</t>
    </rPh>
    <rPh sb="34" eb="36">
      <t>ジッセン</t>
    </rPh>
    <rPh sb="36" eb="38">
      <t>カツドウ</t>
    </rPh>
    <rPh sb="39" eb="41">
      <t>シエン</t>
    </rPh>
    <rPh sb="41" eb="42">
      <t>トウ</t>
    </rPh>
    <rPh sb="42" eb="44">
      <t>チイキ</t>
    </rPh>
    <rPh sb="45" eb="47">
      <t>カンキョウ</t>
    </rPh>
    <rPh sb="47" eb="49">
      <t>ホゼン</t>
    </rPh>
    <rPh sb="49" eb="51">
      <t>カツドウ</t>
    </rPh>
    <rPh sb="52" eb="54">
      <t>シンコウ</t>
    </rPh>
    <rPh sb="55" eb="56">
      <t>ハカ</t>
    </rPh>
    <rPh sb="60" eb="62">
      <t>ジギョウ</t>
    </rPh>
    <rPh sb="63" eb="65">
      <t>イカ</t>
    </rPh>
    <rPh sb="66" eb="68">
      <t>ジギョウ</t>
    </rPh>
    <rPh sb="75" eb="77">
      <t>エンカツ</t>
    </rPh>
    <rPh sb="79" eb="82">
      <t>コウリツテキ</t>
    </rPh>
    <rPh sb="83" eb="84">
      <t>オコナ</t>
    </rPh>
    <phoneticPr fontId="1"/>
  </si>
  <si>
    <t>北九州市</t>
    <rPh sb="0" eb="4">
      <t>キタキュウシュウシ</t>
    </rPh>
    <phoneticPr fontId="1"/>
  </si>
  <si>
    <t>北九州市環境保全基金</t>
    <rPh sb="8" eb="10">
      <t>キキン</t>
    </rPh>
    <phoneticPr fontId="1"/>
  </si>
  <si>
    <t>市民の環境保全に関する知識の普及及び実践活動の支援その他地域に根ざした環境保全に関する事業の推進</t>
    <rPh sb="0" eb="2">
      <t>シミン</t>
    </rPh>
    <rPh sb="3" eb="5">
      <t>カンキョウ</t>
    </rPh>
    <rPh sb="5" eb="7">
      <t>ホゼン</t>
    </rPh>
    <rPh sb="8" eb="9">
      <t>カン</t>
    </rPh>
    <rPh sb="11" eb="13">
      <t>チシキ</t>
    </rPh>
    <rPh sb="14" eb="16">
      <t>フキュウ</t>
    </rPh>
    <rPh sb="16" eb="17">
      <t>オヨ</t>
    </rPh>
    <rPh sb="18" eb="20">
      <t>ジッセン</t>
    </rPh>
    <rPh sb="20" eb="22">
      <t>カツドウ</t>
    </rPh>
    <rPh sb="23" eb="25">
      <t>シエン</t>
    </rPh>
    <rPh sb="27" eb="28">
      <t>タ</t>
    </rPh>
    <rPh sb="28" eb="30">
      <t>チイキ</t>
    </rPh>
    <rPh sb="31" eb="32">
      <t>ネ</t>
    </rPh>
    <rPh sb="35" eb="37">
      <t>カンキョウ</t>
    </rPh>
    <rPh sb="37" eb="39">
      <t>ホゼン</t>
    </rPh>
    <rPh sb="40" eb="41">
      <t>カン</t>
    </rPh>
    <rPh sb="43" eb="45">
      <t>ジギョウ</t>
    </rPh>
    <rPh sb="46" eb="48">
      <t>スイシン</t>
    </rPh>
    <phoneticPr fontId="1"/>
  </si>
  <si>
    <t>【個別表】平成30年度基金造成団体別基金執行状況表（004 地域環境保全基金（平成元年地域環境保全対策費補助金））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</si>
  <si>
    <t>(補助・補てん、利子助成・補給)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</si>
</sst>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
    <numFmt numFmtId="177" formatCode="* #,##0;* \-#,##0;* &quot;-&quot;_ ;@\ "/>
    <numFmt numFmtId="178" formatCode="\(#,##0\);\(* \-#,##0\);\(* \ &quot;-&quot;\ \);@\ "/>
    <numFmt numFmtId="179" formatCode="_ * #,##0_ ;_ * \-#,##0_ ;_ * &quot;-&quot;??_ ;_ @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00"/>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4" borderId="14" xfId="0" applyFont="1" applyFill="1" applyBorder="1" applyAlignment="1">
      <alignment horizontal="center" vertical="center" wrapText="1"/>
    </xf>
    <xf numFmtId="0" fontId="3" fillId="5" borderId="0" xfId="0" applyFont="1" applyFill="1">
      <alignment vertical="center"/>
    </xf>
    <xf numFmtId="0" fontId="2" fillId="0" borderId="0" xfId="0" applyFont="1" applyAlignment="1">
      <alignment vertical="center" wrapText="1"/>
    </xf>
    <xf numFmtId="41" fontId="3" fillId="3" borderId="18" xfId="0" applyNumberFormat="1" applyFont="1" applyFill="1" applyBorder="1" applyAlignment="1">
      <alignment horizontal="right" vertical="center"/>
    </xf>
    <xf numFmtId="41" fontId="3" fillId="3" borderId="17" xfId="0" applyNumberFormat="1" applyFont="1" applyFill="1" applyBorder="1" applyAlignment="1">
      <alignment horizontal="right" vertical="center"/>
    </xf>
    <xf numFmtId="41" fontId="3" fillId="3" borderId="7"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wrapText="1"/>
    </xf>
    <xf numFmtId="41" fontId="3" fillId="0" borderId="43" xfId="0" applyNumberFormat="1" applyFont="1" applyFill="1" applyBorder="1" applyAlignment="1">
      <alignment horizontal="right" vertical="center"/>
    </xf>
    <xf numFmtId="41" fontId="3" fillId="0" borderId="19"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0" fillId="3" borderId="19" xfId="0" applyNumberFormat="1" applyFill="1" applyBorder="1" applyAlignment="1">
      <alignment horizontal="right" vertical="center"/>
    </xf>
    <xf numFmtId="0" fontId="3" fillId="0" borderId="9" xfId="0" applyFont="1" applyBorder="1" applyAlignment="1">
      <alignment vertical="center"/>
    </xf>
    <xf numFmtId="41" fontId="0" fillId="0" borderId="19"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179" fontId="3" fillId="0" borderId="30" xfId="0" applyNumberFormat="1" applyFont="1" applyFill="1" applyBorder="1" applyAlignment="1">
      <alignment horizontal="right" vertical="center"/>
    </xf>
    <xf numFmtId="179" fontId="0" fillId="0" borderId="14" xfId="0" applyNumberForma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179" fontId="3" fillId="0" borderId="14"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31"/>
  <sheetViews>
    <sheetView tabSelected="1" view="pageBreakPreview" zoomScale="85" zoomScaleNormal="100" zoomScaleSheetLayoutView="85" workbookViewId="0">
      <pane xSplit="2" ySplit="7" topLeftCell="C8" activePane="bottomRight" state="frozen"/>
      <selection activeCell="G11" sqref="G11:S12"/>
      <selection pane="topRight" activeCell="G11" sqref="G11:S12"/>
      <selection pane="bottomLeft" activeCell="G11" sqref="G11:S12"/>
      <selection pane="bottomRight" activeCell="X1" sqref="X1"/>
    </sheetView>
  </sheetViews>
  <sheetFormatPr defaultColWidth="9" defaultRowHeight="13.5" outlineLevelRow="1" x14ac:dyDescent="0.15"/>
  <cols>
    <col min="1" max="1" width="4.125" style="1" customWidth="1"/>
    <col min="2" max="2" width="7.875" style="1" customWidth="1"/>
    <col min="3" max="3" width="17.875" style="1" customWidth="1"/>
    <col min="4" max="4" width="33" style="49" customWidth="1"/>
    <col min="5" max="6" width="9" style="1" customWidth="1"/>
    <col min="7" max="7" width="12.125" style="1" customWidth="1"/>
    <col min="8" max="8" width="9.75" style="1" customWidth="1"/>
    <col min="9" max="16" width="9" style="1" customWidth="1"/>
    <col min="17" max="24" width="8" style="1" customWidth="1"/>
    <col min="25" max="25" width="9" style="30"/>
    <col min="26" max="16384" width="9" style="1"/>
  </cols>
  <sheetData>
    <row r="1" spans="1:26" ht="20.25" customHeight="1" thickBot="1" x14ac:dyDescent="0.2">
      <c r="A1" s="36" t="s">
        <v>205</v>
      </c>
      <c r="B1" s="36"/>
      <c r="L1" s="49"/>
    </row>
    <row r="2" spans="1:26" s="2" customFormat="1" ht="12.75" customHeight="1" x14ac:dyDescent="0.15">
      <c r="A2" s="77" t="s">
        <v>2</v>
      </c>
      <c r="B2" s="77" t="s">
        <v>35</v>
      </c>
      <c r="C2" s="77" t="s">
        <v>12</v>
      </c>
      <c r="D2" s="77" t="s">
        <v>36</v>
      </c>
      <c r="E2" s="82" t="s">
        <v>37</v>
      </c>
      <c r="F2" s="83"/>
      <c r="G2" s="82" t="s">
        <v>38</v>
      </c>
      <c r="H2" s="86"/>
      <c r="I2" s="86"/>
      <c r="J2" s="86"/>
      <c r="K2" s="86"/>
      <c r="L2" s="86"/>
      <c r="M2" s="86"/>
      <c r="N2" s="105" t="s">
        <v>39</v>
      </c>
      <c r="O2" s="82" t="s">
        <v>40</v>
      </c>
      <c r="P2" s="83"/>
      <c r="Q2" s="82" t="s">
        <v>41</v>
      </c>
      <c r="R2" s="108"/>
      <c r="S2" s="108"/>
      <c r="T2" s="108"/>
      <c r="U2" s="108"/>
      <c r="V2" s="82" t="s">
        <v>42</v>
      </c>
      <c r="W2" s="108"/>
      <c r="X2" s="109"/>
      <c r="Y2" s="31"/>
    </row>
    <row r="3" spans="1:26" s="2" customFormat="1" ht="12" customHeight="1" x14ac:dyDescent="0.15">
      <c r="A3" s="78"/>
      <c r="B3" s="80"/>
      <c r="C3" s="78"/>
      <c r="D3" s="80"/>
      <c r="E3" s="84"/>
      <c r="F3" s="85"/>
      <c r="G3" s="87"/>
      <c r="H3" s="88"/>
      <c r="I3" s="88"/>
      <c r="J3" s="88"/>
      <c r="K3" s="88"/>
      <c r="L3" s="88"/>
      <c r="M3" s="88"/>
      <c r="N3" s="106"/>
      <c r="O3" s="84"/>
      <c r="P3" s="85"/>
      <c r="Q3" s="17" t="s">
        <v>8</v>
      </c>
      <c r="R3" s="110" t="s">
        <v>1</v>
      </c>
      <c r="S3" s="110" t="s">
        <v>7</v>
      </c>
      <c r="T3" s="113" t="s">
        <v>0</v>
      </c>
      <c r="U3" s="116" t="s">
        <v>10</v>
      </c>
      <c r="V3" s="119" t="s">
        <v>1</v>
      </c>
      <c r="W3" s="113" t="s">
        <v>7</v>
      </c>
      <c r="X3" s="89" t="s">
        <v>0</v>
      </c>
      <c r="Y3" s="31"/>
    </row>
    <row r="4" spans="1:26" s="2" customFormat="1" ht="13.5" customHeight="1" x14ac:dyDescent="0.15">
      <c r="A4" s="78"/>
      <c r="B4" s="80"/>
      <c r="C4" s="78"/>
      <c r="D4" s="80"/>
      <c r="E4" s="23"/>
      <c r="F4" s="22"/>
      <c r="G4" s="7" t="s">
        <v>4</v>
      </c>
      <c r="H4" s="8"/>
      <c r="I4" s="8"/>
      <c r="J4" s="8"/>
      <c r="K4" s="8"/>
      <c r="L4" s="8"/>
      <c r="M4" s="92" t="s">
        <v>5</v>
      </c>
      <c r="N4" s="106"/>
      <c r="O4" s="23"/>
      <c r="P4" s="22"/>
      <c r="Q4" s="95" t="s">
        <v>206</v>
      </c>
      <c r="R4" s="111"/>
      <c r="S4" s="111"/>
      <c r="T4" s="114"/>
      <c r="U4" s="117"/>
      <c r="V4" s="120"/>
      <c r="W4" s="114"/>
      <c r="X4" s="90"/>
      <c r="Y4" s="31"/>
    </row>
    <row r="5" spans="1:26" s="2" customFormat="1" ht="12" customHeight="1" x14ac:dyDescent="0.15">
      <c r="A5" s="78"/>
      <c r="B5" s="80"/>
      <c r="C5" s="78"/>
      <c r="D5" s="80"/>
      <c r="E5" s="23"/>
      <c r="F5" s="97" t="s">
        <v>3</v>
      </c>
      <c r="G5" s="23"/>
      <c r="H5" s="5" t="s">
        <v>61</v>
      </c>
      <c r="I5" s="37"/>
      <c r="J5" s="37"/>
      <c r="K5" s="37"/>
      <c r="L5" s="38"/>
      <c r="M5" s="93"/>
      <c r="N5" s="106"/>
      <c r="O5" s="23"/>
      <c r="P5" s="97" t="s">
        <v>3</v>
      </c>
      <c r="Q5" s="96"/>
      <c r="R5" s="112"/>
      <c r="S5" s="112"/>
      <c r="T5" s="115"/>
      <c r="U5" s="118"/>
      <c r="V5" s="121"/>
      <c r="W5" s="115"/>
      <c r="X5" s="91"/>
      <c r="Y5" s="31"/>
    </row>
    <row r="6" spans="1:26" s="2" customFormat="1" ht="12" customHeight="1" x14ac:dyDescent="0.15">
      <c r="A6" s="78"/>
      <c r="B6" s="80"/>
      <c r="C6" s="78"/>
      <c r="D6" s="80"/>
      <c r="E6" s="23"/>
      <c r="F6" s="98"/>
      <c r="G6" s="23"/>
      <c r="H6" s="21" t="s">
        <v>46</v>
      </c>
      <c r="I6" s="100" t="s">
        <v>34</v>
      </c>
      <c r="J6" s="101"/>
      <c r="K6" s="102"/>
      <c r="L6" s="103" t="s">
        <v>15</v>
      </c>
      <c r="M6" s="93"/>
      <c r="N6" s="106"/>
      <c r="O6" s="23"/>
      <c r="P6" s="98"/>
      <c r="Q6" s="12" t="s">
        <v>9</v>
      </c>
      <c r="R6" s="13" t="s">
        <v>9</v>
      </c>
      <c r="S6" s="13" t="s">
        <v>9</v>
      </c>
      <c r="T6" s="14" t="s">
        <v>9</v>
      </c>
      <c r="U6" s="15" t="s">
        <v>9</v>
      </c>
      <c r="V6" s="19" t="s">
        <v>9</v>
      </c>
      <c r="W6" s="14" t="s">
        <v>9</v>
      </c>
      <c r="X6" s="15" t="s">
        <v>9</v>
      </c>
      <c r="Y6" s="32" t="s">
        <v>9</v>
      </c>
    </row>
    <row r="7" spans="1:26" s="2" customFormat="1" ht="12.75" customHeight="1" thickBot="1" x14ac:dyDescent="0.2">
      <c r="A7" s="79"/>
      <c r="B7" s="81"/>
      <c r="C7" s="79"/>
      <c r="D7" s="81"/>
      <c r="E7" s="4"/>
      <c r="F7" s="99"/>
      <c r="G7" s="4"/>
      <c r="H7" s="6"/>
      <c r="I7" s="47" t="s">
        <v>13</v>
      </c>
      <c r="J7" s="47" t="s">
        <v>14</v>
      </c>
      <c r="K7" s="47" t="s">
        <v>16</v>
      </c>
      <c r="L7" s="104"/>
      <c r="M7" s="94"/>
      <c r="N7" s="107"/>
      <c r="O7" s="4"/>
      <c r="P7" s="99"/>
      <c r="Q7" s="9" t="s">
        <v>6</v>
      </c>
      <c r="R7" s="10" t="s">
        <v>6</v>
      </c>
      <c r="S7" s="10" t="s">
        <v>6</v>
      </c>
      <c r="T7" s="11" t="s">
        <v>6</v>
      </c>
      <c r="U7" s="16" t="s">
        <v>6</v>
      </c>
      <c r="V7" s="18" t="s">
        <v>6</v>
      </c>
      <c r="W7" s="11" t="s">
        <v>6</v>
      </c>
      <c r="X7" s="20" t="s">
        <v>6</v>
      </c>
      <c r="Y7" s="33" t="s">
        <v>6</v>
      </c>
    </row>
    <row r="8" spans="1:26" s="2" customFormat="1" ht="18" customHeight="1" x14ac:dyDescent="0.15">
      <c r="A8" s="58">
        <v>1</v>
      </c>
      <c r="B8" s="60" t="s">
        <v>47</v>
      </c>
      <c r="C8" s="66" t="s">
        <v>62</v>
      </c>
      <c r="D8" s="62" t="s">
        <v>63</v>
      </c>
      <c r="E8" s="68">
        <v>600</v>
      </c>
      <c r="F8" s="122">
        <v>200</v>
      </c>
      <c r="G8" s="68">
        <v>3</v>
      </c>
      <c r="H8" s="75">
        <f>F8/E8*G8</f>
        <v>1</v>
      </c>
      <c r="I8" s="75">
        <v>0</v>
      </c>
      <c r="J8" s="75">
        <v>0</v>
      </c>
      <c r="K8" s="75">
        <v>0</v>
      </c>
      <c r="L8" s="75">
        <f>H8</f>
        <v>1</v>
      </c>
      <c r="M8" s="75">
        <v>3</v>
      </c>
      <c r="N8" s="64">
        <v>0</v>
      </c>
      <c r="O8" s="54">
        <f>+(+E8+G8)-(M8+N8)</f>
        <v>600</v>
      </c>
      <c r="P8" s="122">
        <v>200</v>
      </c>
      <c r="Q8" s="129">
        <v>0</v>
      </c>
      <c r="R8" s="130">
        <v>0</v>
      </c>
      <c r="S8" s="130">
        <v>0</v>
      </c>
      <c r="T8" s="131">
        <v>0</v>
      </c>
      <c r="U8" s="130">
        <v>3</v>
      </c>
      <c r="V8" s="129">
        <v>0</v>
      </c>
      <c r="W8" s="24">
        <v>0</v>
      </c>
      <c r="X8" s="25">
        <v>0</v>
      </c>
      <c r="Y8" s="34" t="s">
        <v>9</v>
      </c>
      <c r="Z8" s="48"/>
    </row>
    <row r="9" spans="1:26" s="2" customFormat="1" ht="18" customHeight="1" thickBot="1" x14ac:dyDescent="0.2">
      <c r="A9" s="59"/>
      <c r="B9" s="61"/>
      <c r="C9" s="73"/>
      <c r="D9" s="63"/>
      <c r="E9" s="74"/>
      <c r="F9" s="123"/>
      <c r="G9" s="74"/>
      <c r="H9" s="76"/>
      <c r="I9" s="76"/>
      <c r="J9" s="76"/>
      <c r="K9" s="76"/>
      <c r="L9" s="76"/>
      <c r="M9" s="76"/>
      <c r="N9" s="65"/>
      <c r="O9" s="72"/>
      <c r="P9" s="123"/>
      <c r="Q9" s="132">
        <v>0</v>
      </c>
      <c r="R9" s="133">
        <v>0</v>
      </c>
      <c r="S9" s="133">
        <v>0</v>
      </c>
      <c r="T9" s="134">
        <v>0</v>
      </c>
      <c r="U9" s="133">
        <v>3</v>
      </c>
      <c r="V9" s="132">
        <v>0</v>
      </c>
      <c r="W9" s="41">
        <v>0</v>
      </c>
      <c r="X9" s="42">
        <v>0</v>
      </c>
      <c r="Y9" s="35" t="s">
        <v>6</v>
      </c>
    </row>
    <row r="10" spans="1:26" s="2" customFormat="1" ht="29.45" customHeight="1" x14ac:dyDescent="0.15">
      <c r="A10" s="58">
        <v>2</v>
      </c>
      <c r="B10" s="60" t="s">
        <v>64</v>
      </c>
      <c r="C10" s="66" t="s">
        <v>65</v>
      </c>
      <c r="D10" s="62" t="s">
        <v>66</v>
      </c>
      <c r="E10" s="68">
        <v>2008.2909999999999</v>
      </c>
      <c r="F10" s="122">
        <v>200.82900000000001</v>
      </c>
      <c r="G10" s="68">
        <v>0.40100000000000002</v>
      </c>
      <c r="H10" s="124">
        <f>ROUND(F10/E10*G10,3)</f>
        <v>0.04</v>
      </c>
      <c r="I10" s="75">
        <v>0</v>
      </c>
      <c r="J10" s="75">
        <v>0</v>
      </c>
      <c r="K10" s="75">
        <v>0</v>
      </c>
      <c r="L10" s="75">
        <f>H10</f>
        <v>0.04</v>
      </c>
      <c r="M10" s="70">
        <v>0</v>
      </c>
      <c r="N10" s="64">
        <v>0</v>
      </c>
      <c r="O10" s="54">
        <f>+(+E10+G10)-(M10+N10)</f>
        <v>2008.692</v>
      </c>
      <c r="P10" s="122">
        <v>200.869</v>
      </c>
      <c r="Q10" s="129">
        <v>0</v>
      </c>
      <c r="R10" s="130">
        <v>0</v>
      </c>
      <c r="S10" s="130">
        <v>0</v>
      </c>
      <c r="T10" s="131">
        <v>0</v>
      </c>
      <c r="U10" s="130">
        <v>0</v>
      </c>
      <c r="V10" s="129">
        <v>0</v>
      </c>
      <c r="W10" s="24">
        <v>0</v>
      </c>
      <c r="X10" s="25">
        <v>0</v>
      </c>
      <c r="Y10" s="34" t="s">
        <v>9</v>
      </c>
      <c r="Z10" s="48"/>
    </row>
    <row r="11" spans="1:26" s="2" customFormat="1" ht="29.45" customHeight="1" thickBot="1" x14ac:dyDescent="0.2">
      <c r="A11" s="59"/>
      <c r="B11" s="61"/>
      <c r="C11" s="73"/>
      <c r="D11" s="63"/>
      <c r="E11" s="74"/>
      <c r="F11" s="123"/>
      <c r="G11" s="74"/>
      <c r="H11" s="125"/>
      <c r="I11" s="126"/>
      <c r="J11" s="126"/>
      <c r="K11" s="126"/>
      <c r="L11" s="76"/>
      <c r="M11" s="71"/>
      <c r="N11" s="65"/>
      <c r="O11" s="55"/>
      <c r="P11" s="123"/>
      <c r="Q11" s="132">
        <v>0</v>
      </c>
      <c r="R11" s="133">
        <v>0</v>
      </c>
      <c r="S11" s="133">
        <v>0</v>
      </c>
      <c r="T11" s="134">
        <v>0</v>
      </c>
      <c r="U11" s="133">
        <v>0</v>
      </c>
      <c r="V11" s="132">
        <v>0</v>
      </c>
      <c r="W11" s="41">
        <v>0</v>
      </c>
      <c r="X11" s="42">
        <v>0</v>
      </c>
      <c r="Y11" s="35" t="s">
        <v>6</v>
      </c>
    </row>
    <row r="12" spans="1:26" s="2" customFormat="1" ht="18" customHeight="1" x14ac:dyDescent="0.15">
      <c r="A12" s="58">
        <v>3</v>
      </c>
      <c r="B12" s="60" t="s">
        <v>43</v>
      </c>
      <c r="C12" s="66" t="s">
        <v>54</v>
      </c>
      <c r="D12" s="62" t="s">
        <v>67</v>
      </c>
      <c r="E12" s="68">
        <v>421.58100000000002</v>
      </c>
      <c r="F12" s="122">
        <v>200</v>
      </c>
      <c r="G12" s="68">
        <f>ROUND(2.306864+0.82,3)</f>
        <v>3.1269999999999998</v>
      </c>
      <c r="H12" s="75">
        <f>ROUND(F12/E12*2.306864,3)</f>
        <v>1.0940000000000001</v>
      </c>
      <c r="I12" s="75">
        <v>0</v>
      </c>
      <c r="J12" s="75">
        <v>0</v>
      </c>
      <c r="K12" s="75">
        <v>0</v>
      </c>
      <c r="L12" s="75">
        <f>H12</f>
        <v>1.0940000000000001</v>
      </c>
      <c r="M12" s="70">
        <v>4.2270000000000003</v>
      </c>
      <c r="N12" s="64">
        <v>0</v>
      </c>
      <c r="O12" s="54">
        <f>+(+E12+G12)-(M12+N12)</f>
        <v>420.48100000000005</v>
      </c>
      <c r="P12" s="122">
        <v>200.297</v>
      </c>
      <c r="Q12" s="129">
        <v>0</v>
      </c>
      <c r="R12" s="130">
        <v>0</v>
      </c>
      <c r="S12" s="130">
        <v>0</v>
      </c>
      <c r="T12" s="131">
        <v>0</v>
      </c>
      <c r="U12" s="130">
        <v>5</v>
      </c>
      <c r="V12" s="129">
        <v>0</v>
      </c>
      <c r="W12" s="24">
        <v>0</v>
      </c>
      <c r="X12" s="25">
        <v>0</v>
      </c>
      <c r="Y12" s="34" t="s">
        <v>9</v>
      </c>
      <c r="Z12" s="48"/>
    </row>
    <row r="13" spans="1:26" s="2" customFormat="1" ht="18" customHeight="1" thickBot="1" x14ac:dyDescent="0.2">
      <c r="A13" s="59"/>
      <c r="B13" s="61"/>
      <c r="C13" s="73"/>
      <c r="D13" s="63"/>
      <c r="E13" s="74"/>
      <c r="F13" s="123"/>
      <c r="G13" s="74"/>
      <c r="H13" s="76"/>
      <c r="I13" s="126"/>
      <c r="J13" s="126"/>
      <c r="K13" s="126"/>
      <c r="L13" s="76"/>
      <c r="M13" s="71"/>
      <c r="N13" s="65"/>
      <c r="O13" s="72"/>
      <c r="P13" s="123"/>
      <c r="Q13" s="132">
        <v>0</v>
      </c>
      <c r="R13" s="133">
        <v>0</v>
      </c>
      <c r="S13" s="133">
        <v>0</v>
      </c>
      <c r="T13" s="134">
        <v>0</v>
      </c>
      <c r="U13" s="133">
        <v>4.2270000000000003</v>
      </c>
      <c r="V13" s="132">
        <v>0</v>
      </c>
      <c r="W13" s="41">
        <v>0</v>
      </c>
      <c r="X13" s="42">
        <v>0</v>
      </c>
      <c r="Y13" s="35" t="s">
        <v>6</v>
      </c>
    </row>
    <row r="14" spans="1:26" s="2" customFormat="1" ht="18" customHeight="1" x14ac:dyDescent="0.15">
      <c r="A14" s="58">
        <v>4</v>
      </c>
      <c r="B14" s="60" t="s">
        <v>44</v>
      </c>
      <c r="C14" s="66" t="s">
        <v>68</v>
      </c>
      <c r="D14" s="62" t="s">
        <v>69</v>
      </c>
      <c r="E14" s="68">
        <v>1772.2180000000001</v>
      </c>
      <c r="F14" s="122">
        <v>200</v>
      </c>
      <c r="G14" s="68">
        <v>0.35299999999999998</v>
      </c>
      <c r="H14" s="124">
        <f>ROUND(F14/E14*G14,3)</f>
        <v>0.04</v>
      </c>
      <c r="I14" s="75">
        <v>0</v>
      </c>
      <c r="J14" s="75">
        <v>0</v>
      </c>
      <c r="K14" s="75">
        <v>0</v>
      </c>
      <c r="L14" s="75">
        <f t="shared" ref="L14" si="0">H14</f>
        <v>0.04</v>
      </c>
      <c r="M14" s="70">
        <v>483.31</v>
      </c>
      <c r="N14" s="64">
        <v>0</v>
      </c>
      <c r="O14" s="54">
        <f>+(+E14+G14)-(M14+N14)</f>
        <v>1289.2610000000002</v>
      </c>
      <c r="P14" s="122">
        <v>200</v>
      </c>
      <c r="Q14" s="129">
        <v>0</v>
      </c>
      <c r="R14" s="130">
        <v>0</v>
      </c>
      <c r="S14" s="130">
        <v>0</v>
      </c>
      <c r="T14" s="131">
        <v>0</v>
      </c>
      <c r="U14" s="130">
        <v>12</v>
      </c>
      <c r="V14" s="129">
        <v>0</v>
      </c>
      <c r="W14" s="24">
        <v>0</v>
      </c>
      <c r="X14" s="25">
        <v>0</v>
      </c>
      <c r="Y14" s="34" t="s">
        <v>9</v>
      </c>
      <c r="Z14" s="48"/>
    </row>
    <row r="15" spans="1:26" s="2" customFormat="1" ht="18" customHeight="1" thickBot="1" x14ac:dyDescent="0.2">
      <c r="A15" s="59"/>
      <c r="B15" s="61"/>
      <c r="C15" s="73"/>
      <c r="D15" s="63"/>
      <c r="E15" s="74"/>
      <c r="F15" s="123"/>
      <c r="G15" s="74"/>
      <c r="H15" s="125"/>
      <c r="I15" s="126"/>
      <c r="J15" s="126"/>
      <c r="K15" s="126"/>
      <c r="L15" s="76"/>
      <c r="M15" s="71"/>
      <c r="N15" s="65"/>
      <c r="O15" s="72"/>
      <c r="P15" s="123"/>
      <c r="Q15" s="132">
        <v>0</v>
      </c>
      <c r="R15" s="133">
        <v>0</v>
      </c>
      <c r="S15" s="133">
        <v>0</v>
      </c>
      <c r="T15" s="134">
        <v>0</v>
      </c>
      <c r="U15" s="133">
        <v>483</v>
      </c>
      <c r="V15" s="132">
        <v>0</v>
      </c>
      <c r="W15" s="41">
        <v>0</v>
      </c>
      <c r="X15" s="42">
        <v>0</v>
      </c>
      <c r="Y15" s="35" t="s">
        <v>6</v>
      </c>
    </row>
    <row r="16" spans="1:26" s="2" customFormat="1" ht="28.35" customHeight="1" x14ac:dyDescent="0.15">
      <c r="A16" s="58">
        <v>5</v>
      </c>
      <c r="B16" s="60" t="s">
        <v>70</v>
      </c>
      <c r="C16" s="66" t="s">
        <v>71</v>
      </c>
      <c r="D16" s="62" t="s">
        <v>72</v>
      </c>
      <c r="E16" s="68">
        <v>355.84500000000003</v>
      </c>
      <c r="F16" s="122">
        <v>177.923</v>
      </c>
      <c r="G16" s="68">
        <v>2.9000000000000001E-2</v>
      </c>
      <c r="H16" s="124">
        <f>ROUND(F16/E16*G16,3)</f>
        <v>1.4999999999999999E-2</v>
      </c>
      <c r="I16" s="75">
        <v>0</v>
      </c>
      <c r="J16" s="75">
        <v>0</v>
      </c>
      <c r="K16" s="75">
        <v>0</v>
      </c>
      <c r="L16" s="75">
        <f t="shared" ref="L16" si="1">H16</f>
        <v>1.4999999999999999E-2</v>
      </c>
      <c r="M16" s="70">
        <v>15.01</v>
      </c>
      <c r="N16" s="64">
        <v>0</v>
      </c>
      <c r="O16" s="54">
        <f>+(+E16+G16)-(M16+N16)</f>
        <v>340.86400000000003</v>
      </c>
      <c r="P16" s="122">
        <v>170.43199999999999</v>
      </c>
      <c r="Q16" s="129">
        <v>2</v>
      </c>
      <c r="R16" s="130">
        <v>0</v>
      </c>
      <c r="S16" s="130">
        <v>0</v>
      </c>
      <c r="T16" s="131">
        <v>0</v>
      </c>
      <c r="U16" s="130">
        <v>4</v>
      </c>
      <c r="V16" s="129">
        <v>0</v>
      </c>
      <c r="W16" s="24">
        <v>0</v>
      </c>
      <c r="X16" s="25">
        <v>0</v>
      </c>
      <c r="Y16" s="34" t="s">
        <v>9</v>
      </c>
      <c r="Z16" s="48"/>
    </row>
    <row r="17" spans="1:25" s="2" customFormat="1" ht="28.35" customHeight="1" thickBot="1" x14ac:dyDescent="0.2">
      <c r="A17" s="59"/>
      <c r="B17" s="61"/>
      <c r="C17" s="73"/>
      <c r="D17" s="63"/>
      <c r="E17" s="74"/>
      <c r="F17" s="123"/>
      <c r="G17" s="74"/>
      <c r="H17" s="125"/>
      <c r="I17" s="126"/>
      <c r="J17" s="126"/>
      <c r="K17" s="126"/>
      <c r="L17" s="76"/>
      <c r="M17" s="71"/>
      <c r="N17" s="65"/>
      <c r="O17" s="72"/>
      <c r="P17" s="123"/>
      <c r="Q17" s="132">
        <v>1.151</v>
      </c>
      <c r="R17" s="133">
        <v>0</v>
      </c>
      <c r="S17" s="133">
        <v>0</v>
      </c>
      <c r="T17" s="134">
        <v>0</v>
      </c>
      <c r="U17" s="133">
        <v>13.859</v>
      </c>
      <c r="V17" s="132">
        <v>0</v>
      </c>
      <c r="W17" s="41">
        <v>0</v>
      </c>
      <c r="X17" s="42">
        <v>0</v>
      </c>
      <c r="Y17" s="35" t="s">
        <v>6</v>
      </c>
    </row>
    <row r="18" spans="1:25" s="2" customFormat="1" ht="18" customHeight="1" x14ac:dyDescent="0.15">
      <c r="A18" s="58">
        <v>6</v>
      </c>
      <c r="B18" s="60" t="s">
        <v>73</v>
      </c>
      <c r="C18" s="66" t="s">
        <v>74</v>
      </c>
      <c r="D18" s="62" t="s">
        <v>75</v>
      </c>
      <c r="E18" s="68">
        <v>400.2</v>
      </c>
      <c r="F18" s="122">
        <v>200</v>
      </c>
      <c r="G18" s="68">
        <f>ROUND(0.647054+1.527901,3)</f>
        <v>2.1749999999999998</v>
      </c>
      <c r="H18" s="75">
        <f>ROUND(F18/E18*0.647054,3)</f>
        <v>0.32300000000000001</v>
      </c>
      <c r="I18" s="75">
        <v>0</v>
      </c>
      <c r="J18" s="75">
        <v>0</v>
      </c>
      <c r="K18" s="75">
        <v>0</v>
      </c>
      <c r="L18" s="75">
        <f t="shared" ref="L18" si="2">H18</f>
        <v>0.32300000000000001</v>
      </c>
      <c r="M18" s="70">
        <v>2.7759999999999998</v>
      </c>
      <c r="N18" s="64">
        <v>0</v>
      </c>
      <c r="O18" s="54">
        <f>+(+E18+G18)-(M18+N18)</f>
        <v>399.59899999999999</v>
      </c>
      <c r="P18" s="122">
        <v>199.06100000000001</v>
      </c>
      <c r="Q18" s="129">
        <v>0</v>
      </c>
      <c r="R18" s="130">
        <v>0</v>
      </c>
      <c r="S18" s="130">
        <v>0</v>
      </c>
      <c r="T18" s="131">
        <v>0</v>
      </c>
      <c r="U18" s="130">
        <v>7</v>
      </c>
      <c r="V18" s="129">
        <v>0</v>
      </c>
      <c r="W18" s="24">
        <v>0</v>
      </c>
      <c r="X18" s="25">
        <v>0</v>
      </c>
      <c r="Y18" s="34" t="s">
        <v>9</v>
      </c>
    </row>
    <row r="19" spans="1:25" s="2" customFormat="1" ht="18" customHeight="1" thickBot="1" x14ac:dyDescent="0.2">
      <c r="A19" s="59"/>
      <c r="B19" s="61"/>
      <c r="C19" s="73"/>
      <c r="D19" s="63"/>
      <c r="E19" s="74"/>
      <c r="F19" s="123"/>
      <c r="G19" s="74"/>
      <c r="H19" s="76"/>
      <c r="I19" s="126"/>
      <c r="J19" s="126"/>
      <c r="K19" s="126"/>
      <c r="L19" s="76"/>
      <c r="M19" s="71"/>
      <c r="N19" s="65"/>
      <c r="O19" s="72"/>
      <c r="P19" s="123"/>
      <c r="Q19" s="132">
        <v>0</v>
      </c>
      <c r="R19" s="133">
        <v>0</v>
      </c>
      <c r="S19" s="133">
        <v>0</v>
      </c>
      <c r="T19" s="134">
        <v>0</v>
      </c>
      <c r="U19" s="133">
        <v>2.7759999999999998</v>
      </c>
      <c r="V19" s="132">
        <v>0</v>
      </c>
      <c r="W19" s="41">
        <v>0</v>
      </c>
      <c r="X19" s="42">
        <v>0</v>
      </c>
      <c r="Y19" s="35" t="s">
        <v>6</v>
      </c>
    </row>
    <row r="20" spans="1:25" s="2" customFormat="1" ht="22.35" customHeight="1" x14ac:dyDescent="0.15">
      <c r="A20" s="58">
        <v>7</v>
      </c>
      <c r="B20" s="60" t="s">
        <v>45</v>
      </c>
      <c r="C20" s="66" t="s">
        <v>76</v>
      </c>
      <c r="D20" s="62" t="s">
        <v>77</v>
      </c>
      <c r="E20" s="68">
        <v>297.678</v>
      </c>
      <c r="F20" s="122">
        <v>148.839</v>
      </c>
      <c r="G20" s="68">
        <v>1.379</v>
      </c>
      <c r="H20" s="75">
        <f>0.689</f>
        <v>0.68899999999999995</v>
      </c>
      <c r="I20" s="75">
        <v>0</v>
      </c>
      <c r="J20" s="75">
        <v>0</v>
      </c>
      <c r="K20" s="75">
        <v>0</v>
      </c>
      <c r="L20" s="75">
        <f t="shared" ref="L20" si="3">H20</f>
        <v>0.68899999999999995</v>
      </c>
      <c r="M20" s="70">
        <v>9.8190000000000008</v>
      </c>
      <c r="N20" s="64">
        <v>0</v>
      </c>
      <c r="O20" s="54">
        <f>+(+E20+G20)-(M20+N20)</f>
        <v>289.238</v>
      </c>
      <c r="P20" s="122">
        <v>144.619</v>
      </c>
      <c r="Q20" s="129">
        <v>1</v>
      </c>
      <c r="R20" s="130">
        <v>0</v>
      </c>
      <c r="S20" s="130">
        <v>0</v>
      </c>
      <c r="T20" s="131">
        <v>0</v>
      </c>
      <c r="U20" s="130">
        <v>10</v>
      </c>
      <c r="V20" s="129">
        <v>0</v>
      </c>
      <c r="W20" s="24">
        <v>0</v>
      </c>
      <c r="X20" s="25">
        <v>0</v>
      </c>
      <c r="Y20" s="34" t="s">
        <v>9</v>
      </c>
    </row>
    <row r="21" spans="1:25" s="2" customFormat="1" ht="22.35" customHeight="1" thickBot="1" x14ac:dyDescent="0.2">
      <c r="A21" s="59"/>
      <c r="B21" s="61"/>
      <c r="C21" s="73"/>
      <c r="D21" s="63"/>
      <c r="E21" s="74"/>
      <c r="F21" s="123"/>
      <c r="G21" s="74"/>
      <c r="H21" s="76"/>
      <c r="I21" s="126"/>
      <c r="J21" s="126"/>
      <c r="K21" s="126"/>
      <c r="L21" s="76"/>
      <c r="M21" s="71"/>
      <c r="N21" s="65"/>
      <c r="O21" s="72"/>
      <c r="P21" s="123"/>
      <c r="Q21" s="132">
        <v>0.6</v>
      </c>
      <c r="R21" s="133">
        <v>0</v>
      </c>
      <c r="S21" s="133">
        <v>0</v>
      </c>
      <c r="T21" s="134">
        <v>0</v>
      </c>
      <c r="U21" s="133">
        <v>9.2189999999999994</v>
      </c>
      <c r="V21" s="132">
        <v>0</v>
      </c>
      <c r="W21" s="41">
        <v>0</v>
      </c>
      <c r="X21" s="42">
        <v>0</v>
      </c>
      <c r="Y21" s="35" t="s">
        <v>6</v>
      </c>
    </row>
    <row r="22" spans="1:25" s="2" customFormat="1" ht="26.45" customHeight="1" x14ac:dyDescent="0.15">
      <c r="A22" s="58">
        <v>8</v>
      </c>
      <c r="B22" s="60" t="s">
        <v>78</v>
      </c>
      <c r="C22" s="66" t="s">
        <v>79</v>
      </c>
      <c r="D22" s="62" t="s">
        <v>80</v>
      </c>
      <c r="E22" s="68">
        <v>173.54599999999999</v>
      </c>
      <c r="F22" s="122">
        <v>85.972999999999999</v>
      </c>
      <c r="G22" s="68">
        <v>2.5999999999999999E-2</v>
      </c>
      <c r="H22" s="124">
        <f>ROUND(F22/E22*G22,3)</f>
        <v>1.2999999999999999E-2</v>
      </c>
      <c r="I22" s="75">
        <v>0</v>
      </c>
      <c r="J22" s="75">
        <v>0</v>
      </c>
      <c r="K22" s="75">
        <v>0</v>
      </c>
      <c r="L22" s="75">
        <f t="shared" ref="L22" si="4">H22</f>
        <v>1.2999999999999999E-2</v>
      </c>
      <c r="M22" s="70">
        <v>25.597999999999999</v>
      </c>
      <c r="N22" s="64">
        <v>0</v>
      </c>
      <c r="O22" s="54">
        <f>+(+E22+G22)-(M22+N22)</f>
        <v>147.97399999999999</v>
      </c>
      <c r="P22" s="122">
        <v>73.587000000000003</v>
      </c>
      <c r="Q22" s="129">
        <v>0</v>
      </c>
      <c r="R22" s="130">
        <v>0</v>
      </c>
      <c r="S22" s="130">
        <v>0</v>
      </c>
      <c r="T22" s="131">
        <v>0</v>
      </c>
      <c r="U22" s="130">
        <v>10</v>
      </c>
      <c r="V22" s="129">
        <v>0</v>
      </c>
      <c r="W22" s="24">
        <v>0</v>
      </c>
      <c r="X22" s="25">
        <v>0</v>
      </c>
      <c r="Y22" s="34" t="s">
        <v>9</v>
      </c>
    </row>
    <row r="23" spans="1:25" s="2" customFormat="1" ht="26.45" customHeight="1" thickBot="1" x14ac:dyDescent="0.2">
      <c r="A23" s="59"/>
      <c r="B23" s="61"/>
      <c r="C23" s="73"/>
      <c r="D23" s="63"/>
      <c r="E23" s="74"/>
      <c r="F23" s="123"/>
      <c r="G23" s="74"/>
      <c r="H23" s="125"/>
      <c r="I23" s="126"/>
      <c r="J23" s="126"/>
      <c r="K23" s="126"/>
      <c r="L23" s="76"/>
      <c r="M23" s="71"/>
      <c r="N23" s="65"/>
      <c r="O23" s="72"/>
      <c r="P23" s="123"/>
      <c r="Q23" s="132">
        <v>0</v>
      </c>
      <c r="R23" s="133">
        <v>0</v>
      </c>
      <c r="S23" s="133">
        <v>0</v>
      </c>
      <c r="T23" s="134">
        <v>0</v>
      </c>
      <c r="U23" s="133">
        <f>M22</f>
        <v>25.597999999999999</v>
      </c>
      <c r="V23" s="132">
        <v>0</v>
      </c>
      <c r="W23" s="41">
        <v>0</v>
      </c>
      <c r="X23" s="42">
        <v>0</v>
      </c>
      <c r="Y23" s="35" t="s">
        <v>6</v>
      </c>
    </row>
    <row r="24" spans="1:25" s="2" customFormat="1" ht="18" customHeight="1" x14ac:dyDescent="0.15">
      <c r="A24" s="58">
        <v>9</v>
      </c>
      <c r="B24" s="60" t="s">
        <v>48</v>
      </c>
      <c r="C24" s="66" t="s">
        <v>81</v>
      </c>
      <c r="D24" s="62" t="s">
        <v>82</v>
      </c>
      <c r="E24" s="68">
        <v>411.1</v>
      </c>
      <c r="F24" s="122">
        <v>200</v>
      </c>
      <c r="G24" s="68">
        <f>ROUND(0.241488+0.275,3)</f>
        <v>0.51600000000000001</v>
      </c>
      <c r="H24" s="75">
        <f>ROUND(F24/E24*0.241488,3)</f>
        <v>0.11700000000000001</v>
      </c>
      <c r="I24" s="75">
        <v>0</v>
      </c>
      <c r="J24" s="75">
        <v>0</v>
      </c>
      <c r="K24" s="75">
        <v>0</v>
      </c>
      <c r="L24" s="75">
        <f t="shared" ref="L24" si="5">H24</f>
        <v>0.11700000000000001</v>
      </c>
      <c r="M24" s="70">
        <v>0.24099999999999999</v>
      </c>
      <c r="N24" s="64">
        <v>0</v>
      </c>
      <c r="O24" s="54">
        <f>+(+E24+G24)-(M24+N24)</f>
        <v>411.37500000000006</v>
      </c>
      <c r="P24" s="122">
        <v>200</v>
      </c>
      <c r="Q24" s="129">
        <v>0</v>
      </c>
      <c r="R24" s="130">
        <v>0</v>
      </c>
      <c r="S24" s="130">
        <v>0</v>
      </c>
      <c r="T24" s="131">
        <v>0</v>
      </c>
      <c r="U24" s="130">
        <v>1</v>
      </c>
      <c r="V24" s="129">
        <v>0</v>
      </c>
      <c r="W24" s="24">
        <v>0</v>
      </c>
      <c r="X24" s="25">
        <v>0</v>
      </c>
      <c r="Y24" s="34" t="s">
        <v>9</v>
      </c>
    </row>
    <row r="25" spans="1:25" s="2" customFormat="1" ht="18" customHeight="1" thickBot="1" x14ac:dyDescent="0.2">
      <c r="A25" s="59"/>
      <c r="B25" s="61"/>
      <c r="C25" s="73"/>
      <c r="D25" s="63"/>
      <c r="E25" s="74"/>
      <c r="F25" s="123"/>
      <c r="G25" s="74"/>
      <c r="H25" s="76"/>
      <c r="I25" s="126"/>
      <c r="J25" s="126"/>
      <c r="K25" s="126"/>
      <c r="L25" s="76"/>
      <c r="M25" s="71"/>
      <c r="N25" s="65"/>
      <c r="O25" s="72"/>
      <c r="P25" s="123"/>
      <c r="Q25" s="132">
        <v>0</v>
      </c>
      <c r="R25" s="133">
        <v>0</v>
      </c>
      <c r="S25" s="133">
        <v>0</v>
      </c>
      <c r="T25" s="134">
        <v>0</v>
      </c>
      <c r="U25" s="133">
        <v>0.24099999999999999</v>
      </c>
      <c r="V25" s="132">
        <v>0</v>
      </c>
      <c r="W25" s="41">
        <v>0</v>
      </c>
      <c r="X25" s="42">
        <v>0</v>
      </c>
      <c r="Y25" s="35" t="s">
        <v>6</v>
      </c>
    </row>
    <row r="26" spans="1:25" s="2" customFormat="1" ht="18" customHeight="1" x14ac:dyDescent="0.15">
      <c r="A26" s="58">
        <v>10</v>
      </c>
      <c r="B26" s="60" t="s">
        <v>83</v>
      </c>
      <c r="C26" s="66" t="s">
        <v>84</v>
      </c>
      <c r="D26" s="62" t="s">
        <v>85</v>
      </c>
      <c r="E26" s="68">
        <v>400.303</v>
      </c>
      <c r="F26" s="122">
        <v>200.15100000000001</v>
      </c>
      <c r="G26" s="68">
        <v>2.6240000000000001</v>
      </c>
      <c r="H26" s="124">
        <f>ROUND(F26/E26*G26,3)</f>
        <v>1.3120000000000001</v>
      </c>
      <c r="I26" s="75">
        <v>0</v>
      </c>
      <c r="J26" s="75">
        <v>0</v>
      </c>
      <c r="K26" s="75">
        <v>0</v>
      </c>
      <c r="L26" s="75">
        <f t="shared" ref="L26" si="6">H26</f>
        <v>1.3120000000000001</v>
      </c>
      <c r="M26" s="70">
        <v>2.6240000000000001</v>
      </c>
      <c r="N26" s="64">
        <v>0</v>
      </c>
      <c r="O26" s="54">
        <f>+(+E26+G26)-(M26+N26)</f>
        <v>400.303</v>
      </c>
      <c r="P26" s="122">
        <v>200.15100000000001</v>
      </c>
      <c r="Q26" s="129">
        <v>0</v>
      </c>
      <c r="R26" s="130">
        <v>0</v>
      </c>
      <c r="S26" s="130">
        <v>0</v>
      </c>
      <c r="T26" s="131">
        <v>0</v>
      </c>
      <c r="U26" s="130">
        <v>3</v>
      </c>
      <c r="V26" s="129">
        <v>0</v>
      </c>
      <c r="W26" s="24">
        <v>0</v>
      </c>
      <c r="X26" s="25">
        <v>0</v>
      </c>
      <c r="Y26" s="34" t="s">
        <v>9</v>
      </c>
    </row>
    <row r="27" spans="1:25" s="2" customFormat="1" ht="18" customHeight="1" thickBot="1" x14ac:dyDescent="0.2">
      <c r="A27" s="59"/>
      <c r="B27" s="61"/>
      <c r="C27" s="73"/>
      <c r="D27" s="63"/>
      <c r="E27" s="74"/>
      <c r="F27" s="123"/>
      <c r="G27" s="74"/>
      <c r="H27" s="125"/>
      <c r="I27" s="126"/>
      <c r="J27" s="126"/>
      <c r="K27" s="126"/>
      <c r="L27" s="76"/>
      <c r="M27" s="71"/>
      <c r="N27" s="65"/>
      <c r="O27" s="72"/>
      <c r="P27" s="123"/>
      <c r="Q27" s="132">
        <v>0</v>
      </c>
      <c r="R27" s="133">
        <v>0</v>
      </c>
      <c r="S27" s="133">
        <v>0</v>
      </c>
      <c r="T27" s="134">
        <v>0</v>
      </c>
      <c r="U27" s="133">
        <f>M26</f>
        <v>2.6240000000000001</v>
      </c>
      <c r="V27" s="132">
        <v>0</v>
      </c>
      <c r="W27" s="41">
        <v>0</v>
      </c>
      <c r="X27" s="42">
        <v>0</v>
      </c>
      <c r="Y27" s="35" t="s">
        <v>6</v>
      </c>
    </row>
    <row r="28" spans="1:25" s="2" customFormat="1" ht="38.450000000000003" customHeight="1" x14ac:dyDescent="0.15">
      <c r="A28" s="58">
        <v>11</v>
      </c>
      <c r="B28" s="60" t="s">
        <v>86</v>
      </c>
      <c r="C28" s="66" t="s">
        <v>87</v>
      </c>
      <c r="D28" s="62" t="s">
        <v>88</v>
      </c>
      <c r="E28" s="68">
        <v>342.31799999999998</v>
      </c>
      <c r="F28" s="122">
        <v>171.15899999999999</v>
      </c>
      <c r="G28" s="68">
        <v>1.4139999999999999</v>
      </c>
      <c r="H28" s="124">
        <f>ROUND(F28/E28*G28,3)</f>
        <v>0.70699999999999996</v>
      </c>
      <c r="I28" s="75">
        <v>0</v>
      </c>
      <c r="J28" s="75">
        <v>0</v>
      </c>
      <c r="K28" s="75">
        <v>0</v>
      </c>
      <c r="L28" s="75">
        <f t="shared" ref="L28" si="7">H28</f>
        <v>0.70699999999999996</v>
      </c>
      <c r="M28" s="70">
        <v>16.867000000000001</v>
      </c>
      <c r="N28" s="64">
        <v>0</v>
      </c>
      <c r="O28" s="54">
        <f>+(+E28+G28)-(M28+N28)</f>
        <v>326.86499999999995</v>
      </c>
      <c r="P28" s="122">
        <v>163.43299999999999</v>
      </c>
      <c r="Q28" s="129">
        <v>1</v>
      </c>
      <c r="R28" s="130">
        <v>0</v>
      </c>
      <c r="S28" s="130">
        <v>0</v>
      </c>
      <c r="T28" s="131">
        <v>0</v>
      </c>
      <c r="U28" s="130">
        <v>9</v>
      </c>
      <c r="V28" s="129">
        <v>0</v>
      </c>
      <c r="W28" s="24">
        <v>0</v>
      </c>
      <c r="X28" s="25">
        <v>0</v>
      </c>
      <c r="Y28" s="34" t="s">
        <v>9</v>
      </c>
    </row>
    <row r="29" spans="1:25" s="2" customFormat="1" ht="38.450000000000003" customHeight="1" thickBot="1" x14ac:dyDescent="0.2">
      <c r="A29" s="59"/>
      <c r="B29" s="61"/>
      <c r="C29" s="73"/>
      <c r="D29" s="63"/>
      <c r="E29" s="74"/>
      <c r="F29" s="123"/>
      <c r="G29" s="74"/>
      <c r="H29" s="125"/>
      <c r="I29" s="126"/>
      <c r="J29" s="126"/>
      <c r="K29" s="126"/>
      <c r="L29" s="76"/>
      <c r="M29" s="71"/>
      <c r="N29" s="65"/>
      <c r="O29" s="72"/>
      <c r="P29" s="123"/>
      <c r="Q29" s="132">
        <v>5.9539999999999997</v>
      </c>
      <c r="R29" s="133">
        <v>0</v>
      </c>
      <c r="S29" s="133">
        <v>0</v>
      </c>
      <c r="T29" s="134">
        <v>0</v>
      </c>
      <c r="U29" s="133">
        <v>10.913</v>
      </c>
      <c r="V29" s="132">
        <v>0</v>
      </c>
      <c r="W29" s="41">
        <v>0</v>
      </c>
      <c r="X29" s="42">
        <v>0</v>
      </c>
      <c r="Y29" s="35" t="s">
        <v>6</v>
      </c>
    </row>
    <row r="30" spans="1:25" s="2" customFormat="1" ht="18" customHeight="1" x14ac:dyDescent="0.15">
      <c r="A30" s="58">
        <v>12</v>
      </c>
      <c r="B30" s="60" t="s">
        <v>89</v>
      </c>
      <c r="C30" s="66" t="s">
        <v>90</v>
      </c>
      <c r="D30" s="62" t="s">
        <v>91</v>
      </c>
      <c r="E30" s="68">
        <v>1036.94</v>
      </c>
      <c r="F30" s="122">
        <v>200</v>
      </c>
      <c r="G30" s="68">
        <v>0.16500000000000001</v>
      </c>
      <c r="H30" s="124">
        <f>ROUND(F30/E30*G30,3)</f>
        <v>3.2000000000000001E-2</v>
      </c>
      <c r="I30" s="75">
        <v>0</v>
      </c>
      <c r="J30" s="75">
        <v>0</v>
      </c>
      <c r="K30" s="75">
        <v>0</v>
      </c>
      <c r="L30" s="75">
        <f t="shared" ref="L30" si="8">H30</f>
        <v>3.2000000000000001E-2</v>
      </c>
      <c r="M30" s="70">
        <v>0.16500000000000001</v>
      </c>
      <c r="N30" s="64">
        <v>0</v>
      </c>
      <c r="O30" s="54">
        <f>+(+E30+G30)-(M30+N30)</f>
        <v>1036.94</v>
      </c>
      <c r="P30" s="122">
        <v>200</v>
      </c>
      <c r="Q30" s="129">
        <v>0</v>
      </c>
      <c r="R30" s="130">
        <v>0</v>
      </c>
      <c r="S30" s="130">
        <v>0</v>
      </c>
      <c r="T30" s="131">
        <v>0</v>
      </c>
      <c r="U30" s="130">
        <v>1</v>
      </c>
      <c r="V30" s="129">
        <v>0</v>
      </c>
      <c r="W30" s="24">
        <v>0</v>
      </c>
      <c r="X30" s="25">
        <v>0</v>
      </c>
      <c r="Y30" s="34" t="s">
        <v>9</v>
      </c>
    </row>
    <row r="31" spans="1:25" s="2" customFormat="1" ht="18" customHeight="1" thickBot="1" x14ac:dyDescent="0.2">
      <c r="A31" s="59"/>
      <c r="B31" s="61"/>
      <c r="C31" s="73"/>
      <c r="D31" s="63"/>
      <c r="E31" s="74"/>
      <c r="F31" s="123"/>
      <c r="G31" s="74"/>
      <c r="H31" s="125"/>
      <c r="I31" s="126"/>
      <c r="J31" s="126"/>
      <c r="K31" s="126"/>
      <c r="L31" s="76"/>
      <c r="M31" s="71"/>
      <c r="N31" s="65"/>
      <c r="O31" s="72"/>
      <c r="P31" s="123"/>
      <c r="Q31" s="132">
        <v>0</v>
      </c>
      <c r="R31" s="133">
        <v>0</v>
      </c>
      <c r="S31" s="133">
        <v>0</v>
      </c>
      <c r="T31" s="134">
        <v>0</v>
      </c>
      <c r="U31" s="133">
        <f>M30</f>
        <v>0.16500000000000001</v>
      </c>
      <c r="V31" s="132">
        <v>0</v>
      </c>
      <c r="W31" s="41">
        <v>0</v>
      </c>
      <c r="X31" s="42">
        <v>0</v>
      </c>
      <c r="Y31" s="35" t="s">
        <v>6</v>
      </c>
    </row>
    <row r="32" spans="1:25" s="2" customFormat="1" ht="18" customHeight="1" x14ac:dyDescent="0.15">
      <c r="A32" s="58">
        <v>13</v>
      </c>
      <c r="B32" s="60" t="s">
        <v>49</v>
      </c>
      <c r="C32" s="66" t="s">
        <v>92</v>
      </c>
      <c r="D32" s="62" t="s">
        <v>93</v>
      </c>
      <c r="E32" s="68">
        <v>600</v>
      </c>
      <c r="F32" s="122">
        <v>200</v>
      </c>
      <c r="G32" s="68">
        <v>1.9E-2</v>
      </c>
      <c r="H32" s="75">
        <f>ROUND(F32/E32*G32,3)</f>
        <v>6.0000000000000001E-3</v>
      </c>
      <c r="I32" s="75">
        <v>0</v>
      </c>
      <c r="J32" s="75">
        <v>0</v>
      </c>
      <c r="K32" s="75">
        <v>0</v>
      </c>
      <c r="L32" s="75">
        <f t="shared" ref="L32" si="9">H32</f>
        <v>6.0000000000000001E-3</v>
      </c>
      <c r="M32" s="70">
        <v>1.9E-2</v>
      </c>
      <c r="N32" s="64">
        <v>0</v>
      </c>
      <c r="O32" s="54">
        <f>+(+E32+G32)-(M32+N32)</f>
        <v>600</v>
      </c>
      <c r="P32" s="122">
        <v>200</v>
      </c>
      <c r="Q32" s="129">
        <v>0</v>
      </c>
      <c r="R32" s="130">
        <v>0</v>
      </c>
      <c r="S32" s="130">
        <v>0</v>
      </c>
      <c r="T32" s="131">
        <v>0</v>
      </c>
      <c r="U32" s="130">
        <v>1</v>
      </c>
      <c r="V32" s="129">
        <v>0</v>
      </c>
      <c r="W32" s="24">
        <v>0</v>
      </c>
      <c r="X32" s="25">
        <v>0</v>
      </c>
      <c r="Y32" s="34" t="s">
        <v>9</v>
      </c>
    </row>
    <row r="33" spans="1:25" s="2" customFormat="1" ht="18" customHeight="1" thickBot="1" x14ac:dyDescent="0.2">
      <c r="A33" s="59"/>
      <c r="B33" s="61"/>
      <c r="C33" s="73"/>
      <c r="D33" s="63"/>
      <c r="E33" s="74"/>
      <c r="F33" s="123"/>
      <c r="G33" s="74"/>
      <c r="H33" s="76"/>
      <c r="I33" s="126"/>
      <c r="J33" s="126"/>
      <c r="K33" s="126"/>
      <c r="L33" s="76"/>
      <c r="M33" s="71"/>
      <c r="N33" s="65"/>
      <c r="O33" s="72"/>
      <c r="P33" s="123"/>
      <c r="Q33" s="132">
        <v>0</v>
      </c>
      <c r="R33" s="133">
        <v>0</v>
      </c>
      <c r="S33" s="133">
        <v>0</v>
      </c>
      <c r="T33" s="134">
        <v>0</v>
      </c>
      <c r="U33" s="133">
        <v>1.9E-2</v>
      </c>
      <c r="V33" s="132">
        <v>0</v>
      </c>
      <c r="W33" s="41">
        <v>0</v>
      </c>
      <c r="X33" s="42">
        <v>0</v>
      </c>
      <c r="Y33" s="35" t="s">
        <v>6</v>
      </c>
    </row>
    <row r="34" spans="1:25" s="2" customFormat="1" ht="20.100000000000001" customHeight="1" x14ac:dyDescent="0.15">
      <c r="A34" s="58">
        <v>14</v>
      </c>
      <c r="B34" s="58" t="s">
        <v>94</v>
      </c>
      <c r="C34" s="66" t="s">
        <v>95</v>
      </c>
      <c r="D34" s="62" t="s">
        <v>96</v>
      </c>
      <c r="E34" s="68">
        <v>406.846</v>
      </c>
      <c r="F34" s="122">
        <v>203.244</v>
      </c>
      <c r="G34" s="68">
        <v>5.7000000000000002E-2</v>
      </c>
      <c r="H34" s="124">
        <f>ROUND(F34/E34*G34,3)</f>
        <v>2.8000000000000001E-2</v>
      </c>
      <c r="I34" s="75">
        <v>0</v>
      </c>
      <c r="J34" s="75">
        <v>0</v>
      </c>
      <c r="K34" s="75">
        <v>0</v>
      </c>
      <c r="L34" s="75">
        <f t="shared" ref="L34" si="10">H34</f>
        <v>2.8000000000000001E-2</v>
      </c>
      <c r="M34" s="70">
        <v>5.7000000000000002E-2</v>
      </c>
      <c r="N34" s="64">
        <v>0</v>
      </c>
      <c r="O34" s="54">
        <f>+(+E34+G34)-(M34+N34)</f>
        <v>406.846</v>
      </c>
      <c r="P34" s="122">
        <v>203.244</v>
      </c>
      <c r="Q34" s="129">
        <v>0</v>
      </c>
      <c r="R34" s="130">
        <v>0</v>
      </c>
      <c r="S34" s="130">
        <v>0</v>
      </c>
      <c r="T34" s="131">
        <v>0</v>
      </c>
      <c r="U34" s="130">
        <v>1</v>
      </c>
      <c r="V34" s="129">
        <v>0</v>
      </c>
      <c r="W34" s="24">
        <v>0</v>
      </c>
      <c r="X34" s="25">
        <v>0</v>
      </c>
      <c r="Y34" s="34" t="s">
        <v>9</v>
      </c>
    </row>
    <row r="35" spans="1:25" s="2" customFormat="1" ht="20.100000000000001" customHeight="1" thickBot="1" x14ac:dyDescent="0.2">
      <c r="A35" s="59"/>
      <c r="B35" s="59"/>
      <c r="C35" s="67"/>
      <c r="D35" s="63"/>
      <c r="E35" s="69"/>
      <c r="F35" s="127"/>
      <c r="G35" s="69"/>
      <c r="H35" s="128"/>
      <c r="I35" s="126"/>
      <c r="J35" s="126"/>
      <c r="K35" s="126"/>
      <c r="L35" s="76"/>
      <c r="M35" s="71"/>
      <c r="N35" s="65"/>
      <c r="O35" s="55"/>
      <c r="P35" s="127"/>
      <c r="Q35" s="132">
        <v>0</v>
      </c>
      <c r="R35" s="133">
        <v>0</v>
      </c>
      <c r="S35" s="133">
        <v>0</v>
      </c>
      <c r="T35" s="134">
        <v>0</v>
      </c>
      <c r="U35" s="133">
        <v>5.7000000000000002E-2</v>
      </c>
      <c r="V35" s="132">
        <v>0</v>
      </c>
      <c r="W35" s="41">
        <v>0</v>
      </c>
      <c r="X35" s="42">
        <v>0</v>
      </c>
      <c r="Y35" s="35" t="s">
        <v>6</v>
      </c>
    </row>
    <row r="36" spans="1:25" s="2" customFormat="1" ht="20.100000000000001" customHeight="1" x14ac:dyDescent="0.15">
      <c r="A36" s="58">
        <v>15</v>
      </c>
      <c r="B36" s="58" t="s">
        <v>50</v>
      </c>
      <c r="C36" s="66" t="s">
        <v>97</v>
      </c>
      <c r="D36" s="62" t="s">
        <v>98</v>
      </c>
      <c r="E36" s="68">
        <v>400</v>
      </c>
      <c r="F36" s="122">
        <v>200</v>
      </c>
      <c r="G36" s="68">
        <v>3.1059999999999999</v>
      </c>
      <c r="H36" s="124">
        <f>ROUND(F36/E36*G36,3)</f>
        <v>1.5529999999999999</v>
      </c>
      <c r="I36" s="75">
        <v>0</v>
      </c>
      <c r="J36" s="75">
        <v>0</v>
      </c>
      <c r="K36" s="75">
        <v>0</v>
      </c>
      <c r="L36" s="75">
        <f t="shared" ref="L36" si="11">H36</f>
        <v>1.5529999999999999</v>
      </c>
      <c r="M36" s="70">
        <v>3.1059999999999999</v>
      </c>
      <c r="N36" s="64">
        <v>0</v>
      </c>
      <c r="O36" s="54">
        <f t="shared" ref="O36" si="12">+(+E36+G36)-(M36+N36)</f>
        <v>400</v>
      </c>
      <c r="P36" s="122">
        <v>200</v>
      </c>
      <c r="Q36" s="129">
        <v>0</v>
      </c>
      <c r="R36" s="130">
        <v>0</v>
      </c>
      <c r="S36" s="130">
        <v>0</v>
      </c>
      <c r="T36" s="131">
        <v>0</v>
      </c>
      <c r="U36" s="130">
        <v>1</v>
      </c>
      <c r="V36" s="129">
        <v>0</v>
      </c>
      <c r="W36" s="24">
        <v>0</v>
      </c>
      <c r="X36" s="25">
        <v>0</v>
      </c>
      <c r="Y36" s="34" t="s">
        <v>9</v>
      </c>
    </row>
    <row r="37" spans="1:25" s="2" customFormat="1" ht="20.100000000000001" customHeight="1" thickBot="1" x14ac:dyDescent="0.2">
      <c r="A37" s="59"/>
      <c r="B37" s="59"/>
      <c r="C37" s="67"/>
      <c r="D37" s="63"/>
      <c r="E37" s="69"/>
      <c r="F37" s="127"/>
      <c r="G37" s="69"/>
      <c r="H37" s="128"/>
      <c r="I37" s="126"/>
      <c r="J37" s="126"/>
      <c r="K37" s="126"/>
      <c r="L37" s="76"/>
      <c r="M37" s="71"/>
      <c r="N37" s="65"/>
      <c r="O37" s="55"/>
      <c r="P37" s="127"/>
      <c r="Q37" s="132">
        <v>0</v>
      </c>
      <c r="R37" s="133">
        <v>0</v>
      </c>
      <c r="S37" s="133">
        <v>0</v>
      </c>
      <c r="T37" s="134">
        <v>0</v>
      </c>
      <c r="U37" s="133">
        <v>3.1059999999999999</v>
      </c>
      <c r="V37" s="132">
        <v>0</v>
      </c>
      <c r="W37" s="41">
        <v>0</v>
      </c>
      <c r="X37" s="42">
        <v>0</v>
      </c>
      <c r="Y37" s="35" t="s">
        <v>6</v>
      </c>
    </row>
    <row r="38" spans="1:25" s="2" customFormat="1" ht="20.100000000000001" customHeight="1" x14ac:dyDescent="0.15">
      <c r="A38" s="58">
        <v>16</v>
      </c>
      <c r="B38" s="58" t="s">
        <v>99</v>
      </c>
      <c r="C38" s="66" t="s">
        <v>100</v>
      </c>
      <c r="D38" s="62" t="s">
        <v>101</v>
      </c>
      <c r="E38" s="68">
        <v>381.32</v>
      </c>
      <c r="F38" s="122">
        <v>190.66</v>
      </c>
      <c r="G38" s="68">
        <v>0.185</v>
      </c>
      <c r="H38" s="75">
        <f>ROUND(F38/E38*G38,3)</f>
        <v>9.2999999999999999E-2</v>
      </c>
      <c r="I38" s="75">
        <v>0</v>
      </c>
      <c r="J38" s="75">
        <v>0</v>
      </c>
      <c r="K38" s="75">
        <v>0</v>
      </c>
      <c r="L38" s="75">
        <f t="shared" ref="L38" si="13">H38</f>
        <v>9.2999999999999999E-2</v>
      </c>
      <c r="M38" s="70">
        <v>5.1849999999999996</v>
      </c>
      <c r="N38" s="64">
        <v>0</v>
      </c>
      <c r="O38" s="54">
        <f t="shared" ref="O38" si="14">+(+E38+G38)-(M38+N38)</f>
        <v>376.32</v>
      </c>
      <c r="P38" s="122">
        <v>188.06</v>
      </c>
      <c r="Q38" s="129">
        <v>0</v>
      </c>
      <c r="R38" s="130">
        <v>0</v>
      </c>
      <c r="S38" s="130">
        <v>0</v>
      </c>
      <c r="T38" s="131">
        <v>0</v>
      </c>
      <c r="U38" s="130">
        <v>2</v>
      </c>
      <c r="V38" s="129">
        <v>0</v>
      </c>
      <c r="W38" s="24">
        <v>0</v>
      </c>
      <c r="X38" s="25">
        <v>0</v>
      </c>
      <c r="Y38" s="34" t="s">
        <v>9</v>
      </c>
    </row>
    <row r="39" spans="1:25" s="2" customFormat="1" ht="20.100000000000001" customHeight="1" thickBot="1" x14ac:dyDescent="0.2">
      <c r="A39" s="59"/>
      <c r="B39" s="59"/>
      <c r="C39" s="67"/>
      <c r="D39" s="63"/>
      <c r="E39" s="69"/>
      <c r="F39" s="127"/>
      <c r="G39" s="69"/>
      <c r="H39" s="126"/>
      <c r="I39" s="126"/>
      <c r="J39" s="126"/>
      <c r="K39" s="126"/>
      <c r="L39" s="76"/>
      <c r="M39" s="71"/>
      <c r="N39" s="65"/>
      <c r="O39" s="55"/>
      <c r="P39" s="127"/>
      <c r="Q39" s="132">
        <v>0</v>
      </c>
      <c r="R39" s="133">
        <v>0</v>
      </c>
      <c r="S39" s="133">
        <v>0</v>
      </c>
      <c r="T39" s="134">
        <v>0</v>
      </c>
      <c r="U39" s="133">
        <f>M38</f>
        <v>5.1849999999999996</v>
      </c>
      <c r="V39" s="132">
        <v>0</v>
      </c>
      <c r="W39" s="41">
        <v>0</v>
      </c>
      <c r="X39" s="42">
        <v>0</v>
      </c>
      <c r="Y39" s="35" t="s">
        <v>6</v>
      </c>
    </row>
    <row r="40" spans="1:25" s="2" customFormat="1" ht="20.100000000000001" customHeight="1" x14ac:dyDescent="0.15">
      <c r="A40" s="58">
        <v>17</v>
      </c>
      <c r="B40" s="58" t="s">
        <v>102</v>
      </c>
      <c r="C40" s="66" t="s">
        <v>103</v>
      </c>
      <c r="D40" s="62" t="s">
        <v>104</v>
      </c>
      <c r="E40" s="68">
        <v>434.017</v>
      </c>
      <c r="F40" s="122">
        <v>200</v>
      </c>
      <c r="G40" s="68">
        <v>2.9000000000000001E-2</v>
      </c>
      <c r="H40" s="75">
        <f>ROUND(F40/E40*G40,3)</f>
        <v>1.2999999999999999E-2</v>
      </c>
      <c r="I40" s="75">
        <v>0</v>
      </c>
      <c r="J40" s="75">
        <v>0</v>
      </c>
      <c r="K40" s="75">
        <v>0</v>
      </c>
      <c r="L40" s="75">
        <f t="shared" ref="L40" si="15">H40</f>
        <v>1.2999999999999999E-2</v>
      </c>
      <c r="M40" s="70">
        <v>1.3660000000000001</v>
      </c>
      <c r="N40" s="64">
        <v>0</v>
      </c>
      <c r="O40" s="54">
        <f t="shared" ref="O40" si="16">+(+E40+G40)-(M40+N40)</f>
        <v>432.68</v>
      </c>
      <c r="P40" s="122">
        <v>202.92099999999999</v>
      </c>
      <c r="Q40" s="129">
        <v>0</v>
      </c>
      <c r="R40" s="130">
        <v>0</v>
      </c>
      <c r="S40" s="130">
        <v>0</v>
      </c>
      <c r="T40" s="131">
        <v>0</v>
      </c>
      <c r="U40" s="130">
        <v>2</v>
      </c>
      <c r="V40" s="129">
        <v>0</v>
      </c>
      <c r="W40" s="24">
        <v>0</v>
      </c>
      <c r="X40" s="25">
        <v>0</v>
      </c>
      <c r="Y40" s="34" t="s">
        <v>9</v>
      </c>
    </row>
    <row r="41" spans="1:25" s="2" customFormat="1" ht="20.100000000000001" customHeight="1" thickBot="1" x14ac:dyDescent="0.2">
      <c r="A41" s="59"/>
      <c r="B41" s="59"/>
      <c r="C41" s="67"/>
      <c r="D41" s="63"/>
      <c r="E41" s="69"/>
      <c r="F41" s="127"/>
      <c r="G41" s="69"/>
      <c r="H41" s="126"/>
      <c r="I41" s="126"/>
      <c r="J41" s="126"/>
      <c r="K41" s="126"/>
      <c r="L41" s="76"/>
      <c r="M41" s="71"/>
      <c r="N41" s="65"/>
      <c r="O41" s="55"/>
      <c r="P41" s="127"/>
      <c r="Q41" s="132">
        <v>0</v>
      </c>
      <c r="R41" s="133">
        <v>0</v>
      </c>
      <c r="S41" s="133">
        <v>0</v>
      </c>
      <c r="T41" s="134">
        <v>0</v>
      </c>
      <c r="U41" s="133">
        <f>M40</f>
        <v>1.3660000000000001</v>
      </c>
      <c r="V41" s="132">
        <v>0</v>
      </c>
      <c r="W41" s="41">
        <v>0</v>
      </c>
      <c r="X41" s="42">
        <v>0</v>
      </c>
      <c r="Y41" s="35" t="s">
        <v>6</v>
      </c>
    </row>
    <row r="42" spans="1:25" s="2" customFormat="1" ht="26.45" customHeight="1" x14ac:dyDescent="0.15">
      <c r="A42" s="58">
        <v>18</v>
      </c>
      <c r="B42" s="58" t="s">
        <v>105</v>
      </c>
      <c r="C42" s="66" t="s">
        <v>106</v>
      </c>
      <c r="D42" s="62" t="s">
        <v>107</v>
      </c>
      <c r="E42" s="68">
        <v>808.58600000000001</v>
      </c>
      <c r="F42" s="122">
        <v>200</v>
      </c>
      <c r="G42" s="68">
        <v>6.851</v>
      </c>
      <c r="H42" s="75">
        <f>ROUND(F42/E42*G42,3)</f>
        <v>1.6950000000000001</v>
      </c>
      <c r="I42" s="75">
        <v>0</v>
      </c>
      <c r="J42" s="75">
        <v>0</v>
      </c>
      <c r="K42" s="75">
        <v>0</v>
      </c>
      <c r="L42" s="75">
        <f t="shared" ref="L42" si="17">H42</f>
        <v>1.6950000000000001</v>
      </c>
      <c r="M42" s="70">
        <v>6.851</v>
      </c>
      <c r="N42" s="64">
        <v>0</v>
      </c>
      <c r="O42" s="54">
        <f t="shared" ref="O42" si="18">+(+E42+G42)-(M42+N42)</f>
        <v>808.58600000000001</v>
      </c>
      <c r="P42" s="122">
        <v>200</v>
      </c>
      <c r="Q42" s="129">
        <v>1</v>
      </c>
      <c r="R42" s="130">
        <v>0</v>
      </c>
      <c r="S42" s="130">
        <v>0</v>
      </c>
      <c r="T42" s="131">
        <v>0</v>
      </c>
      <c r="U42" s="130">
        <v>5</v>
      </c>
      <c r="V42" s="129">
        <v>0</v>
      </c>
      <c r="W42" s="24">
        <v>0</v>
      </c>
      <c r="X42" s="25">
        <v>0</v>
      </c>
      <c r="Y42" s="34" t="s">
        <v>9</v>
      </c>
    </row>
    <row r="43" spans="1:25" s="2" customFormat="1" ht="26.45" customHeight="1" thickBot="1" x14ac:dyDescent="0.2">
      <c r="A43" s="59"/>
      <c r="B43" s="59"/>
      <c r="C43" s="67"/>
      <c r="D43" s="63"/>
      <c r="E43" s="69"/>
      <c r="F43" s="127"/>
      <c r="G43" s="69"/>
      <c r="H43" s="126"/>
      <c r="I43" s="126"/>
      <c r="J43" s="126"/>
      <c r="K43" s="126"/>
      <c r="L43" s="76"/>
      <c r="M43" s="71"/>
      <c r="N43" s="65"/>
      <c r="O43" s="55"/>
      <c r="P43" s="127"/>
      <c r="Q43" s="132">
        <v>4.4610000000000003</v>
      </c>
      <c r="R43" s="133">
        <v>0</v>
      </c>
      <c r="S43" s="133">
        <v>0</v>
      </c>
      <c r="T43" s="134">
        <v>0</v>
      </c>
      <c r="U43" s="133">
        <v>2.39</v>
      </c>
      <c r="V43" s="132">
        <v>0</v>
      </c>
      <c r="W43" s="41">
        <v>0</v>
      </c>
      <c r="X43" s="42">
        <v>0</v>
      </c>
      <c r="Y43" s="35" t="s">
        <v>6</v>
      </c>
    </row>
    <row r="44" spans="1:25" s="2" customFormat="1" ht="20.100000000000001" customHeight="1" x14ac:dyDescent="0.15">
      <c r="A44" s="58">
        <v>19</v>
      </c>
      <c r="B44" s="58" t="s">
        <v>51</v>
      </c>
      <c r="C44" s="66" t="s">
        <v>108</v>
      </c>
      <c r="D44" s="62" t="s">
        <v>109</v>
      </c>
      <c r="E44" s="68">
        <v>400</v>
      </c>
      <c r="F44" s="122">
        <v>200</v>
      </c>
      <c r="G44" s="68">
        <v>3.3319999999999999</v>
      </c>
      <c r="H44" s="75">
        <f>ROUND(F44/E44*G44,3)</f>
        <v>1.6659999999999999</v>
      </c>
      <c r="I44" s="75">
        <v>0</v>
      </c>
      <c r="J44" s="75">
        <v>0</v>
      </c>
      <c r="K44" s="75">
        <v>0</v>
      </c>
      <c r="L44" s="75">
        <f t="shared" ref="L44" si="19">H44</f>
        <v>1.6659999999999999</v>
      </c>
      <c r="M44" s="70">
        <v>3.3319999999999999</v>
      </c>
      <c r="N44" s="64">
        <v>0</v>
      </c>
      <c r="O44" s="54">
        <f t="shared" ref="O44" si="20">+(+E44+G44)-(M44+N44)</f>
        <v>400</v>
      </c>
      <c r="P44" s="122">
        <v>200</v>
      </c>
      <c r="Q44" s="129">
        <v>0</v>
      </c>
      <c r="R44" s="130">
        <v>0</v>
      </c>
      <c r="S44" s="130">
        <v>0</v>
      </c>
      <c r="T44" s="131">
        <v>0</v>
      </c>
      <c r="U44" s="130">
        <v>2</v>
      </c>
      <c r="V44" s="129">
        <v>0</v>
      </c>
      <c r="W44" s="24">
        <v>0</v>
      </c>
      <c r="X44" s="25">
        <v>0</v>
      </c>
      <c r="Y44" s="34" t="s">
        <v>9</v>
      </c>
    </row>
    <row r="45" spans="1:25" s="2" customFormat="1" ht="20.100000000000001" customHeight="1" thickBot="1" x14ac:dyDescent="0.2">
      <c r="A45" s="59"/>
      <c r="B45" s="59"/>
      <c r="C45" s="67"/>
      <c r="D45" s="63"/>
      <c r="E45" s="69"/>
      <c r="F45" s="127"/>
      <c r="G45" s="69"/>
      <c r="H45" s="126"/>
      <c r="I45" s="126"/>
      <c r="J45" s="126"/>
      <c r="K45" s="126"/>
      <c r="L45" s="76"/>
      <c r="M45" s="71"/>
      <c r="N45" s="65"/>
      <c r="O45" s="55"/>
      <c r="P45" s="127"/>
      <c r="Q45" s="132">
        <v>0</v>
      </c>
      <c r="R45" s="133">
        <v>0</v>
      </c>
      <c r="S45" s="133">
        <v>0</v>
      </c>
      <c r="T45" s="134">
        <v>0</v>
      </c>
      <c r="U45" s="133">
        <f>M44</f>
        <v>3.3319999999999999</v>
      </c>
      <c r="V45" s="132">
        <v>0</v>
      </c>
      <c r="W45" s="41">
        <v>0</v>
      </c>
      <c r="X45" s="42">
        <v>0</v>
      </c>
      <c r="Y45" s="35" t="s">
        <v>6</v>
      </c>
    </row>
    <row r="46" spans="1:25" s="2" customFormat="1" ht="27" customHeight="1" x14ac:dyDescent="0.15">
      <c r="A46" s="58">
        <v>20</v>
      </c>
      <c r="B46" s="58" t="s">
        <v>110</v>
      </c>
      <c r="C46" s="66" t="s">
        <v>111</v>
      </c>
      <c r="D46" s="62" t="s">
        <v>112</v>
      </c>
      <c r="E46" s="68">
        <v>400</v>
      </c>
      <c r="F46" s="122">
        <v>200</v>
      </c>
      <c r="G46" s="68">
        <v>0.65</v>
      </c>
      <c r="H46" s="124">
        <f>ROUND(F46/E46*G46,3)</f>
        <v>0.32500000000000001</v>
      </c>
      <c r="I46" s="75">
        <v>0</v>
      </c>
      <c r="J46" s="75">
        <v>0</v>
      </c>
      <c r="K46" s="75">
        <v>0</v>
      </c>
      <c r="L46" s="75">
        <f t="shared" ref="L46" si="21">H46</f>
        <v>0.32500000000000001</v>
      </c>
      <c r="M46" s="70">
        <v>0.65</v>
      </c>
      <c r="N46" s="64">
        <v>0</v>
      </c>
      <c r="O46" s="54">
        <f>+(+E46+G46)-(M46+N46)</f>
        <v>400</v>
      </c>
      <c r="P46" s="122">
        <v>200</v>
      </c>
      <c r="Q46" s="129">
        <v>0</v>
      </c>
      <c r="R46" s="130">
        <v>0</v>
      </c>
      <c r="S46" s="130">
        <v>0</v>
      </c>
      <c r="T46" s="131">
        <v>0</v>
      </c>
      <c r="U46" s="130">
        <v>1</v>
      </c>
      <c r="V46" s="129">
        <v>0</v>
      </c>
      <c r="W46" s="24">
        <v>0</v>
      </c>
      <c r="X46" s="25">
        <v>0</v>
      </c>
      <c r="Y46" s="34" t="s">
        <v>9</v>
      </c>
    </row>
    <row r="47" spans="1:25" s="2" customFormat="1" ht="27" customHeight="1" thickBot="1" x14ac:dyDescent="0.2">
      <c r="A47" s="59"/>
      <c r="B47" s="59"/>
      <c r="C47" s="67"/>
      <c r="D47" s="63"/>
      <c r="E47" s="69"/>
      <c r="F47" s="127"/>
      <c r="G47" s="69"/>
      <c r="H47" s="128"/>
      <c r="I47" s="126"/>
      <c r="J47" s="126"/>
      <c r="K47" s="126"/>
      <c r="L47" s="76"/>
      <c r="M47" s="71"/>
      <c r="N47" s="65"/>
      <c r="O47" s="55"/>
      <c r="P47" s="127"/>
      <c r="Q47" s="132">
        <v>0</v>
      </c>
      <c r="R47" s="133">
        <v>0</v>
      </c>
      <c r="S47" s="133">
        <v>0</v>
      </c>
      <c r="T47" s="134">
        <v>0</v>
      </c>
      <c r="U47" s="133">
        <f>M46</f>
        <v>0.65</v>
      </c>
      <c r="V47" s="132">
        <v>0</v>
      </c>
      <c r="W47" s="41">
        <v>0</v>
      </c>
      <c r="X47" s="42">
        <v>0</v>
      </c>
      <c r="Y47" s="35" t="s">
        <v>6</v>
      </c>
    </row>
    <row r="48" spans="1:25" s="2" customFormat="1" ht="20.100000000000001" customHeight="1" x14ac:dyDescent="0.15">
      <c r="A48" s="58">
        <v>21</v>
      </c>
      <c r="B48" s="58" t="s">
        <v>113</v>
      </c>
      <c r="C48" s="66" t="s">
        <v>114</v>
      </c>
      <c r="D48" s="62" t="s">
        <v>115</v>
      </c>
      <c r="E48" s="68">
        <v>249.35</v>
      </c>
      <c r="F48" s="122">
        <v>124.675</v>
      </c>
      <c r="G48" s="68">
        <v>0.20499999999999999</v>
      </c>
      <c r="H48" s="75">
        <f>ROUND(F48/E48*G48,3)</f>
        <v>0.10299999999999999</v>
      </c>
      <c r="I48" s="75">
        <v>0</v>
      </c>
      <c r="J48" s="75">
        <v>0</v>
      </c>
      <c r="K48" s="75">
        <v>0</v>
      </c>
      <c r="L48" s="75">
        <f t="shared" ref="L48" si="22">H48</f>
        <v>0.10299999999999999</v>
      </c>
      <c r="M48" s="70">
        <v>72.552000000000007</v>
      </c>
      <c r="N48" s="64">
        <v>0</v>
      </c>
      <c r="O48" s="54">
        <f t="shared" ref="O48" si="23">+(+E48+G48)-(M48+N48)</f>
        <v>177.00299999999999</v>
      </c>
      <c r="P48" s="122">
        <v>88.501999999999995</v>
      </c>
      <c r="Q48" s="129">
        <v>1</v>
      </c>
      <c r="R48" s="130">
        <v>0</v>
      </c>
      <c r="S48" s="130">
        <v>0</v>
      </c>
      <c r="T48" s="131">
        <v>0</v>
      </c>
      <c r="U48" s="130">
        <v>16</v>
      </c>
      <c r="V48" s="129">
        <v>0</v>
      </c>
      <c r="W48" s="24">
        <v>0</v>
      </c>
      <c r="X48" s="25">
        <v>0</v>
      </c>
      <c r="Y48" s="34" t="s">
        <v>9</v>
      </c>
    </row>
    <row r="49" spans="1:25" s="2" customFormat="1" ht="20.100000000000001" customHeight="1" thickBot="1" x14ac:dyDescent="0.2">
      <c r="A49" s="59"/>
      <c r="B49" s="59"/>
      <c r="C49" s="67"/>
      <c r="D49" s="63"/>
      <c r="E49" s="69"/>
      <c r="F49" s="127"/>
      <c r="G49" s="69"/>
      <c r="H49" s="126"/>
      <c r="I49" s="126"/>
      <c r="J49" s="126"/>
      <c r="K49" s="126"/>
      <c r="L49" s="76"/>
      <c r="M49" s="71"/>
      <c r="N49" s="65"/>
      <c r="O49" s="55"/>
      <c r="P49" s="127"/>
      <c r="Q49" s="132">
        <v>0.59699999999999998</v>
      </c>
      <c r="R49" s="133">
        <v>0</v>
      </c>
      <c r="S49" s="133">
        <v>0</v>
      </c>
      <c r="T49" s="134">
        <v>0</v>
      </c>
      <c r="U49" s="133">
        <v>71.954999999999998</v>
      </c>
      <c r="V49" s="132">
        <v>0</v>
      </c>
      <c r="W49" s="41">
        <v>0</v>
      </c>
      <c r="X49" s="42">
        <v>0</v>
      </c>
      <c r="Y49" s="35" t="s">
        <v>6</v>
      </c>
    </row>
    <row r="50" spans="1:25" s="2" customFormat="1" ht="20.100000000000001" customHeight="1" x14ac:dyDescent="0.15">
      <c r="A50" s="58">
        <v>22</v>
      </c>
      <c r="B50" s="58" t="s">
        <v>116</v>
      </c>
      <c r="C50" s="66" t="s">
        <v>117</v>
      </c>
      <c r="D50" s="62" t="s">
        <v>118</v>
      </c>
      <c r="E50" s="68">
        <v>1010.627</v>
      </c>
      <c r="F50" s="122">
        <v>200</v>
      </c>
      <c r="G50" s="68">
        <v>0.23300000000000001</v>
      </c>
      <c r="H50" s="75">
        <f>ROUND(F50/E50*G50,3)</f>
        <v>4.5999999999999999E-2</v>
      </c>
      <c r="I50" s="75">
        <v>0</v>
      </c>
      <c r="J50" s="75">
        <v>0</v>
      </c>
      <c r="K50" s="75">
        <v>0</v>
      </c>
      <c r="L50" s="75">
        <f t="shared" ref="L50" si="24">H50</f>
        <v>4.5999999999999999E-2</v>
      </c>
      <c r="M50" s="70">
        <v>0.23300000000000001</v>
      </c>
      <c r="N50" s="64">
        <v>0</v>
      </c>
      <c r="O50" s="54">
        <f>+(+E50+G50)-(M50+N50)</f>
        <v>1010.627</v>
      </c>
      <c r="P50" s="122">
        <v>200</v>
      </c>
      <c r="Q50" s="129">
        <v>0</v>
      </c>
      <c r="R50" s="130">
        <v>0</v>
      </c>
      <c r="S50" s="130">
        <v>0</v>
      </c>
      <c r="T50" s="131">
        <v>0</v>
      </c>
      <c r="U50" s="130">
        <v>1</v>
      </c>
      <c r="V50" s="129">
        <v>0</v>
      </c>
      <c r="W50" s="24">
        <v>0</v>
      </c>
      <c r="X50" s="25">
        <v>0</v>
      </c>
      <c r="Y50" s="34" t="s">
        <v>9</v>
      </c>
    </row>
    <row r="51" spans="1:25" s="2" customFormat="1" ht="20.100000000000001" customHeight="1" thickBot="1" x14ac:dyDescent="0.2">
      <c r="A51" s="59"/>
      <c r="B51" s="59"/>
      <c r="C51" s="67"/>
      <c r="D51" s="63"/>
      <c r="E51" s="69"/>
      <c r="F51" s="127"/>
      <c r="G51" s="69"/>
      <c r="H51" s="126"/>
      <c r="I51" s="126"/>
      <c r="J51" s="126"/>
      <c r="K51" s="126"/>
      <c r="L51" s="76"/>
      <c r="M51" s="71"/>
      <c r="N51" s="65"/>
      <c r="O51" s="55"/>
      <c r="P51" s="127"/>
      <c r="Q51" s="132">
        <v>0</v>
      </c>
      <c r="R51" s="133">
        <v>0</v>
      </c>
      <c r="S51" s="133">
        <v>0</v>
      </c>
      <c r="T51" s="134">
        <v>0</v>
      </c>
      <c r="U51" s="133">
        <f>M50</f>
        <v>0.23300000000000001</v>
      </c>
      <c r="V51" s="132">
        <v>0</v>
      </c>
      <c r="W51" s="41">
        <v>0</v>
      </c>
      <c r="X51" s="42">
        <v>0</v>
      </c>
      <c r="Y51" s="35" t="s">
        <v>6</v>
      </c>
    </row>
    <row r="52" spans="1:25" s="2" customFormat="1" ht="31.7" customHeight="1" x14ac:dyDescent="0.15">
      <c r="A52" s="58">
        <v>23</v>
      </c>
      <c r="B52" s="58" t="s">
        <v>119</v>
      </c>
      <c r="C52" s="66" t="s">
        <v>120</v>
      </c>
      <c r="D52" s="62" t="s">
        <v>121</v>
      </c>
      <c r="E52" s="68">
        <v>403.12700000000001</v>
      </c>
      <c r="F52" s="122">
        <v>200.42</v>
      </c>
      <c r="G52" s="68">
        <v>0.53400000000000003</v>
      </c>
      <c r="H52" s="124">
        <f>ROUND(F52/E52*0.234124,3)</f>
        <v>0.11600000000000001</v>
      </c>
      <c r="I52" s="75">
        <v>0</v>
      </c>
      <c r="J52" s="75">
        <v>0</v>
      </c>
      <c r="K52" s="75">
        <v>0</v>
      </c>
      <c r="L52" s="75">
        <f t="shared" ref="L52" si="25">H52</f>
        <v>0.11600000000000001</v>
      </c>
      <c r="M52" s="70">
        <v>1</v>
      </c>
      <c r="N52" s="64">
        <v>0</v>
      </c>
      <c r="O52" s="54">
        <f t="shared" ref="O52" si="26">+(+E52+G52)-(M52+N52)</f>
        <v>402.661</v>
      </c>
      <c r="P52" s="122">
        <v>200.286</v>
      </c>
      <c r="Q52" s="129">
        <v>0</v>
      </c>
      <c r="R52" s="130">
        <v>0</v>
      </c>
      <c r="S52" s="130">
        <v>0</v>
      </c>
      <c r="T52" s="131">
        <v>0</v>
      </c>
      <c r="U52" s="130">
        <v>1</v>
      </c>
      <c r="V52" s="129">
        <v>0</v>
      </c>
      <c r="W52" s="24">
        <v>0</v>
      </c>
      <c r="X52" s="25">
        <v>0</v>
      </c>
      <c r="Y52" s="34" t="s">
        <v>9</v>
      </c>
    </row>
    <row r="53" spans="1:25" s="2" customFormat="1" ht="31.7" customHeight="1" thickBot="1" x14ac:dyDescent="0.2">
      <c r="A53" s="59"/>
      <c r="B53" s="59"/>
      <c r="C53" s="67"/>
      <c r="D53" s="63"/>
      <c r="E53" s="69"/>
      <c r="F53" s="127"/>
      <c r="G53" s="69"/>
      <c r="H53" s="128"/>
      <c r="I53" s="126"/>
      <c r="J53" s="126"/>
      <c r="K53" s="126"/>
      <c r="L53" s="76"/>
      <c r="M53" s="71"/>
      <c r="N53" s="65"/>
      <c r="O53" s="55"/>
      <c r="P53" s="127"/>
      <c r="Q53" s="132">
        <v>0</v>
      </c>
      <c r="R53" s="133">
        <v>0</v>
      </c>
      <c r="S53" s="133">
        <v>0</v>
      </c>
      <c r="T53" s="134">
        <v>0</v>
      </c>
      <c r="U53" s="133">
        <v>1</v>
      </c>
      <c r="V53" s="132">
        <v>0</v>
      </c>
      <c r="W53" s="41">
        <v>0</v>
      </c>
      <c r="X53" s="42">
        <v>0</v>
      </c>
      <c r="Y53" s="35" t="s">
        <v>6</v>
      </c>
    </row>
    <row r="54" spans="1:25" s="2" customFormat="1" ht="20.100000000000001" customHeight="1" x14ac:dyDescent="0.15">
      <c r="A54" s="58">
        <v>24</v>
      </c>
      <c r="B54" s="58" t="s">
        <v>52</v>
      </c>
      <c r="C54" s="66" t="s">
        <v>122</v>
      </c>
      <c r="D54" s="62" t="s">
        <v>123</v>
      </c>
      <c r="E54" s="68">
        <v>437.74</v>
      </c>
      <c r="F54" s="122">
        <v>200</v>
      </c>
      <c r="G54" s="68">
        <v>0.375</v>
      </c>
      <c r="H54" s="124">
        <f>ROUND(F54/E54*G54,3)</f>
        <v>0.17100000000000001</v>
      </c>
      <c r="I54" s="75">
        <v>0</v>
      </c>
      <c r="J54" s="75">
        <v>0</v>
      </c>
      <c r="K54" s="75">
        <v>0</v>
      </c>
      <c r="L54" s="75">
        <f t="shared" ref="L54" si="27">H54</f>
        <v>0.17100000000000001</v>
      </c>
      <c r="M54" s="70">
        <v>0.375</v>
      </c>
      <c r="N54" s="64">
        <v>0</v>
      </c>
      <c r="O54" s="54">
        <f t="shared" ref="O54" si="28">+(+E54+G54)-(M54+N54)</f>
        <v>437.74</v>
      </c>
      <c r="P54" s="122">
        <v>200</v>
      </c>
      <c r="Q54" s="129">
        <v>0</v>
      </c>
      <c r="R54" s="130">
        <v>0</v>
      </c>
      <c r="S54" s="130">
        <v>0</v>
      </c>
      <c r="T54" s="131">
        <v>0</v>
      </c>
      <c r="U54" s="130">
        <v>2</v>
      </c>
      <c r="V54" s="129">
        <v>0</v>
      </c>
      <c r="W54" s="24">
        <v>0</v>
      </c>
      <c r="X54" s="25">
        <v>0</v>
      </c>
      <c r="Y54" s="34" t="s">
        <v>9</v>
      </c>
    </row>
    <row r="55" spans="1:25" s="2" customFormat="1" ht="20.100000000000001" customHeight="1" thickBot="1" x14ac:dyDescent="0.2">
      <c r="A55" s="59"/>
      <c r="B55" s="59"/>
      <c r="C55" s="67"/>
      <c r="D55" s="63"/>
      <c r="E55" s="69"/>
      <c r="F55" s="127"/>
      <c r="G55" s="69"/>
      <c r="H55" s="128"/>
      <c r="I55" s="126"/>
      <c r="J55" s="126"/>
      <c r="K55" s="126"/>
      <c r="L55" s="76"/>
      <c r="M55" s="71"/>
      <c r="N55" s="65"/>
      <c r="O55" s="55"/>
      <c r="P55" s="127"/>
      <c r="Q55" s="132">
        <v>0</v>
      </c>
      <c r="R55" s="133">
        <v>0</v>
      </c>
      <c r="S55" s="133">
        <v>0</v>
      </c>
      <c r="T55" s="134">
        <v>0</v>
      </c>
      <c r="U55" s="133">
        <f>M54</f>
        <v>0.375</v>
      </c>
      <c r="V55" s="132">
        <v>0</v>
      </c>
      <c r="W55" s="41">
        <v>0</v>
      </c>
      <c r="X55" s="42">
        <v>0</v>
      </c>
      <c r="Y55" s="35" t="s">
        <v>6</v>
      </c>
    </row>
    <row r="56" spans="1:25" s="2" customFormat="1" ht="26.45" customHeight="1" x14ac:dyDescent="0.15">
      <c r="A56" s="58">
        <v>25</v>
      </c>
      <c r="B56" s="58" t="s">
        <v>124</v>
      </c>
      <c r="C56" s="66" t="s">
        <v>125</v>
      </c>
      <c r="D56" s="62" t="s">
        <v>126</v>
      </c>
      <c r="E56" s="68">
        <v>400</v>
      </c>
      <c r="F56" s="122">
        <v>200</v>
      </c>
      <c r="G56" s="68">
        <v>0.08</v>
      </c>
      <c r="H56" s="124">
        <f>ROUND(F56/E56*G56,3)</f>
        <v>0.04</v>
      </c>
      <c r="I56" s="75">
        <v>0</v>
      </c>
      <c r="J56" s="75">
        <v>0</v>
      </c>
      <c r="K56" s="75">
        <v>0</v>
      </c>
      <c r="L56" s="75">
        <f t="shared" ref="L56" si="29">H56</f>
        <v>0.04</v>
      </c>
      <c r="M56" s="70">
        <v>0.08</v>
      </c>
      <c r="N56" s="64">
        <v>0</v>
      </c>
      <c r="O56" s="54">
        <f t="shared" ref="O56" si="30">+(+E56+G56)-(M56+N56)</f>
        <v>400</v>
      </c>
      <c r="P56" s="122">
        <v>200</v>
      </c>
      <c r="Q56" s="129">
        <v>0</v>
      </c>
      <c r="R56" s="130">
        <v>0</v>
      </c>
      <c r="S56" s="130">
        <v>0</v>
      </c>
      <c r="T56" s="131">
        <v>0</v>
      </c>
      <c r="U56" s="130">
        <v>1</v>
      </c>
      <c r="V56" s="129">
        <v>0</v>
      </c>
      <c r="W56" s="24">
        <v>0</v>
      </c>
      <c r="X56" s="25">
        <v>0</v>
      </c>
      <c r="Y56" s="34" t="s">
        <v>9</v>
      </c>
    </row>
    <row r="57" spans="1:25" s="2" customFormat="1" ht="26.45" customHeight="1" thickBot="1" x14ac:dyDescent="0.2">
      <c r="A57" s="59"/>
      <c r="B57" s="59"/>
      <c r="C57" s="67"/>
      <c r="D57" s="63"/>
      <c r="E57" s="69"/>
      <c r="F57" s="127"/>
      <c r="G57" s="69"/>
      <c r="H57" s="128"/>
      <c r="I57" s="126"/>
      <c r="J57" s="126"/>
      <c r="K57" s="126"/>
      <c r="L57" s="76"/>
      <c r="M57" s="71"/>
      <c r="N57" s="65"/>
      <c r="O57" s="55"/>
      <c r="P57" s="127"/>
      <c r="Q57" s="132">
        <v>0</v>
      </c>
      <c r="R57" s="133">
        <v>0</v>
      </c>
      <c r="S57" s="133">
        <v>0</v>
      </c>
      <c r="T57" s="134">
        <v>0</v>
      </c>
      <c r="U57" s="133">
        <f>M56</f>
        <v>0.08</v>
      </c>
      <c r="V57" s="132">
        <v>0</v>
      </c>
      <c r="W57" s="41">
        <v>0</v>
      </c>
      <c r="X57" s="42">
        <v>0</v>
      </c>
      <c r="Y57" s="35" t="s">
        <v>6</v>
      </c>
    </row>
    <row r="58" spans="1:25" s="2" customFormat="1" ht="20.100000000000001" customHeight="1" x14ac:dyDescent="0.15">
      <c r="A58" s="58">
        <v>26</v>
      </c>
      <c r="B58" s="58" t="s">
        <v>127</v>
      </c>
      <c r="C58" s="66" t="s">
        <v>117</v>
      </c>
      <c r="D58" s="62" t="s">
        <v>128</v>
      </c>
      <c r="E58" s="68">
        <v>1846.7080000000001</v>
      </c>
      <c r="F58" s="122">
        <v>200</v>
      </c>
      <c r="G58" s="68">
        <v>3.4529999999999998</v>
      </c>
      <c r="H58" s="75">
        <v>0.23300000000000001</v>
      </c>
      <c r="I58" s="75">
        <v>0</v>
      </c>
      <c r="J58" s="75">
        <v>0</v>
      </c>
      <c r="K58" s="75">
        <v>0</v>
      </c>
      <c r="L58" s="75">
        <f t="shared" ref="L58" si="31">H58</f>
        <v>0.23300000000000001</v>
      </c>
      <c r="M58" s="70">
        <v>16.395</v>
      </c>
      <c r="N58" s="64">
        <v>0</v>
      </c>
      <c r="O58" s="54">
        <f t="shared" ref="O58" si="32">+(+E58+G58)-(M58+N58)</f>
        <v>1833.7660000000001</v>
      </c>
      <c r="P58" s="122">
        <v>200</v>
      </c>
      <c r="Q58" s="129">
        <v>2</v>
      </c>
      <c r="R58" s="130">
        <v>0</v>
      </c>
      <c r="S58" s="130">
        <v>0</v>
      </c>
      <c r="T58" s="131">
        <v>0</v>
      </c>
      <c r="U58" s="130">
        <v>1</v>
      </c>
      <c r="V58" s="129">
        <v>0</v>
      </c>
      <c r="W58" s="24">
        <v>0</v>
      </c>
      <c r="X58" s="25">
        <v>0</v>
      </c>
      <c r="Y58" s="34" t="s">
        <v>9</v>
      </c>
    </row>
    <row r="59" spans="1:25" s="2" customFormat="1" ht="20.100000000000001" customHeight="1" thickBot="1" x14ac:dyDescent="0.2">
      <c r="A59" s="59"/>
      <c r="B59" s="59"/>
      <c r="C59" s="67"/>
      <c r="D59" s="63"/>
      <c r="E59" s="69"/>
      <c r="F59" s="127"/>
      <c r="G59" s="69"/>
      <c r="H59" s="126"/>
      <c r="I59" s="126"/>
      <c r="J59" s="126"/>
      <c r="K59" s="126"/>
      <c r="L59" s="76"/>
      <c r="M59" s="71"/>
      <c r="N59" s="65"/>
      <c r="O59" s="55"/>
      <c r="P59" s="127"/>
      <c r="Q59" s="132">
        <v>4.9130000000000003</v>
      </c>
      <c r="R59" s="133">
        <v>0</v>
      </c>
      <c r="S59" s="133">
        <v>0</v>
      </c>
      <c r="T59" s="134">
        <v>0</v>
      </c>
      <c r="U59" s="133">
        <v>11.481999999999999</v>
      </c>
      <c r="V59" s="132">
        <v>0</v>
      </c>
      <c r="W59" s="41">
        <v>0</v>
      </c>
      <c r="X59" s="42">
        <v>0</v>
      </c>
      <c r="Y59" s="35" t="s">
        <v>6</v>
      </c>
    </row>
    <row r="60" spans="1:25" s="2" customFormat="1" ht="20.100000000000001" customHeight="1" x14ac:dyDescent="0.15">
      <c r="A60" s="58">
        <v>27</v>
      </c>
      <c r="B60" s="58" t="s">
        <v>53</v>
      </c>
      <c r="C60" s="66" t="s">
        <v>117</v>
      </c>
      <c r="D60" s="62" t="s">
        <v>129</v>
      </c>
      <c r="E60" s="68">
        <v>400.19799999999998</v>
      </c>
      <c r="F60" s="122">
        <v>200.09899999999999</v>
      </c>
      <c r="G60" s="68">
        <v>6.8090000000000002</v>
      </c>
      <c r="H60" s="124">
        <f>ROUND(F60/E60*G60,3)</f>
        <v>3.4049999999999998</v>
      </c>
      <c r="I60" s="75">
        <v>0</v>
      </c>
      <c r="J60" s="75">
        <v>0</v>
      </c>
      <c r="K60" s="75">
        <v>0</v>
      </c>
      <c r="L60" s="75">
        <f t="shared" ref="L60" si="33">H60</f>
        <v>3.4049999999999998</v>
      </c>
      <c r="M60" s="70">
        <v>6.8090000000000002</v>
      </c>
      <c r="N60" s="64">
        <v>0</v>
      </c>
      <c r="O60" s="54">
        <f t="shared" ref="O60" si="34">+(+E60+G60)-(M60+N60)</f>
        <v>400.19799999999998</v>
      </c>
      <c r="P60" s="122">
        <v>200.09899999999999</v>
      </c>
      <c r="Q60" s="129">
        <v>0</v>
      </c>
      <c r="R60" s="130">
        <v>0</v>
      </c>
      <c r="S60" s="130">
        <v>0</v>
      </c>
      <c r="T60" s="131">
        <v>0</v>
      </c>
      <c r="U60" s="130">
        <v>4</v>
      </c>
      <c r="V60" s="129">
        <v>0</v>
      </c>
      <c r="W60" s="24">
        <v>0</v>
      </c>
      <c r="X60" s="25">
        <v>0</v>
      </c>
      <c r="Y60" s="34" t="s">
        <v>9</v>
      </c>
    </row>
    <row r="61" spans="1:25" s="2" customFormat="1" ht="20.100000000000001" customHeight="1" thickBot="1" x14ac:dyDescent="0.2">
      <c r="A61" s="59"/>
      <c r="B61" s="59"/>
      <c r="C61" s="67"/>
      <c r="D61" s="63"/>
      <c r="E61" s="69"/>
      <c r="F61" s="127"/>
      <c r="G61" s="69"/>
      <c r="H61" s="128"/>
      <c r="I61" s="126"/>
      <c r="J61" s="126"/>
      <c r="K61" s="126"/>
      <c r="L61" s="76"/>
      <c r="M61" s="71"/>
      <c r="N61" s="65"/>
      <c r="O61" s="55"/>
      <c r="P61" s="127"/>
      <c r="Q61" s="132">
        <v>0</v>
      </c>
      <c r="R61" s="133">
        <v>0</v>
      </c>
      <c r="S61" s="133">
        <v>0</v>
      </c>
      <c r="T61" s="134">
        <v>0</v>
      </c>
      <c r="U61" s="133">
        <f>M60</f>
        <v>6.8090000000000002</v>
      </c>
      <c r="V61" s="132">
        <v>0</v>
      </c>
      <c r="W61" s="41">
        <v>0</v>
      </c>
      <c r="X61" s="42">
        <v>0</v>
      </c>
      <c r="Y61" s="35" t="s">
        <v>6</v>
      </c>
    </row>
    <row r="62" spans="1:25" s="2" customFormat="1" ht="20.100000000000001" customHeight="1" x14ac:dyDescent="0.15">
      <c r="A62" s="58">
        <v>28</v>
      </c>
      <c r="B62" s="58" t="s">
        <v>130</v>
      </c>
      <c r="C62" s="66" t="s">
        <v>131</v>
      </c>
      <c r="D62" s="62" t="s">
        <v>132</v>
      </c>
      <c r="E62" s="68">
        <v>408.40800000000002</v>
      </c>
      <c r="F62" s="122">
        <v>200</v>
      </c>
      <c r="G62" s="68">
        <v>1.7929999999999999</v>
      </c>
      <c r="H62" s="124">
        <f>ROUND(F62/E62*G62,3)</f>
        <v>0.878</v>
      </c>
      <c r="I62" s="75">
        <v>0</v>
      </c>
      <c r="J62" s="75">
        <v>0</v>
      </c>
      <c r="K62" s="75">
        <v>0</v>
      </c>
      <c r="L62" s="75">
        <f t="shared" ref="L62" si="35">H62</f>
        <v>0.878</v>
      </c>
      <c r="M62" s="70">
        <v>1.7929999999999999</v>
      </c>
      <c r="N62" s="64">
        <v>0</v>
      </c>
      <c r="O62" s="54">
        <f>+(+E62+G62)-(M62+N62)</f>
        <v>408.40800000000002</v>
      </c>
      <c r="P62" s="122">
        <v>200</v>
      </c>
      <c r="Q62" s="129">
        <v>0</v>
      </c>
      <c r="R62" s="130">
        <v>0</v>
      </c>
      <c r="S62" s="130">
        <v>0</v>
      </c>
      <c r="T62" s="131">
        <v>0</v>
      </c>
      <c r="U62" s="130">
        <v>8</v>
      </c>
      <c r="V62" s="129">
        <v>0</v>
      </c>
      <c r="W62" s="24">
        <v>0</v>
      </c>
      <c r="X62" s="25">
        <v>0</v>
      </c>
      <c r="Y62" s="34" t="s">
        <v>9</v>
      </c>
    </row>
    <row r="63" spans="1:25" s="2" customFormat="1" ht="20.100000000000001" customHeight="1" thickBot="1" x14ac:dyDescent="0.2">
      <c r="A63" s="59"/>
      <c r="B63" s="59"/>
      <c r="C63" s="67"/>
      <c r="D63" s="63"/>
      <c r="E63" s="69"/>
      <c r="F63" s="127"/>
      <c r="G63" s="69"/>
      <c r="H63" s="128"/>
      <c r="I63" s="126"/>
      <c r="J63" s="126"/>
      <c r="K63" s="126"/>
      <c r="L63" s="76"/>
      <c r="M63" s="71"/>
      <c r="N63" s="65"/>
      <c r="O63" s="55"/>
      <c r="P63" s="127"/>
      <c r="Q63" s="132">
        <v>0</v>
      </c>
      <c r="R63" s="133">
        <v>0</v>
      </c>
      <c r="S63" s="133">
        <v>0</v>
      </c>
      <c r="T63" s="134">
        <v>0</v>
      </c>
      <c r="U63" s="133">
        <f>M62</f>
        <v>1.7929999999999999</v>
      </c>
      <c r="V63" s="132">
        <v>0</v>
      </c>
      <c r="W63" s="41">
        <v>0</v>
      </c>
      <c r="X63" s="42">
        <v>0</v>
      </c>
      <c r="Y63" s="35" t="s">
        <v>6</v>
      </c>
    </row>
    <row r="64" spans="1:25" s="2" customFormat="1" ht="31.35" customHeight="1" x14ac:dyDescent="0.15">
      <c r="A64" s="58">
        <v>29</v>
      </c>
      <c r="B64" s="58" t="s">
        <v>55</v>
      </c>
      <c r="C64" s="66" t="s">
        <v>133</v>
      </c>
      <c r="D64" s="62" t="s">
        <v>134</v>
      </c>
      <c r="E64" s="68">
        <v>1339.634</v>
      </c>
      <c r="F64" s="122">
        <v>202.13800000000001</v>
      </c>
      <c r="G64" s="68">
        <v>1.3049999999999999</v>
      </c>
      <c r="H64" s="75">
        <f>ROUND(F64/E64*0.889041,3)</f>
        <v>0.13400000000000001</v>
      </c>
      <c r="I64" s="75">
        <v>0</v>
      </c>
      <c r="J64" s="75">
        <v>0</v>
      </c>
      <c r="K64" s="75">
        <v>0</v>
      </c>
      <c r="L64" s="75">
        <f t="shared" ref="L64" si="36">H64</f>
        <v>0.13400000000000001</v>
      </c>
      <c r="M64" s="70">
        <v>5.7729999999999997</v>
      </c>
      <c r="N64" s="64">
        <v>0</v>
      </c>
      <c r="O64" s="54">
        <f t="shared" ref="O64" si="37">+(+E64+G64)-(M64+N64)</f>
        <v>1335.1660000000002</v>
      </c>
      <c r="P64" s="122">
        <v>202.149</v>
      </c>
      <c r="Q64" s="129">
        <v>0</v>
      </c>
      <c r="R64" s="130">
        <v>0</v>
      </c>
      <c r="S64" s="130">
        <v>0</v>
      </c>
      <c r="T64" s="131">
        <v>0</v>
      </c>
      <c r="U64" s="130">
        <v>6</v>
      </c>
      <c r="V64" s="129">
        <v>0</v>
      </c>
      <c r="W64" s="24">
        <v>0</v>
      </c>
      <c r="X64" s="25">
        <v>0</v>
      </c>
      <c r="Y64" s="34" t="s">
        <v>9</v>
      </c>
    </row>
    <row r="65" spans="1:25" s="2" customFormat="1" ht="31.35" customHeight="1" thickBot="1" x14ac:dyDescent="0.2">
      <c r="A65" s="59"/>
      <c r="B65" s="59"/>
      <c r="C65" s="67"/>
      <c r="D65" s="63"/>
      <c r="E65" s="69"/>
      <c r="F65" s="127"/>
      <c r="G65" s="69"/>
      <c r="H65" s="126"/>
      <c r="I65" s="126"/>
      <c r="J65" s="126"/>
      <c r="K65" s="126"/>
      <c r="L65" s="76"/>
      <c r="M65" s="71"/>
      <c r="N65" s="65"/>
      <c r="O65" s="55"/>
      <c r="P65" s="127"/>
      <c r="Q65" s="132">
        <v>0</v>
      </c>
      <c r="R65" s="133">
        <v>0</v>
      </c>
      <c r="S65" s="133">
        <v>0</v>
      </c>
      <c r="T65" s="134">
        <v>0</v>
      </c>
      <c r="U65" s="133">
        <f>M64</f>
        <v>5.7729999999999997</v>
      </c>
      <c r="V65" s="132">
        <v>0</v>
      </c>
      <c r="W65" s="41">
        <v>0</v>
      </c>
      <c r="X65" s="42">
        <v>0</v>
      </c>
      <c r="Y65" s="35" t="s">
        <v>6</v>
      </c>
    </row>
    <row r="66" spans="1:25" s="2" customFormat="1" ht="20.100000000000001" customHeight="1" x14ac:dyDescent="0.15">
      <c r="A66" s="58">
        <v>30</v>
      </c>
      <c r="B66" s="58" t="s">
        <v>135</v>
      </c>
      <c r="C66" s="66" t="s">
        <v>136</v>
      </c>
      <c r="D66" s="62" t="s">
        <v>137</v>
      </c>
      <c r="E66" s="68">
        <v>402</v>
      </c>
      <c r="F66" s="122">
        <v>200</v>
      </c>
      <c r="G66" s="68">
        <v>5.4880000000000004</v>
      </c>
      <c r="H66" s="124">
        <f>ROUND(F66/E66*G66,3)</f>
        <v>2.73</v>
      </c>
      <c r="I66" s="75">
        <v>0</v>
      </c>
      <c r="J66" s="75">
        <v>0</v>
      </c>
      <c r="K66" s="75">
        <v>0</v>
      </c>
      <c r="L66" s="75">
        <f t="shared" ref="L66" si="38">H66</f>
        <v>2.73</v>
      </c>
      <c r="M66" s="70">
        <v>5.4880000000000004</v>
      </c>
      <c r="N66" s="64">
        <v>0</v>
      </c>
      <c r="O66" s="54">
        <f t="shared" ref="O66" si="39">+(+E66+G66)-(M66+N66)</f>
        <v>402</v>
      </c>
      <c r="P66" s="122">
        <v>200</v>
      </c>
      <c r="Q66" s="129">
        <v>2</v>
      </c>
      <c r="R66" s="130">
        <v>0</v>
      </c>
      <c r="S66" s="130">
        <v>0</v>
      </c>
      <c r="T66" s="131">
        <v>0</v>
      </c>
      <c r="U66" s="130">
        <v>0</v>
      </c>
      <c r="V66" s="129">
        <v>0</v>
      </c>
      <c r="W66" s="24">
        <v>0</v>
      </c>
      <c r="X66" s="25">
        <v>0</v>
      </c>
      <c r="Y66" s="34" t="s">
        <v>9</v>
      </c>
    </row>
    <row r="67" spans="1:25" s="2" customFormat="1" ht="20.100000000000001" customHeight="1" thickBot="1" x14ac:dyDescent="0.2">
      <c r="A67" s="59"/>
      <c r="B67" s="59"/>
      <c r="C67" s="67"/>
      <c r="D67" s="63"/>
      <c r="E67" s="69"/>
      <c r="F67" s="127"/>
      <c r="G67" s="69"/>
      <c r="H67" s="128"/>
      <c r="I67" s="126"/>
      <c r="J67" s="126"/>
      <c r="K67" s="126"/>
      <c r="L67" s="76"/>
      <c r="M67" s="71"/>
      <c r="N67" s="65"/>
      <c r="O67" s="55"/>
      <c r="P67" s="127"/>
      <c r="Q67" s="132">
        <v>5.4880000000000004</v>
      </c>
      <c r="R67" s="133">
        <v>0</v>
      </c>
      <c r="S67" s="133">
        <v>0</v>
      </c>
      <c r="T67" s="134">
        <v>0</v>
      </c>
      <c r="U67" s="133">
        <v>0</v>
      </c>
      <c r="V67" s="132">
        <v>0</v>
      </c>
      <c r="W67" s="41">
        <v>0</v>
      </c>
      <c r="X67" s="42">
        <v>0</v>
      </c>
      <c r="Y67" s="35" t="s">
        <v>6</v>
      </c>
    </row>
    <row r="68" spans="1:25" s="2" customFormat="1" ht="20.100000000000001" customHeight="1" x14ac:dyDescent="0.15">
      <c r="A68" s="58">
        <v>31</v>
      </c>
      <c r="B68" s="58" t="s">
        <v>56</v>
      </c>
      <c r="C68" s="66" t="s">
        <v>57</v>
      </c>
      <c r="D68" s="62" t="s">
        <v>138</v>
      </c>
      <c r="E68" s="68">
        <v>294.85300000000001</v>
      </c>
      <c r="F68" s="122">
        <v>147.38800000000001</v>
      </c>
      <c r="G68" s="68">
        <v>7.2999999999999995E-2</v>
      </c>
      <c r="H68" s="124">
        <f>ROUND(F68/E68*G68,3)</f>
        <v>3.5999999999999997E-2</v>
      </c>
      <c r="I68" s="75">
        <v>0</v>
      </c>
      <c r="J68" s="75">
        <v>0</v>
      </c>
      <c r="K68" s="75">
        <v>0</v>
      </c>
      <c r="L68" s="75">
        <f t="shared" ref="L68" si="40">H68</f>
        <v>3.5999999999999997E-2</v>
      </c>
      <c r="M68" s="70">
        <v>11.417</v>
      </c>
      <c r="N68" s="64">
        <v>0</v>
      </c>
      <c r="O68" s="54">
        <f t="shared" ref="O68" si="41">+(+E68+G68)-(M68+N68)</f>
        <v>283.50900000000001</v>
      </c>
      <c r="P68" s="122">
        <v>141.75399999999999</v>
      </c>
      <c r="Q68" s="129">
        <v>4</v>
      </c>
      <c r="R68" s="130">
        <v>0</v>
      </c>
      <c r="S68" s="130">
        <v>0</v>
      </c>
      <c r="T68" s="131">
        <v>0</v>
      </c>
      <c r="U68" s="130">
        <v>3</v>
      </c>
      <c r="V68" s="129">
        <v>0</v>
      </c>
      <c r="W68" s="24">
        <v>0</v>
      </c>
      <c r="X68" s="25">
        <v>0</v>
      </c>
      <c r="Y68" s="34" t="s">
        <v>9</v>
      </c>
    </row>
    <row r="69" spans="1:25" s="2" customFormat="1" ht="20.100000000000001" customHeight="1" thickBot="1" x14ac:dyDescent="0.2">
      <c r="A69" s="59"/>
      <c r="B69" s="59"/>
      <c r="C69" s="67"/>
      <c r="D69" s="63"/>
      <c r="E69" s="69"/>
      <c r="F69" s="127"/>
      <c r="G69" s="69"/>
      <c r="H69" s="128"/>
      <c r="I69" s="126"/>
      <c r="J69" s="126"/>
      <c r="K69" s="126"/>
      <c r="L69" s="76"/>
      <c r="M69" s="71"/>
      <c r="N69" s="65"/>
      <c r="O69" s="55"/>
      <c r="P69" s="127"/>
      <c r="Q69" s="132">
        <v>6.53</v>
      </c>
      <c r="R69" s="133">
        <v>0</v>
      </c>
      <c r="S69" s="133">
        <v>0</v>
      </c>
      <c r="T69" s="134">
        <v>0</v>
      </c>
      <c r="U69" s="133">
        <v>4.8869999999999996</v>
      </c>
      <c r="V69" s="132">
        <v>0</v>
      </c>
      <c r="W69" s="41">
        <v>0</v>
      </c>
      <c r="X69" s="42">
        <v>0</v>
      </c>
      <c r="Y69" s="35" t="s">
        <v>6</v>
      </c>
    </row>
    <row r="70" spans="1:25" s="2" customFormat="1" ht="20.100000000000001" customHeight="1" x14ac:dyDescent="0.15">
      <c r="A70" s="58">
        <v>32</v>
      </c>
      <c r="B70" s="58" t="s">
        <v>139</v>
      </c>
      <c r="C70" s="66" t="s">
        <v>140</v>
      </c>
      <c r="D70" s="62" t="s">
        <v>141</v>
      </c>
      <c r="E70" s="68">
        <v>593.07600000000002</v>
      </c>
      <c r="F70" s="122">
        <v>200</v>
      </c>
      <c r="G70" s="68">
        <v>0.40600000000000003</v>
      </c>
      <c r="H70" s="124">
        <f>ROUND(F70/E70*G70,3)</f>
        <v>0.13700000000000001</v>
      </c>
      <c r="I70" s="75">
        <v>0</v>
      </c>
      <c r="J70" s="75">
        <v>0</v>
      </c>
      <c r="K70" s="75">
        <v>0</v>
      </c>
      <c r="L70" s="75">
        <f t="shared" ref="L70" si="42">H70</f>
        <v>0.13700000000000001</v>
      </c>
      <c r="M70" s="70">
        <v>13.225</v>
      </c>
      <c r="N70" s="64">
        <v>0</v>
      </c>
      <c r="O70" s="54">
        <f t="shared" ref="O70" si="43">+(+E70+G70)-(M70+N70)</f>
        <v>580.25699999999995</v>
      </c>
      <c r="P70" s="122">
        <v>200</v>
      </c>
      <c r="Q70" s="129">
        <v>2</v>
      </c>
      <c r="R70" s="130">
        <v>0</v>
      </c>
      <c r="S70" s="130">
        <v>0</v>
      </c>
      <c r="T70" s="131">
        <v>0</v>
      </c>
      <c r="U70" s="130">
        <v>9</v>
      </c>
      <c r="V70" s="129">
        <v>0</v>
      </c>
      <c r="W70" s="24">
        <v>0</v>
      </c>
      <c r="X70" s="25">
        <v>0</v>
      </c>
      <c r="Y70" s="34" t="s">
        <v>9</v>
      </c>
    </row>
    <row r="71" spans="1:25" s="2" customFormat="1" ht="20.100000000000001" customHeight="1" thickBot="1" x14ac:dyDescent="0.2">
      <c r="A71" s="59"/>
      <c r="B71" s="59"/>
      <c r="C71" s="67"/>
      <c r="D71" s="63"/>
      <c r="E71" s="69"/>
      <c r="F71" s="127"/>
      <c r="G71" s="69"/>
      <c r="H71" s="128"/>
      <c r="I71" s="126"/>
      <c r="J71" s="126"/>
      <c r="K71" s="126"/>
      <c r="L71" s="76"/>
      <c r="M71" s="71"/>
      <c r="N71" s="65"/>
      <c r="O71" s="55"/>
      <c r="P71" s="127"/>
      <c r="Q71" s="132">
        <v>2.0339999999999998</v>
      </c>
      <c r="R71" s="133">
        <v>0</v>
      </c>
      <c r="S71" s="133">
        <v>0</v>
      </c>
      <c r="T71" s="134">
        <v>0</v>
      </c>
      <c r="U71" s="133">
        <v>11.191000000000001</v>
      </c>
      <c r="V71" s="132">
        <v>0</v>
      </c>
      <c r="W71" s="41">
        <v>0</v>
      </c>
      <c r="X71" s="42">
        <v>0</v>
      </c>
      <c r="Y71" s="35" t="s">
        <v>6</v>
      </c>
    </row>
    <row r="72" spans="1:25" s="2" customFormat="1" ht="20.100000000000001" customHeight="1" x14ac:dyDescent="0.15">
      <c r="A72" s="58">
        <v>33</v>
      </c>
      <c r="B72" s="58" t="s">
        <v>142</v>
      </c>
      <c r="C72" s="66" t="s">
        <v>60</v>
      </c>
      <c r="D72" s="62" t="s">
        <v>143</v>
      </c>
      <c r="E72" s="68">
        <v>344.28800000000001</v>
      </c>
      <c r="F72" s="122">
        <v>172.14400000000001</v>
      </c>
      <c r="G72" s="68">
        <v>2.7E-2</v>
      </c>
      <c r="H72" s="75">
        <f>ROUND(F72/E72*G72,3)</f>
        <v>1.4E-2</v>
      </c>
      <c r="I72" s="75">
        <v>0</v>
      </c>
      <c r="J72" s="75">
        <v>0</v>
      </c>
      <c r="K72" s="75">
        <v>0</v>
      </c>
      <c r="L72" s="75">
        <f t="shared" ref="L72" si="44">H72</f>
        <v>1.4E-2</v>
      </c>
      <c r="M72" s="70">
        <v>20.922000000000001</v>
      </c>
      <c r="N72" s="64">
        <v>0</v>
      </c>
      <c r="O72" s="54">
        <f t="shared" ref="O72" si="45">+(+E72+G72)-(M72+N72)</f>
        <v>323.39299999999997</v>
      </c>
      <c r="P72" s="122">
        <v>161.697</v>
      </c>
      <c r="Q72" s="129">
        <v>0</v>
      </c>
      <c r="R72" s="130">
        <v>0</v>
      </c>
      <c r="S72" s="130">
        <v>0</v>
      </c>
      <c r="T72" s="131">
        <v>0</v>
      </c>
      <c r="U72" s="130">
        <v>7</v>
      </c>
      <c r="V72" s="129">
        <v>0</v>
      </c>
      <c r="W72" s="24">
        <v>0</v>
      </c>
      <c r="X72" s="25">
        <v>0</v>
      </c>
      <c r="Y72" s="34" t="s">
        <v>9</v>
      </c>
    </row>
    <row r="73" spans="1:25" s="2" customFormat="1" ht="20.100000000000001" customHeight="1" thickBot="1" x14ac:dyDescent="0.2">
      <c r="A73" s="59"/>
      <c r="B73" s="59"/>
      <c r="C73" s="67"/>
      <c r="D73" s="63"/>
      <c r="E73" s="69"/>
      <c r="F73" s="127"/>
      <c r="G73" s="69"/>
      <c r="H73" s="126"/>
      <c r="I73" s="126"/>
      <c r="J73" s="126"/>
      <c r="K73" s="126"/>
      <c r="L73" s="76"/>
      <c r="M73" s="71"/>
      <c r="N73" s="65"/>
      <c r="O73" s="55"/>
      <c r="P73" s="127"/>
      <c r="Q73" s="132">
        <v>0</v>
      </c>
      <c r="R73" s="133">
        <v>0</v>
      </c>
      <c r="S73" s="133">
        <v>0</v>
      </c>
      <c r="T73" s="134">
        <v>0</v>
      </c>
      <c r="U73" s="133">
        <f>M72</f>
        <v>20.922000000000001</v>
      </c>
      <c r="V73" s="132">
        <v>0</v>
      </c>
      <c r="W73" s="41">
        <v>0</v>
      </c>
      <c r="X73" s="42">
        <v>0</v>
      </c>
      <c r="Y73" s="35" t="s">
        <v>6</v>
      </c>
    </row>
    <row r="74" spans="1:25" s="2" customFormat="1" ht="23.45" customHeight="1" x14ac:dyDescent="0.15">
      <c r="A74" s="58">
        <v>34</v>
      </c>
      <c r="B74" s="58" t="s">
        <v>58</v>
      </c>
      <c r="C74" s="66" t="s">
        <v>144</v>
      </c>
      <c r="D74" s="62" t="s">
        <v>145</v>
      </c>
      <c r="E74" s="68">
        <v>386.05399999999997</v>
      </c>
      <c r="F74" s="122">
        <v>193.02699999999999</v>
      </c>
      <c r="G74" s="68">
        <v>2.4940000000000002</v>
      </c>
      <c r="H74" s="75">
        <f>ROUND(F74/E74*G74,3)</f>
        <v>1.2470000000000001</v>
      </c>
      <c r="I74" s="75">
        <v>0</v>
      </c>
      <c r="J74" s="75">
        <v>0</v>
      </c>
      <c r="K74" s="75">
        <v>0</v>
      </c>
      <c r="L74" s="75">
        <f t="shared" ref="L74" si="46">H74</f>
        <v>1.2470000000000001</v>
      </c>
      <c r="M74" s="70">
        <v>23.268999999999998</v>
      </c>
      <c r="N74" s="64">
        <v>0</v>
      </c>
      <c r="O74" s="54">
        <f t="shared" ref="O74" si="47">+(+E74+G74)-(M74+N74)</f>
        <v>365.279</v>
      </c>
      <c r="P74" s="122">
        <v>182.63900000000001</v>
      </c>
      <c r="Q74" s="129">
        <v>0</v>
      </c>
      <c r="R74" s="130">
        <v>0</v>
      </c>
      <c r="S74" s="130">
        <v>0</v>
      </c>
      <c r="T74" s="131">
        <v>0</v>
      </c>
      <c r="U74" s="130">
        <v>5</v>
      </c>
      <c r="V74" s="129">
        <v>0</v>
      </c>
      <c r="W74" s="24">
        <v>0</v>
      </c>
      <c r="X74" s="25">
        <v>0</v>
      </c>
      <c r="Y74" s="34" t="s">
        <v>9</v>
      </c>
    </row>
    <row r="75" spans="1:25" s="2" customFormat="1" ht="23.45" customHeight="1" thickBot="1" x14ac:dyDescent="0.2">
      <c r="A75" s="59"/>
      <c r="B75" s="59"/>
      <c r="C75" s="67"/>
      <c r="D75" s="63"/>
      <c r="E75" s="69"/>
      <c r="F75" s="127"/>
      <c r="G75" s="69"/>
      <c r="H75" s="126"/>
      <c r="I75" s="126"/>
      <c r="J75" s="126"/>
      <c r="K75" s="126"/>
      <c r="L75" s="76"/>
      <c r="M75" s="71"/>
      <c r="N75" s="65"/>
      <c r="O75" s="55"/>
      <c r="P75" s="127"/>
      <c r="Q75" s="132">
        <v>0</v>
      </c>
      <c r="R75" s="133">
        <v>0</v>
      </c>
      <c r="S75" s="133">
        <v>0</v>
      </c>
      <c r="T75" s="134">
        <v>0</v>
      </c>
      <c r="U75" s="133">
        <f>M74</f>
        <v>23.268999999999998</v>
      </c>
      <c r="V75" s="132">
        <v>0</v>
      </c>
      <c r="W75" s="41">
        <v>0</v>
      </c>
      <c r="X75" s="42">
        <v>0</v>
      </c>
      <c r="Y75" s="35" t="s">
        <v>6</v>
      </c>
    </row>
    <row r="76" spans="1:25" s="2" customFormat="1" ht="20.100000000000001" customHeight="1" x14ac:dyDescent="0.15">
      <c r="A76" s="58">
        <v>35</v>
      </c>
      <c r="B76" s="58" t="s">
        <v>146</v>
      </c>
      <c r="C76" s="66" t="s">
        <v>147</v>
      </c>
      <c r="D76" s="62" t="s">
        <v>148</v>
      </c>
      <c r="E76" s="68">
        <v>382.16899999999998</v>
      </c>
      <c r="F76" s="122">
        <v>191.084</v>
      </c>
      <c r="G76" s="68">
        <v>3.9E-2</v>
      </c>
      <c r="H76" s="75">
        <f>ROUND(F76/E76*G76,3)</f>
        <v>1.9E-2</v>
      </c>
      <c r="I76" s="75">
        <v>0</v>
      </c>
      <c r="J76" s="75">
        <v>0</v>
      </c>
      <c r="K76" s="75">
        <v>0</v>
      </c>
      <c r="L76" s="75">
        <f t="shared" ref="L76" si="48">H76</f>
        <v>1.9E-2</v>
      </c>
      <c r="M76" s="70">
        <v>28.666</v>
      </c>
      <c r="N76" s="64">
        <v>0</v>
      </c>
      <c r="O76" s="54">
        <f t="shared" ref="O76" si="49">+(+E76+G76)-(M76+N76)</f>
        <v>353.54199999999997</v>
      </c>
      <c r="P76" s="122">
        <v>176.751</v>
      </c>
      <c r="Q76" s="129">
        <v>0</v>
      </c>
      <c r="R76" s="130">
        <v>0</v>
      </c>
      <c r="S76" s="130">
        <v>0</v>
      </c>
      <c r="T76" s="131">
        <v>0</v>
      </c>
      <c r="U76" s="130">
        <v>7</v>
      </c>
      <c r="V76" s="129">
        <v>0</v>
      </c>
      <c r="W76" s="24">
        <v>0</v>
      </c>
      <c r="X76" s="25">
        <v>0</v>
      </c>
      <c r="Y76" s="34" t="s">
        <v>9</v>
      </c>
    </row>
    <row r="77" spans="1:25" s="2" customFormat="1" ht="20.100000000000001" customHeight="1" thickBot="1" x14ac:dyDescent="0.2">
      <c r="A77" s="59"/>
      <c r="B77" s="59"/>
      <c r="C77" s="67"/>
      <c r="D77" s="63"/>
      <c r="E77" s="69"/>
      <c r="F77" s="127"/>
      <c r="G77" s="69"/>
      <c r="H77" s="126"/>
      <c r="I77" s="126"/>
      <c r="J77" s="126"/>
      <c r="K77" s="126"/>
      <c r="L77" s="76"/>
      <c r="M77" s="71"/>
      <c r="N77" s="65"/>
      <c r="O77" s="55"/>
      <c r="P77" s="127"/>
      <c r="Q77" s="132">
        <v>0</v>
      </c>
      <c r="R77" s="133">
        <v>0</v>
      </c>
      <c r="S77" s="133">
        <v>0</v>
      </c>
      <c r="T77" s="134">
        <v>0</v>
      </c>
      <c r="U77" s="133">
        <f>M76</f>
        <v>28.666</v>
      </c>
      <c r="V77" s="132">
        <v>0</v>
      </c>
      <c r="W77" s="41">
        <v>0</v>
      </c>
      <c r="X77" s="42">
        <v>0</v>
      </c>
      <c r="Y77" s="35" t="s">
        <v>6</v>
      </c>
    </row>
    <row r="78" spans="1:25" s="2" customFormat="1" ht="20.100000000000001" customHeight="1" x14ac:dyDescent="0.15">
      <c r="A78" s="58">
        <v>36</v>
      </c>
      <c r="B78" s="58" t="s">
        <v>149</v>
      </c>
      <c r="C78" s="66" t="s">
        <v>150</v>
      </c>
      <c r="D78" s="62" t="s">
        <v>151</v>
      </c>
      <c r="E78" s="68">
        <v>410</v>
      </c>
      <c r="F78" s="122">
        <v>200</v>
      </c>
      <c r="G78" s="68">
        <v>0.10199999999999999</v>
      </c>
      <c r="H78" s="75">
        <f>ROUND(F78/E78*G78,3)</f>
        <v>0.05</v>
      </c>
      <c r="I78" s="75">
        <v>0</v>
      </c>
      <c r="J78" s="75">
        <v>0</v>
      </c>
      <c r="K78" s="75">
        <v>0</v>
      </c>
      <c r="L78" s="75">
        <f t="shared" ref="L78" si="50">H78</f>
        <v>0.05</v>
      </c>
      <c r="M78" s="70">
        <v>0.10199999999999999</v>
      </c>
      <c r="N78" s="64">
        <v>0</v>
      </c>
      <c r="O78" s="54">
        <f>+(+E78+G78)-(M78+N78)</f>
        <v>410</v>
      </c>
      <c r="P78" s="122">
        <v>200</v>
      </c>
      <c r="Q78" s="129">
        <v>0</v>
      </c>
      <c r="R78" s="130">
        <v>0</v>
      </c>
      <c r="S78" s="130">
        <v>0</v>
      </c>
      <c r="T78" s="131">
        <v>0</v>
      </c>
      <c r="U78" s="130">
        <v>1</v>
      </c>
      <c r="V78" s="129">
        <v>0</v>
      </c>
      <c r="W78" s="24">
        <v>0</v>
      </c>
      <c r="X78" s="25">
        <v>0</v>
      </c>
      <c r="Y78" s="34" t="s">
        <v>9</v>
      </c>
    </row>
    <row r="79" spans="1:25" s="2" customFormat="1" ht="20.100000000000001" customHeight="1" thickBot="1" x14ac:dyDescent="0.2">
      <c r="A79" s="59"/>
      <c r="B79" s="59"/>
      <c r="C79" s="67"/>
      <c r="D79" s="63"/>
      <c r="E79" s="69"/>
      <c r="F79" s="127"/>
      <c r="G79" s="69"/>
      <c r="H79" s="126"/>
      <c r="I79" s="126"/>
      <c r="J79" s="126"/>
      <c r="K79" s="126"/>
      <c r="L79" s="76"/>
      <c r="M79" s="71"/>
      <c r="N79" s="65"/>
      <c r="O79" s="55"/>
      <c r="P79" s="127"/>
      <c r="Q79" s="132">
        <v>0</v>
      </c>
      <c r="R79" s="133">
        <v>0</v>
      </c>
      <c r="S79" s="133">
        <v>0</v>
      </c>
      <c r="T79" s="134">
        <v>0</v>
      </c>
      <c r="U79" s="133">
        <f>M78</f>
        <v>0.10199999999999999</v>
      </c>
      <c r="V79" s="132">
        <v>0</v>
      </c>
      <c r="W79" s="41">
        <v>0</v>
      </c>
      <c r="X79" s="42">
        <v>0</v>
      </c>
      <c r="Y79" s="35" t="s">
        <v>6</v>
      </c>
    </row>
    <row r="80" spans="1:25" s="2" customFormat="1" ht="20.100000000000001" customHeight="1" x14ac:dyDescent="0.15">
      <c r="A80" s="58">
        <v>37</v>
      </c>
      <c r="B80" s="58" t="s">
        <v>152</v>
      </c>
      <c r="C80" s="66" t="s">
        <v>153</v>
      </c>
      <c r="D80" s="62" t="s">
        <v>154</v>
      </c>
      <c r="E80" s="68">
        <v>400</v>
      </c>
      <c r="F80" s="122">
        <v>200</v>
      </c>
      <c r="G80" s="68">
        <v>2.661</v>
      </c>
      <c r="H80" s="75">
        <f>ROUND(F80/E80*G80,3)</f>
        <v>1.331</v>
      </c>
      <c r="I80" s="75">
        <v>0</v>
      </c>
      <c r="J80" s="75">
        <v>0</v>
      </c>
      <c r="K80" s="75">
        <v>0</v>
      </c>
      <c r="L80" s="75">
        <f t="shared" ref="L80" si="51">H80</f>
        <v>1.331</v>
      </c>
      <c r="M80" s="70">
        <v>2.661</v>
      </c>
      <c r="N80" s="64">
        <v>0</v>
      </c>
      <c r="O80" s="54">
        <f t="shared" ref="O80" si="52">+(+E80+G80)-(M80+N80)</f>
        <v>400</v>
      </c>
      <c r="P80" s="122">
        <v>200</v>
      </c>
      <c r="Q80" s="129">
        <v>0</v>
      </c>
      <c r="R80" s="130">
        <v>0</v>
      </c>
      <c r="S80" s="130">
        <v>0</v>
      </c>
      <c r="T80" s="131">
        <v>0</v>
      </c>
      <c r="U80" s="130">
        <v>1</v>
      </c>
      <c r="V80" s="129">
        <v>0</v>
      </c>
      <c r="W80" s="24">
        <v>0</v>
      </c>
      <c r="X80" s="25">
        <v>0</v>
      </c>
      <c r="Y80" s="34" t="s">
        <v>9</v>
      </c>
    </row>
    <row r="81" spans="1:25" s="2" customFormat="1" ht="20.100000000000001" customHeight="1" thickBot="1" x14ac:dyDescent="0.2">
      <c r="A81" s="59"/>
      <c r="B81" s="59"/>
      <c r="C81" s="67"/>
      <c r="D81" s="63"/>
      <c r="E81" s="69"/>
      <c r="F81" s="127"/>
      <c r="G81" s="69"/>
      <c r="H81" s="126"/>
      <c r="I81" s="126"/>
      <c r="J81" s="126"/>
      <c r="K81" s="126"/>
      <c r="L81" s="76"/>
      <c r="M81" s="71"/>
      <c r="N81" s="65"/>
      <c r="O81" s="55"/>
      <c r="P81" s="127"/>
      <c r="Q81" s="132">
        <v>0</v>
      </c>
      <c r="R81" s="133">
        <v>0</v>
      </c>
      <c r="S81" s="133">
        <v>0</v>
      </c>
      <c r="T81" s="134">
        <v>0</v>
      </c>
      <c r="U81" s="133">
        <f>M80</f>
        <v>2.661</v>
      </c>
      <c r="V81" s="132">
        <v>0</v>
      </c>
      <c r="W81" s="41">
        <v>0</v>
      </c>
      <c r="X81" s="42">
        <v>0</v>
      </c>
      <c r="Y81" s="35" t="s">
        <v>6</v>
      </c>
    </row>
    <row r="82" spans="1:25" s="2" customFormat="1" ht="20.100000000000001" customHeight="1" x14ac:dyDescent="0.15">
      <c r="A82" s="58">
        <v>38</v>
      </c>
      <c r="B82" s="58" t="s">
        <v>155</v>
      </c>
      <c r="C82" s="66" t="s">
        <v>156</v>
      </c>
      <c r="D82" s="62" t="s">
        <v>157</v>
      </c>
      <c r="E82" s="68">
        <v>400</v>
      </c>
      <c r="F82" s="122">
        <v>200</v>
      </c>
      <c r="G82" s="68">
        <v>6.2380000000000004</v>
      </c>
      <c r="H82" s="75">
        <f>ROUND(F82/E82*G82,3)</f>
        <v>3.1190000000000002</v>
      </c>
      <c r="I82" s="75">
        <v>0</v>
      </c>
      <c r="J82" s="75">
        <v>0</v>
      </c>
      <c r="K82" s="75">
        <v>0</v>
      </c>
      <c r="L82" s="75">
        <f t="shared" ref="L82" si="53">H82</f>
        <v>3.1190000000000002</v>
      </c>
      <c r="M82" s="70">
        <v>6.2380000000000004</v>
      </c>
      <c r="N82" s="64">
        <v>0</v>
      </c>
      <c r="O82" s="54">
        <f>+(+E82+G82)-(M82+N82)</f>
        <v>400</v>
      </c>
      <c r="P82" s="122">
        <v>200</v>
      </c>
      <c r="Q82" s="129">
        <v>0</v>
      </c>
      <c r="R82" s="130">
        <v>0</v>
      </c>
      <c r="S82" s="130">
        <v>0</v>
      </c>
      <c r="T82" s="131">
        <v>0</v>
      </c>
      <c r="U82" s="130">
        <v>5</v>
      </c>
      <c r="V82" s="129">
        <v>0</v>
      </c>
      <c r="W82" s="24">
        <v>0</v>
      </c>
      <c r="X82" s="25">
        <v>0</v>
      </c>
      <c r="Y82" s="34" t="s">
        <v>9</v>
      </c>
    </row>
    <row r="83" spans="1:25" s="2" customFormat="1" ht="20.100000000000001" customHeight="1" thickBot="1" x14ac:dyDescent="0.2">
      <c r="A83" s="59"/>
      <c r="B83" s="59"/>
      <c r="C83" s="67"/>
      <c r="D83" s="63"/>
      <c r="E83" s="69"/>
      <c r="F83" s="127"/>
      <c r="G83" s="69"/>
      <c r="H83" s="126"/>
      <c r="I83" s="126"/>
      <c r="J83" s="126"/>
      <c r="K83" s="126"/>
      <c r="L83" s="76"/>
      <c r="M83" s="71"/>
      <c r="N83" s="65"/>
      <c r="O83" s="55"/>
      <c r="P83" s="127"/>
      <c r="Q83" s="132">
        <v>0</v>
      </c>
      <c r="R83" s="133">
        <v>0</v>
      </c>
      <c r="S83" s="133">
        <v>0</v>
      </c>
      <c r="T83" s="134">
        <v>0</v>
      </c>
      <c r="U83" s="133">
        <f>M82</f>
        <v>6.2380000000000004</v>
      </c>
      <c r="V83" s="132">
        <v>0</v>
      </c>
      <c r="W83" s="41">
        <v>0</v>
      </c>
      <c r="X83" s="42">
        <v>0</v>
      </c>
      <c r="Y83" s="35" t="s">
        <v>6</v>
      </c>
    </row>
    <row r="84" spans="1:25" s="2" customFormat="1" ht="20.100000000000001" customHeight="1" x14ac:dyDescent="0.15">
      <c r="A84" s="58">
        <v>39</v>
      </c>
      <c r="B84" s="58" t="s">
        <v>158</v>
      </c>
      <c r="C84" s="66" t="s">
        <v>159</v>
      </c>
      <c r="D84" s="62" t="s">
        <v>160</v>
      </c>
      <c r="E84" s="68">
        <v>79.316999999999993</v>
      </c>
      <c r="F84" s="122">
        <v>39.658999999999999</v>
      </c>
      <c r="G84" s="68">
        <v>4.4999999999999998E-2</v>
      </c>
      <c r="H84" s="75">
        <f>ROUND(F84/E84*G84,3)</f>
        <v>2.3E-2</v>
      </c>
      <c r="I84" s="75">
        <v>0</v>
      </c>
      <c r="J84" s="75">
        <v>0</v>
      </c>
      <c r="K84" s="75">
        <v>0</v>
      </c>
      <c r="L84" s="75">
        <f t="shared" ref="L84" si="54">H84</f>
        <v>2.3E-2</v>
      </c>
      <c r="M84" s="70">
        <v>27.1</v>
      </c>
      <c r="N84" s="64">
        <v>0</v>
      </c>
      <c r="O84" s="54">
        <f t="shared" ref="O84" si="55">+(+E84+G84)-(M84+N84)</f>
        <v>52.261999999999993</v>
      </c>
      <c r="P84" s="122">
        <v>26.175999999999998</v>
      </c>
      <c r="Q84" s="129">
        <v>3</v>
      </c>
      <c r="R84" s="130">
        <v>0</v>
      </c>
      <c r="S84" s="130">
        <v>0</v>
      </c>
      <c r="T84" s="131">
        <v>0</v>
      </c>
      <c r="U84" s="130">
        <v>17</v>
      </c>
      <c r="V84" s="129">
        <v>0</v>
      </c>
      <c r="W84" s="24">
        <v>0</v>
      </c>
      <c r="X84" s="25">
        <v>0</v>
      </c>
      <c r="Y84" s="34" t="s">
        <v>9</v>
      </c>
    </row>
    <row r="85" spans="1:25" s="2" customFormat="1" ht="20.100000000000001" customHeight="1" thickBot="1" x14ac:dyDescent="0.2">
      <c r="A85" s="59"/>
      <c r="B85" s="59"/>
      <c r="C85" s="67"/>
      <c r="D85" s="63"/>
      <c r="E85" s="69"/>
      <c r="F85" s="127"/>
      <c r="G85" s="69"/>
      <c r="H85" s="126"/>
      <c r="I85" s="126"/>
      <c r="J85" s="126"/>
      <c r="K85" s="126"/>
      <c r="L85" s="76"/>
      <c r="M85" s="71"/>
      <c r="N85" s="65"/>
      <c r="O85" s="55"/>
      <c r="P85" s="127"/>
      <c r="Q85" s="132">
        <v>2.2730000000000001</v>
      </c>
      <c r="R85" s="133">
        <v>0</v>
      </c>
      <c r="S85" s="133">
        <v>0</v>
      </c>
      <c r="T85" s="134">
        <v>0</v>
      </c>
      <c r="U85" s="133">
        <f>M84-Q85</f>
        <v>24.827000000000002</v>
      </c>
      <c r="V85" s="132">
        <v>0</v>
      </c>
      <c r="W85" s="41">
        <v>0</v>
      </c>
      <c r="X85" s="42">
        <v>0</v>
      </c>
      <c r="Y85" s="35" t="s">
        <v>6</v>
      </c>
    </row>
    <row r="86" spans="1:25" s="2" customFormat="1" ht="29.45" customHeight="1" x14ac:dyDescent="0.15">
      <c r="A86" s="58">
        <v>40</v>
      </c>
      <c r="B86" s="58" t="s">
        <v>161</v>
      </c>
      <c r="C86" s="66" t="s">
        <v>162</v>
      </c>
      <c r="D86" s="62" t="s">
        <v>163</v>
      </c>
      <c r="E86" s="68">
        <v>400</v>
      </c>
      <c r="F86" s="122">
        <v>200</v>
      </c>
      <c r="G86" s="68">
        <v>0.20399999999999999</v>
      </c>
      <c r="H86" s="75">
        <f>ROUND(F86/E86*G86,3)</f>
        <v>0.10199999999999999</v>
      </c>
      <c r="I86" s="75">
        <v>0</v>
      </c>
      <c r="J86" s="75">
        <v>0</v>
      </c>
      <c r="K86" s="75">
        <v>0</v>
      </c>
      <c r="L86" s="75">
        <f t="shared" ref="L86" si="56">H86</f>
        <v>0.10199999999999999</v>
      </c>
      <c r="M86" s="70">
        <v>0.20399999999999999</v>
      </c>
      <c r="N86" s="64">
        <v>0</v>
      </c>
      <c r="O86" s="54">
        <f t="shared" ref="O86" si="57">+(+E86+G86)-(M86+N86)</f>
        <v>400</v>
      </c>
      <c r="P86" s="122">
        <v>200</v>
      </c>
      <c r="Q86" s="129">
        <v>0</v>
      </c>
      <c r="R86" s="130">
        <v>0</v>
      </c>
      <c r="S86" s="130">
        <v>0</v>
      </c>
      <c r="T86" s="131">
        <v>0</v>
      </c>
      <c r="U86" s="130">
        <v>1</v>
      </c>
      <c r="V86" s="129">
        <v>0</v>
      </c>
      <c r="W86" s="24">
        <v>0</v>
      </c>
      <c r="X86" s="25">
        <v>0</v>
      </c>
      <c r="Y86" s="34" t="s">
        <v>9</v>
      </c>
    </row>
    <row r="87" spans="1:25" s="2" customFormat="1" ht="29.45" customHeight="1" thickBot="1" x14ac:dyDescent="0.2">
      <c r="A87" s="59"/>
      <c r="B87" s="59"/>
      <c r="C87" s="67"/>
      <c r="D87" s="63"/>
      <c r="E87" s="69"/>
      <c r="F87" s="127"/>
      <c r="G87" s="69"/>
      <c r="H87" s="126"/>
      <c r="I87" s="126"/>
      <c r="J87" s="126"/>
      <c r="K87" s="126"/>
      <c r="L87" s="76"/>
      <c r="M87" s="71"/>
      <c r="N87" s="65"/>
      <c r="O87" s="55"/>
      <c r="P87" s="127"/>
      <c r="Q87" s="132">
        <v>0</v>
      </c>
      <c r="R87" s="133">
        <v>0</v>
      </c>
      <c r="S87" s="133">
        <v>0</v>
      </c>
      <c r="T87" s="134">
        <v>0</v>
      </c>
      <c r="U87" s="133">
        <f>M86</f>
        <v>0.20399999999999999</v>
      </c>
      <c r="V87" s="132">
        <v>0</v>
      </c>
      <c r="W87" s="41">
        <v>0</v>
      </c>
      <c r="X87" s="42">
        <v>0</v>
      </c>
      <c r="Y87" s="35" t="s">
        <v>6</v>
      </c>
    </row>
    <row r="88" spans="1:25" s="2" customFormat="1" ht="20.100000000000001" customHeight="1" x14ac:dyDescent="0.15">
      <c r="A88" s="58">
        <v>41</v>
      </c>
      <c r="B88" s="58" t="s">
        <v>59</v>
      </c>
      <c r="C88" s="66" t="s">
        <v>164</v>
      </c>
      <c r="D88" s="62" t="s">
        <v>165</v>
      </c>
      <c r="E88" s="68">
        <v>251.42599999999999</v>
      </c>
      <c r="F88" s="122">
        <v>124.961</v>
      </c>
      <c r="G88" s="68">
        <v>0.91</v>
      </c>
      <c r="H88" s="124">
        <f>ROUND(F88/E88*G88,3)</f>
        <v>0.45200000000000001</v>
      </c>
      <c r="I88" s="75">
        <v>0</v>
      </c>
      <c r="J88" s="75">
        <v>0</v>
      </c>
      <c r="K88" s="75">
        <v>0</v>
      </c>
      <c r="L88" s="75">
        <f t="shared" ref="L88" si="58">H88</f>
        <v>0.45200000000000001</v>
      </c>
      <c r="M88" s="70">
        <v>26.273</v>
      </c>
      <c r="N88" s="64">
        <v>0</v>
      </c>
      <c r="O88" s="54">
        <f t="shared" ref="O88" si="59">+(+E88+G88)-(M88+N88)</f>
        <v>226.06299999999999</v>
      </c>
      <c r="P88" s="122">
        <v>113.032</v>
      </c>
      <c r="Q88" s="129">
        <v>0</v>
      </c>
      <c r="R88" s="130">
        <v>0</v>
      </c>
      <c r="S88" s="130">
        <v>0</v>
      </c>
      <c r="T88" s="131">
        <v>0</v>
      </c>
      <c r="U88" s="130">
        <v>10</v>
      </c>
      <c r="V88" s="129">
        <v>0</v>
      </c>
      <c r="W88" s="24">
        <v>0</v>
      </c>
      <c r="X88" s="25">
        <v>0</v>
      </c>
      <c r="Y88" s="34" t="s">
        <v>9</v>
      </c>
    </row>
    <row r="89" spans="1:25" s="2" customFormat="1" ht="20.100000000000001" customHeight="1" thickBot="1" x14ac:dyDescent="0.2">
      <c r="A89" s="59"/>
      <c r="B89" s="59"/>
      <c r="C89" s="67"/>
      <c r="D89" s="63"/>
      <c r="E89" s="69"/>
      <c r="F89" s="127"/>
      <c r="G89" s="69"/>
      <c r="H89" s="128"/>
      <c r="I89" s="126"/>
      <c r="J89" s="126"/>
      <c r="K89" s="126"/>
      <c r="L89" s="76"/>
      <c r="M89" s="71"/>
      <c r="N89" s="65"/>
      <c r="O89" s="55"/>
      <c r="P89" s="127"/>
      <c r="Q89" s="132">
        <v>0</v>
      </c>
      <c r="R89" s="133">
        <v>0</v>
      </c>
      <c r="S89" s="133">
        <v>0</v>
      </c>
      <c r="T89" s="134">
        <v>0</v>
      </c>
      <c r="U89" s="133">
        <f>M88</f>
        <v>26.273</v>
      </c>
      <c r="V89" s="132">
        <v>0</v>
      </c>
      <c r="W89" s="41">
        <v>0</v>
      </c>
      <c r="X89" s="42">
        <v>0</v>
      </c>
      <c r="Y89" s="35" t="s">
        <v>6</v>
      </c>
    </row>
    <row r="90" spans="1:25" s="2" customFormat="1" ht="20.100000000000001" customHeight="1" x14ac:dyDescent="0.15">
      <c r="A90" s="58">
        <v>42</v>
      </c>
      <c r="B90" s="58" t="s">
        <v>166</v>
      </c>
      <c r="C90" s="66" t="s">
        <v>167</v>
      </c>
      <c r="D90" s="62" t="s">
        <v>168</v>
      </c>
      <c r="E90" s="68">
        <v>274.7</v>
      </c>
      <c r="F90" s="122">
        <v>137.35</v>
      </c>
      <c r="G90" s="68">
        <v>0.78300000000000003</v>
      </c>
      <c r="H90" s="75">
        <f>ROUND(F90/E90*G90,3)</f>
        <v>0.39200000000000002</v>
      </c>
      <c r="I90" s="75">
        <v>0</v>
      </c>
      <c r="J90" s="75">
        <v>0</v>
      </c>
      <c r="K90" s="75">
        <v>0</v>
      </c>
      <c r="L90" s="75">
        <f t="shared" ref="L90" si="60">H90</f>
        <v>0.39200000000000002</v>
      </c>
      <c r="M90" s="70">
        <v>21.173999999999999</v>
      </c>
      <c r="N90" s="64">
        <v>0</v>
      </c>
      <c r="O90" s="54">
        <f t="shared" ref="O90" si="61">+(+E90+G90)-(M90+N90)</f>
        <v>254.309</v>
      </c>
      <c r="P90" s="122">
        <v>127.154</v>
      </c>
      <c r="Q90" s="129">
        <v>0</v>
      </c>
      <c r="R90" s="130">
        <v>0</v>
      </c>
      <c r="S90" s="130">
        <v>0</v>
      </c>
      <c r="T90" s="131">
        <v>0</v>
      </c>
      <c r="U90" s="130">
        <v>4</v>
      </c>
      <c r="V90" s="129">
        <v>0</v>
      </c>
      <c r="W90" s="24">
        <v>0</v>
      </c>
      <c r="X90" s="25">
        <v>0</v>
      </c>
      <c r="Y90" s="34" t="s">
        <v>9</v>
      </c>
    </row>
    <row r="91" spans="1:25" s="2" customFormat="1" ht="20.100000000000001" customHeight="1" thickBot="1" x14ac:dyDescent="0.2">
      <c r="A91" s="59"/>
      <c r="B91" s="59"/>
      <c r="C91" s="67"/>
      <c r="D91" s="63"/>
      <c r="E91" s="69"/>
      <c r="F91" s="127"/>
      <c r="G91" s="69"/>
      <c r="H91" s="126"/>
      <c r="I91" s="126"/>
      <c r="J91" s="126"/>
      <c r="K91" s="126"/>
      <c r="L91" s="76"/>
      <c r="M91" s="71"/>
      <c r="N91" s="65"/>
      <c r="O91" s="55"/>
      <c r="P91" s="127"/>
      <c r="Q91" s="132">
        <v>0</v>
      </c>
      <c r="R91" s="133">
        <v>0</v>
      </c>
      <c r="S91" s="133">
        <v>0</v>
      </c>
      <c r="T91" s="134">
        <v>0</v>
      </c>
      <c r="U91" s="133">
        <f>M90</f>
        <v>21.173999999999999</v>
      </c>
      <c r="V91" s="132">
        <v>0</v>
      </c>
      <c r="W91" s="41">
        <v>0</v>
      </c>
      <c r="X91" s="42">
        <v>0</v>
      </c>
      <c r="Y91" s="35" t="s">
        <v>6</v>
      </c>
    </row>
    <row r="92" spans="1:25" s="2" customFormat="1" ht="27.6" customHeight="1" x14ac:dyDescent="0.15">
      <c r="A92" s="58">
        <v>43</v>
      </c>
      <c r="B92" s="58" t="s">
        <v>169</v>
      </c>
      <c r="C92" s="66" t="s">
        <v>170</v>
      </c>
      <c r="D92" s="62" t="s">
        <v>171</v>
      </c>
      <c r="E92" s="68">
        <v>394.84899999999999</v>
      </c>
      <c r="F92" s="122">
        <v>197.42500000000001</v>
      </c>
      <c r="G92" s="68">
        <v>1.3839999999999999</v>
      </c>
      <c r="H92" s="75">
        <f>ROUND(F92/E92*G92,3)</f>
        <v>0.69199999999999995</v>
      </c>
      <c r="I92" s="75">
        <v>0</v>
      </c>
      <c r="J92" s="75">
        <v>0</v>
      </c>
      <c r="K92" s="75">
        <v>0</v>
      </c>
      <c r="L92" s="75">
        <f t="shared" ref="L92" si="62">H92</f>
        <v>0.69199999999999995</v>
      </c>
      <c r="M92" s="70">
        <v>13.637</v>
      </c>
      <c r="N92" s="64">
        <v>0</v>
      </c>
      <c r="O92" s="54">
        <f t="shared" ref="O92" si="63">+(+E92+G92)-(M92+N92)</f>
        <v>382.596</v>
      </c>
      <c r="P92" s="122">
        <v>191.298</v>
      </c>
      <c r="Q92" s="129">
        <v>0</v>
      </c>
      <c r="R92" s="130">
        <v>0</v>
      </c>
      <c r="S92" s="130">
        <v>0</v>
      </c>
      <c r="T92" s="131">
        <v>0</v>
      </c>
      <c r="U92" s="130">
        <v>8</v>
      </c>
      <c r="V92" s="129">
        <v>0</v>
      </c>
      <c r="W92" s="24">
        <v>0</v>
      </c>
      <c r="X92" s="25">
        <v>0</v>
      </c>
      <c r="Y92" s="34" t="s">
        <v>9</v>
      </c>
    </row>
    <row r="93" spans="1:25" s="2" customFormat="1" ht="27.6" customHeight="1" thickBot="1" x14ac:dyDescent="0.2">
      <c r="A93" s="59"/>
      <c r="B93" s="59"/>
      <c r="C93" s="67"/>
      <c r="D93" s="63"/>
      <c r="E93" s="69"/>
      <c r="F93" s="127"/>
      <c r="G93" s="69"/>
      <c r="H93" s="126"/>
      <c r="I93" s="126"/>
      <c r="J93" s="126"/>
      <c r="K93" s="126"/>
      <c r="L93" s="76"/>
      <c r="M93" s="71"/>
      <c r="N93" s="65"/>
      <c r="O93" s="55"/>
      <c r="P93" s="127"/>
      <c r="Q93" s="132">
        <v>0</v>
      </c>
      <c r="R93" s="133">
        <v>0</v>
      </c>
      <c r="S93" s="133">
        <v>0</v>
      </c>
      <c r="T93" s="134">
        <v>0</v>
      </c>
      <c r="U93" s="133">
        <f>M92</f>
        <v>13.637</v>
      </c>
      <c r="V93" s="132">
        <v>0</v>
      </c>
      <c r="W93" s="41">
        <v>0</v>
      </c>
      <c r="X93" s="42">
        <v>0</v>
      </c>
      <c r="Y93" s="35" t="s">
        <v>6</v>
      </c>
    </row>
    <row r="94" spans="1:25" s="2" customFormat="1" ht="27.6" customHeight="1" x14ac:dyDescent="0.15">
      <c r="A94" s="58">
        <v>44</v>
      </c>
      <c r="B94" s="58" t="s">
        <v>172</v>
      </c>
      <c r="C94" s="66" t="s">
        <v>117</v>
      </c>
      <c r="D94" s="62" t="s">
        <v>173</v>
      </c>
      <c r="E94" s="68">
        <v>175.06100000000001</v>
      </c>
      <c r="F94" s="122">
        <v>87.53</v>
      </c>
      <c r="G94" s="68">
        <v>1.1850000000000001</v>
      </c>
      <c r="H94" s="75">
        <f>ROUND(F94/E94*G94,3)</f>
        <v>0.59199999999999997</v>
      </c>
      <c r="I94" s="75">
        <v>0</v>
      </c>
      <c r="J94" s="75">
        <v>0</v>
      </c>
      <c r="K94" s="75">
        <v>0</v>
      </c>
      <c r="L94" s="75">
        <f t="shared" ref="L94" si="64">H94</f>
        <v>0.59199999999999997</v>
      </c>
      <c r="M94" s="70">
        <v>1.1850000000000001</v>
      </c>
      <c r="N94" s="64">
        <v>0</v>
      </c>
      <c r="O94" s="54">
        <f>+(+E94+G94)-(M94+N94)</f>
        <v>175.06100000000001</v>
      </c>
      <c r="P94" s="122">
        <v>87.53</v>
      </c>
      <c r="Q94" s="129">
        <v>0</v>
      </c>
      <c r="R94" s="130">
        <v>0</v>
      </c>
      <c r="S94" s="130">
        <v>0</v>
      </c>
      <c r="T94" s="131">
        <v>0</v>
      </c>
      <c r="U94" s="130">
        <v>3</v>
      </c>
      <c r="V94" s="129">
        <v>0</v>
      </c>
      <c r="W94" s="24">
        <v>0</v>
      </c>
      <c r="X94" s="25">
        <v>0</v>
      </c>
      <c r="Y94" s="34" t="s">
        <v>9</v>
      </c>
    </row>
    <row r="95" spans="1:25" s="2" customFormat="1" ht="27.6" customHeight="1" thickBot="1" x14ac:dyDescent="0.2">
      <c r="A95" s="59"/>
      <c r="B95" s="59"/>
      <c r="C95" s="67"/>
      <c r="D95" s="63"/>
      <c r="E95" s="69"/>
      <c r="F95" s="127"/>
      <c r="G95" s="69"/>
      <c r="H95" s="126"/>
      <c r="I95" s="126"/>
      <c r="J95" s="126"/>
      <c r="K95" s="126"/>
      <c r="L95" s="76"/>
      <c r="M95" s="71"/>
      <c r="N95" s="65"/>
      <c r="O95" s="55"/>
      <c r="P95" s="127"/>
      <c r="Q95" s="132">
        <v>0</v>
      </c>
      <c r="R95" s="133">
        <v>0</v>
      </c>
      <c r="S95" s="133">
        <v>0</v>
      </c>
      <c r="T95" s="134">
        <v>0</v>
      </c>
      <c r="U95" s="133">
        <f>M94</f>
        <v>1.1850000000000001</v>
      </c>
      <c r="V95" s="132">
        <v>0</v>
      </c>
      <c r="W95" s="41">
        <v>0</v>
      </c>
      <c r="X95" s="42">
        <v>0</v>
      </c>
      <c r="Y95" s="35" t="s">
        <v>6</v>
      </c>
    </row>
    <row r="96" spans="1:25" s="2" customFormat="1" ht="27.6" customHeight="1" x14ac:dyDescent="0.15">
      <c r="A96" s="58">
        <v>45</v>
      </c>
      <c r="B96" s="58" t="s">
        <v>174</v>
      </c>
      <c r="C96" s="66" t="s">
        <v>175</v>
      </c>
      <c r="D96" s="62" t="s">
        <v>176</v>
      </c>
      <c r="E96" s="68">
        <v>402.99599999999998</v>
      </c>
      <c r="F96" s="122">
        <v>200</v>
      </c>
      <c r="G96" s="68">
        <v>0.59799999999999998</v>
      </c>
      <c r="H96" s="75">
        <f>ROUND(F96/E96*G96,3)</f>
        <v>0.29699999999999999</v>
      </c>
      <c r="I96" s="75">
        <v>0</v>
      </c>
      <c r="J96" s="75">
        <v>0</v>
      </c>
      <c r="K96" s="75">
        <v>0</v>
      </c>
      <c r="L96" s="75">
        <f t="shared" ref="L96" si="65">H96</f>
        <v>0.29699999999999999</v>
      </c>
      <c r="M96" s="70">
        <v>0.59799999999999998</v>
      </c>
      <c r="N96" s="64">
        <v>0</v>
      </c>
      <c r="O96" s="54">
        <f t="shared" ref="O96" si="66">+(+E96+G96)-(M96+N96)</f>
        <v>402.99599999999998</v>
      </c>
      <c r="P96" s="122">
        <v>200</v>
      </c>
      <c r="Q96" s="129">
        <v>0</v>
      </c>
      <c r="R96" s="130">
        <v>0</v>
      </c>
      <c r="S96" s="130">
        <v>0</v>
      </c>
      <c r="T96" s="131">
        <v>0</v>
      </c>
      <c r="U96" s="130">
        <v>1</v>
      </c>
      <c r="V96" s="129">
        <v>0</v>
      </c>
      <c r="W96" s="24">
        <v>0</v>
      </c>
      <c r="X96" s="25">
        <v>0</v>
      </c>
      <c r="Y96" s="34" t="s">
        <v>9</v>
      </c>
    </row>
    <row r="97" spans="1:25" s="2" customFormat="1" ht="27.6" customHeight="1" thickBot="1" x14ac:dyDescent="0.2">
      <c r="A97" s="59"/>
      <c r="B97" s="59"/>
      <c r="C97" s="67"/>
      <c r="D97" s="63"/>
      <c r="E97" s="69"/>
      <c r="F97" s="127"/>
      <c r="G97" s="69"/>
      <c r="H97" s="126"/>
      <c r="I97" s="126"/>
      <c r="J97" s="126"/>
      <c r="K97" s="126"/>
      <c r="L97" s="76"/>
      <c r="M97" s="71"/>
      <c r="N97" s="65"/>
      <c r="O97" s="55"/>
      <c r="P97" s="127"/>
      <c r="Q97" s="132">
        <v>0</v>
      </c>
      <c r="R97" s="133">
        <v>0</v>
      </c>
      <c r="S97" s="133">
        <v>0</v>
      </c>
      <c r="T97" s="134">
        <v>0</v>
      </c>
      <c r="U97" s="133">
        <f>M96</f>
        <v>0.59799999999999998</v>
      </c>
      <c r="V97" s="132">
        <v>0</v>
      </c>
      <c r="W97" s="41">
        <v>0</v>
      </c>
      <c r="X97" s="42">
        <v>0</v>
      </c>
      <c r="Y97" s="35" t="s">
        <v>6</v>
      </c>
    </row>
    <row r="98" spans="1:25" s="2" customFormat="1" ht="20.100000000000001" customHeight="1" x14ac:dyDescent="0.15">
      <c r="A98" s="58">
        <v>46</v>
      </c>
      <c r="B98" s="58" t="s">
        <v>177</v>
      </c>
      <c r="C98" s="66" t="s">
        <v>178</v>
      </c>
      <c r="D98" s="62" t="s">
        <v>179</v>
      </c>
      <c r="E98" s="68">
        <v>426.59699999999998</v>
      </c>
      <c r="F98" s="122">
        <v>212.31399999999999</v>
      </c>
      <c r="G98" s="68">
        <v>4.7859999999999996</v>
      </c>
      <c r="H98" s="75">
        <f>ROUND(F98/E98*G98,3)</f>
        <v>2.3820000000000001</v>
      </c>
      <c r="I98" s="75">
        <v>0</v>
      </c>
      <c r="J98" s="75">
        <v>0</v>
      </c>
      <c r="K98" s="75">
        <v>0</v>
      </c>
      <c r="L98" s="75">
        <f t="shared" ref="L98" si="67">H98</f>
        <v>2.3820000000000001</v>
      </c>
      <c r="M98" s="70">
        <v>4.7859999999999996</v>
      </c>
      <c r="N98" s="64">
        <v>0</v>
      </c>
      <c r="O98" s="54">
        <f t="shared" ref="O98" si="68">+(+E98+G98)-(M98+N98)</f>
        <v>426.59699999999998</v>
      </c>
      <c r="P98" s="122">
        <v>212.31399999999999</v>
      </c>
      <c r="Q98" s="129">
        <v>0</v>
      </c>
      <c r="R98" s="130">
        <v>0</v>
      </c>
      <c r="S98" s="130">
        <v>0</v>
      </c>
      <c r="T98" s="131">
        <v>0</v>
      </c>
      <c r="U98" s="130">
        <v>2</v>
      </c>
      <c r="V98" s="129">
        <v>0</v>
      </c>
      <c r="W98" s="24">
        <v>0</v>
      </c>
      <c r="X98" s="25">
        <v>0</v>
      </c>
      <c r="Y98" s="34" t="s">
        <v>9</v>
      </c>
    </row>
    <row r="99" spans="1:25" s="2" customFormat="1" ht="20.100000000000001" customHeight="1" thickBot="1" x14ac:dyDescent="0.2">
      <c r="A99" s="59"/>
      <c r="B99" s="59"/>
      <c r="C99" s="67"/>
      <c r="D99" s="63"/>
      <c r="E99" s="69"/>
      <c r="F99" s="127"/>
      <c r="G99" s="69"/>
      <c r="H99" s="126"/>
      <c r="I99" s="126"/>
      <c r="J99" s="126"/>
      <c r="K99" s="126"/>
      <c r="L99" s="76"/>
      <c r="M99" s="71"/>
      <c r="N99" s="65"/>
      <c r="O99" s="55"/>
      <c r="P99" s="127"/>
      <c r="Q99" s="132">
        <v>0</v>
      </c>
      <c r="R99" s="133">
        <v>0</v>
      </c>
      <c r="S99" s="133">
        <v>0</v>
      </c>
      <c r="T99" s="134">
        <v>0</v>
      </c>
      <c r="U99" s="133">
        <f>M98</f>
        <v>4.7859999999999996</v>
      </c>
      <c r="V99" s="132">
        <v>0</v>
      </c>
      <c r="W99" s="41">
        <v>0</v>
      </c>
      <c r="X99" s="42">
        <v>0</v>
      </c>
      <c r="Y99" s="35" t="s">
        <v>6</v>
      </c>
    </row>
    <row r="100" spans="1:25" s="2" customFormat="1" ht="31.35" customHeight="1" x14ac:dyDescent="0.15">
      <c r="A100" s="58">
        <v>47</v>
      </c>
      <c r="B100" s="58" t="s">
        <v>180</v>
      </c>
      <c r="C100" s="66" t="s">
        <v>181</v>
      </c>
      <c r="D100" s="62" t="s">
        <v>182</v>
      </c>
      <c r="E100" s="68">
        <v>418.60399999999998</v>
      </c>
      <c r="F100" s="122">
        <v>205.71299999999999</v>
      </c>
      <c r="G100" s="68">
        <f>ROUND(1.253293+2.599815,3)</f>
        <v>3.8530000000000002</v>
      </c>
      <c r="H100" s="75">
        <f>ROUND(1.253293/E100*1.253293,3)</f>
        <v>4.0000000000000001E-3</v>
      </c>
      <c r="I100" s="75">
        <v>0</v>
      </c>
      <c r="J100" s="75">
        <v>0</v>
      </c>
      <c r="K100" s="75">
        <v>0</v>
      </c>
      <c r="L100" s="75">
        <f t="shared" ref="L100" si="69">H100</f>
        <v>4.0000000000000001E-3</v>
      </c>
      <c r="M100" s="70">
        <v>7.5460000000000003</v>
      </c>
      <c r="N100" s="64">
        <v>0</v>
      </c>
      <c r="O100" s="54">
        <f t="shared" ref="O100" si="70">+(+E100+G100)-(M100+N100)</f>
        <v>414.911</v>
      </c>
      <c r="P100" s="122">
        <v>205.71299999999999</v>
      </c>
      <c r="Q100" s="129">
        <v>0</v>
      </c>
      <c r="R100" s="130">
        <v>0</v>
      </c>
      <c r="S100" s="130">
        <v>0</v>
      </c>
      <c r="T100" s="131">
        <v>0</v>
      </c>
      <c r="U100" s="130">
        <v>3</v>
      </c>
      <c r="V100" s="129">
        <v>0</v>
      </c>
      <c r="W100" s="24">
        <v>0</v>
      </c>
      <c r="X100" s="25">
        <v>0</v>
      </c>
      <c r="Y100" s="34" t="s">
        <v>9</v>
      </c>
    </row>
    <row r="101" spans="1:25" s="2" customFormat="1" ht="31.35" customHeight="1" thickBot="1" x14ac:dyDescent="0.2">
      <c r="A101" s="59"/>
      <c r="B101" s="59"/>
      <c r="C101" s="67"/>
      <c r="D101" s="63"/>
      <c r="E101" s="69"/>
      <c r="F101" s="127"/>
      <c r="G101" s="69"/>
      <c r="H101" s="126"/>
      <c r="I101" s="126"/>
      <c r="J101" s="126"/>
      <c r="K101" s="126"/>
      <c r="L101" s="76"/>
      <c r="M101" s="71"/>
      <c r="N101" s="65"/>
      <c r="O101" s="55"/>
      <c r="P101" s="127"/>
      <c r="Q101" s="132">
        <v>0</v>
      </c>
      <c r="R101" s="133">
        <v>0</v>
      </c>
      <c r="S101" s="133">
        <v>0</v>
      </c>
      <c r="T101" s="134">
        <v>0</v>
      </c>
      <c r="U101" s="133">
        <f>M100</f>
        <v>7.5460000000000003</v>
      </c>
      <c r="V101" s="132">
        <v>0</v>
      </c>
      <c r="W101" s="41">
        <v>0</v>
      </c>
      <c r="X101" s="42">
        <v>0</v>
      </c>
      <c r="Y101" s="35" t="s">
        <v>6</v>
      </c>
    </row>
    <row r="102" spans="1:25" s="2" customFormat="1" ht="20.100000000000001" customHeight="1" x14ac:dyDescent="0.15">
      <c r="A102" s="58">
        <v>48</v>
      </c>
      <c r="B102" s="58" t="s">
        <v>183</v>
      </c>
      <c r="C102" s="66" t="s">
        <v>184</v>
      </c>
      <c r="D102" s="62" t="s">
        <v>185</v>
      </c>
      <c r="E102" s="68">
        <v>832.12900000000002</v>
      </c>
      <c r="F102" s="122">
        <v>200</v>
      </c>
      <c r="G102" s="68">
        <f>ROUND(0.202493+4.412006,3)</f>
        <v>4.6139999999999999</v>
      </c>
      <c r="H102" s="75">
        <f>ROUND(F102/E102*0.202493,3)</f>
        <v>4.9000000000000002E-2</v>
      </c>
      <c r="I102" s="75">
        <v>0</v>
      </c>
      <c r="J102" s="75">
        <v>0</v>
      </c>
      <c r="K102" s="75">
        <v>0</v>
      </c>
      <c r="L102" s="75">
        <f t="shared" ref="L102" si="71">H102</f>
        <v>4.9000000000000002E-2</v>
      </c>
      <c r="M102" s="70">
        <f>ROUND(6.343536+73.878419,3)</f>
        <v>80.221999999999994</v>
      </c>
      <c r="N102" s="64">
        <v>0</v>
      </c>
      <c r="O102" s="54">
        <f t="shared" ref="O102" si="72">+(+E102+G102)-(M102+N102)</f>
        <v>756.52100000000007</v>
      </c>
      <c r="P102" s="122">
        <v>200</v>
      </c>
      <c r="Q102" s="129">
        <v>1</v>
      </c>
      <c r="R102" s="130">
        <v>0</v>
      </c>
      <c r="S102" s="130">
        <v>0</v>
      </c>
      <c r="T102" s="131">
        <v>0</v>
      </c>
      <c r="U102" s="130">
        <v>10</v>
      </c>
      <c r="V102" s="129">
        <v>0</v>
      </c>
      <c r="W102" s="24">
        <v>0</v>
      </c>
      <c r="X102" s="25">
        <v>0</v>
      </c>
      <c r="Y102" s="34" t="s">
        <v>9</v>
      </c>
    </row>
    <row r="103" spans="1:25" s="2" customFormat="1" ht="20.100000000000001" customHeight="1" thickBot="1" x14ac:dyDescent="0.2">
      <c r="A103" s="59"/>
      <c r="B103" s="59"/>
      <c r="C103" s="67"/>
      <c r="D103" s="63"/>
      <c r="E103" s="69"/>
      <c r="F103" s="127"/>
      <c r="G103" s="69"/>
      <c r="H103" s="126"/>
      <c r="I103" s="126"/>
      <c r="J103" s="126"/>
      <c r="K103" s="126"/>
      <c r="L103" s="76"/>
      <c r="M103" s="71"/>
      <c r="N103" s="65"/>
      <c r="O103" s="55"/>
      <c r="P103" s="127"/>
      <c r="Q103" s="132">
        <v>0.251</v>
      </c>
      <c r="R103" s="133">
        <v>0</v>
      </c>
      <c r="S103" s="133">
        <v>0</v>
      </c>
      <c r="T103" s="134">
        <v>0</v>
      </c>
      <c r="U103" s="133">
        <f>M102-Q103</f>
        <v>79.970999999999989</v>
      </c>
      <c r="V103" s="132">
        <v>0</v>
      </c>
      <c r="W103" s="41">
        <v>0</v>
      </c>
      <c r="X103" s="42">
        <v>0</v>
      </c>
      <c r="Y103" s="35" t="s">
        <v>6</v>
      </c>
    </row>
    <row r="104" spans="1:25" s="2" customFormat="1" ht="20.100000000000001" customHeight="1" x14ac:dyDescent="0.15">
      <c r="A104" s="58">
        <v>49</v>
      </c>
      <c r="B104" s="58" t="s">
        <v>186</v>
      </c>
      <c r="C104" s="66" t="s">
        <v>84</v>
      </c>
      <c r="D104" s="62" t="s">
        <v>187</v>
      </c>
      <c r="E104" s="68">
        <v>400</v>
      </c>
      <c r="F104" s="122">
        <v>200</v>
      </c>
      <c r="G104" s="68">
        <v>3.0550000000000002</v>
      </c>
      <c r="H104" s="124">
        <f>ROUND(F104/E104*G104,3)</f>
        <v>1.528</v>
      </c>
      <c r="I104" s="75">
        <v>0</v>
      </c>
      <c r="J104" s="75">
        <v>0</v>
      </c>
      <c r="K104" s="75">
        <v>0</v>
      </c>
      <c r="L104" s="75">
        <f t="shared" ref="L104" si="73">H104</f>
        <v>1.528</v>
      </c>
      <c r="M104" s="70">
        <v>3.0550000000000002</v>
      </c>
      <c r="N104" s="64">
        <v>0</v>
      </c>
      <c r="O104" s="54">
        <f t="shared" ref="O104" si="74">+(+E104+G104)-(M104+N104)</f>
        <v>400</v>
      </c>
      <c r="P104" s="122">
        <v>200</v>
      </c>
      <c r="Q104" s="129">
        <v>0</v>
      </c>
      <c r="R104" s="130">
        <v>0</v>
      </c>
      <c r="S104" s="130">
        <v>0</v>
      </c>
      <c r="T104" s="131">
        <v>0</v>
      </c>
      <c r="U104" s="130">
        <v>3</v>
      </c>
      <c r="V104" s="129">
        <v>0</v>
      </c>
      <c r="W104" s="24">
        <v>0</v>
      </c>
      <c r="X104" s="25">
        <v>0</v>
      </c>
      <c r="Y104" s="34" t="s">
        <v>9</v>
      </c>
    </row>
    <row r="105" spans="1:25" s="2" customFormat="1" ht="20.100000000000001" customHeight="1" thickBot="1" x14ac:dyDescent="0.2">
      <c r="A105" s="59"/>
      <c r="B105" s="59"/>
      <c r="C105" s="67"/>
      <c r="D105" s="63"/>
      <c r="E105" s="69"/>
      <c r="F105" s="127"/>
      <c r="G105" s="69"/>
      <c r="H105" s="128"/>
      <c r="I105" s="126"/>
      <c r="J105" s="126"/>
      <c r="K105" s="126"/>
      <c r="L105" s="76"/>
      <c r="M105" s="71"/>
      <c r="N105" s="65"/>
      <c r="O105" s="55"/>
      <c r="P105" s="127"/>
      <c r="Q105" s="132">
        <v>0</v>
      </c>
      <c r="R105" s="133">
        <v>0</v>
      </c>
      <c r="S105" s="133">
        <v>0</v>
      </c>
      <c r="T105" s="134">
        <v>0</v>
      </c>
      <c r="U105" s="133">
        <f>M104</f>
        <v>3.0550000000000002</v>
      </c>
      <c r="V105" s="132">
        <v>0</v>
      </c>
      <c r="W105" s="41">
        <v>0</v>
      </c>
      <c r="X105" s="42">
        <v>0</v>
      </c>
      <c r="Y105" s="35" t="s">
        <v>6</v>
      </c>
    </row>
    <row r="106" spans="1:25" s="2" customFormat="1" ht="18" customHeight="1" x14ac:dyDescent="0.15">
      <c r="A106" s="58">
        <v>50</v>
      </c>
      <c r="B106" s="60" t="s">
        <v>188</v>
      </c>
      <c r="C106" s="66" t="s">
        <v>54</v>
      </c>
      <c r="D106" s="62" t="s">
        <v>189</v>
      </c>
      <c r="E106" s="68">
        <v>400</v>
      </c>
      <c r="F106" s="122">
        <v>200</v>
      </c>
      <c r="G106" s="68">
        <v>6.5000000000000002E-2</v>
      </c>
      <c r="H106" s="124">
        <f>ROUND(F106/E106*G106,3)</f>
        <v>3.3000000000000002E-2</v>
      </c>
      <c r="I106" s="75">
        <v>0</v>
      </c>
      <c r="J106" s="75">
        <v>0</v>
      </c>
      <c r="K106" s="75">
        <v>0</v>
      </c>
      <c r="L106" s="75">
        <f t="shared" ref="L106" si="75">H106</f>
        <v>3.3000000000000002E-2</v>
      </c>
      <c r="M106" s="70">
        <v>6.5000000000000002E-2</v>
      </c>
      <c r="N106" s="64">
        <v>0</v>
      </c>
      <c r="O106" s="54">
        <f>+(+E106+G106)-(M106+N106)</f>
        <v>400</v>
      </c>
      <c r="P106" s="122">
        <v>200</v>
      </c>
      <c r="Q106" s="129">
        <v>0</v>
      </c>
      <c r="R106" s="130">
        <v>0</v>
      </c>
      <c r="S106" s="130">
        <v>0</v>
      </c>
      <c r="T106" s="131">
        <v>0</v>
      </c>
      <c r="U106" s="130">
        <v>1</v>
      </c>
      <c r="V106" s="129">
        <v>0</v>
      </c>
      <c r="W106" s="24">
        <v>0</v>
      </c>
      <c r="X106" s="25">
        <v>0</v>
      </c>
      <c r="Y106" s="34" t="s">
        <v>9</v>
      </c>
    </row>
    <row r="107" spans="1:25" s="2" customFormat="1" ht="18" customHeight="1" thickBot="1" x14ac:dyDescent="0.2">
      <c r="A107" s="59"/>
      <c r="B107" s="61"/>
      <c r="C107" s="67"/>
      <c r="D107" s="63"/>
      <c r="E107" s="69"/>
      <c r="F107" s="127"/>
      <c r="G107" s="69"/>
      <c r="H107" s="128"/>
      <c r="I107" s="126"/>
      <c r="J107" s="126"/>
      <c r="K107" s="126"/>
      <c r="L107" s="76"/>
      <c r="M107" s="71"/>
      <c r="N107" s="65"/>
      <c r="O107" s="55"/>
      <c r="P107" s="127"/>
      <c r="Q107" s="132">
        <v>0</v>
      </c>
      <c r="R107" s="133">
        <v>0</v>
      </c>
      <c r="S107" s="133">
        <v>0</v>
      </c>
      <c r="T107" s="134">
        <v>0</v>
      </c>
      <c r="U107" s="133">
        <f>M106</f>
        <v>6.5000000000000002E-2</v>
      </c>
      <c r="V107" s="132">
        <v>0</v>
      </c>
      <c r="W107" s="41">
        <v>0</v>
      </c>
      <c r="X107" s="42">
        <v>0</v>
      </c>
      <c r="Y107" s="35" t="s">
        <v>6</v>
      </c>
    </row>
    <row r="108" spans="1:25" s="2" customFormat="1" ht="18" customHeight="1" x14ac:dyDescent="0.15">
      <c r="A108" s="58">
        <v>51</v>
      </c>
      <c r="B108" s="60" t="s">
        <v>190</v>
      </c>
      <c r="C108" s="66" t="s">
        <v>191</v>
      </c>
      <c r="D108" s="62" t="s">
        <v>192</v>
      </c>
      <c r="E108" s="68">
        <v>409.13200000000001</v>
      </c>
      <c r="F108" s="122">
        <v>204.566</v>
      </c>
      <c r="G108" s="68">
        <v>6.0999999999999999E-2</v>
      </c>
      <c r="H108" s="124">
        <f>ROUND(F108/E108*G108,3)</f>
        <v>3.1E-2</v>
      </c>
      <c r="I108" s="75">
        <v>0</v>
      </c>
      <c r="J108" s="75">
        <v>0</v>
      </c>
      <c r="K108" s="75">
        <v>0</v>
      </c>
      <c r="L108" s="75">
        <f t="shared" ref="L108" si="76">H108</f>
        <v>3.1E-2</v>
      </c>
      <c r="M108" s="70">
        <f>G108</f>
        <v>6.0999999999999999E-2</v>
      </c>
      <c r="N108" s="64">
        <v>0</v>
      </c>
      <c r="O108" s="54">
        <f>+(+E108+G108)-(M108+N108)</f>
        <v>409.13200000000001</v>
      </c>
      <c r="P108" s="122">
        <v>204.566</v>
      </c>
      <c r="Q108" s="129">
        <v>0</v>
      </c>
      <c r="R108" s="130">
        <v>0</v>
      </c>
      <c r="S108" s="130">
        <v>0</v>
      </c>
      <c r="T108" s="131">
        <v>0</v>
      </c>
      <c r="U108" s="130">
        <v>1</v>
      </c>
      <c r="V108" s="129">
        <v>0</v>
      </c>
      <c r="W108" s="24">
        <v>0</v>
      </c>
      <c r="X108" s="25">
        <v>0</v>
      </c>
      <c r="Y108" s="34" t="s">
        <v>9</v>
      </c>
    </row>
    <row r="109" spans="1:25" s="2" customFormat="1" ht="18" customHeight="1" thickBot="1" x14ac:dyDescent="0.2">
      <c r="A109" s="59"/>
      <c r="B109" s="61"/>
      <c r="C109" s="67"/>
      <c r="D109" s="63"/>
      <c r="E109" s="69"/>
      <c r="F109" s="127"/>
      <c r="G109" s="69"/>
      <c r="H109" s="128"/>
      <c r="I109" s="126"/>
      <c r="J109" s="126"/>
      <c r="K109" s="126"/>
      <c r="L109" s="76"/>
      <c r="M109" s="71"/>
      <c r="N109" s="65"/>
      <c r="O109" s="55"/>
      <c r="P109" s="127"/>
      <c r="Q109" s="132">
        <v>0</v>
      </c>
      <c r="R109" s="133">
        <v>0</v>
      </c>
      <c r="S109" s="133">
        <v>0</v>
      </c>
      <c r="T109" s="134">
        <v>0</v>
      </c>
      <c r="U109" s="133">
        <f>M108</f>
        <v>6.0999999999999999E-2</v>
      </c>
      <c r="V109" s="132">
        <v>0</v>
      </c>
      <c r="W109" s="41">
        <v>0</v>
      </c>
      <c r="X109" s="42">
        <v>0</v>
      </c>
      <c r="Y109" s="35" t="s">
        <v>6</v>
      </c>
    </row>
    <row r="110" spans="1:25" s="2" customFormat="1" ht="18" customHeight="1" x14ac:dyDescent="0.15">
      <c r="A110" s="58">
        <v>52</v>
      </c>
      <c r="B110" s="60" t="s">
        <v>193</v>
      </c>
      <c r="C110" s="66" t="s">
        <v>194</v>
      </c>
      <c r="D110" s="62" t="s">
        <v>195</v>
      </c>
      <c r="E110" s="68">
        <v>1348.7049999999999</v>
      </c>
      <c r="F110" s="122">
        <v>200</v>
      </c>
      <c r="G110" s="68">
        <f>ROUND(2.983042+2.037869,3)</f>
        <v>5.0209999999999999</v>
      </c>
      <c r="H110" s="124">
        <f>ROUND(F110/E110*2.983042,3)</f>
        <v>0.442</v>
      </c>
      <c r="I110" s="75">
        <v>0</v>
      </c>
      <c r="J110" s="75">
        <v>0</v>
      </c>
      <c r="K110" s="75">
        <v>0</v>
      </c>
      <c r="L110" s="75">
        <f t="shared" ref="L110" si="77">H110</f>
        <v>0.442</v>
      </c>
      <c r="M110" s="70">
        <v>2.9830000000000001</v>
      </c>
      <c r="N110" s="64">
        <v>0</v>
      </c>
      <c r="O110" s="54">
        <f>+(+E110+G110)-(M110+N110)</f>
        <v>1350.7429999999999</v>
      </c>
      <c r="P110" s="122">
        <v>200</v>
      </c>
      <c r="Q110" s="129">
        <v>0</v>
      </c>
      <c r="R110" s="130">
        <v>0</v>
      </c>
      <c r="S110" s="130">
        <v>0</v>
      </c>
      <c r="T110" s="131">
        <v>0</v>
      </c>
      <c r="U110" s="130">
        <v>1</v>
      </c>
      <c r="V110" s="129">
        <v>0</v>
      </c>
      <c r="W110" s="24">
        <v>0</v>
      </c>
      <c r="X110" s="25">
        <v>0</v>
      </c>
      <c r="Y110" s="34" t="s">
        <v>9</v>
      </c>
    </row>
    <row r="111" spans="1:25" s="2" customFormat="1" ht="18" customHeight="1" thickBot="1" x14ac:dyDescent="0.2">
      <c r="A111" s="59"/>
      <c r="B111" s="61"/>
      <c r="C111" s="67"/>
      <c r="D111" s="63"/>
      <c r="E111" s="69"/>
      <c r="F111" s="127"/>
      <c r="G111" s="69"/>
      <c r="H111" s="128"/>
      <c r="I111" s="126"/>
      <c r="J111" s="126"/>
      <c r="K111" s="126"/>
      <c r="L111" s="76"/>
      <c r="M111" s="71"/>
      <c r="N111" s="65"/>
      <c r="O111" s="55"/>
      <c r="P111" s="127"/>
      <c r="Q111" s="132">
        <v>0</v>
      </c>
      <c r="R111" s="133">
        <v>0</v>
      </c>
      <c r="S111" s="133">
        <v>0</v>
      </c>
      <c r="T111" s="134">
        <v>0</v>
      </c>
      <c r="U111" s="133">
        <f>M110</f>
        <v>2.9830000000000001</v>
      </c>
      <c r="V111" s="132">
        <v>0</v>
      </c>
      <c r="W111" s="41">
        <v>0</v>
      </c>
      <c r="X111" s="42">
        <v>0</v>
      </c>
      <c r="Y111" s="35" t="s">
        <v>6</v>
      </c>
    </row>
    <row r="112" spans="1:25" s="2" customFormat="1" ht="18" customHeight="1" x14ac:dyDescent="0.15">
      <c r="A112" s="58">
        <v>53</v>
      </c>
      <c r="B112" s="60" t="s">
        <v>196</v>
      </c>
      <c r="C112" s="66" t="s">
        <v>197</v>
      </c>
      <c r="D112" s="62" t="s">
        <v>198</v>
      </c>
      <c r="E112" s="68">
        <v>1106.932</v>
      </c>
      <c r="F112" s="122">
        <v>200</v>
      </c>
      <c r="G112" s="68">
        <f>ROUND(0.194845+0.07342,3)</f>
        <v>0.26800000000000002</v>
      </c>
      <c r="H112" s="75">
        <f>ROUND(F112/E112*0.194845,3)</f>
        <v>3.5000000000000003E-2</v>
      </c>
      <c r="I112" s="75">
        <v>0</v>
      </c>
      <c r="J112" s="75">
        <v>0</v>
      </c>
      <c r="K112" s="75">
        <v>0</v>
      </c>
      <c r="L112" s="75">
        <f t="shared" ref="L112" si="78">H112</f>
        <v>3.5000000000000003E-2</v>
      </c>
      <c r="M112" s="70">
        <v>1.268</v>
      </c>
      <c r="N112" s="64">
        <v>0</v>
      </c>
      <c r="O112" s="54">
        <f>+(+E112+G112)-(M112+N112)</f>
        <v>1105.932</v>
      </c>
      <c r="P112" s="122">
        <v>200</v>
      </c>
      <c r="Q112" s="129">
        <v>0</v>
      </c>
      <c r="R112" s="130">
        <v>0</v>
      </c>
      <c r="S112" s="130">
        <v>0</v>
      </c>
      <c r="T112" s="131">
        <v>0</v>
      </c>
      <c r="U112" s="130">
        <v>2</v>
      </c>
      <c r="V112" s="129">
        <v>0</v>
      </c>
      <c r="W112" s="24">
        <v>0</v>
      </c>
      <c r="X112" s="25">
        <v>0</v>
      </c>
      <c r="Y112" s="34" t="s">
        <v>9</v>
      </c>
    </row>
    <row r="113" spans="1:25" s="2" customFormat="1" ht="18" customHeight="1" thickBot="1" x14ac:dyDescent="0.2">
      <c r="A113" s="59"/>
      <c r="B113" s="61"/>
      <c r="C113" s="67"/>
      <c r="D113" s="63"/>
      <c r="E113" s="69"/>
      <c r="F113" s="127"/>
      <c r="G113" s="69"/>
      <c r="H113" s="126"/>
      <c r="I113" s="126"/>
      <c r="J113" s="126"/>
      <c r="K113" s="126"/>
      <c r="L113" s="76"/>
      <c r="M113" s="71"/>
      <c r="N113" s="65"/>
      <c r="O113" s="55"/>
      <c r="P113" s="127"/>
      <c r="Q113" s="132">
        <v>0</v>
      </c>
      <c r="R113" s="133">
        <v>0</v>
      </c>
      <c r="S113" s="133">
        <v>0</v>
      </c>
      <c r="T113" s="134">
        <v>0</v>
      </c>
      <c r="U113" s="133">
        <f>M112</f>
        <v>1.268</v>
      </c>
      <c r="V113" s="132">
        <v>0</v>
      </c>
      <c r="W113" s="41">
        <v>0</v>
      </c>
      <c r="X113" s="42">
        <v>0</v>
      </c>
      <c r="Y113" s="35" t="s">
        <v>6</v>
      </c>
    </row>
    <row r="114" spans="1:25" s="2" customFormat="1" ht="30.6" customHeight="1" x14ac:dyDescent="0.15">
      <c r="A114" s="58">
        <v>54</v>
      </c>
      <c r="B114" s="60" t="s">
        <v>199</v>
      </c>
      <c r="C114" s="66" t="s">
        <v>200</v>
      </c>
      <c r="D114" s="62" t="s">
        <v>201</v>
      </c>
      <c r="E114" s="68">
        <v>400</v>
      </c>
      <c r="F114" s="122">
        <v>200</v>
      </c>
      <c r="G114" s="68">
        <v>4.2000000000000003E-2</v>
      </c>
      <c r="H114" s="124">
        <f>ROUND(F114/E114*G114,3)</f>
        <v>2.1000000000000001E-2</v>
      </c>
      <c r="I114" s="75">
        <v>0</v>
      </c>
      <c r="J114" s="75">
        <v>0</v>
      </c>
      <c r="K114" s="75">
        <v>0</v>
      </c>
      <c r="L114" s="75">
        <f t="shared" ref="L114" si="79">H114</f>
        <v>2.1000000000000001E-2</v>
      </c>
      <c r="M114" s="70">
        <v>0.64800000000000002</v>
      </c>
      <c r="N114" s="64">
        <v>0</v>
      </c>
      <c r="O114" s="54">
        <f>+(+E114+G114)-(M114+N114)</f>
        <v>399.39399999999995</v>
      </c>
      <c r="P114" s="122">
        <v>199.697</v>
      </c>
      <c r="Q114" s="129">
        <v>0</v>
      </c>
      <c r="R114" s="130">
        <v>0</v>
      </c>
      <c r="S114" s="130">
        <v>0</v>
      </c>
      <c r="T114" s="131">
        <v>0</v>
      </c>
      <c r="U114" s="130">
        <v>3</v>
      </c>
      <c r="V114" s="129">
        <v>0</v>
      </c>
      <c r="W114" s="24">
        <v>0</v>
      </c>
      <c r="X114" s="25">
        <v>0</v>
      </c>
      <c r="Y114" s="34" t="s">
        <v>9</v>
      </c>
    </row>
    <row r="115" spans="1:25" s="2" customFormat="1" ht="30.6" customHeight="1" thickBot="1" x14ac:dyDescent="0.2">
      <c r="A115" s="59"/>
      <c r="B115" s="61"/>
      <c r="C115" s="67"/>
      <c r="D115" s="63"/>
      <c r="E115" s="69"/>
      <c r="F115" s="127"/>
      <c r="G115" s="69"/>
      <c r="H115" s="128"/>
      <c r="I115" s="126"/>
      <c r="J115" s="126"/>
      <c r="K115" s="126"/>
      <c r="L115" s="76"/>
      <c r="M115" s="71"/>
      <c r="N115" s="65"/>
      <c r="O115" s="55"/>
      <c r="P115" s="127"/>
      <c r="Q115" s="132">
        <v>0</v>
      </c>
      <c r="R115" s="133">
        <v>0</v>
      </c>
      <c r="S115" s="133">
        <v>0</v>
      </c>
      <c r="T115" s="134">
        <v>0</v>
      </c>
      <c r="U115" s="133">
        <f>M114</f>
        <v>0.64800000000000002</v>
      </c>
      <c r="V115" s="132">
        <v>0</v>
      </c>
      <c r="W115" s="41">
        <v>0</v>
      </c>
      <c r="X115" s="42">
        <v>0</v>
      </c>
      <c r="Y115" s="35" t="s">
        <v>6</v>
      </c>
    </row>
    <row r="116" spans="1:25" s="2" customFormat="1" ht="18" customHeight="1" x14ac:dyDescent="0.15">
      <c r="A116" s="58">
        <v>55</v>
      </c>
      <c r="B116" s="60" t="s">
        <v>202</v>
      </c>
      <c r="C116" s="66" t="s">
        <v>203</v>
      </c>
      <c r="D116" s="62" t="s">
        <v>204</v>
      </c>
      <c r="E116" s="68">
        <v>350.012</v>
      </c>
      <c r="F116" s="122">
        <v>175</v>
      </c>
      <c r="G116" s="68">
        <v>5.5E-2</v>
      </c>
      <c r="H116" s="124">
        <f>ROUND(F116/E116*G116,3)</f>
        <v>2.7E-2</v>
      </c>
      <c r="I116" s="75">
        <v>0</v>
      </c>
      <c r="J116" s="75">
        <v>0</v>
      </c>
      <c r="K116" s="75">
        <v>0</v>
      </c>
      <c r="L116" s="75">
        <f t="shared" ref="L116" si="80">H116</f>
        <v>2.7E-2</v>
      </c>
      <c r="M116" s="70">
        <v>25.055</v>
      </c>
      <c r="N116" s="64">
        <v>0</v>
      </c>
      <c r="O116" s="54">
        <f>+(+E116+G116)-(M116+N116)</f>
        <v>325.012</v>
      </c>
      <c r="P116" s="122">
        <v>162.5</v>
      </c>
      <c r="Q116" s="129">
        <v>0</v>
      </c>
      <c r="R116" s="130">
        <v>0</v>
      </c>
      <c r="S116" s="130">
        <v>0</v>
      </c>
      <c r="T116" s="131">
        <v>0</v>
      </c>
      <c r="U116" s="130">
        <v>5</v>
      </c>
      <c r="V116" s="129">
        <v>0</v>
      </c>
      <c r="W116" s="24">
        <v>0</v>
      </c>
      <c r="X116" s="25">
        <v>0</v>
      </c>
      <c r="Y116" s="34" t="s">
        <v>9</v>
      </c>
    </row>
    <row r="117" spans="1:25" s="2" customFormat="1" ht="18" customHeight="1" thickBot="1" x14ac:dyDescent="0.2">
      <c r="A117" s="59"/>
      <c r="B117" s="61"/>
      <c r="C117" s="67"/>
      <c r="D117" s="63"/>
      <c r="E117" s="69"/>
      <c r="F117" s="127"/>
      <c r="G117" s="69"/>
      <c r="H117" s="128"/>
      <c r="I117" s="126"/>
      <c r="J117" s="126"/>
      <c r="K117" s="126"/>
      <c r="L117" s="76"/>
      <c r="M117" s="71"/>
      <c r="N117" s="65"/>
      <c r="O117" s="55"/>
      <c r="P117" s="127"/>
      <c r="Q117" s="132">
        <v>0</v>
      </c>
      <c r="R117" s="133">
        <v>0</v>
      </c>
      <c r="S117" s="133">
        <v>0</v>
      </c>
      <c r="T117" s="134">
        <v>0</v>
      </c>
      <c r="U117" s="133">
        <f>M116</f>
        <v>25.055</v>
      </c>
      <c r="V117" s="132">
        <v>0</v>
      </c>
      <c r="W117" s="41">
        <v>0</v>
      </c>
      <c r="X117" s="42">
        <v>0</v>
      </c>
      <c r="Y117" s="35" t="s">
        <v>6</v>
      </c>
    </row>
    <row r="118" spans="1:25" s="3" customFormat="1" ht="20.100000000000001" customHeight="1" x14ac:dyDescent="0.15">
      <c r="A118" s="58" t="s">
        <v>11</v>
      </c>
      <c r="B118" s="58">
        <v>55</v>
      </c>
      <c r="C118" s="60"/>
      <c r="D118" s="62"/>
      <c r="E118" s="54">
        <f>SUM(E8:E117)</f>
        <v>30229.481000000003</v>
      </c>
      <c r="F118" s="50">
        <f t="shared" ref="F118:P118" si="81">SUM(F8:F117)</f>
        <v>10194.271000000001</v>
      </c>
      <c r="G118" s="54">
        <f t="shared" si="81"/>
        <v>88.682000000000002</v>
      </c>
      <c r="H118" s="56">
        <f t="shared" si="81"/>
        <v>31.672000000000001</v>
      </c>
      <c r="I118" s="56">
        <f t="shared" si="81"/>
        <v>0</v>
      </c>
      <c r="J118" s="56">
        <f t="shared" si="81"/>
        <v>0</v>
      </c>
      <c r="K118" s="56">
        <f t="shared" si="81"/>
        <v>0</v>
      </c>
      <c r="L118" s="56">
        <f t="shared" si="81"/>
        <v>31.672000000000001</v>
      </c>
      <c r="M118" s="50">
        <f t="shared" si="81"/>
        <v>1017.0609999999998</v>
      </c>
      <c r="N118" s="52">
        <f t="shared" si="81"/>
        <v>0</v>
      </c>
      <c r="O118" s="54">
        <f t="shared" si="81"/>
        <v>29301.102000000003</v>
      </c>
      <c r="P118" s="50">
        <f t="shared" si="81"/>
        <v>10030.531000000001</v>
      </c>
      <c r="Q118" s="26">
        <f t="shared" ref="Q118:X118" si="82">SUMIF($Y$8:$Y$117,$Y$6,Q8:Q117)</f>
        <v>20</v>
      </c>
      <c r="R118" s="27">
        <f t="shared" si="82"/>
        <v>0</v>
      </c>
      <c r="S118" s="27">
        <f t="shared" si="82"/>
        <v>0</v>
      </c>
      <c r="T118" s="28">
        <f t="shared" si="82"/>
        <v>0</v>
      </c>
      <c r="U118" s="27">
        <f t="shared" si="82"/>
        <v>233</v>
      </c>
      <c r="V118" s="26">
        <f t="shared" si="82"/>
        <v>0</v>
      </c>
      <c r="W118" s="28">
        <f t="shared" si="82"/>
        <v>0</v>
      </c>
      <c r="X118" s="29">
        <f t="shared" si="82"/>
        <v>0</v>
      </c>
      <c r="Y118" s="34" t="s">
        <v>9</v>
      </c>
    </row>
    <row r="119" spans="1:25" s="3" customFormat="1" ht="20.100000000000001" customHeight="1" thickBot="1" x14ac:dyDescent="0.2">
      <c r="A119" s="59"/>
      <c r="B119" s="59"/>
      <c r="C119" s="61"/>
      <c r="D119" s="63"/>
      <c r="E119" s="55"/>
      <c r="F119" s="51"/>
      <c r="G119" s="55"/>
      <c r="H119" s="57"/>
      <c r="I119" s="57"/>
      <c r="J119" s="57"/>
      <c r="K119" s="57"/>
      <c r="L119" s="57"/>
      <c r="M119" s="51"/>
      <c r="N119" s="53"/>
      <c r="O119" s="55"/>
      <c r="P119" s="51"/>
      <c r="Q119" s="43">
        <f>SUMIF($Y$8:$Y$117,$Y$7,Q8:Q117)</f>
        <v>34.252000000000002</v>
      </c>
      <c r="R119" s="44">
        <f t="shared" ref="R119:X119" si="83">SUMIF($Y$8:$Y$117,$Y$7,R8:R117)</f>
        <v>0</v>
      </c>
      <c r="S119" s="44">
        <f t="shared" si="83"/>
        <v>0</v>
      </c>
      <c r="T119" s="45">
        <f t="shared" si="83"/>
        <v>0</v>
      </c>
      <c r="U119" s="44">
        <f>SUMIF($Y$8:$Y$117,$Y$7,U8:U117)</f>
        <v>982.49899999999968</v>
      </c>
      <c r="V119" s="43">
        <f t="shared" si="83"/>
        <v>0</v>
      </c>
      <c r="W119" s="45">
        <f t="shared" si="83"/>
        <v>0</v>
      </c>
      <c r="X119" s="46">
        <f t="shared" si="83"/>
        <v>0</v>
      </c>
      <c r="Y119" s="35" t="s">
        <v>6</v>
      </c>
    </row>
    <row r="120" spans="1:25" hidden="1" outlineLevel="1" x14ac:dyDescent="0.15">
      <c r="A120" s="1" t="s">
        <v>17</v>
      </c>
    </row>
    <row r="121" spans="1:25" hidden="1" outlineLevel="1" x14ac:dyDescent="0.15">
      <c r="C121" s="1" t="s">
        <v>18</v>
      </c>
      <c r="F121" s="1" t="s">
        <v>28</v>
      </c>
      <c r="O121" s="40"/>
    </row>
    <row r="122" spans="1:25" hidden="1" outlineLevel="1" x14ac:dyDescent="0.15">
      <c r="C122" s="1" t="s">
        <v>19</v>
      </c>
      <c r="F122" s="1" t="s">
        <v>29</v>
      </c>
    </row>
    <row r="123" spans="1:25" hidden="1" outlineLevel="1" x14ac:dyDescent="0.15">
      <c r="C123" s="1" t="s">
        <v>20</v>
      </c>
      <c r="F123" s="1" t="s">
        <v>30</v>
      </c>
    </row>
    <row r="124" spans="1:25" hidden="1" outlineLevel="1" x14ac:dyDescent="0.15">
      <c r="C124" s="1" t="s">
        <v>21</v>
      </c>
      <c r="F124" s="1" t="s">
        <v>31</v>
      </c>
    </row>
    <row r="125" spans="1:25" hidden="1" outlineLevel="1" x14ac:dyDescent="0.15">
      <c r="C125" s="1" t="s">
        <v>22</v>
      </c>
      <c r="F125" s="1" t="s">
        <v>32</v>
      </c>
    </row>
    <row r="126" spans="1:25" hidden="1" outlineLevel="1" x14ac:dyDescent="0.15">
      <c r="C126" s="1" t="s">
        <v>23</v>
      </c>
      <c r="F126" s="1" t="s">
        <v>33</v>
      </c>
    </row>
    <row r="127" spans="1:25" hidden="1" outlineLevel="1" x14ac:dyDescent="0.15">
      <c r="C127" s="1" t="s">
        <v>24</v>
      </c>
    </row>
    <row r="128" spans="1:25" hidden="1" outlineLevel="1" x14ac:dyDescent="0.15">
      <c r="C128" s="1" t="s">
        <v>25</v>
      </c>
    </row>
    <row r="129" spans="3:15" hidden="1" outlineLevel="1" x14ac:dyDescent="0.15">
      <c r="C129" s="1" t="s">
        <v>26</v>
      </c>
    </row>
    <row r="130" spans="3:15" ht="14.25" hidden="1" outlineLevel="1" thickBot="1" x14ac:dyDescent="0.2">
      <c r="C130" s="1" t="s">
        <v>27</v>
      </c>
    </row>
    <row r="131" spans="3:15" collapsed="1" x14ac:dyDescent="0.15">
      <c r="O131" s="39">
        <f>+(+$E$118+$G$118)-($M$118+$N$118)</f>
        <v>29301.102000000003</v>
      </c>
    </row>
  </sheetData>
  <mergeCells count="919">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G12:G13"/>
    <mergeCell ref="H12:H13"/>
    <mergeCell ref="I12:I13"/>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8:C19"/>
    <mergeCell ref="D18:D19"/>
    <mergeCell ref="E18:E19"/>
    <mergeCell ref="F18:F19"/>
    <mergeCell ref="G16:G17"/>
    <mergeCell ref="H16:H17"/>
    <mergeCell ref="I16:I17"/>
    <mergeCell ref="M14:M15"/>
    <mergeCell ref="C14:C15"/>
    <mergeCell ref="D14:D15"/>
    <mergeCell ref="E14:E15"/>
    <mergeCell ref="F14:F15"/>
    <mergeCell ref="M18:M19"/>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B22:B23"/>
    <mergeCell ref="C22:C23"/>
    <mergeCell ref="D22:D23"/>
    <mergeCell ref="E22:E23"/>
    <mergeCell ref="F22:F23"/>
    <mergeCell ref="G20:G21"/>
    <mergeCell ref="H20:H21"/>
    <mergeCell ref="I20:I21"/>
    <mergeCell ref="G24:G25"/>
    <mergeCell ref="H24:H25"/>
    <mergeCell ref="I24:I25"/>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B26:B27"/>
    <mergeCell ref="C30:C31"/>
    <mergeCell ref="D30:D31"/>
    <mergeCell ref="E30:E31"/>
    <mergeCell ref="F30:F31"/>
    <mergeCell ref="G28:G29"/>
    <mergeCell ref="H28:H29"/>
    <mergeCell ref="I28:I29"/>
    <mergeCell ref="M26:M27"/>
    <mergeCell ref="C26:C27"/>
    <mergeCell ref="D26:D27"/>
    <mergeCell ref="E26:E27"/>
    <mergeCell ref="F26:F27"/>
    <mergeCell ref="M30:M31"/>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B34:B35"/>
    <mergeCell ref="C34:C35"/>
    <mergeCell ref="D34:D35"/>
    <mergeCell ref="E34:E35"/>
    <mergeCell ref="F34:F35"/>
    <mergeCell ref="G32:G33"/>
    <mergeCell ref="H32:H33"/>
    <mergeCell ref="I32:I33"/>
    <mergeCell ref="G36:G37"/>
    <mergeCell ref="H36:H37"/>
    <mergeCell ref="I36:I37"/>
    <mergeCell ref="M34:M35"/>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B38:B39"/>
    <mergeCell ref="C42:C43"/>
    <mergeCell ref="D42:D43"/>
    <mergeCell ref="E42:E43"/>
    <mergeCell ref="F42:F43"/>
    <mergeCell ref="G40:G41"/>
    <mergeCell ref="H40:H41"/>
    <mergeCell ref="I40:I41"/>
    <mergeCell ref="M38:M39"/>
    <mergeCell ref="C38:C39"/>
    <mergeCell ref="D38:D39"/>
    <mergeCell ref="E38:E39"/>
    <mergeCell ref="F38:F39"/>
    <mergeCell ref="M42:M43"/>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B46:B47"/>
    <mergeCell ref="C46:C47"/>
    <mergeCell ref="D46:D47"/>
    <mergeCell ref="E46:E47"/>
    <mergeCell ref="F46:F47"/>
    <mergeCell ref="G44:G45"/>
    <mergeCell ref="H44:H45"/>
    <mergeCell ref="I44:I45"/>
    <mergeCell ref="G48:G49"/>
    <mergeCell ref="H48:H49"/>
    <mergeCell ref="I48:I49"/>
    <mergeCell ref="M46:M47"/>
    <mergeCell ref="N46:N47"/>
    <mergeCell ref="O46:O47"/>
    <mergeCell ref="P46:P47"/>
    <mergeCell ref="A48:A49"/>
    <mergeCell ref="B48:B49"/>
    <mergeCell ref="C48:C49"/>
    <mergeCell ref="D48:D49"/>
    <mergeCell ref="E48:E49"/>
    <mergeCell ref="F48:F49"/>
    <mergeCell ref="G46:G47"/>
    <mergeCell ref="H46:H47"/>
    <mergeCell ref="I46:I47"/>
    <mergeCell ref="J46:J47"/>
    <mergeCell ref="K46:K47"/>
    <mergeCell ref="L46:L47"/>
    <mergeCell ref="M48:M49"/>
    <mergeCell ref="N48:N49"/>
    <mergeCell ref="O48:O49"/>
    <mergeCell ref="P48:P49"/>
    <mergeCell ref="J48:J49"/>
    <mergeCell ref="K48:K49"/>
    <mergeCell ref="L48:L49"/>
    <mergeCell ref="A46:A47"/>
    <mergeCell ref="N50:N51"/>
    <mergeCell ref="O50:O51"/>
    <mergeCell ref="P50:P51"/>
    <mergeCell ref="A52:A53"/>
    <mergeCell ref="B52:B53"/>
    <mergeCell ref="C52:C53"/>
    <mergeCell ref="D52:D53"/>
    <mergeCell ref="E52:E53"/>
    <mergeCell ref="F52:F53"/>
    <mergeCell ref="G50:G51"/>
    <mergeCell ref="H50:H51"/>
    <mergeCell ref="I50:I51"/>
    <mergeCell ref="J50:J51"/>
    <mergeCell ref="K50:K51"/>
    <mergeCell ref="L50:L51"/>
    <mergeCell ref="M52:M53"/>
    <mergeCell ref="N52:N53"/>
    <mergeCell ref="O52:O53"/>
    <mergeCell ref="P52:P53"/>
    <mergeCell ref="J52:J53"/>
    <mergeCell ref="K52:K53"/>
    <mergeCell ref="L52:L53"/>
    <mergeCell ref="A50:A51"/>
    <mergeCell ref="B50:B51"/>
    <mergeCell ref="C54:C55"/>
    <mergeCell ref="D54:D55"/>
    <mergeCell ref="E54:E55"/>
    <mergeCell ref="F54:F55"/>
    <mergeCell ref="G52:G53"/>
    <mergeCell ref="H52:H53"/>
    <mergeCell ref="I52:I53"/>
    <mergeCell ref="M50:M51"/>
    <mergeCell ref="C50:C51"/>
    <mergeCell ref="D50:D51"/>
    <mergeCell ref="E50:E51"/>
    <mergeCell ref="F50:F51"/>
    <mergeCell ref="M54:M55"/>
    <mergeCell ref="N54:N55"/>
    <mergeCell ref="O54:O55"/>
    <mergeCell ref="P54:P55"/>
    <mergeCell ref="A56:A57"/>
    <mergeCell ref="B56:B57"/>
    <mergeCell ref="C56:C57"/>
    <mergeCell ref="D56:D57"/>
    <mergeCell ref="E56:E57"/>
    <mergeCell ref="F56:F57"/>
    <mergeCell ref="G54:G55"/>
    <mergeCell ref="H54:H55"/>
    <mergeCell ref="I54:I55"/>
    <mergeCell ref="J54:J55"/>
    <mergeCell ref="K54:K55"/>
    <mergeCell ref="L54:L55"/>
    <mergeCell ref="M56:M57"/>
    <mergeCell ref="N56:N57"/>
    <mergeCell ref="O56:O57"/>
    <mergeCell ref="P56:P57"/>
    <mergeCell ref="J56:J57"/>
    <mergeCell ref="K56:K57"/>
    <mergeCell ref="L56:L57"/>
    <mergeCell ref="A54:A55"/>
    <mergeCell ref="B54:B55"/>
    <mergeCell ref="B58:B59"/>
    <mergeCell ref="C58:C59"/>
    <mergeCell ref="D58:D59"/>
    <mergeCell ref="E58:E59"/>
    <mergeCell ref="F58:F59"/>
    <mergeCell ref="G56:G57"/>
    <mergeCell ref="H56:H57"/>
    <mergeCell ref="I56:I57"/>
    <mergeCell ref="G60:G61"/>
    <mergeCell ref="H60:H61"/>
    <mergeCell ref="I60:I61"/>
    <mergeCell ref="M58:M59"/>
    <mergeCell ref="N58:N59"/>
    <mergeCell ref="O58:O59"/>
    <mergeCell ref="P58:P59"/>
    <mergeCell ref="A60:A61"/>
    <mergeCell ref="B60:B61"/>
    <mergeCell ref="C60:C61"/>
    <mergeCell ref="D60:D61"/>
    <mergeCell ref="E60:E61"/>
    <mergeCell ref="F60:F61"/>
    <mergeCell ref="G58:G59"/>
    <mergeCell ref="H58:H59"/>
    <mergeCell ref="I58:I59"/>
    <mergeCell ref="J58:J59"/>
    <mergeCell ref="K58:K59"/>
    <mergeCell ref="L58:L59"/>
    <mergeCell ref="M60:M61"/>
    <mergeCell ref="N60:N61"/>
    <mergeCell ref="O60:O61"/>
    <mergeCell ref="P60:P61"/>
    <mergeCell ref="J60:J61"/>
    <mergeCell ref="K60:K61"/>
    <mergeCell ref="L60:L61"/>
    <mergeCell ref="A58:A59"/>
    <mergeCell ref="N62:N63"/>
    <mergeCell ref="O62:O63"/>
    <mergeCell ref="P62:P63"/>
    <mergeCell ref="A64:A65"/>
    <mergeCell ref="B64:B65"/>
    <mergeCell ref="C64:C65"/>
    <mergeCell ref="D64:D65"/>
    <mergeCell ref="E64:E65"/>
    <mergeCell ref="F64:F65"/>
    <mergeCell ref="G62:G63"/>
    <mergeCell ref="H62:H63"/>
    <mergeCell ref="I62:I63"/>
    <mergeCell ref="J62:J63"/>
    <mergeCell ref="K62:K63"/>
    <mergeCell ref="L62:L63"/>
    <mergeCell ref="M64:M65"/>
    <mergeCell ref="N64:N65"/>
    <mergeCell ref="O64:O65"/>
    <mergeCell ref="P64:P65"/>
    <mergeCell ref="J64:J65"/>
    <mergeCell ref="K64:K65"/>
    <mergeCell ref="L64:L65"/>
    <mergeCell ref="A62:A63"/>
    <mergeCell ref="B62:B63"/>
    <mergeCell ref="C66:C67"/>
    <mergeCell ref="D66:D67"/>
    <mergeCell ref="E66:E67"/>
    <mergeCell ref="F66:F67"/>
    <mergeCell ref="G64:G65"/>
    <mergeCell ref="H64:H65"/>
    <mergeCell ref="I64:I65"/>
    <mergeCell ref="M62:M63"/>
    <mergeCell ref="C62:C63"/>
    <mergeCell ref="D62:D63"/>
    <mergeCell ref="E62:E63"/>
    <mergeCell ref="F62:F63"/>
    <mergeCell ref="M66:M67"/>
    <mergeCell ref="N66:N67"/>
    <mergeCell ref="O66:O67"/>
    <mergeCell ref="P66:P67"/>
    <mergeCell ref="A68:A69"/>
    <mergeCell ref="B68:B69"/>
    <mergeCell ref="C68:C69"/>
    <mergeCell ref="D68:D69"/>
    <mergeCell ref="E68:E69"/>
    <mergeCell ref="F68:F69"/>
    <mergeCell ref="G66:G67"/>
    <mergeCell ref="H66:H67"/>
    <mergeCell ref="I66:I67"/>
    <mergeCell ref="J66:J67"/>
    <mergeCell ref="K66:K67"/>
    <mergeCell ref="L66:L67"/>
    <mergeCell ref="M68:M69"/>
    <mergeCell ref="N68:N69"/>
    <mergeCell ref="O68:O69"/>
    <mergeCell ref="P68:P69"/>
    <mergeCell ref="J68:J69"/>
    <mergeCell ref="K68:K69"/>
    <mergeCell ref="L68:L69"/>
    <mergeCell ref="A66:A67"/>
    <mergeCell ref="B66:B67"/>
    <mergeCell ref="B70:B71"/>
    <mergeCell ref="C70:C71"/>
    <mergeCell ref="D70:D71"/>
    <mergeCell ref="E70:E71"/>
    <mergeCell ref="F70:F71"/>
    <mergeCell ref="G68:G69"/>
    <mergeCell ref="H68:H69"/>
    <mergeCell ref="I68:I69"/>
    <mergeCell ref="G72:G73"/>
    <mergeCell ref="H72:H73"/>
    <mergeCell ref="I72:I73"/>
    <mergeCell ref="M70:M71"/>
    <mergeCell ref="N70:N71"/>
    <mergeCell ref="O70:O71"/>
    <mergeCell ref="P70:P71"/>
    <mergeCell ref="A72:A73"/>
    <mergeCell ref="B72:B73"/>
    <mergeCell ref="C72:C73"/>
    <mergeCell ref="D72:D73"/>
    <mergeCell ref="E72:E73"/>
    <mergeCell ref="F72:F73"/>
    <mergeCell ref="G70:G71"/>
    <mergeCell ref="H70:H71"/>
    <mergeCell ref="I70:I71"/>
    <mergeCell ref="J70:J71"/>
    <mergeCell ref="K70:K71"/>
    <mergeCell ref="L70:L71"/>
    <mergeCell ref="M72:M73"/>
    <mergeCell ref="N72:N73"/>
    <mergeCell ref="O72:O73"/>
    <mergeCell ref="P72:P73"/>
    <mergeCell ref="J72:J73"/>
    <mergeCell ref="K72:K73"/>
    <mergeCell ref="L72:L73"/>
    <mergeCell ref="A70:A71"/>
    <mergeCell ref="N74:N75"/>
    <mergeCell ref="O74:O75"/>
    <mergeCell ref="P74:P75"/>
    <mergeCell ref="A76:A77"/>
    <mergeCell ref="B76:B77"/>
    <mergeCell ref="C76:C77"/>
    <mergeCell ref="D76:D77"/>
    <mergeCell ref="E76:E77"/>
    <mergeCell ref="F76:F77"/>
    <mergeCell ref="G74:G75"/>
    <mergeCell ref="H74:H75"/>
    <mergeCell ref="I74:I75"/>
    <mergeCell ref="J74:J75"/>
    <mergeCell ref="K74:K75"/>
    <mergeCell ref="L74:L75"/>
    <mergeCell ref="M76:M77"/>
    <mergeCell ref="N76:N77"/>
    <mergeCell ref="O76:O77"/>
    <mergeCell ref="P76:P77"/>
    <mergeCell ref="J76:J77"/>
    <mergeCell ref="K76:K77"/>
    <mergeCell ref="L76:L77"/>
    <mergeCell ref="A74:A75"/>
    <mergeCell ref="B74:B75"/>
    <mergeCell ref="C78:C79"/>
    <mergeCell ref="D78:D79"/>
    <mergeCell ref="E78:E79"/>
    <mergeCell ref="F78:F79"/>
    <mergeCell ref="G76:G77"/>
    <mergeCell ref="H76:H77"/>
    <mergeCell ref="I76:I77"/>
    <mergeCell ref="M74:M75"/>
    <mergeCell ref="C74:C75"/>
    <mergeCell ref="D74:D75"/>
    <mergeCell ref="E74:E75"/>
    <mergeCell ref="F74:F75"/>
    <mergeCell ref="M78:M79"/>
    <mergeCell ref="N78:N79"/>
    <mergeCell ref="O78:O79"/>
    <mergeCell ref="P78:P79"/>
    <mergeCell ref="A80:A81"/>
    <mergeCell ref="B80:B81"/>
    <mergeCell ref="C80:C81"/>
    <mergeCell ref="D80:D81"/>
    <mergeCell ref="E80:E81"/>
    <mergeCell ref="F80:F81"/>
    <mergeCell ref="G78:G79"/>
    <mergeCell ref="H78:H79"/>
    <mergeCell ref="I78:I79"/>
    <mergeCell ref="J78:J79"/>
    <mergeCell ref="K78:K79"/>
    <mergeCell ref="L78:L79"/>
    <mergeCell ref="M80:M81"/>
    <mergeCell ref="N80:N81"/>
    <mergeCell ref="O80:O81"/>
    <mergeCell ref="P80:P81"/>
    <mergeCell ref="J80:J81"/>
    <mergeCell ref="K80:K81"/>
    <mergeCell ref="L80:L81"/>
    <mergeCell ref="A78:A79"/>
    <mergeCell ref="B78:B79"/>
    <mergeCell ref="B82:B83"/>
    <mergeCell ref="C82:C83"/>
    <mergeCell ref="D82:D83"/>
    <mergeCell ref="E82:E83"/>
    <mergeCell ref="F82:F83"/>
    <mergeCell ref="G80:G81"/>
    <mergeCell ref="H80:H81"/>
    <mergeCell ref="I80:I81"/>
    <mergeCell ref="G84:G85"/>
    <mergeCell ref="H84:H85"/>
    <mergeCell ref="I84:I85"/>
    <mergeCell ref="M82:M83"/>
    <mergeCell ref="N82:N83"/>
    <mergeCell ref="O82:O83"/>
    <mergeCell ref="P82:P83"/>
    <mergeCell ref="A84:A85"/>
    <mergeCell ref="B84:B85"/>
    <mergeCell ref="C84:C85"/>
    <mergeCell ref="D84:D85"/>
    <mergeCell ref="E84:E85"/>
    <mergeCell ref="F84:F85"/>
    <mergeCell ref="G82:G83"/>
    <mergeCell ref="H82:H83"/>
    <mergeCell ref="I82:I83"/>
    <mergeCell ref="J82:J83"/>
    <mergeCell ref="K82:K83"/>
    <mergeCell ref="L82:L83"/>
    <mergeCell ref="M84:M85"/>
    <mergeCell ref="N84:N85"/>
    <mergeCell ref="O84:O85"/>
    <mergeCell ref="P84:P85"/>
    <mergeCell ref="J84:J85"/>
    <mergeCell ref="K84:K85"/>
    <mergeCell ref="L84:L85"/>
    <mergeCell ref="A82:A83"/>
    <mergeCell ref="N86:N87"/>
    <mergeCell ref="O86:O87"/>
    <mergeCell ref="P86:P87"/>
    <mergeCell ref="A88:A89"/>
    <mergeCell ref="B88:B89"/>
    <mergeCell ref="C88:C89"/>
    <mergeCell ref="D88:D89"/>
    <mergeCell ref="E88:E89"/>
    <mergeCell ref="F88:F89"/>
    <mergeCell ref="G86:G87"/>
    <mergeCell ref="H86:H87"/>
    <mergeCell ref="I86:I87"/>
    <mergeCell ref="J86:J87"/>
    <mergeCell ref="K86:K87"/>
    <mergeCell ref="L86:L87"/>
    <mergeCell ref="M88:M89"/>
    <mergeCell ref="N88:N89"/>
    <mergeCell ref="O88:O89"/>
    <mergeCell ref="P88:P89"/>
    <mergeCell ref="J88:J89"/>
    <mergeCell ref="K88:K89"/>
    <mergeCell ref="L88:L89"/>
    <mergeCell ref="A86:A87"/>
    <mergeCell ref="B86:B87"/>
    <mergeCell ref="C90:C91"/>
    <mergeCell ref="D90:D91"/>
    <mergeCell ref="E90:E91"/>
    <mergeCell ref="F90:F91"/>
    <mergeCell ref="G88:G89"/>
    <mergeCell ref="H88:H89"/>
    <mergeCell ref="I88:I89"/>
    <mergeCell ref="M86:M87"/>
    <mergeCell ref="C86:C87"/>
    <mergeCell ref="D86:D87"/>
    <mergeCell ref="E86:E87"/>
    <mergeCell ref="F86:F87"/>
    <mergeCell ref="M90:M91"/>
    <mergeCell ref="N90:N91"/>
    <mergeCell ref="O90:O91"/>
    <mergeCell ref="P90:P91"/>
    <mergeCell ref="A92:A93"/>
    <mergeCell ref="B92:B93"/>
    <mergeCell ref="C92:C93"/>
    <mergeCell ref="D92:D93"/>
    <mergeCell ref="E92:E93"/>
    <mergeCell ref="F92:F93"/>
    <mergeCell ref="G90:G91"/>
    <mergeCell ref="H90:H91"/>
    <mergeCell ref="I90:I91"/>
    <mergeCell ref="J90:J91"/>
    <mergeCell ref="K90:K91"/>
    <mergeCell ref="L90:L91"/>
    <mergeCell ref="M92:M93"/>
    <mergeCell ref="N92:N93"/>
    <mergeCell ref="O92:O93"/>
    <mergeCell ref="P92:P93"/>
    <mergeCell ref="J92:J93"/>
    <mergeCell ref="K92:K93"/>
    <mergeCell ref="L92:L93"/>
    <mergeCell ref="A90:A91"/>
    <mergeCell ref="B90:B91"/>
    <mergeCell ref="B94:B95"/>
    <mergeCell ref="C94:C95"/>
    <mergeCell ref="D94:D95"/>
    <mergeCell ref="E94:E95"/>
    <mergeCell ref="F94:F95"/>
    <mergeCell ref="G92:G93"/>
    <mergeCell ref="H92:H93"/>
    <mergeCell ref="I92:I93"/>
    <mergeCell ref="G96:G97"/>
    <mergeCell ref="H96:H97"/>
    <mergeCell ref="I96:I97"/>
    <mergeCell ref="M94:M95"/>
    <mergeCell ref="N94:N95"/>
    <mergeCell ref="O94:O95"/>
    <mergeCell ref="P94:P95"/>
    <mergeCell ref="A96:A97"/>
    <mergeCell ref="B96:B97"/>
    <mergeCell ref="C96:C97"/>
    <mergeCell ref="D96:D97"/>
    <mergeCell ref="E96:E97"/>
    <mergeCell ref="F96:F97"/>
    <mergeCell ref="G94:G95"/>
    <mergeCell ref="H94:H95"/>
    <mergeCell ref="I94:I95"/>
    <mergeCell ref="J94:J95"/>
    <mergeCell ref="K94:K95"/>
    <mergeCell ref="L94:L95"/>
    <mergeCell ref="M96:M97"/>
    <mergeCell ref="N96:N97"/>
    <mergeCell ref="O96:O97"/>
    <mergeCell ref="P96:P97"/>
    <mergeCell ref="J96:J97"/>
    <mergeCell ref="K96:K97"/>
    <mergeCell ref="L96:L97"/>
    <mergeCell ref="A94:A95"/>
    <mergeCell ref="N98:N99"/>
    <mergeCell ref="O98:O99"/>
    <mergeCell ref="P98:P99"/>
    <mergeCell ref="A100:A101"/>
    <mergeCell ref="B100:B101"/>
    <mergeCell ref="C100:C101"/>
    <mergeCell ref="D100:D101"/>
    <mergeCell ref="E100:E101"/>
    <mergeCell ref="F100:F101"/>
    <mergeCell ref="G98:G99"/>
    <mergeCell ref="H98:H99"/>
    <mergeCell ref="I98:I99"/>
    <mergeCell ref="J98:J99"/>
    <mergeCell ref="K98:K99"/>
    <mergeCell ref="L98:L99"/>
    <mergeCell ref="M100:M101"/>
    <mergeCell ref="N100:N101"/>
    <mergeCell ref="O100:O101"/>
    <mergeCell ref="P100:P101"/>
    <mergeCell ref="J100:J101"/>
    <mergeCell ref="K100:K101"/>
    <mergeCell ref="L100:L101"/>
    <mergeCell ref="A98:A99"/>
    <mergeCell ref="B98:B99"/>
    <mergeCell ref="C102:C103"/>
    <mergeCell ref="D102:D103"/>
    <mergeCell ref="E102:E103"/>
    <mergeCell ref="F102:F103"/>
    <mergeCell ref="G100:G101"/>
    <mergeCell ref="H100:H101"/>
    <mergeCell ref="I100:I101"/>
    <mergeCell ref="M98:M99"/>
    <mergeCell ref="C98:C99"/>
    <mergeCell ref="D98:D99"/>
    <mergeCell ref="E98:E99"/>
    <mergeCell ref="F98:F99"/>
    <mergeCell ref="M102:M103"/>
    <mergeCell ref="N102:N103"/>
    <mergeCell ref="O102:O103"/>
    <mergeCell ref="P102:P103"/>
    <mergeCell ref="A104:A105"/>
    <mergeCell ref="B104:B105"/>
    <mergeCell ref="C104:C105"/>
    <mergeCell ref="D104:D105"/>
    <mergeCell ref="E104:E105"/>
    <mergeCell ref="F104:F105"/>
    <mergeCell ref="G102:G103"/>
    <mergeCell ref="H102:H103"/>
    <mergeCell ref="I102:I103"/>
    <mergeCell ref="J102:J103"/>
    <mergeCell ref="K102:K103"/>
    <mergeCell ref="L102:L103"/>
    <mergeCell ref="M104:M105"/>
    <mergeCell ref="N104:N105"/>
    <mergeCell ref="O104:O105"/>
    <mergeCell ref="P104:P105"/>
    <mergeCell ref="J104:J105"/>
    <mergeCell ref="K104:K105"/>
    <mergeCell ref="L104:L105"/>
    <mergeCell ref="A102:A103"/>
    <mergeCell ref="B102:B103"/>
    <mergeCell ref="B106:B107"/>
    <mergeCell ref="C106:C107"/>
    <mergeCell ref="D106:D107"/>
    <mergeCell ref="E106:E107"/>
    <mergeCell ref="F106:F107"/>
    <mergeCell ref="G104:G105"/>
    <mergeCell ref="H104:H105"/>
    <mergeCell ref="I104:I105"/>
    <mergeCell ref="G108:G109"/>
    <mergeCell ref="H108:H109"/>
    <mergeCell ref="I108:I109"/>
    <mergeCell ref="M106:M107"/>
    <mergeCell ref="N106:N107"/>
    <mergeCell ref="O106:O107"/>
    <mergeCell ref="P106:P107"/>
    <mergeCell ref="A108:A109"/>
    <mergeCell ref="B108:B109"/>
    <mergeCell ref="C108:C109"/>
    <mergeCell ref="D108:D109"/>
    <mergeCell ref="E108:E109"/>
    <mergeCell ref="F108:F109"/>
    <mergeCell ref="G106:G107"/>
    <mergeCell ref="H106:H107"/>
    <mergeCell ref="I106:I107"/>
    <mergeCell ref="J106:J107"/>
    <mergeCell ref="K106:K107"/>
    <mergeCell ref="L106:L107"/>
    <mergeCell ref="M108:M109"/>
    <mergeCell ref="N108:N109"/>
    <mergeCell ref="O108:O109"/>
    <mergeCell ref="P108:P109"/>
    <mergeCell ref="J108:J109"/>
    <mergeCell ref="K108:K109"/>
    <mergeCell ref="L108:L109"/>
    <mergeCell ref="A106:A107"/>
    <mergeCell ref="N110:N111"/>
    <mergeCell ref="O110:O111"/>
    <mergeCell ref="P110:P111"/>
    <mergeCell ref="A112:A113"/>
    <mergeCell ref="B112:B113"/>
    <mergeCell ref="C112:C113"/>
    <mergeCell ref="D112:D113"/>
    <mergeCell ref="E112:E113"/>
    <mergeCell ref="F112:F113"/>
    <mergeCell ref="G110:G111"/>
    <mergeCell ref="H110:H111"/>
    <mergeCell ref="I110:I111"/>
    <mergeCell ref="J110:J111"/>
    <mergeCell ref="K110:K111"/>
    <mergeCell ref="L110:L111"/>
    <mergeCell ref="M112:M113"/>
    <mergeCell ref="N112:N113"/>
    <mergeCell ref="O112:O113"/>
    <mergeCell ref="P112:P113"/>
    <mergeCell ref="J112:J113"/>
    <mergeCell ref="K112:K113"/>
    <mergeCell ref="L112:L113"/>
    <mergeCell ref="A110:A111"/>
    <mergeCell ref="B110:B111"/>
    <mergeCell ref="C114:C115"/>
    <mergeCell ref="D114:D115"/>
    <mergeCell ref="E114:E115"/>
    <mergeCell ref="F114:F115"/>
    <mergeCell ref="G112:G113"/>
    <mergeCell ref="H112:H113"/>
    <mergeCell ref="I112:I113"/>
    <mergeCell ref="M110:M111"/>
    <mergeCell ref="C110:C111"/>
    <mergeCell ref="D110:D111"/>
    <mergeCell ref="E110:E111"/>
    <mergeCell ref="F110:F111"/>
    <mergeCell ref="M114:M115"/>
    <mergeCell ref="N114:N115"/>
    <mergeCell ref="O114:O115"/>
    <mergeCell ref="P114:P115"/>
    <mergeCell ref="A116:A117"/>
    <mergeCell ref="B116:B117"/>
    <mergeCell ref="C116:C117"/>
    <mergeCell ref="D116:D117"/>
    <mergeCell ref="E116:E117"/>
    <mergeCell ref="F116:F117"/>
    <mergeCell ref="G114:G115"/>
    <mergeCell ref="H114:H115"/>
    <mergeCell ref="I114:I115"/>
    <mergeCell ref="J114:J115"/>
    <mergeCell ref="K114:K115"/>
    <mergeCell ref="L114:L115"/>
    <mergeCell ref="M116:M117"/>
    <mergeCell ref="N116:N117"/>
    <mergeCell ref="O116:O117"/>
    <mergeCell ref="P116:P117"/>
    <mergeCell ref="J116:J117"/>
    <mergeCell ref="K116:K117"/>
    <mergeCell ref="L116:L117"/>
    <mergeCell ref="A114:A115"/>
    <mergeCell ref="B114:B115"/>
    <mergeCell ref="A118:A119"/>
    <mergeCell ref="B118:B119"/>
    <mergeCell ref="C118:C119"/>
    <mergeCell ref="D118:D119"/>
    <mergeCell ref="E118:E119"/>
    <mergeCell ref="F118:F119"/>
    <mergeCell ref="G116:G117"/>
    <mergeCell ref="H116:H117"/>
    <mergeCell ref="I116:I117"/>
    <mergeCell ref="M118:M119"/>
    <mergeCell ref="N118:N119"/>
    <mergeCell ref="O118:O119"/>
    <mergeCell ref="P118:P119"/>
    <mergeCell ref="G118:G119"/>
    <mergeCell ref="H118:H119"/>
    <mergeCell ref="I118:I119"/>
    <mergeCell ref="J118:J119"/>
    <mergeCell ref="K118:K119"/>
    <mergeCell ref="L118:L119"/>
  </mergeCells>
  <phoneticPr fontId="1"/>
  <pageMargins left="0.51181102362204722" right="0.31496062992125984" top="0.55118110236220474" bottom="0.55118110236220474" header="0.31496062992125984" footer="0.31496062992125984"/>
  <pageSetup paperSize="9" scale="59" fitToHeight="0" orientation="landscape" cellComments="asDisplayed"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004</vt:lpstr>
      <vt:lpstr>'004'!Print_Area</vt:lpstr>
      <vt:lpstr>'004'!Print_Titles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2021-07-09T09:48:43Z</dcterms:created>
  <dcterms:modified xsi:type="dcterms:W3CDTF">2022-03-18T06:49:16Z</dcterms:modified>
</cp:coreProperties>
</file>