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5895" tabRatio="774"/>
  </bookViews>
  <sheets>
    <sheet name="004" sheetId="13" r:id="rId1"/>
  </sheets>
  <definedNames>
    <definedName name="_xlnm._FilterDatabase" localSheetId="0" hidden="1">'004'!$A$1:$Y$119</definedName>
    <definedName name="_xlnm.Print_Area" localSheetId="0">'004'!$A$1:$X$128</definedName>
    <definedName name="_xlnm.Print_Titles" localSheetId="0">'004'!$1:$7</definedName>
  </definedNames>
  <calcPr calcId="162913"/>
</workbook>
</file>

<file path=xl/calcChain.xml><?xml version="1.0" encoding="utf-8"?>
<calcChain xmlns="http://schemas.openxmlformats.org/spreadsheetml/2006/main">
  <c r="H62" i="13" l="1"/>
  <c r="H116" i="13"/>
  <c r="H114" i="13"/>
  <c r="H112" i="13"/>
  <c r="G112" i="13"/>
  <c r="H110" i="13"/>
  <c r="G110" i="13"/>
  <c r="H108" i="13"/>
  <c r="H106" i="13"/>
  <c r="H104" i="13"/>
  <c r="M102" i="13"/>
  <c r="H102" i="13"/>
  <c r="G102" i="13"/>
  <c r="H100" i="13"/>
  <c r="G100" i="13"/>
  <c r="H98" i="13"/>
  <c r="H96" i="13"/>
  <c r="H94" i="13"/>
  <c r="H92" i="13"/>
  <c r="H90" i="13"/>
  <c r="H88" i="13"/>
  <c r="H86" i="13"/>
  <c r="H84" i="13"/>
  <c r="H82" i="13"/>
  <c r="H80" i="13"/>
  <c r="H78" i="13"/>
  <c r="H76" i="13"/>
  <c r="H74" i="13"/>
  <c r="H72" i="13"/>
  <c r="H70" i="13"/>
  <c r="H68" i="13"/>
  <c r="H66" i="13"/>
  <c r="H64" i="13"/>
  <c r="H60" i="13"/>
  <c r="H56" i="13"/>
  <c r="H54" i="13"/>
  <c r="H52" i="13"/>
  <c r="H50" i="13"/>
  <c r="H48" i="13"/>
  <c r="H46" i="13"/>
  <c r="H44" i="13"/>
  <c r="H42" i="13"/>
  <c r="H40" i="13"/>
  <c r="H38" i="13"/>
  <c r="H36" i="13"/>
  <c r="H34" i="13"/>
  <c r="H32" i="13"/>
  <c r="H30" i="13"/>
  <c r="H28" i="13"/>
  <c r="H26" i="13"/>
  <c r="H24" i="13"/>
  <c r="G24" i="13"/>
  <c r="H22" i="13"/>
  <c r="H20" i="13"/>
  <c r="H18" i="13"/>
  <c r="G18" i="13"/>
  <c r="H16" i="13"/>
  <c r="H14" i="13"/>
  <c r="H12" i="13"/>
  <c r="G12" i="13"/>
  <c r="H10" i="13"/>
  <c r="X119" i="13" l="1"/>
  <c r="W119" i="13"/>
  <c r="V119" i="13"/>
  <c r="T119" i="13"/>
  <c r="S119" i="13"/>
  <c r="R119" i="13"/>
  <c r="Q119" i="13"/>
  <c r="X118" i="13"/>
  <c r="W118" i="13"/>
  <c r="V118" i="13"/>
  <c r="U118" i="13"/>
  <c r="T118" i="13"/>
  <c r="S118" i="13"/>
  <c r="R118" i="13"/>
  <c r="Q118" i="13"/>
  <c r="P118" i="13"/>
  <c r="N118" i="13"/>
  <c r="K118" i="13"/>
  <c r="J118" i="13"/>
  <c r="I118" i="13"/>
  <c r="F118" i="13"/>
  <c r="E118" i="13"/>
  <c r="U117" i="13"/>
  <c r="O116" i="13"/>
  <c r="L116" i="13"/>
  <c r="U115" i="13"/>
  <c r="O114" i="13"/>
  <c r="L114" i="13"/>
  <c r="U113" i="13"/>
  <c r="L112" i="13"/>
  <c r="O112" i="13"/>
  <c r="U111" i="13"/>
  <c r="L110" i="13"/>
  <c r="O110" i="13"/>
  <c r="M108" i="13"/>
  <c r="U109" i="13" s="1"/>
  <c r="L108" i="13"/>
  <c r="U107" i="13"/>
  <c r="O106" i="13"/>
  <c r="L106" i="13"/>
  <c r="U105" i="13"/>
  <c r="O104" i="13"/>
  <c r="L104" i="13"/>
  <c r="U103" i="13"/>
  <c r="L102" i="13"/>
  <c r="U101" i="13"/>
  <c r="L100" i="13"/>
  <c r="O100" i="13"/>
  <c r="U99" i="13"/>
  <c r="O98" i="13"/>
  <c r="L98" i="13"/>
  <c r="U97" i="13"/>
  <c r="O96" i="13"/>
  <c r="L96" i="13"/>
  <c r="U95" i="13"/>
  <c r="O94" i="13"/>
  <c r="L94" i="13"/>
  <c r="U93" i="13"/>
  <c r="O92" i="13"/>
  <c r="L92" i="13"/>
  <c r="U91" i="13"/>
  <c r="O90" i="13"/>
  <c r="L90" i="13"/>
  <c r="U89" i="13"/>
  <c r="O88" i="13"/>
  <c r="L88" i="13"/>
  <c r="U87" i="13"/>
  <c r="O86" i="13"/>
  <c r="L86" i="13"/>
  <c r="U85" i="13"/>
  <c r="O84" i="13"/>
  <c r="L84" i="13"/>
  <c r="U83" i="13"/>
  <c r="O82" i="13"/>
  <c r="L82" i="13"/>
  <c r="U81" i="13"/>
  <c r="O80" i="13"/>
  <c r="L80" i="13"/>
  <c r="U79" i="13"/>
  <c r="O78" i="13"/>
  <c r="L78" i="13"/>
  <c r="U77" i="13"/>
  <c r="O76" i="13"/>
  <c r="L76" i="13"/>
  <c r="U75" i="13"/>
  <c r="O74" i="13"/>
  <c r="L74" i="13"/>
  <c r="U73" i="13"/>
  <c r="O72" i="13"/>
  <c r="L72" i="13"/>
  <c r="O70" i="13"/>
  <c r="L70" i="13"/>
  <c r="O68" i="13"/>
  <c r="L68" i="13"/>
  <c r="O66" i="13"/>
  <c r="L66" i="13"/>
  <c r="U65" i="13"/>
  <c r="O64" i="13"/>
  <c r="L64" i="13"/>
  <c r="U63" i="13"/>
  <c r="O62" i="13"/>
  <c r="L62" i="13"/>
  <c r="U61" i="13"/>
  <c r="O60" i="13"/>
  <c r="L60" i="13"/>
  <c r="O58" i="13"/>
  <c r="L58" i="13"/>
  <c r="U57" i="13"/>
  <c r="O56" i="13"/>
  <c r="L56" i="13"/>
  <c r="U55" i="13"/>
  <c r="O54" i="13"/>
  <c r="L54" i="13"/>
  <c r="L52" i="13"/>
  <c r="O52" i="13"/>
  <c r="U51" i="13"/>
  <c r="O50" i="13"/>
  <c r="L50" i="13"/>
  <c r="O48" i="13"/>
  <c r="L48" i="13"/>
  <c r="U47" i="13"/>
  <c r="O46" i="13"/>
  <c r="L46" i="13"/>
  <c r="U45" i="13"/>
  <c r="O44" i="13"/>
  <c r="L44" i="13"/>
  <c r="O42" i="13"/>
  <c r="L42" i="13"/>
  <c r="U41" i="13"/>
  <c r="O40" i="13"/>
  <c r="L40" i="13"/>
  <c r="U39" i="13"/>
  <c r="O38" i="13"/>
  <c r="L38" i="13"/>
  <c r="O36" i="13"/>
  <c r="L36" i="13"/>
  <c r="O34" i="13"/>
  <c r="L34" i="13"/>
  <c r="O32" i="13"/>
  <c r="L32" i="13"/>
  <c r="O30" i="13"/>
  <c r="L30" i="13"/>
  <c r="O28" i="13"/>
  <c r="L28" i="13"/>
  <c r="U27" i="13"/>
  <c r="O26" i="13"/>
  <c r="L26" i="13"/>
  <c r="L24" i="13"/>
  <c r="O24" i="13"/>
  <c r="U23" i="13"/>
  <c r="O22" i="13"/>
  <c r="L22" i="13"/>
  <c r="L20" i="13"/>
  <c r="L18" i="13"/>
  <c r="O18" i="13"/>
  <c r="O16" i="13"/>
  <c r="L16" i="13"/>
  <c r="O14" i="13"/>
  <c r="L14" i="13"/>
  <c r="L12" i="13"/>
  <c r="O10" i="13"/>
  <c r="L10" i="13"/>
  <c r="O8" i="13"/>
  <c r="H8" i="13"/>
  <c r="L8" i="13" s="1"/>
  <c r="O102" i="13" l="1"/>
  <c r="O20" i="13"/>
  <c r="O108" i="13"/>
  <c r="L118" i="13"/>
  <c r="H118" i="13"/>
  <c r="G118" i="13"/>
  <c r="O12" i="13"/>
  <c r="M118" i="13"/>
  <c r="U31" i="13"/>
  <c r="U119" i="13" s="1"/>
  <c r="O118" i="13" l="1"/>
  <c r="O131" i="13"/>
</calcChain>
</file>

<file path=xl/sharedStrings.xml><?xml version="1.0" encoding="utf-8"?>
<sst xmlns="http://schemas.openxmlformats.org/spreadsheetml/2006/main" count="344" uniqueCount="207">
  <si>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</si>
  <si>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</si>
  <si>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</si>
  <si>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</si>
  <si>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</si>
  <si>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</si>
  <si>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</si>
  <si>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</si>
  <si>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</si>
  <si>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</si>
  <si>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</si>
  <si>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</si>
  <si>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</si>
  <si>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</si>
  <si>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</si>
  <si>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</si>
  <si>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</si>
  <si>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</si>
  <si>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</si>
  <si>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</si>
  <si>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</si>
  <si>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</si>
  <si>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</si>
  <si>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</si>
  <si>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</si>
  <si>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</si>
  <si>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</si>
  <si>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</si>
  <si>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</si>
  <si>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</si>
  <si>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</si>
  <si>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</si>
  <si>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</si>
  <si>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</si>
  <si>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</si>
  <si>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</si>
  <si>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</si>
  <si>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</si>
  <si>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</si>
  <si>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</si>
  <si>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</si>
  <si>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</si>
  <si>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</si>
  <si>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岩手県</t>
    <rPh sb="0" eb="3">
      <t>イワテケン</t>
    </rPh>
    <phoneticPr fontId="1"/>
  </si>
  <si>
    <t>宮城県</t>
    <rPh sb="0" eb="3">
      <t>ミヤギケン</t>
    </rPh>
    <phoneticPr fontId="1"/>
  </si>
  <si>
    <t>福島県</t>
    <rPh sb="0" eb="3">
      <t>フクシマケン</t>
    </rPh>
    <phoneticPr fontId="1"/>
  </si>
  <si>
    <t>国費相当額</t>
    <phoneticPr fontId="1"/>
  </si>
  <si>
    <t>北海道</t>
    <rPh sb="0" eb="3">
      <t>ホッカイドウ</t>
    </rPh>
    <phoneticPr fontId="1"/>
  </si>
  <si>
    <t>栃木県</t>
    <rPh sb="0" eb="3">
      <t>トチギケン</t>
    </rPh>
    <phoneticPr fontId="1"/>
  </si>
  <si>
    <t>神奈川県</t>
    <rPh sb="0" eb="4">
      <t>カナガワケン</t>
    </rPh>
    <phoneticPr fontId="1"/>
  </si>
  <si>
    <t>富山県</t>
    <rPh sb="0" eb="3">
      <t>トヤマケン</t>
    </rPh>
    <phoneticPr fontId="1"/>
  </si>
  <si>
    <t>長野県</t>
    <rPh sb="0" eb="3">
      <t>ナガノケン</t>
    </rPh>
    <phoneticPr fontId="1"/>
  </si>
  <si>
    <t>滋賀県</t>
    <rPh sb="0" eb="3">
      <t>シガケン</t>
    </rPh>
    <phoneticPr fontId="1"/>
  </si>
  <si>
    <t>兵庫県</t>
    <rPh sb="0" eb="3">
      <t>ヒョウゴケン</t>
    </rPh>
    <phoneticPr fontId="1"/>
  </si>
  <si>
    <t>環境保全基金</t>
    <rPh sb="0" eb="2">
      <t>カンキョウ</t>
    </rPh>
    <rPh sb="2" eb="4">
      <t>ホゼン</t>
    </rPh>
    <rPh sb="4" eb="6">
      <t>キキン</t>
    </rPh>
    <phoneticPr fontId="1"/>
  </si>
  <si>
    <t>和歌山県</t>
    <rPh sb="0" eb="4">
      <t>ワカヤマケン</t>
    </rPh>
    <phoneticPr fontId="1"/>
  </si>
  <si>
    <t>島根県</t>
    <rPh sb="0" eb="3">
      <t>シマネケン</t>
    </rPh>
    <phoneticPr fontId="1"/>
  </si>
  <si>
    <t>しまね環境基金</t>
    <rPh sb="3" eb="5">
      <t>カンキョウ</t>
    </rPh>
    <rPh sb="5" eb="7">
      <t>キキン</t>
    </rPh>
    <phoneticPr fontId="1"/>
  </si>
  <si>
    <t>徳島県</t>
    <rPh sb="0" eb="3">
      <t>トクシマケン</t>
    </rPh>
    <phoneticPr fontId="1"/>
  </si>
  <si>
    <t>熊本県</t>
    <rPh sb="0" eb="3">
      <t>クマモトケン</t>
    </rPh>
    <phoneticPr fontId="1"/>
  </si>
  <si>
    <t>広島県環境保全基金</t>
    <rPh sb="3" eb="5">
      <t>カンキョウ</t>
    </rPh>
    <rPh sb="5" eb="7">
      <t>ホゼン</t>
    </rPh>
    <rPh sb="7" eb="9">
      <t>キキン</t>
    </rPh>
    <phoneticPr fontId="1"/>
  </si>
  <si>
    <t>うち</t>
    <phoneticPr fontId="1"/>
  </si>
  <si>
    <t>北海道環境保全基金</t>
    <rPh sb="0" eb="3">
      <t>ホッカイドウ</t>
    </rPh>
    <rPh sb="3" eb="5">
      <t>カンキョウ</t>
    </rPh>
    <rPh sb="5" eb="7">
      <t>ホゼン</t>
    </rPh>
    <rPh sb="7" eb="9">
      <t>キキン</t>
    </rPh>
    <phoneticPr fontId="1"/>
  </si>
  <si>
    <t>北海道における環境保全の推進を図るために必要な事業に要する経費の財源に充てる</t>
    <rPh sb="0" eb="3">
      <t>ホッカイドウ</t>
    </rPh>
    <rPh sb="7" eb="9">
      <t>カンキョウ</t>
    </rPh>
    <rPh sb="9" eb="11">
      <t>ホゼン</t>
    </rPh>
    <rPh sb="12" eb="14">
      <t>スイシン</t>
    </rPh>
    <rPh sb="15" eb="16">
      <t>ハカ</t>
    </rPh>
    <rPh sb="20" eb="22">
      <t>ヒツヨウ</t>
    </rPh>
    <rPh sb="23" eb="25">
      <t>ジギョウ</t>
    </rPh>
    <rPh sb="26" eb="27">
      <t>ヨウ</t>
    </rPh>
    <rPh sb="29" eb="31">
      <t>ケイヒ</t>
    </rPh>
    <rPh sb="32" eb="34">
      <t>ザイゲン</t>
    </rPh>
    <rPh sb="35" eb="36">
      <t>ア</t>
    </rPh>
    <phoneticPr fontId="1"/>
  </si>
  <si>
    <t>青森県</t>
    <rPh sb="0" eb="2">
      <t>アオモリ</t>
    </rPh>
    <rPh sb="2" eb="3">
      <t>ケン</t>
    </rPh>
    <phoneticPr fontId="1"/>
  </si>
  <si>
    <t>青森県環境保全基金</t>
    <rPh sb="0" eb="3">
      <t>アオモリケン</t>
    </rPh>
    <rPh sb="3" eb="5">
      <t>カンキョウ</t>
    </rPh>
    <rPh sb="5" eb="7">
      <t>ホゼン</t>
    </rPh>
    <rPh sb="7" eb="9">
      <t>キキン</t>
    </rPh>
    <phoneticPr fontId="1"/>
  </si>
  <si>
    <t>県民等に対する環境保全に関する知識の普及、県民等が行う環境保全のための実践活動に対する支援等の環境保全活動を行うことにより、県における環境の保全を図る</t>
    <rPh sb="0" eb="2">
      <t>ケンミン</t>
    </rPh>
    <rPh sb="2" eb="3">
      <t>トウ</t>
    </rPh>
    <rPh sb="4" eb="5">
      <t>タイ</t>
    </rPh>
    <rPh sb="7" eb="9">
      <t>カンキョウ</t>
    </rPh>
    <rPh sb="9" eb="11">
      <t>ホゼン</t>
    </rPh>
    <rPh sb="12" eb="13">
      <t>カン</t>
    </rPh>
    <rPh sb="15" eb="17">
      <t>チシキ</t>
    </rPh>
    <rPh sb="18" eb="20">
      <t>フキュウ</t>
    </rPh>
    <rPh sb="21" eb="23">
      <t>ケンミン</t>
    </rPh>
    <rPh sb="23" eb="24">
      <t>トウ</t>
    </rPh>
    <rPh sb="25" eb="26">
      <t>オコナ</t>
    </rPh>
    <rPh sb="27" eb="29">
      <t>カンキョウ</t>
    </rPh>
    <rPh sb="29" eb="31">
      <t>ホゼン</t>
    </rPh>
    <rPh sb="35" eb="37">
      <t>ジッセン</t>
    </rPh>
    <rPh sb="37" eb="39">
      <t>カツドウ</t>
    </rPh>
    <rPh sb="40" eb="41">
      <t>タイ</t>
    </rPh>
    <rPh sb="43" eb="45">
      <t>シエン</t>
    </rPh>
    <rPh sb="45" eb="46">
      <t>トウ</t>
    </rPh>
    <rPh sb="47" eb="49">
      <t>カンキョウ</t>
    </rPh>
    <rPh sb="49" eb="51">
      <t>ホゼン</t>
    </rPh>
    <rPh sb="51" eb="53">
      <t>カツドウ</t>
    </rPh>
    <rPh sb="54" eb="55">
      <t>オコナ</t>
    </rPh>
    <rPh sb="62" eb="63">
      <t>ケン</t>
    </rPh>
    <rPh sb="67" eb="69">
      <t>カンキョウ</t>
    </rPh>
    <rPh sb="70" eb="72">
      <t>ホゼン</t>
    </rPh>
    <rPh sb="73" eb="74">
      <t>ハカ</t>
    </rPh>
    <phoneticPr fontId="1"/>
  </si>
  <si>
    <t>環境の保全を図るため、環境保全基金を設置する</t>
    <rPh sb="0" eb="2">
      <t>カンキョウ</t>
    </rPh>
    <rPh sb="3" eb="5">
      <t>ホゼン</t>
    </rPh>
    <rPh sb="6" eb="7">
      <t>ハカ</t>
    </rPh>
    <rPh sb="11" eb="13">
      <t>カンキョウ</t>
    </rPh>
    <rPh sb="13" eb="15">
      <t>ホゼン</t>
    </rPh>
    <rPh sb="15" eb="17">
      <t>キキン</t>
    </rPh>
    <rPh sb="18" eb="20">
      <t>セッチ</t>
    </rPh>
    <phoneticPr fontId="1"/>
  </si>
  <si>
    <t>地域環境保全基金</t>
    <rPh sb="0" eb="2">
      <t>チイキ</t>
    </rPh>
    <phoneticPr fontId="1"/>
  </si>
  <si>
    <t>地域の環境保全のための活動の推進</t>
    <rPh sb="0" eb="2">
      <t>チイキ</t>
    </rPh>
    <rPh sb="3" eb="5">
      <t>カンキョウ</t>
    </rPh>
    <rPh sb="5" eb="7">
      <t>ホゼン</t>
    </rPh>
    <rPh sb="11" eb="13">
      <t>カツドウ</t>
    </rPh>
    <rPh sb="14" eb="16">
      <t>スイシン</t>
    </rPh>
    <phoneticPr fontId="1"/>
  </si>
  <si>
    <t>秋田県</t>
    <rPh sb="0" eb="3">
      <t>アキタケン</t>
    </rPh>
    <phoneticPr fontId="1"/>
  </si>
  <si>
    <t>秋田県環境保全基金</t>
    <rPh sb="7" eb="9">
      <t>キキン</t>
    </rPh>
    <phoneticPr fontId="1"/>
  </si>
  <si>
    <t>環境の保全を図るため、地域住民等に対する地域の環境保全に関する知識の普及、地域の環境保全のための実践活動の支援等地域における環境保全活動に関する事業に充てる資金として設置する</t>
    <rPh sb="0" eb="2">
      <t>カンキョウ</t>
    </rPh>
    <rPh sb="3" eb="5">
      <t>ホゼン</t>
    </rPh>
    <rPh sb="6" eb="7">
      <t>ハカ</t>
    </rPh>
    <rPh sb="11" eb="13">
      <t>チイキ</t>
    </rPh>
    <rPh sb="13" eb="15">
      <t>ジュウミン</t>
    </rPh>
    <rPh sb="15" eb="16">
      <t>トウ</t>
    </rPh>
    <rPh sb="17" eb="18">
      <t>タイ</t>
    </rPh>
    <rPh sb="20" eb="22">
      <t>チイキ</t>
    </rPh>
    <rPh sb="23" eb="25">
      <t>カンキョウ</t>
    </rPh>
    <rPh sb="25" eb="27">
      <t>ホゼン</t>
    </rPh>
    <rPh sb="28" eb="29">
      <t>カン</t>
    </rPh>
    <rPh sb="31" eb="33">
      <t>チシキ</t>
    </rPh>
    <rPh sb="34" eb="36">
      <t>フキュウ</t>
    </rPh>
    <rPh sb="37" eb="39">
      <t>チイキ</t>
    </rPh>
    <rPh sb="40" eb="42">
      <t>カンキョウ</t>
    </rPh>
    <rPh sb="42" eb="44">
      <t>ホゼン</t>
    </rPh>
    <rPh sb="48" eb="50">
      <t>ジッセン</t>
    </rPh>
    <rPh sb="50" eb="52">
      <t>カツドウ</t>
    </rPh>
    <rPh sb="53" eb="55">
      <t>シエン</t>
    </rPh>
    <rPh sb="55" eb="56">
      <t>トウ</t>
    </rPh>
    <rPh sb="56" eb="58">
      <t>チイキ</t>
    </rPh>
    <rPh sb="62" eb="64">
      <t>カンキョウ</t>
    </rPh>
    <rPh sb="64" eb="66">
      <t>ホゼン</t>
    </rPh>
    <rPh sb="66" eb="68">
      <t>カツドウ</t>
    </rPh>
    <rPh sb="69" eb="70">
      <t>カン</t>
    </rPh>
    <rPh sb="72" eb="74">
      <t>ジギョウ</t>
    </rPh>
    <rPh sb="75" eb="76">
      <t>ア</t>
    </rPh>
    <rPh sb="78" eb="80">
      <t>シキン</t>
    </rPh>
    <rPh sb="83" eb="85">
      <t>セッチ</t>
    </rPh>
    <phoneticPr fontId="1"/>
  </si>
  <si>
    <t>山形県</t>
    <rPh sb="0" eb="3">
      <t>ヤマガタケン</t>
    </rPh>
    <phoneticPr fontId="1"/>
  </si>
  <si>
    <t>山形県環境保全基金</t>
    <rPh sb="7" eb="9">
      <t>キキン</t>
    </rPh>
    <phoneticPr fontId="1"/>
  </si>
  <si>
    <t>山形県における環境の保全を図るため</t>
    <rPh sb="7" eb="9">
      <t>カンキョウ</t>
    </rPh>
    <rPh sb="10" eb="12">
      <t>ホゼン</t>
    </rPh>
    <rPh sb="13" eb="14">
      <t>ハカ</t>
    </rPh>
    <phoneticPr fontId="1"/>
  </si>
  <si>
    <t>福島県環境保全基金</t>
    <rPh sb="7" eb="9">
      <t>キキン</t>
    </rPh>
    <phoneticPr fontId="1"/>
  </si>
  <si>
    <t>県民等に対する環境保全に関する知識の普及、地域の環境保全のための実践活動の支援等の環境保全活動に要する資金に充当する</t>
    <rPh sb="0" eb="2">
      <t>ケンミン</t>
    </rPh>
    <rPh sb="2" eb="3">
      <t>トウ</t>
    </rPh>
    <rPh sb="4" eb="5">
      <t>タイ</t>
    </rPh>
    <rPh sb="7" eb="9">
      <t>カンキョウ</t>
    </rPh>
    <rPh sb="9" eb="11">
      <t>ホゼン</t>
    </rPh>
    <rPh sb="12" eb="13">
      <t>カン</t>
    </rPh>
    <rPh sb="15" eb="17">
      <t>チシキ</t>
    </rPh>
    <rPh sb="18" eb="20">
      <t>フキュウ</t>
    </rPh>
    <rPh sb="21" eb="23">
      <t>チイキ</t>
    </rPh>
    <rPh sb="24" eb="26">
      <t>カンキョウ</t>
    </rPh>
    <rPh sb="26" eb="28">
      <t>ホゼン</t>
    </rPh>
    <rPh sb="32" eb="34">
      <t>ジッセン</t>
    </rPh>
    <rPh sb="34" eb="36">
      <t>カツドウ</t>
    </rPh>
    <rPh sb="37" eb="39">
      <t>シエン</t>
    </rPh>
    <rPh sb="39" eb="40">
      <t>トウ</t>
    </rPh>
    <rPh sb="41" eb="43">
      <t>カンキョウ</t>
    </rPh>
    <rPh sb="43" eb="45">
      <t>ホゼン</t>
    </rPh>
    <rPh sb="45" eb="47">
      <t>カツドウ</t>
    </rPh>
    <rPh sb="48" eb="49">
      <t>ヨウ</t>
    </rPh>
    <rPh sb="51" eb="53">
      <t>シキン</t>
    </rPh>
    <rPh sb="54" eb="56">
      <t>ジュウトウ</t>
    </rPh>
    <phoneticPr fontId="1"/>
  </si>
  <si>
    <t>茨城県</t>
    <rPh sb="0" eb="3">
      <t>イバラキケン</t>
    </rPh>
    <phoneticPr fontId="1"/>
  </si>
  <si>
    <t>茨城県環境保全基金</t>
    <rPh sb="7" eb="9">
      <t>キキン</t>
    </rPh>
    <phoneticPr fontId="1"/>
  </si>
  <si>
    <t>地域における環境保全に関する知識の普及、地域の環境保全のための実践活動の支援等地域に根ざした環境保全活動を展開することにより、環境の保全を図る</t>
    <rPh sb="0" eb="2">
      <t>チイキ</t>
    </rPh>
    <rPh sb="6" eb="8">
      <t>カンキョウ</t>
    </rPh>
    <rPh sb="8" eb="10">
      <t>ホゼン</t>
    </rPh>
    <rPh sb="11" eb="12">
      <t>カン</t>
    </rPh>
    <rPh sb="14" eb="16">
      <t>チシキ</t>
    </rPh>
    <rPh sb="17" eb="19">
      <t>フキュウ</t>
    </rPh>
    <rPh sb="20" eb="22">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テンカイ</t>
    </rPh>
    <rPh sb="63" eb="65">
      <t>カンキョウ</t>
    </rPh>
    <rPh sb="66" eb="68">
      <t>ホゼン</t>
    </rPh>
    <rPh sb="69" eb="70">
      <t>ハカ</t>
    </rPh>
    <phoneticPr fontId="1"/>
  </si>
  <si>
    <t>栃木県地域環境保全基金</t>
    <rPh sb="3" eb="5">
      <t>チイキ</t>
    </rPh>
    <rPh sb="5" eb="7">
      <t>カンキョウ</t>
    </rPh>
    <rPh sb="7" eb="9">
      <t>ホゼン</t>
    </rPh>
    <rPh sb="9" eb="11">
      <t>キキン</t>
    </rPh>
    <phoneticPr fontId="1"/>
  </si>
  <si>
    <t>地域環境保全活動の推進のための事業の財源に充てるため、栃木県地域環境保全基金を設置する</t>
    <rPh sb="0" eb="2">
      <t>チイキ</t>
    </rPh>
    <rPh sb="2" eb="4">
      <t>カンキョウ</t>
    </rPh>
    <rPh sb="4" eb="6">
      <t>ホゼン</t>
    </rPh>
    <rPh sb="6" eb="8">
      <t>カツドウ</t>
    </rPh>
    <rPh sb="9" eb="11">
      <t>スイシン</t>
    </rPh>
    <rPh sb="15" eb="17">
      <t>ジギョウ</t>
    </rPh>
    <rPh sb="18" eb="20">
      <t>ザイゲン</t>
    </rPh>
    <rPh sb="21" eb="22">
      <t>ア</t>
    </rPh>
    <rPh sb="39" eb="41">
      <t>セッチ</t>
    </rPh>
    <phoneticPr fontId="1"/>
  </si>
  <si>
    <t>群馬県</t>
    <rPh sb="0" eb="3">
      <t>グンマケン</t>
    </rPh>
    <phoneticPr fontId="1"/>
  </si>
  <si>
    <t>地域環境保全基金</t>
    <rPh sb="6" eb="8">
      <t>キキン</t>
    </rPh>
    <phoneticPr fontId="1"/>
  </si>
  <si>
    <t>地域環境の保全に関する事業の推進を図るため</t>
    <rPh sb="0" eb="2">
      <t>チイキ</t>
    </rPh>
    <rPh sb="2" eb="4">
      <t>カンキョウ</t>
    </rPh>
    <rPh sb="5" eb="7">
      <t>ホゼン</t>
    </rPh>
    <rPh sb="8" eb="9">
      <t>カン</t>
    </rPh>
    <rPh sb="11" eb="13">
      <t>ジギョウ</t>
    </rPh>
    <rPh sb="14" eb="16">
      <t>スイシン</t>
    </rPh>
    <rPh sb="17" eb="18">
      <t>ハカ</t>
    </rPh>
    <phoneticPr fontId="1"/>
  </si>
  <si>
    <t>埼玉県</t>
    <rPh sb="0" eb="3">
      <t>サイタマケン</t>
    </rPh>
    <phoneticPr fontId="1"/>
  </si>
  <si>
    <t>さいたま環境創造基金</t>
    <rPh sb="4" eb="6">
      <t>カンキョウ</t>
    </rPh>
    <rPh sb="6" eb="8">
      <t>ソウゾウ</t>
    </rPh>
    <rPh sb="8" eb="10">
      <t>キキン</t>
    </rPh>
    <phoneticPr fontId="1"/>
  </si>
  <si>
    <t>水と緑に恵まれた良好な環境の確保並びに環境保全に関する知識の普及及び地域における環境保全のための実践活動の支援等を図り、もってゆとりと潤いのある快適な環境を創造するために要する経費の財源に充てるため、さいたま環境創造基金（以下「基金」という。）を設置する</t>
    <rPh sb="0" eb="1">
      <t>ミズ</t>
    </rPh>
    <rPh sb="2" eb="3">
      <t>ミドリ</t>
    </rPh>
    <rPh sb="4" eb="5">
      <t>メグ</t>
    </rPh>
    <rPh sb="8" eb="10">
      <t>リョウコウ</t>
    </rPh>
    <rPh sb="11" eb="13">
      <t>カンキョウ</t>
    </rPh>
    <rPh sb="14" eb="16">
      <t>カクホ</t>
    </rPh>
    <rPh sb="16" eb="17">
      <t>ナラ</t>
    </rPh>
    <rPh sb="19" eb="21">
      <t>カンキョウ</t>
    </rPh>
    <rPh sb="21" eb="23">
      <t>ホゼン</t>
    </rPh>
    <rPh sb="24" eb="25">
      <t>カン</t>
    </rPh>
    <rPh sb="27" eb="29">
      <t>チシキ</t>
    </rPh>
    <rPh sb="30" eb="32">
      <t>フキュウ</t>
    </rPh>
    <rPh sb="32" eb="33">
      <t>オヨ</t>
    </rPh>
    <rPh sb="34" eb="36">
      <t>チイキ</t>
    </rPh>
    <rPh sb="40" eb="42">
      <t>カンキョウ</t>
    </rPh>
    <rPh sb="42" eb="44">
      <t>ホゼン</t>
    </rPh>
    <rPh sb="48" eb="50">
      <t>ジッセン</t>
    </rPh>
    <rPh sb="50" eb="52">
      <t>カツドウ</t>
    </rPh>
    <rPh sb="53" eb="55">
      <t>シエン</t>
    </rPh>
    <rPh sb="55" eb="56">
      <t>トウ</t>
    </rPh>
    <rPh sb="57" eb="58">
      <t>ハカ</t>
    </rPh>
    <rPh sb="67" eb="68">
      <t>ウルオ</t>
    </rPh>
    <rPh sb="72" eb="74">
      <t>カイテキ</t>
    </rPh>
    <rPh sb="75" eb="77">
      <t>カンキョウ</t>
    </rPh>
    <rPh sb="78" eb="80">
      <t>ソウゾウ</t>
    </rPh>
    <rPh sb="85" eb="86">
      <t>ヨウ</t>
    </rPh>
    <rPh sb="88" eb="90">
      <t>ケイヒ</t>
    </rPh>
    <rPh sb="91" eb="93">
      <t>ザイゲン</t>
    </rPh>
    <rPh sb="94" eb="95">
      <t>ア</t>
    </rPh>
    <rPh sb="104" eb="106">
      <t>カンキョウ</t>
    </rPh>
    <rPh sb="106" eb="108">
      <t>ソウゾウ</t>
    </rPh>
    <rPh sb="108" eb="110">
      <t>キキン</t>
    </rPh>
    <rPh sb="111" eb="113">
      <t>イカ</t>
    </rPh>
    <rPh sb="114" eb="116">
      <t>キキン</t>
    </rPh>
    <rPh sb="123" eb="125">
      <t>セッチ</t>
    </rPh>
    <phoneticPr fontId="1"/>
  </si>
  <si>
    <t>千葉県</t>
    <rPh sb="0" eb="3">
      <t>チバケン</t>
    </rPh>
    <phoneticPr fontId="1"/>
  </si>
  <si>
    <t>千葉県地域環境保全基金</t>
    <rPh sb="9" eb="11">
      <t>キキン</t>
    </rPh>
    <phoneticPr fontId="1"/>
  </si>
  <si>
    <t>地域の環境保全に資するため</t>
    <rPh sb="0" eb="2">
      <t>チイキ</t>
    </rPh>
    <rPh sb="3" eb="5">
      <t>カンキョウ</t>
    </rPh>
    <rPh sb="5" eb="7">
      <t>ホゼン</t>
    </rPh>
    <rPh sb="8" eb="9">
      <t>シ</t>
    </rPh>
    <phoneticPr fontId="1"/>
  </si>
  <si>
    <t>神奈川県環境保全基金</t>
    <rPh sb="8" eb="10">
      <t>キキン</t>
    </rPh>
    <phoneticPr fontId="1"/>
  </si>
  <si>
    <t>地域に根ざした環境保全活動を永続的かつ着実に展開するのに必要な経費を積み立てるために設置されたもの</t>
    <rPh sb="0" eb="2">
      <t>チイキ</t>
    </rPh>
    <rPh sb="3" eb="4">
      <t>ネ</t>
    </rPh>
    <rPh sb="7" eb="9">
      <t>カンキョウ</t>
    </rPh>
    <rPh sb="9" eb="11">
      <t>ホゼン</t>
    </rPh>
    <rPh sb="11" eb="13">
      <t>カツドウ</t>
    </rPh>
    <rPh sb="14" eb="17">
      <t>エイゾクテキ</t>
    </rPh>
    <rPh sb="19" eb="21">
      <t>チャクジツ</t>
    </rPh>
    <rPh sb="22" eb="24">
      <t>テンカイ</t>
    </rPh>
    <rPh sb="28" eb="30">
      <t>ヒツヨウ</t>
    </rPh>
    <rPh sb="31" eb="33">
      <t>ケイヒ</t>
    </rPh>
    <rPh sb="34" eb="35">
      <t>ツ</t>
    </rPh>
    <rPh sb="36" eb="37">
      <t>タ</t>
    </rPh>
    <rPh sb="42" eb="44">
      <t>セッチ</t>
    </rPh>
    <phoneticPr fontId="1"/>
  </si>
  <si>
    <t>新潟県</t>
    <rPh sb="0" eb="3">
      <t>ニイガタケン</t>
    </rPh>
    <phoneticPr fontId="1"/>
  </si>
  <si>
    <t>新潟県地域環境保全基金</t>
    <rPh sb="9" eb="11">
      <t>キキン</t>
    </rPh>
    <phoneticPr fontId="1"/>
  </si>
  <si>
    <t>地域に根ざした環境保全活動を展開することにより、新潟県における環境の保全を図る</t>
    <rPh sb="0" eb="2">
      <t>チイキ</t>
    </rPh>
    <rPh sb="3" eb="4">
      <t>ネ</t>
    </rPh>
    <rPh sb="7" eb="9">
      <t>カンキョウ</t>
    </rPh>
    <rPh sb="9" eb="11">
      <t>ホゼン</t>
    </rPh>
    <rPh sb="11" eb="13">
      <t>カツドウ</t>
    </rPh>
    <rPh sb="14" eb="16">
      <t>テンカイ</t>
    </rPh>
    <rPh sb="24" eb="27">
      <t>ニイガタケン</t>
    </rPh>
    <rPh sb="31" eb="33">
      <t>カンキョウ</t>
    </rPh>
    <rPh sb="34" eb="36">
      <t>ホゼン</t>
    </rPh>
    <rPh sb="37" eb="38">
      <t>ハカ</t>
    </rPh>
    <phoneticPr fontId="1"/>
  </si>
  <si>
    <t>富山県環境保全基金</t>
    <rPh sb="7" eb="9">
      <t>キキン</t>
    </rPh>
    <phoneticPr fontId="1"/>
  </si>
  <si>
    <t>地域に根ざした環境保全活動を展開することにより、富山県における環境の保全を図る</t>
    <rPh sb="0" eb="2">
      <t>チイキ</t>
    </rPh>
    <rPh sb="3" eb="4">
      <t>ネ</t>
    </rPh>
    <rPh sb="7" eb="9">
      <t>カンキョウ</t>
    </rPh>
    <rPh sb="9" eb="11">
      <t>ホゼン</t>
    </rPh>
    <rPh sb="11" eb="13">
      <t>カツドウ</t>
    </rPh>
    <rPh sb="14" eb="16">
      <t>テンカイ</t>
    </rPh>
    <rPh sb="31" eb="33">
      <t>カンキョウ</t>
    </rPh>
    <rPh sb="34" eb="36">
      <t>ホゼン</t>
    </rPh>
    <rPh sb="37" eb="38">
      <t>ハカ</t>
    </rPh>
    <phoneticPr fontId="1"/>
  </si>
  <si>
    <t>石川県</t>
    <rPh sb="0" eb="3">
      <t>イシカワケン</t>
    </rPh>
    <phoneticPr fontId="1"/>
  </si>
  <si>
    <t>石川県環境保全基金</t>
    <rPh sb="7" eb="9">
      <t>キキン</t>
    </rPh>
    <phoneticPr fontId="1"/>
  </si>
  <si>
    <t>環境保全に関する知識の普及、実践活動の支援等地域に根ざした環境保全活動を推進し、地域環境の保全を図る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9" eb="31">
      <t>カンキョウ</t>
    </rPh>
    <rPh sb="31" eb="33">
      <t>ホゼン</t>
    </rPh>
    <rPh sb="33" eb="35">
      <t>カツドウ</t>
    </rPh>
    <rPh sb="36" eb="38">
      <t>スイシン</t>
    </rPh>
    <rPh sb="40" eb="42">
      <t>チイキ</t>
    </rPh>
    <rPh sb="42" eb="44">
      <t>カンキョウ</t>
    </rPh>
    <rPh sb="45" eb="47">
      <t>ホゼン</t>
    </rPh>
    <rPh sb="48" eb="49">
      <t>ハカ</t>
    </rPh>
    <phoneticPr fontId="1"/>
  </si>
  <si>
    <t>福井県</t>
    <rPh sb="0" eb="3">
      <t>フクイケン</t>
    </rPh>
    <phoneticPr fontId="1"/>
  </si>
  <si>
    <t>福井県環境保全基金</t>
    <rPh sb="7" eb="9">
      <t>キキン</t>
    </rPh>
    <phoneticPr fontId="1"/>
  </si>
  <si>
    <t>環境保全に関する知識の普及、実践活動の支援等地域に根差した環境保全活動を推進することにより、地域の環境の保全を図る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6" eb="27">
      <t>サ</t>
    </rPh>
    <rPh sb="29" eb="31">
      <t>カンキョウ</t>
    </rPh>
    <rPh sb="31" eb="33">
      <t>ホゼン</t>
    </rPh>
    <rPh sb="33" eb="35">
      <t>カツドウ</t>
    </rPh>
    <rPh sb="36" eb="38">
      <t>スイシン</t>
    </rPh>
    <rPh sb="46" eb="48">
      <t>チイキ</t>
    </rPh>
    <rPh sb="49" eb="51">
      <t>カンキョウ</t>
    </rPh>
    <rPh sb="52" eb="54">
      <t>ホゼン</t>
    </rPh>
    <rPh sb="55" eb="56">
      <t>ハカ</t>
    </rPh>
    <phoneticPr fontId="1"/>
  </si>
  <si>
    <t>山梨県</t>
    <rPh sb="0" eb="3">
      <t>ヤマナシケン</t>
    </rPh>
    <phoneticPr fontId="1"/>
  </si>
  <si>
    <t>山梨県環境保全基金</t>
    <rPh sb="3" eb="5">
      <t>カンキョウ</t>
    </rPh>
    <rPh sb="5" eb="7">
      <t>ホゼン</t>
    </rPh>
    <rPh sb="7" eb="9">
      <t>キキン</t>
    </rPh>
    <phoneticPr fontId="1"/>
  </si>
  <si>
    <t>県民、事業者等に対する環境保全に関する知識の普及、環境保全のための実践活動の支援、その他地域に根ざした環境保全活動を推進することにより、県土の環境の保全を図ることを目的とする</t>
    <rPh sb="0" eb="2">
      <t>ケンミン</t>
    </rPh>
    <rPh sb="3" eb="6">
      <t>ジギョウシャ</t>
    </rPh>
    <rPh sb="6" eb="7">
      <t>トウ</t>
    </rPh>
    <rPh sb="8" eb="9">
      <t>タイ</t>
    </rPh>
    <rPh sb="11" eb="13">
      <t>カンキョウ</t>
    </rPh>
    <rPh sb="13" eb="15">
      <t>ホゼン</t>
    </rPh>
    <rPh sb="16" eb="17">
      <t>カン</t>
    </rPh>
    <rPh sb="19" eb="21">
      <t>チシキ</t>
    </rPh>
    <rPh sb="22" eb="24">
      <t>フキュウ</t>
    </rPh>
    <rPh sb="25" eb="27">
      <t>カンキョウ</t>
    </rPh>
    <rPh sb="27" eb="29">
      <t>ホゼン</t>
    </rPh>
    <rPh sb="33" eb="35">
      <t>ジッセン</t>
    </rPh>
    <rPh sb="35" eb="37">
      <t>カツドウ</t>
    </rPh>
    <rPh sb="38" eb="40">
      <t>シエン</t>
    </rPh>
    <rPh sb="43" eb="44">
      <t>タ</t>
    </rPh>
    <rPh sb="44" eb="46">
      <t>チイキ</t>
    </rPh>
    <rPh sb="47" eb="48">
      <t>ネ</t>
    </rPh>
    <rPh sb="51" eb="53">
      <t>カンキョウ</t>
    </rPh>
    <rPh sb="53" eb="55">
      <t>ホゼン</t>
    </rPh>
    <rPh sb="55" eb="57">
      <t>カツドウ</t>
    </rPh>
    <rPh sb="58" eb="60">
      <t>スイシン</t>
    </rPh>
    <rPh sb="68" eb="70">
      <t>ケンド</t>
    </rPh>
    <rPh sb="71" eb="73">
      <t>カンキョウ</t>
    </rPh>
    <rPh sb="74" eb="76">
      <t>ホゼン</t>
    </rPh>
    <rPh sb="77" eb="78">
      <t>ハカ</t>
    </rPh>
    <rPh sb="82" eb="84">
      <t>モクテキ</t>
    </rPh>
    <phoneticPr fontId="1"/>
  </si>
  <si>
    <t>環境自然保護基金</t>
    <rPh sb="0" eb="2">
      <t>カンキョウ</t>
    </rPh>
    <rPh sb="2" eb="4">
      <t>シゼン</t>
    </rPh>
    <rPh sb="4" eb="6">
      <t>ホゴ</t>
    </rPh>
    <rPh sb="6" eb="8">
      <t>キキン</t>
    </rPh>
    <phoneticPr fontId="1"/>
  </si>
  <si>
    <t>長野県の良好な環境を保全し、すぐれた自然を保護するための施策の推進を図る</t>
    <rPh sb="0" eb="3">
      <t>ナガノケン</t>
    </rPh>
    <rPh sb="4" eb="6">
      <t>リョウコウ</t>
    </rPh>
    <rPh sb="7" eb="9">
      <t>カンキョウ</t>
    </rPh>
    <rPh sb="10" eb="12">
      <t>ホゼン</t>
    </rPh>
    <rPh sb="18" eb="20">
      <t>シゼン</t>
    </rPh>
    <rPh sb="21" eb="23">
      <t>ホゴ</t>
    </rPh>
    <rPh sb="28" eb="30">
      <t>セサク</t>
    </rPh>
    <rPh sb="31" eb="33">
      <t>スイシン</t>
    </rPh>
    <rPh sb="34" eb="35">
      <t>ハカ</t>
    </rPh>
    <phoneticPr fontId="1"/>
  </si>
  <si>
    <t>岐阜県</t>
    <rPh sb="0" eb="3">
      <t>ギフケン</t>
    </rPh>
    <phoneticPr fontId="1"/>
  </si>
  <si>
    <t>岐阜県ふるさと環境保全基金</t>
    <rPh sb="7" eb="9">
      <t>カンキョウ</t>
    </rPh>
    <rPh sb="9" eb="11">
      <t>ホゼン</t>
    </rPh>
    <rPh sb="11" eb="13">
      <t>キキン</t>
    </rPh>
    <phoneticPr fontId="1"/>
  </si>
  <si>
    <t>地域住民等に対する地域の環境保全に関する知識の普及、地域の環境保全のための実践活動の支援等地域に根ざした環境保全活動を展開することにより、岐阜県における環境の保全を図る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ギフケン</t>
    </rPh>
    <rPh sb="76" eb="78">
      <t>カンキョウ</t>
    </rPh>
    <rPh sb="79" eb="81">
      <t>ホゼン</t>
    </rPh>
    <rPh sb="82" eb="83">
      <t>ハカ</t>
    </rPh>
    <phoneticPr fontId="1"/>
  </si>
  <si>
    <t>静岡県</t>
    <rPh sb="0" eb="3">
      <t>シズオカケン</t>
    </rPh>
    <phoneticPr fontId="1"/>
  </si>
  <si>
    <t>静岡県地球環境保全等に関する基金</t>
    <rPh sb="3" eb="5">
      <t>チキュウ</t>
    </rPh>
    <rPh sb="5" eb="7">
      <t>カンキョウ</t>
    </rPh>
    <rPh sb="7" eb="9">
      <t>ホゼン</t>
    </rPh>
    <rPh sb="9" eb="10">
      <t>トウ</t>
    </rPh>
    <rPh sb="11" eb="12">
      <t>カン</t>
    </rPh>
    <rPh sb="14" eb="16">
      <t>キキン</t>
    </rPh>
    <phoneticPr fontId="1"/>
  </si>
  <si>
    <t>環境保全に関する知識の普及、環境保全活動の促進その他環境の保全に資する事業に資する経費に充てる</t>
    <rPh sb="0" eb="2">
      <t>カンキョウ</t>
    </rPh>
    <rPh sb="2" eb="4">
      <t>ホゼン</t>
    </rPh>
    <rPh sb="5" eb="6">
      <t>カン</t>
    </rPh>
    <rPh sb="8" eb="10">
      <t>チシキ</t>
    </rPh>
    <rPh sb="11" eb="13">
      <t>フキュウ</t>
    </rPh>
    <rPh sb="14" eb="16">
      <t>カンキョウ</t>
    </rPh>
    <rPh sb="16" eb="18">
      <t>ホゼン</t>
    </rPh>
    <rPh sb="18" eb="20">
      <t>カツドウ</t>
    </rPh>
    <rPh sb="21" eb="23">
      <t>ソクシン</t>
    </rPh>
    <rPh sb="25" eb="26">
      <t>タ</t>
    </rPh>
    <rPh sb="26" eb="28">
      <t>カンキョウ</t>
    </rPh>
    <rPh sb="29" eb="31">
      <t>ホゼン</t>
    </rPh>
    <rPh sb="32" eb="33">
      <t>シ</t>
    </rPh>
    <rPh sb="35" eb="37">
      <t>ジギョウ</t>
    </rPh>
    <rPh sb="38" eb="39">
      <t>シ</t>
    </rPh>
    <rPh sb="41" eb="43">
      <t>ケイヒ</t>
    </rPh>
    <rPh sb="44" eb="45">
      <t>ア</t>
    </rPh>
    <phoneticPr fontId="1"/>
  </si>
  <si>
    <t>愛知県</t>
    <rPh sb="0" eb="3">
      <t>アイチケン</t>
    </rPh>
    <phoneticPr fontId="1"/>
  </si>
  <si>
    <t>環境保全基金</t>
    <rPh sb="4" eb="6">
      <t>キキン</t>
    </rPh>
    <phoneticPr fontId="1"/>
  </si>
  <si>
    <t>環境保全に関する知識の普及及び環境保全活動の促進に必要な財源を確保するため</t>
    <rPh sb="0" eb="2">
      <t>カンキョウ</t>
    </rPh>
    <rPh sb="2" eb="4">
      <t>ホゼン</t>
    </rPh>
    <rPh sb="5" eb="6">
      <t>カン</t>
    </rPh>
    <rPh sb="8" eb="10">
      <t>チシキ</t>
    </rPh>
    <rPh sb="11" eb="13">
      <t>フキュウ</t>
    </rPh>
    <rPh sb="13" eb="14">
      <t>オヨ</t>
    </rPh>
    <rPh sb="15" eb="17">
      <t>カンキョウ</t>
    </rPh>
    <rPh sb="17" eb="19">
      <t>ホゼン</t>
    </rPh>
    <rPh sb="19" eb="21">
      <t>カツドウ</t>
    </rPh>
    <rPh sb="22" eb="24">
      <t>ソクシン</t>
    </rPh>
    <rPh sb="25" eb="27">
      <t>ヒツヨウ</t>
    </rPh>
    <rPh sb="28" eb="30">
      <t>ザイゲン</t>
    </rPh>
    <rPh sb="31" eb="33">
      <t>カクホ</t>
    </rPh>
    <phoneticPr fontId="1"/>
  </si>
  <si>
    <t>三重県</t>
    <rPh sb="0" eb="3">
      <t>ミエケン</t>
    </rPh>
    <phoneticPr fontId="1"/>
  </si>
  <si>
    <t>三重県環境保全基金</t>
  </si>
  <si>
    <t>地域住民等に対する環境保全に関する知識の普及等地域に根ざした環境保全活動の展開及び廃棄物の発生抑制、再生、減量その他適正な処理の推進により、三重県における環境の保全を図るため、三重県環境保全基金を設置する</t>
    <rPh sb="0" eb="2">
      <t>チイキ</t>
    </rPh>
    <rPh sb="2" eb="4">
      <t>ジュウミン</t>
    </rPh>
    <rPh sb="4" eb="5">
      <t>トウ</t>
    </rPh>
    <rPh sb="6" eb="7">
      <t>タイ</t>
    </rPh>
    <rPh sb="9" eb="11">
      <t>カンキョウ</t>
    </rPh>
    <rPh sb="11" eb="13">
      <t>ホゼン</t>
    </rPh>
    <rPh sb="14" eb="15">
      <t>カン</t>
    </rPh>
    <rPh sb="17" eb="19">
      <t>チシキ</t>
    </rPh>
    <rPh sb="20" eb="22">
      <t>フキュウ</t>
    </rPh>
    <rPh sb="22" eb="23">
      <t>トウ</t>
    </rPh>
    <rPh sb="23" eb="25">
      <t>チイキ</t>
    </rPh>
    <rPh sb="26" eb="27">
      <t>ネ</t>
    </rPh>
    <rPh sb="30" eb="32">
      <t>カンキョウ</t>
    </rPh>
    <rPh sb="32" eb="34">
      <t>ホゼン</t>
    </rPh>
    <rPh sb="34" eb="36">
      <t>カツドウ</t>
    </rPh>
    <rPh sb="37" eb="39">
      <t>テンカイ</t>
    </rPh>
    <rPh sb="39" eb="40">
      <t>オヨ</t>
    </rPh>
    <rPh sb="41" eb="44">
      <t>ハイキブツ</t>
    </rPh>
    <rPh sb="45" eb="47">
      <t>ハッセイ</t>
    </rPh>
    <rPh sb="47" eb="49">
      <t>ヨクセイ</t>
    </rPh>
    <rPh sb="50" eb="52">
      <t>サイセイ</t>
    </rPh>
    <rPh sb="53" eb="55">
      <t>ゲンリョウ</t>
    </rPh>
    <rPh sb="57" eb="58">
      <t>タ</t>
    </rPh>
    <rPh sb="58" eb="60">
      <t>テキセイ</t>
    </rPh>
    <rPh sb="61" eb="63">
      <t>ショリ</t>
    </rPh>
    <rPh sb="64" eb="66">
      <t>スイシン</t>
    </rPh>
    <rPh sb="70" eb="73">
      <t>ミエケン</t>
    </rPh>
    <rPh sb="77" eb="79">
      <t>カンキョウ</t>
    </rPh>
    <rPh sb="80" eb="82">
      <t>ホゼン</t>
    </rPh>
    <rPh sb="83" eb="84">
      <t>ハカ</t>
    </rPh>
    <rPh sb="88" eb="91">
      <t>ミエケン</t>
    </rPh>
    <rPh sb="91" eb="93">
      <t>カンキョウ</t>
    </rPh>
    <rPh sb="93" eb="95">
      <t>ホゼン</t>
    </rPh>
    <rPh sb="95" eb="97">
      <t>キキン</t>
    </rPh>
    <rPh sb="98" eb="100">
      <t>セッチ</t>
    </rPh>
    <phoneticPr fontId="1"/>
  </si>
  <si>
    <t>滋賀県環境保全基金</t>
  </si>
  <si>
    <t>県民に対する環境保全に関する知識の普及、環境保全のための実践活動の支援その他環境保全に係る事業の推進を図る</t>
    <rPh sb="0" eb="2">
      <t>ケンミン</t>
    </rPh>
    <rPh sb="3" eb="4">
      <t>タイ</t>
    </rPh>
    <rPh sb="6" eb="8">
      <t>カンキョウ</t>
    </rPh>
    <rPh sb="8" eb="10">
      <t>ホゼン</t>
    </rPh>
    <rPh sb="11" eb="12">
      <t>カン</t>
    </rPh>
    <rPh sb="14" eb="16">
      <t>チシキ</t>
    </rPh>
    <rPh sb="17" eb="19">
      <t>フキュウ</t>
    </rPh>
    <rPh sb="20" eb="22">
      <t>カンキョウ</t>
    </rPh>
    <rPh sb="22" eb="24">
      <t>ホゼン</t>
    </rPh>
    <rPh sb="28" eb="30">
      <t>ジッセン</t>
    </rPh>
    <rPh sb="30" eb="32">
      <t>カツドウ</t>
    </rPh>
    <rPh sb="33" eb="35">
      <t>シエン</t>
    </rPh>
    <rPh sb="37" eb="38">
      <t>タ</t>
    </rPh>
    <rPh sb="38" eb="40">
      <t>カンキョウ</t>
    </rPh>
    <rPh sb="40" eb="42">
      <t>ホゼン</t>
    </rPh>
    <rPh sb="43" eb="44">
      <t>カカワ</t>
    </rPh>
    <rPh sb="45" eb="47">
      <t>ジギョウ</t>
    </rPh>
    <rPh sb="48" eb="50">
      <t>スイシン</t>
    </rPh>
    <rPh sb="51" eb="52">
      <t>ハカ</t>
    </rPh>
    <phoneticPr fontId="1"/>
  </si>
  <si>
    <t>京都府</t>
    <rPh sb="0" eb="3">
      <t>キョウトフ</t>
    </rPh>
    <phoneticPr fontId="1"/>
  </si>
  <si>
    <t>京都府緑と文化の基金</t>
    <rPh sb="3" eb="4">
      <t>ミドリ</t>
    </rPh>
    <rPh sb="5" eb="7">
      <t>ブンカ</t>
    </rPh>
    <rPh sb="8" eb="10">
      <t>キキン</t>
    </rPh>
    <phoneticPr fontId="1"/>
  </si>
  <si>
    <t>優れた自然環境及び文化遺産その他の貴重な歴史的環境を保全するとともに、府民と自然とのふれあいの場の創出及び環境保全の意識の高揚を図り、もって豊かな京都を将来の府民に引き継ぐこと</t>
    <rPh sb="0" eb="1">
      <t>スグ</t>
    </rPh>
    <rPh sb="3" eb="5">
      <t>シゼン</t>
    </rPh>
    <rPh sb="5" eb="7">
      <t>カンキョウ</t>
    </rPh>
    <rPh sb="7" eb="8">
      <t>オヨ</t>
    </rPh>
    <rPh sb="9" eb="13">
      <t>ブンカイサン</t>
    </rPh>
    <rPh sb="15" eb="16">
      <t>タ</t>
    </rPh>
    <rPh sb="17" eb="19">
      <t>キチョウ</t>
    </rPh>
    <rPh sb="20" eb="23">
      <t>レキシテキ</t>
    </rPh>
    <rPh sb="23" eb="25">
      <t>カンキョウ</t>
    </rPh>
    <rPh sb="26" eb="28">
      <t>ホゼン</t>
    </rPh>
    <rPh sb="35" eb="37">
      <t>フミン</t>
    </rPh>
    <rPh sb="38" eb="40">
      <t>シゼン</t>
    </rPh>
    <rPh sb="47" eb="48">
      <t>バ</t>
    </rPh>
    <rPh sb="49" eb="51">
      <t>ソウシュツ</t>
    </rPh>
    <rPh sb="51" eb="52">
      <t>オヨ</t>
    </rPh>
    <rPh sb="53" eb="55">
      <t>カンキョウ</t>
    </rPh>
    <rPh sb="55" eb="57">
      <t>ホゼン</t>
    </rPh>
    <rPh sb="58" eb="60">
      <t>イシキ</t>
    </rPh>
    <rPh sb="61" eb="63">
      <t>コウヨウ</t>
    </rPh>
    <rPh sb="64" eb="65">
      <t>ハカ</t>
    </rPh>
    <rPh sb="70" eb="71">
      <t>ユタ</t>
    </rPh>
    <rPh sb="73" eb="75">
      <t>キョウト</t>
    </rPh>
    <rPh sb="76" eb="78">
      <t>ショウライ</t>
    </rPh>
    <rPh sb="79" eb="81">
      <t>フミン</t>
    </rPh>
    <rPh sb="82" eb="83">
      <t>ヒ</t>
    </rPh>
    <rPh sb="84" eb="85">
      <t>ツ</t>
    </rPh>
    <phoneticPr fontId="1"/>
  </si>
  <si>
    <t>大阪府</t>
    <rPh sb="0" eb="3">
      <t>オオサカフ</t>
    </rPh>
    <phoneticPr fontId="1"/>
  </si>
  <si>
    <t>環境の保全に関する知識の普及その他環境保全活動の推進に要する経費に充てるため資金を積み立てること</t>
    <rPh sb="0" eb="2">
      <t>カンキョウ</t>
    </rPh>
    <rPh sb="3" eb="5">
      <t>ホゼン</t>
    </rPh>
    <rPh sb="6" eb="7">
      <t>カン</t>
    </rPh>
    <rPh sb="9" eb="11">
      <t>チシキ</t>
    </rPh>
    <rPh sb="12" eb="14">
      <t>フキュウ</t>
    </rPh>
    <rPh sb="16" eb="17">
      <t>タ</t>
    </rPh>
    <rPh sb="17" eb="19">
      <t>カンキョウ</t>
    </rPh>
    <rPh sb="19" eb="21">
      <t>ホゼン</t>
    </rPh>
    <rPh sb="21" eb="23">
      <t>カツドウ</t>
    </rPh>
    <rPh sb="24" eb="26">
      <t>スイシン</t>
    </rPh>
    <rPh sb="27" eb="28">
      <t>ヨウ</t>
    </rPh>
    <rPh sb="30" eb="32">
      <t>ケイヒ</t>
    </rPh>
    <rPh sb="33" eb="34">
      <t>ア</t>
    </rPh>
    <rPh sb="38" eb="40">
      <t>シキン</t>
    </rPh>
    <rPh sb="41" eb="42">
      <t>ツ</t>
    </rPh>
    <rPh sb="43" eb="44">
      <t>タ</t>
    </rPh>
    <phoneticPr fontId="1"/>
  </si>
  <si>
    <t>環境の保全に関する県民の意識の高揚及び活動の促進に資するため</t>
    <rPh sb="0" eb="2">
      <t>カンキョウ</t>
    </rPh>
    <rPh sb="3" eb="5">
      <t>ホゼン</t>
    </rPh>
    <rPh sb="6" eb="7">
      <t>カン</t>
    </rPh>
    <rPh sb="9" eb="11">
      <t>ケンミン</t>
    </rPh>
    <rPh sb="12" eb="14">
      <t>イシキ</t>
    </rPh>
    <rPh sb="15" eb="17">
      <t>コウヨウ</t>
    </rPh>
    <rPh sb="17" eb="18">
      <t>オヨ</t>
    </rPh>
    <rPh sb="19" eb="21">
      <t>カツドウ</t>
    </rPh>
    <rPh sb="22" eb="24">
      <t>ソクシン</t>
    </rPh>
    <rPh sb="25" eb="26">
      <t>シ</t>
    </rPh>
    <phoneticPr fontId="1"/>
  </si>
  <si>
    <t>奈良県</t>
    <rPh sb="0" eb="3">
      <t>ナラケン</t>
    </rPh>
    <phoneticPr fontId="1"/>
  </si>
  <si>
    <t>奈良県環境保全基金</t>
    <rPh sb="7" eb="9">
      <t>キキン</t>
    </rPh>
    <phoneticPr fontId="1"/>
  </si>
  <si>
    <t>環境の保全に関する事業の推進を図るため</t>
    <rPh sb="0" eb="2">
      <t>カンキョウ</t>
    </rPh>
    <rPh sb="3" eb="5">
      <t>ホゼン</t>
    </rPh>
    <rPh sb="6" eb="7">
      <t>カン</t>
    </rPh>
    <rPh sb="9" eb="11">
      <t>ジギョウ</t>
    </rPh>
    <rPh sb="12" eb="14">
      <t>スイシン</t>
    </rPh>
    <rPh sb="15" eb="16">
      <t>ハカ</t>
    </rPh>
    <phoneticPr fontId="1"/>
  </si>
  <si>
    <t>和歌山県地域環境保全基金</t>
    <rPh sb="10" eb="12">
      <t>キキン</t>
    </rPh>
    <phoneticPr fontId="1"/>
  </si>
  <si>
    <t>地域住民等に対する環境保全に関する知識の普及、地域の環境保全のための実践活動の支援等地域に根ざした環境保全活動を展開し、及び地域の環境保全に関する施設を整備することにより、和歌山県における環境の保全を図る</t>
    <rPh sb="23" eb="25">
      <t>チイキ</t>
    </rPh>
    <rPh sb="26" eb="28">
      <t>カンキョウ</t>
    </rPh>
    <rPh sb="28" eb="30">
      <t>ホゼン</t>
    </rPh>
    <rPh sb="34" eb="36">
      <t>ジッセン</t>
    </rPh>
    <rPh sb="36" eb="38">
      <t>カツドウ</t>
    </rPh>
    <rPh sb="39" eb="41">
      <t>シエン</t>
    </rPh>
    <rPh sb="41" eb="42">
      <t>トウ</t>
    </rPh>
    <rPh sb="42" eb="44">
      <t>チイキ</t>
    </rPh>
    <rPh sb="45" eb="46">
      <t>ネ</t>
    </rPh>
    <rPh sb="49" eb="51">
      <t>カンキョウ</t>
    </rPh>
    <rPh sb="51" eb="53">
      <t>ホゼン</t>
    </rPh>
    <rPh sb="53" eb="55">
      <t>カツドウ</t>
    </rPh>
    <rPh sb="56" eb="58">
      <t>テンカイ</t>
    </rPh>
    <rPh sb="60" eb="61">
      <t>オヨ</t>
    </rPh>
    <rPh sb="62" eb="64">
      <t>チイキ</t>
    </rPh>
    <rPh sb="65" eb="67">
      <t>カンキョウ</t>
    </rPh>
    <rPh sb="67" eb="69">
      <t>ホゼン</t>
    </rPh>
    <rPh sb="70" eb="71">
      <t>カン</t>
    </rPh>
    <rPh sb="73" eb="75">
      <t>シセツ</t>
    </rPh>
    <rPh sb="76" eb="78">
      <t>セイビ</t>
    </rPh>
    <rPh sb="86" eb="90">
      <t>ワカヤマケン</t>
    </rPh>
    <rPh sb="94" eb="96">
      <t>カンキョウ</t>
    </rPh>
    <rPh sb="97" eb="99">
      <t>ホゼン</t>
    </rPh>
    <rPh sb="100" eb="101">
      <t>ハカ</t>
    </rPh>
    <phoneticPr fontId="1"/>
  </si>
  <si>
    <t>鳥取県</t>
    <rPh sb="0" eb="3">
      <t>トットリケン</t>
    </rPh>
    <phoneticPr fontId="1"/>
  </si>
  <si>
    <t>鳥取県地域環境保全基金</t>
    <rPh sb="9" eb="11">
      <t>キキン</t>
    </rPh>
    <phoneticPr fontId="1"/>
  </si>
  <si>
    <t>地域の環境保全に関する知識の普及、地域における環境保全のための実践活動の支援等地域に根ざした環境保全活動を推進し、もって地域の環境保全を図ること</t>
    <rPh sb="0" eb="2">
      <t>チイキ</t>
    </rPh>
    <rPh sb="3" eb="5">
      <t>カンキョウ</t>
    </rPh>
    <rPh sb="5" eb="7">
      <t>ホゼン</t>
    </rPh>
    <rPh sb="8" eb="9">
      <t>カン</t>
    </rPh>
    <rPh sb="11" eb="13">
      <t>チシキ</t>
    </rPh>
    <rPh sb="14" eb="16">
      <t>フキュウ</t>
    </rPh>
    <rPh sb="17" eb="19">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スイシン</t>
    </rPh>
    <rPh sb="60" eb="62">
      <t>チイキ</t>
    </rPh>
    <rPh sb="63" eb="65">
      <t>カンキョウ</t>
    </rPh>
    <rPh sb="65" eb="67">
      <t>ホゼン</t>
    </rPh>
    <rPh sb="68" eb="69">
      <t>ハカ</t>
    </rPh>
    <phoneticPr fontId="1"/>
  </si>
  <si>
    <t>島根県環境基本条例に基づく環境の保全に関する施策を推進するため</t>
    <rPh sb="0" eb="3">
      <t>シマネケン</t>
    </rPh>
    <rPh sb="3" eb="5">
      <t>カンキョウ</t>
    </rPh>
    <rPh sb="5" eb="7">
      <t>キホン</t>
    </rPh>
    <rPh sb="7" eb="9">
      <t>ジョウレイ</t>
    </rPh>
    <rPh sb="10" eb="11">
      <t>モト</t>
    </rPh>
    <rPh sb="13" eb="15">
      <t>カンキョウ</t>
    </rPh>
    <rPh sb="16" eb="18">
      <t>ホゼン</t>
    </rPh>
    <rPh sb="19" eb="20">
      <t>カン</t>
    </rPh>
    <rPh sb="22" eb="24">
      <t>セサク</t>
    </rPh>
    <rPh sb="25" eb="27">
      <t>スイシン</t>
    </rPh>
    <phoneticPr fontId="1"/>
  </si>
  <si>
    <t>岡山県</t>
    <rPh sb="0" eb="3">
      <t>オカヤマケン</t>
    </rPh>
    <phoneticPr fontId="1"/>
  </si>
  <si>
    <t>岡山県環境保全・循環型社会形成推進基金</t>
    <rPh sb="3" eb="5">
      <t>カンキョウ</t>
    </rPh>
    <rPh sb="5" eb="7">
      <t>ホゼン</t>
    </rPh>
    <rPh sb="8" eb="11">
      <t>ジュンカンガタ</t>
    </rPh>
    <rPh sb="11" eb="13">
      <t>シャカイ</t>
    </rPh>
    <rPh sb="13" eb="15">
      <t>ケイセイ</t>
    </rPh>
    <rPh sb="15" eb="17">
      <t>スイシン</t>
    </rPh>
    <rPh sb="17" eb="19">
      <t>キキン</t>
    </rPh>
    <phoneticPr fontId="1"/>
  </si>
  <si>
    <t>潤い及び安らぎのある快適な環境づくりを推進し、並びに産業廃棄物の発生の抑制、減量化、再生利用その他適正な処理の促進を図る</t>
    <rPh sb="0" eb="1">
      <t>ウルオ</t>
    </rPh>
    <rPh sb="2" eb="3">
      <t>オヨ</t>
    </rPh>
    <rPh sb="4" eb="5">
      <t>ヤス</t>
    </rPh>
    <rPh sb="10" eb="12">
      <t>カイテキ</t>
    </rPh>
    <rPh sb="13" eb="15">
      <t>カンキョウ</t>
    </rPh>
    <rPh sb="19" eb="21">
      <t>スイシン</t>
    </rPh>
    <rPh sb="23" eb="24">
      <t>ナラ</t>
    </rPh>
    <rPh sb="26" eb="28">
      <t>サンギョウ</t>
    </rPh>
    <rPh sb="28" eb="31">
      <t>ハイキブツ</t>
    </rPh>
    <rPh sb="32" eb="34">
      <t>ハッセイ</t>
    </rPh>
    <rPh sb="35" eb="37">
      <t>ヨクセイ</t>
    </rPh>
    <rPh sb="38" eb="41">
      <t>ゲンリョウカ</t>
    </rPh>
    <rPh sb="42" eb="44">
      <t>サイセイ</t>
    </rPh>
    <rPh sb="44" eb="46">
      <t>リヨウ</t>
    </rPh>
    <rPh sb="48" eb="49">
      <t>タ</t>
    </rPh>
    <rPh sb="49" eb="51">
      <t>テキセイ</t>
    </rPh>
    <rPh sb="52" eb="54">
      <t>ショリ</t>
    </rPh>
    <rPh sb="55" eb="57">
      <t>ソクシン</t>
    </rPh>
    <rPh sb="58" eb="59">
      <t>ハカ</t>
    </rPh>
    <phoneticPr fontId="1"/>
  </si>
  <si>
    <t>広島県</t>
    <rPh sb="0" eb="3">
      <t>ヒロシマケン</t>
    </rPh>
    <phoneticPr fontId="1"/>
  </si>
  <si>
    <t>地域環境の保全に関し必要な事業に要する経費の財源に充てるため</t>
    <rPh sb="0" eb="2">
      <t>チイキ</t>
    </rPh>
    <rPh sb="2" eb="4">
      <t>カンキョウ</t>
    </rPh>
    <rPh sb="5" eb="7">
      <t>ホゼン</t>
    </rPh>
    <rPh sb="8" eb="9">
      <t>カン</t>
    </rPh>
    <rPh sb="10" eb="12">
      <t>ヒツヨウ</t>
    </rPh>
    <rPh sb="13" eb="15">
      <t>ジギョウ</t>
    </rPh>
    <rPh sb="16" eb="17">
      <t>ヨウ</t>
    </rPh>
    <rPh sb="19" eb="21">
      <t>ケイヒ</t>
    </rPh>
    <rPh sb="22" eb="24">
      <t>ザイゲン</t>
    </rPh>
    <rPh sb="25" eb="26">
      <t>ア</t>
    </rPh>
    <phoneticPr fontId="1"/>
  </si>
  <si>
    <t>徳島県環境創造基金</t>
    <rPh sb="3" eb="5">
      <t>カンキョウ</t>
    </rPh>
    <rPh sb="5" eb="7">
      <t>ソウゾウ</t>
    </rPh>
    <rPh sb="7" eb="9">
      <t>キキン</t>
    </rPh>
    <phoneticPr fontId="1"/>
  </si>
  <si>
    <t>人と自然とが共生する住みやすい徳島の実現に向けての環境の保全及び創造に関する施策の推進に要する経費に充てるため、徳島県環境創造基金を設置する</t>
    <rPh sb="0" eb="1">
      <t>ヒト</t>
    </rPh>
    <rPh sb="2" eb="4">
      <t>シゼン</t>
    </rPh>
    <rPh sb="6" eb="8">
      <t>キョウセイ</t>
    </rPh>
    <rPh sb="10" eb="11">
      <t>ス</t>
    </rPh>
    <rPh sb="15" eb="17">
      <t>トクシマ</t>
    </rPh>
    <rPh sb="18" eb="20">
      <t>ジツゲン</t>
    </rPh>
    <rPh sb="21" eb="22">
      <t>ム</t>
    </rPh>
    <rPh sb="25" eb="27">
      <t>カンキョウ</t>
    </rPh>
    <rPh sb="28" eb="30">
      <t>ホゼン</t>
    </rPh>
    <rPh sb="30" eb="31">
      <t>オヨ</t>
    </rPh>
    <rPh sb="32" eb="34">
      <t>ソウゾウ</t>
    </rPh>
    <rPh sb="35" eb="36">
      <t>カン</t>
    </rPh>
    <rPh sb="38" eb="40">
      <t>セサク</t>
    </rPh>
    <rPh sb="41" eb="43">
      <t>スイシン</t>
    </rPh>
    <rPh sb="44" eb="45">
      <t>ヨウ</t>
    </rPh>
    <rPh sb="47" eb="49">
      <t>ケイヒ</t>
    </rPh>
    <rPh sb="50" eb="51">
      <t>ア</t>
    </rPh>
    <rPh sb="56" eb="59">
      <t>トクシマケン</t>
    </rPh>
    <rPh sb="59" eb="61">
      <t>カンキョウ</t>
    </rPh>
    <rPh sb="61" eb="63">
      <t>ソウゾウ</t>
    </rPh>
    <rPh sb="63" eb="65">
      <t>キキン</t>
    </rPh>
    <rPh sb="66" eb="68">
      <t>セッチ</t>
    </rPh>
    <phoneticPr fontId="1"/>
  </si>
  <si>
    <t>香川県</t>
    <rPh sb="0" eb="3">
      <t>カガワケン</t>
    </rPh>
    <phoneticPr fontId="1"/>
  </si>
  <si>
    <t>香川県環境保全基金</t>
    <rPh sb="7" eb="9">
      <t>キキン</t>
    </rPh>
    <phoneticPr fontId="1"/>
  </si>
  <si>
    <t>地域における環境の保全に関し、その活動の基盤の整備及び知識の普及を図り、並びに自主的活動を促進するため</t>
    <rPh sb="0" eb="2">
      <t>チイキ</t>
    </rPh>
    <rPh sb="6" eb="8">
      <t>カンキョウ</t>
    </rPh>
    <rPh sb="9" eb="11">
      <t>ホゼン</t>
    </rPh>
    <rPh sb="12" eb="13">
      <t>カン</t>
    </rPh>
    <rPh sb="17" eb="19">
      <t>カツドウ</t>
    </rPh>
    <rPh sb="20" eb="22">
      <t>キバン</t>
    </rPh>
    <rPh sb="23" eb="25">
      <t>セイビ</t>
    </rPh>
    <rPh sb="25" eb="26">
      <t>オヨ</t>
    </rPh>
    <rPh sb="27" eb="29">
      <t>チシキ</t>
    </rPh>
    <rPh sb="30" eb="32">
      <t>フキュウ</t>
    </rPh>
    <rPh sb="33" eb="34">
      <t>ハカ</t>
    </rPh>
    <rPh sb="36" eb="37">
      <t>ナラ</t>
    </rPh>
    <rPh sb="39" eb="42">
      <t>ジシュテキ</t>
    </rPh>
    <rPh sb="42" eb="44">
      <t>カツドウ</t>
    </rPh>
    <rPh sb="45" eb="47">
      <t>ソクシン</t>
    </rPh>
    <phoneticPr fontId="1"/>
  </si>
  <si>
    <t>愛媛県</t>
    <rPh sb="0" eb="3">
      <t>エヒメケン</t>
    </rPh>
    <phoneticPr fontId="1"/>
  </si>
  <si>
    <t>愛媛県地域環境保全基金</t>
    <rPh sb="9" eb="11">
      <t>キキン</t>
    </rPh>
    <phoneticPr fontId="1"/>
  </si>
  <si>
    <t>地域環境の保全に関する知識の普及その他地域に根ざした環境保全活動を推進し、もって地域環境の保全を図る</t>
    <rPh sb="0" eb="2">
      <t>チイキ</t>
    </rPh>
    <rPh sb="2" eb="4">
      <t>カンキョウ</t>
    </rPh>
    <rPh sb="5" eb="7">
      <t>ホゼン</t>
    </rPh>
    <rPh sb="8" eb="9">
      <t>カン</t>
    </rPh>
    <rPh sb="11" eb="13">
      <t>チシキ</t>
    </rPh>
    <rPh sb="14" eb="16">
      <t>フキュウ</t>
    </rPh>
    <rPh sb="18" eb="19">
      <t>タ</t>
    </rPh>
    <rPh sb="19" eb="21">
      <t>チイキ</t>
    </rPh>
    <rPh sb="22" eb="23">
      <t>ネ</t>
    </rPh>
    <rPh sb="26" eb="28">
      <t>カンキョウ</t>
    </rPh>
    <rPh sb="28" eb="30">
      <t>ホゼン</t>
    </rPh>
    <rPh sb="30" eb="32">
      <t>カツドウ</t>
    </rPh>
    <rPh sb="33" eb="35">
      <t>スイシン</t>
    </rPh>
    <rPh sb="40" eb="42">
      <t>チイキ</t>
    </rPh>
    <rPh sb="42" eb="44">
      <t>カンキョウ</t>
    </rPh>
    <rPh sb="45" eb="47">
      <t>ホゼン</t>
    </rPh>
    <rPh sb="48" eb="49">
      <t>ハカ</t>
    </rPh>
    <phoneticPr fontId="1"/>
  </si>
  <si>
    <t>高知県</t>
    <rPh sb="0" eb="3">
      <t>コウチケン</t>
    </rPh>
    <phoneticPr fontId="1"/>
  </si>
  <si>
    <t>高知県地域環境保全基金</t>
    <rPh sb="9" eb="11">
      <t>キキン</t>
    </rPh>
    <phoneticPr fontId="1"/>
  </si>
  <si>
    <t>環境保全に関する知識の普及、環境保全のための実践活動の支援等地域に根ざした環境保全活動を展開することにより、高知県における環境の保全を図る</t>
    <rPh sb="0" eb="2">
      <t>カンキョウ</t>
    </rPh>
    <rPh sb="2" eb="4">
      <t>ホゼン</t>
    </rPh>
    <rPh sb="5" eb="6">
      <t>カン</t>
    </rPh>
    <rPh sb="8" eb="10">
      <t>チシキ</t>
    </rPh>
    <rPh sb="11" eb="13">
      <t>フキュウ</t>
    </rPh>
    <rPh sb="14" eb="16">
      <t>カンキョウ</t>
    </rPh>
    <rPh sb="16" eb="18">
      <t>ホゼン</t>
    </rPh>
    <rPh sb="22" eb="24">
      <t>ジッセン</t>
    </rPh>
    <rPh sb="24" eb="26">
      <t>カツドウ</t>
    </rPh>
    <rPh sb="27" eb="29">
      <t>シエン</t>
    </rPh>
    <rPh sb="29" eb="30">
      <t>トウ</t>
    </rPh>
    <rPh sb="30" eb="32">
      <t>チイキ</t>
    </rPh>
    <rPh sb="33" eb="34">
      <t>ネ</t>
    </rPh>
    <rPh sb="37" eb="39">
      <t>カンキョウ</t>
    </rPh>
    <rPh sb="39" eb="41">
      <t>ホゼン</t>
    </rPh>
    <rPh sb="41" eb="43">
      <t>カツドウ</t>
    </rPh>
    <rPh sb="44" eb="46">
      <t>テンカイ</t>
    </rPh>
    <rPh sb="54" eb="57">
      <t>コウチケン</t>
    </rPh>
    <rPh sb="61" eb="63">
      <t>カンキョウ</t>
    </rPh>
    <rPh sb="64" eb="66">
      <t>ホゼン</t>
    </rPh>
    <rPh sb="67" eb="68">
      <t>ハカ</t>
    </rPh>
    <phoneticPr fontId="1"/>
  </si>
  <si>
    <t>福岡県</t>
    <rPh sb="0" eb="3">
      <t>フクオカケン</t>
    </rPh>
    <phoneticPr fontId="1"/>
  </si>
  <si>
    <t>福岡県環境保全基金</t>
    <rPh sb="7" eb="9">
      <t>キキン</t>
    </rPh>
    <phoneticPr fontId="1"/>
  </si>
  <si>
    <t>環境保全事業の推進により、快適な生活環境の形成に資するため</t>
    <rPh sb="0" eb="2">
      <t>カンキョウ</t>
    </rPh>
    <rPh sb="2" eb="4">
      <t>ホゼン</t>
    </rPh>
    <rPh sb="4" eb="6">
      <t>ジギョウ</t>
    </rPh>
    <rPh sb="7" eb="9">
      <t>スイシン</t>
    </rPh>
    <rPh sb="13" eb="15">
      <t>カイテキ</t>
    </rPh>
    <rPh sb="16" eb="18">
      <t>セイカツ</t>
    </rPh>
    <rPh sb="18" eb="20">
      <t>カンキョウ</t>
    </rPh>
    <rPh sb="21" eb="23">
      <t>ケイセイ</t>
    </rPh>
    <rPh sb="24" eb="25">
      <t>シ</t>
    </rPh>
    <phoneticPr fontId="1"/>
  </si>
  <si>
    <t>佐賀県</t>
    <rPh sb="0" eb="3">
      <t>サガケン</t>
    </rPh>
    <phoneticPr fontId="1"/>
  </si>
  <si>
    <t>佐賀県環境保全基金</t>
    <rPh sb="7" eb="9">
      <t>キキン</t>
    </rPh>
    <phoneticPr fontId="1"/>
  </si>
  <si>
    <t>本県における環境保全活動を推進するため</t>
    <rPh sb="0" eb="2">
      <t>ホンケン</t>
    </rPh>
    <rPh sb="6" eb="8">
      <t>カンキョウ</t>
    </rPh>
    <rPh sb="8" eb="10">
      <t>ホゼン</t>
    </rPh>
    <rPh sb="10" eb="12">
      <t>カツドウ</t>
    </rPh>
    <rPh sb="13" eb="15">
      <t>スイシン</t>
    </rPh>
    <phoneticPr fontId="1"/>
  </si>
  <si>
    <t>長崎県</t>
    <rPh sb="0" eb="3">
      <t>ナガサキケン</t>
    </rPh>
    <phoneticPr fontId="1"/>
  </si>
  <si>
    <t>長崎県環境美化基金</t>
    <rPh sb="3" eb="5">
      <t>カンキョウ</t>
    </rPh>
    <rPh sb="5" eb="7">
      <t>ビカ</t>
    </rPh>
    <rPh sb="7" eb="9">
      <t>キキン</t>
    </rPh>
    <phoneticPr fontId="1"/>
  </si>
  <si>
    <t>緑豊かな環境を守るとともに、快適で美しい生活環境を創造するため、地方自治法（昭和22年法律第67号）第241条第1項の規定に基づき、長崎県環境美化基金（以下「基金」という。）を設置する</t>
    <rPh sb="0" eb="1">
      <t>ミドリ</t>
    </rPh>
    <rPh sb="1" eb="2">
      <t>ユタ</t>
    </rPh>
    <rPh sb="4" eb="6">
      <t>カンキョウ</t>
    </rPh>
    <rPh sb="7" eb="8">
      <t>マモ</t>
    </rPh>
    <rPh sb="14" eb="16">
      <t>カイテキ</t>
    </rPh>
    <rPh sb="17" eb="18">
      <t>ウツク</t>
    </rPh>
    <rPh sb="20" eb="22">
      <t>セイカツ</t>
    </rPh>
    <rPh sb="22" eb="24">
      <t>カンキョウ</t>
    </rPh>
    <rPh sb="25" eb="27">
      <t>ソウゾウ</t>
    </rPh>
    <rPh sb="32" eb="34">
      <t>チホウ</t>
    </rPh>
    <rPh sb="34" eb="37">
      <t>ジチホウ</t>
    </rPh>
    <rPh sb="38" eb="40">
      <t>ショウワ</t>
    </rPh>
    <rPh sb="42" eb="43">
      <t>ネン</t>
    </rPh>
    <rPh sb="43" eb="45">
      <t>ホウリツ</t>
    </rPh>
    <rPh sb="45" eb="46">
      <t>ダイ</t>
    </rPh>
    <rPh sb="48" eb="49">
      <t>ゴウ</t>
    </rPh>
    <rPh sb="50" eb="51">
      <t>ダイ</t>
    </rPh>
    <rPh sb="54" eb="55">
      <t>ジョウ</t>
    </rPh>
    <rPh sb="55" eb="56">
      <t>ダイ</t>
    </rPh>
    <rPh sb="57" eb="58">
      <t>コウ</t>
    </rPh>
    <rPh sb="59" eb="61">
      <t>キテイ</t>
    </rPh>
    <rPh sb="62" eb="63">
      <t>モト</t>
    </rPh>
    <rPh sb="76" eb="78">
      <t>イカ</t>
    </rPh>
    <rPh sb="79" eb="81">
      <t>キキン</t>
    </rPh>
    <rPh sb="88" eb="90">
      <t>セッチ</t>
    </rPh>
    <phoneticPr fontId="1"/>
  </si>
  <si>
    <t>熊本県環境保全基金　</t>
  </si>
  <si>
    <t>環境の保全を図る</t>
    <rPh sb="0" eb="2">
      <t>カンキョウ</t>
    </rPh>
    <rPh sb="3" eb="5">
      <t>ホゼン</t>
    </rPh>
    <rPh sb="6" eb="7">
      <t>ハカ</t>
    </rPh>
    <phoneticPr fontId="1"/>
  </si>
  <si>
    <t>大分県</t>
    <rPh sb="0" eb="3">
      <t>オオイタケン</t>
    </rPh>
    <phoneticPr fontId="1"/>
  </si>
  <si>
    <t>大分県地域環境保全基金</t>
    <rPh sb="9" eb="11">
      <t>キキン</t>
    </rPh>
    <phoneticPr fontId="1"/>
  </si>
  <si>
    <t>地域の環境保全を図ることを目的とする</t>
    <rPh sb="0" eb="2">
      <t>チイキ</t>
    </rPh>
    <rPh sb="3" eb="5">
      <t>カンキョウ</t>
    </rPh>
    <rPh sb="5" eb="7">
      <t>ホゼン</t>
    </rPh>
    <rPh sb="8" eb="9">
      <t>ハカ</t>
    </rPh>
    <rPh sb="13" eb="15">
      <t>モクテキ</t>
    </rPh>
    <phoneticPr fontId="1"/>
  </si>
  <si>
    <t>宮崎県</t>
    <rPh sb="0" eb="3">
      <t>ミヤザキケン</t>
    </rPh>
    <phoneticPr fontId="1"/>
  </si>
  <si>
    <t>宮崎県環境保全基金</t>
    <rPh sb="7" eb="9">
      <t>キキン</t>
    </rPh>
    <phoneticPr fontId="1"/>
  </si>
  <si>
    <t>地域住民等に対する地域の環境保全に関する知識の普及、地域の環境保全のための実践活動の支援等地域に根ざした環境保全活動を展開することにより、宮崎県における環境の保全を図るため</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ミヤザキケン</t>
    </rPh>
    <rPh sb="76" eb="78">
      <t>カンキョウ</t>
    </rPh>
    <rPh sb="79" eb="81">
      <t>ホゼン</t>
    </rPh>
    <rPh sb="82" eb="83">
      <t>ハカ</t>
    </rPh>
    <phoneticPr fontId="1"/>
  </si>
  <si>
    <t>鹿児島県</t>
    <rPh sb="0" eb="4">
      <t>カゴシマケン</t>
    </rPh>
    <phoneticPr fontId="1"/>
  </si>
  <si>
    <t>地域に根ざした環境保全活動及び地球温暖化等の喫緊の環境問題を解決するために不可欠な地域における取組を支援するなどして、本県における環境の保全に資するため、鹿児島県環境保全基金を設置する</t>
    <rPh sb="0" eb="2">
      <t>チイキ</t>
    </rPh>
    <rPh sb="3" eb="4">
      <t>ネ</t>
    </rPh>
    <rPh sb="7" eb="9">
      <t>カンキョウ</t>
    </rPh>
    <rPh sb="9" eb="11">
      <t>ホゼン</t>
    </rPh>
    <rPh sb="11" eb="13">
      <t>カツドウ</t>
    </rPh>
    <rPh sb="13" eb="14">
      <t>オヨ</t>
    </rPh>
    <rPh sb="15" eb="17">
      <t>チキュウ</t>
    </rPh>
    <rPh sb="17" eb="20">
      <t>オンダンカ</t>
    </rPh>
    <rPh sb="20" eb="21">
      <t>トウ</t>
    </rPh>
    <rPh sb="22" eb="23">
      <t>キツ</t>
    </rPh>
    <rPh sb="23" eb="24">
      <t>キン</t>
    </rPh>
    <rPh sb="25" eb="27">
      <t>カンキョウ</t>
    </rPh>
    <rPh sb="27" eb="29">
      <t>モンダイ</t>
    </rPh>
    <rPh sb="30" eb="32">
      <t>カイケツ</t>
    </rPh>
    <rPh sb="37" eb="40">
      <t>フカケツ</t>
    </rPh>
    <rPh sb="41" eb="43">
      <t>チイキ</t>
    </rPh>
    <rPh sb="47" eb="49">
      <t>トリクミ</t>
    </rPh>
    <rPh sb="50" eb="52">
      <t>シエン</t>
    </rPh>
    <rPh sb="59" eb="61">
      <t>ホンケン</t>
    </rPh>
    <rPh sb="65" eb="67">
      <t>カンキョウ</t>
    </rPh>
    <rPh sb="68" eb="70">
      <t>ホゼン</t>
    </rPh>
    <rPh sb="71" eb="72">
      <t>シ</t>
    </rPh>
    <rPh sb="77" eb="81">
      <t>カゴシマケン</t>
    </rPh>
    <rPh sb="81" eb="83">
      <t>カンキョウ</t>
    </rPh>
    <rPh sb="83" eb="85">
      <t>ホゼン</t>
    </rPh>
    <rPh sb="85" eb="87">
      <t>キキン</t>
    </rPh>
    <rPh sb="88" eb="90">
      <t>セッチ</t>
    </rPh>
    <phoneticPr fontId="1"/>
  </si>
  <si>
    <t>沖縄県</t>
    <rPh sb="0" eb="3">
      <t>オキナワケン</t>
    </rPh>
    <phoneticPr fontId="1"/>
  </si>
  <si>
    <t>沖縄県環境保全基金</t>
    <rPh sb="3" eb="5">
      <t>カンキョウ</t>
    </rPh>
    <rPh sb="5" eb="7">
      <t>ホゼン</t>
    </rPh>
    <rPh sb="7" eb="9">
      <t>キキン</t>
    </rPh>
    <phoneticPr fontId="1"/>
  </si>
  <si>
    <t>地域住民等に対する地域の環境保全に関する知識の普及、地域の環境保全のための実践活動の支援等、地域に根ざした環境保全活動を展開することにより、本県の環境保全を図る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6" eb="48">
      <t>チイキ</t>
    </rPh>
    <rPh sb="49" eb="50">
      <t>ネ</t>
    </rPh>
    <rPh sb="53" eb="55">
      <t>カンキョウ</t>
    </rPh>
    <rPh sb="55" eb="57">
      <t>ホゼン</t>
    </rPh>
    <rPh sb="57" eb="59">
      <t>カツドウ</t>
    </rPh>
    <rPh sb="60" eb="62">
      <t>テンカイ</t>
    </rPh>
    <rPh sb="70" eb="72">
      <t>ホンケン</t>
    </rPh>
    <rPh sb="73" eb="75">
      <t>カンキョウ</t>
    </rPh>
    <rPh sb="75" eb="77">
      <t>ホゼン</t>
    </rPh>
    <rPh sb="78" eb="79">
      <t>ハカ</t>
    </rPh>
    <phoneticPr fontId="1"/>
  </si>
  <si>
    <t>札幌市</t>
    <rPh sb="0" eb="3">
      <t>サッポロシ</t>
    </rPh>
    <phoneticPr fontId="1"/>
  </si>
  <si>
    <t>環境保全推進基金</t>
    <rPh sb="0" eb="2">
      <t>カンキョウ</t>
    </rPh>
    <rPh sb="2" eb="4">
      <t>ホゼン</t>
    </rPh>
    <rPh sb="4" eb="6">
      <t>スイシン</t>
    </rPh>
    <rPh sb="6" eb="8">
      <t>キキン</t>
    </rPh>
    <phoneticPr fontId="1"/>
  </si>
  <si>
    <t>市民に対する環境保全に関しての知識の普及及び意識の啓発、並びに実践活動への支援等を積極的に展開していくため</t>
    <rPh sb="0" eb="2">
      <t>シミン</t>
    </rPh>
    <rPh sb="3" eb="4">
      <t>タイ</t>
    </rPh>
    <rPh sb="6" eb="8">
      <t>カンキョウ</t>
    </rPh>
    <rPh sb="8" eb="10">
      <t>ホゼン</t>
    </rPh>
    <rPh sb="11" eb="12">
      <t>カン</t>
    </rPh>
    <rPh sb="15" eb="17">
      <t>チシキ</t>
    </rPh>
    <rPh sb="18" eb="20">
      <t>フキュウ</t>
    </rPh>
    <rPh sb="20" eb="21">
      <t>オヨ</t>
    </rPh>
    <rPh sb="22" eb="24">
      <t>イシキ</t>
    </rPh>
    <rPh sb="25" eb="27">
      <t>ケイハツ</t>
    </rPh>
    <rPh sb="28" eb="29">
      <t>ナラ</t>
    </rPh>
    <rPh sb="31" eb="33">
      <t>ジッセン</t>
    </rPh>
    <rPh sb="33" eb="35">
      <t>カツドウ</t>
    </rPh>
    <rPh sb="37" eb="39">
      <t>シエン</t>
    </rPh>
    <rPh sb="39" eb="40">
      <t>トウ</t>
    </rPh>
    <rPh sb="41" eb="44">
      <t>セッキョクテキ</t>
    </rPh>
    <rPh sb="45" eb="47">
      <t>テンカイ</t>
    </rPh>
    <phoneticPr fontId="1"/>
  </si>
  <si>
    <t>仙台市</t>
    <rPh sb="0" eb="3">
      <t>センダイシ</t>
    </rPh>
    <phoneticPr fontId="1"/>
  </si>
  <si>
    <t>仙台市環境保全基金</t>
  </si>
  <si>
    <t>地域住民等に対する地域の環境保全に関する知識の普及、地域の環境保全のための実践活動の支援等地域に根ざした環境保全活動を展開することにより、本市における環境の保全に資するもの</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1">
      <t>ホンシ</t>
    </rPh>
    <rPh sb="75" eb="77">
      <t>カンキョウ</t>
    </rPh>
    <rPh sb="78" eb="80">
      <t>ホゼン</t>
    </rPh>
    <rPh sb="81" eb="82">
      <t>シ</t>
    </rPh>
    <phoneticPr fontId="1"/>
  </si>
  <si>
    <t>横浜市</t>
    <rPh sb="0" eb="3">
      <t>ヨコハマシ</t>
    </rPh>
    <phoneticPr fontId="1"/>
  </si>
  <si>
    <t>横浜環境保全基金</t>
    <rPh sb="6" eb="8">
      <t>キキン</t>
    </rPh>
    <phoneticPr fontId="1"/>
  </si>
  <si>
    <t>地域に根ざした環境保全活動を展開することにより、良好な環境の保全・創造を図る</t>
    <rPh sb="0" eb="2">
      <t>チイキ</t>
    </rPh>
    <rPh sb="3" eb="4">
      <t>ネ</t>
    </rPh>
    <rPh sb="7" eb="9">
      <t>カンキョウ</t>
    </rPh>
    <rPh sb="9" eb="11">
      <t>ホゼン</t>
    </rPh>
    <rPh sb="11" eb="13">
      <t>カツドウ</t>
    </rPh>
    <rPh sb="14" eb="16">
      <t>テンカイ</t>
    </rPh>
    <rPh sb="24" eb="26">
      <t>リョウコウ</t>
    </rPh>
    <rPh sb="27" eb="29">
      <t>カンキョウ</t>
    </rPh>
    <rPh sb="30" eb="32">
      <t>ホゼン</t>
    </rPh>
    <rPh sb="33" eb="35">
      <t>ソウゾウ</t>
    </rPh>
    <rPh sb="36" eb="37">
      <t>ハカ</t>
    </rPh>
    <phoneticPr fontId="1"/>
  </si>
  <si>
    <t>川崎市</t>
    <rPh sb="0" eb="3">
      <t>カワサキシ</t>
    </rPh>
    <phoneticPr fontId="1"/>
  </si>
  <si>
    <t>地域環境保全に関する知識の普及その他地域環境保全活動の推進を図る事業の資金に充てる</t>
    <rPh sb="0" eb="2">
      <t>チイキ</t>
    </rPh>
    <rPh sb="2" eb="4">
      <t>カンキョウ</t>
    </rPh>
    <rPh sb="4" eb="6">
      <t>ホゼン</t>
    </rPh>
    <rPh sb="7" eb="8">
      <t>カン</t>
    </rPh>
    <rPh sb="10" eb="12">
      <t>チシキ</t>
    </rPh>
    <rPh sb="13" eb="15">
      <t>フキュウ</t>
    </rPh>
    <rPh sb="17" eb="18">
      <t>タ</t>
    </rPh>
    <rPh sb="18" eb="20">
      <t>チイキ</t>
    </rPh>
    <rPh sb="20" eb="22">
      <t>カンキョウ</t>
    </rPh>
    <rPh sb="22" eb="24">
      <t>ホゼン</t>
    </rPh>
    <rPh sb="24" eb="26">
      <t>カツドウ</t>
    </rPh>
    <rPh sb="27" eb="29">
      <t>スイシン</t>
    </rPh>
    <rPh sb="30" eb="31">
      <t>ハカ</t>
    </rPh>
    <rPh sb="32" eb="34">
      <t>ジギョウ</t>
    </rPh>
    <rPh sb="35" eb="37">
      <t>シキン</t>
    </rPh>
    <rPh sb="38" eb="39">
      <t>ア</t>
    </rPh>
    <phoneticPr fontId="1"/>
  </si>
  <si>
    <t>名古屋市</t>
    <rPh sb="0" eb="4">
      <t>ナゴヤシ</t>
    </rPh>
    <phoneticPr fontId="1"/>
  </si>
  <si>
    <t>環境保全に関する事業の資金に充てるため</t>
    <rPh sb="0" eb="2">
      <t>カンキョウ</t>
    </rPh>
    <rPh sb="2" eb="4">
      <t>ホゼン</t>
    </rPh>
    <rPh sb="5" eb="6">
      <t>カン</t>
    </rPh>
    <rPh sb="8" eb="10">
      <t>ジギョウ</t>
    </rPh>
    <rPh sb="11" eb="13">
      <t>シキン</t>
    </rPh>
    <rPh sb="14" eb="15">
      <t>ア</t>
    </rPh>
    <phoneticPr fontId="1"/>
  </si>
  <si>
    <t>京都市</t>
    <rPh sb="0" eb="3">
      <t>キョウトシ</t>
    </rPh>
    <phoneticPr fontId="1"/>
  </si>
  <si>
    <t>京都市環境共生市民協働事業基金</t>
    <rPh sb="3" eb="5">
      <t>カンキョウ</t>
    </rPh>
    <rPh sb="5" eb="7">
      <t>キョウセイ</t>
    </rPh>
    <rPh sb="7" eb="9">
      <t>シミン</t>
    </rPh>
    <rPh sb="9" eb="11">
      <t>キョウドウ</t>
    </rPh>
    <rPh sb="11" eb="13">
      <t>ジギョウ</t>
    </rPh>
    <rPh sb="13" eb="15">
      <t>キキン</t>
    </rPh>
    <phoneticPr fontId="1"/>
  </si>
  <si>
    <t>環境への負荷が少なく、かつ、持続的に発展することができる都市を実現するため</t>
    <rPh sb="0" eb="2">
      <t>カンキョウ</t>
    </rPh>
    <rPh sb="4" eb="6">
      <t>フカ</t>
    </rPh>
    <rPh sb="7" eb="8">
      <t>スク</t>
    </rPh>
    <rPh sb="14" eb="17">
      <t>ジゾクテキ</t>
    </rPh>
    <rPh sb="18" eb="20">
      <t>ハッテン</t>
    </rPh>
    <rPh sb="28" eb="30">
      <t>トシ</t>
    </rPh>
    <rPh sb="31" eb="33">
      <t>ジツゲン</t>
    </rPh>
    <phoneticPr fontId="1"/>
  </si>
  <si>
    <t>大阪市</t>
    <rPh sb="0" eb="3">
      <t>オオサカシ</t>
    </rPh>
    <phoneticPr fontId="1"/>
  </si>
  <si>
    <t>大阪市環境創造基金</t>
    <rPh sb="3" eb="5">
      <t>カンキョウ</t>
    </rPh>
    <rPh sb="5" eb="7">
      <t>ソウゾウ</t>
    </rPh>
    <rPh sb="7" eb="9">
      <t>キキン</t>
    </rPh>
    <phoneticPr fontId="1"/>
  </si>
  <si>
    <t>環境保全に関する知識の普及、地球温暖化対策、廃棄物の適正な処理その他環境創造施策の推進を図るため</t>
    <rPh sb="0" eb="2">
      <t>カンキョウ</t>
    </rPh>
    <rPh sb="2" eb="4">
      <t>ホゼン</t>
    </rPh>
    <rPh sb="5" eb="6">
      <t>カン</t>
    </rPh>
    <rPh sb="8" eb="10">
      <t>チシキ</t>
    </rPh>
    <rPh sb="11" eb="13">
      <t>フキュウ</t>
    </rPh>
    <rPh sb="14" eb="16">
      <t>チキュウ</t>
    </rPh>
    <rPh sb="16" eb="19">
      <t>オンダンカ</t>
    </rPh>
    <rPh sb="19" eb="21">
      <t>タイサク</t>
    </rPh>
    <rPh sb="22" eb="25">
      <t>ハイキブツ</t>
    </rPh>
    <rPh sb="26" eb="28">
      <t>テキセイ</t>
    </rPh>
    <rPh sb="29" eb="31">
      <t>ショリ</t>
    </rPh>
    <rPh sb="33" eb="34">
      <t>タ</t>
    </rPh>
    <rPh sb="34" eb="36">
      <t>カンキョウ</t>
    </rPh>
    <rPh sb="36" eb="38">
      <t>ソウゾウ</t>
    </rPh>
    <rPh sb="38" eb="40">
      <t>セサク</t>
    </rPh>
    <rPh sb="41" eb="43">
      <t>スイシン</t>
    </rPh>
    <rPh sb="44" eb="45">
      <t>ハカ</t>
    </rPh>
    <phoneticPr fontId="1"/>
  </si>
  <si>
    <t>神戸市</t>
    <rPh sb="0" eb="3">
      <t>コウベシ</t>
    </rPh>
    <phoneticPr fontId="1"/>
  </si>
  <si>
    <t>神戸市環境事業基金</t>
    <rPh sb="3" eb="5">
      <t>カンキョウ</t>
    </rPh>
    <rPh sb="5" eb="7">
      <t>ジギョウ</t>
    </rPh>
    <rPh sb="7" eb="9">
      <t>キキン</t>
    </rPh>
    <phoneticPr fontId="1"/>
  </si>
  <si>
    <t>神戸の恵まれた環境を守り、及び育て、並びに将来の世代に引き継ぐための環境を確保する</t>
    <rPh sb="0" eb="2">
      <t>コウベ</t>
    </rPh>
    <rPh sb="3" eb="4">
      <t>メグ</t>
    </rPh>
    <rPh sb="7" eb="9">
      <t>カンキョウ</t>
    </rPh>
    <rPh sb="10" eb="11">
      <t>マモ</t>
    </rPh>
    <rPh sb="13" eb="14">
      <t>オヨ</t>
    </rPh>
    <rPh sb="15" eb="16">
      <t>ソダ</t>
    </rPh>
    <rPh sb="18" eb="19">
      <t>ナラ</t>
    </rPh>
    <rPh sb="21" eb="23">
      <t>ショウライ</t>
    </rPh>
    <rPh sb="24" eb="26">
      <t>セダイ</t>
    </rPh>
    <rPh sb="27" eb="28">
      <t>ヒ</t>
    </rPh>
    <rPh sb="29" eb="30">
      <t>ツ</t>
    </rPh>
    <rPh sb="34" eb="36">
      <t>カンキョウ</t>
    </rPh>
    <rPh sb="37" eb="39">
      <t>カクホ</t>
    </rPh>
    <phoneticPr fontId="1"/>
  </si>
  <si>
    <t>広島市</t>
    <rPh sb="0" eb="3">
      <t>ヒロシマシ</t>
    </rPh>
    <phoneticPr fontId="1"/>
  </si>
  <si>
    <t>広島市環境保全事業基金</t>
    <rPh sb="3" eb="5">
      <t>カンキョウ</t>
    </rPh>
    <rPh sb="5" eb="7">
      <t>ホゼン</t>
    </rPh>
    <rPh sb="7" eb="9">
      <t>ジギョウ</t>
    </rPh>
    <rPh sb="9" eb="11">
      <t>キキン</t>
    </rPh>
    <phoneticPr fontId="1"/>
  </si>
  <si>
    <t>市民に対する地域の環境保全に関する知識の普及、地域の環境保全のための実践活動の支援等地域の環境保全活動の振興を図るための事業（以下「事業」という。）を円滑かつ効率的に行うため</t>
    <rPh sb="0" eb="2">
      <t>シミン</t>
    </rPh>
    <rPh sb="3" eb="4">
      <t>タイ</t>
    </rPh>
    <rPh sb="6" eb="8">
      <t>チイキ</t>
    </rPh>
    <rPh sb="9" eb="11">
      <t>カンキョウ</t>
    </rPh>
    <rPh sb="11" eb="13">
      <t>ホゼン</t>
    </rPh>
    <rPh sb="14" eb="15">
      <t>カン</t>
    </rPh>
    <rPh sb="17" eb="19">
      <t>チシキ</t>
    </rPh>
    <rPh sb="20" eb="22">
      <t>フキュウ</t>
    </rPh>
    <rPh sb="23" eb="25">
      <t>チイキ</t>
    </rPh>
    <rPh sb="26" eb="28">
      <t>カンキョウ</t>
    </rPh>
    <rPh sb="28" eb="30">
      <t>ホゼン</t>
    </rPh>
    <rPh sb="34" eb="36">
      <t>ジッセン</t>
    </rPh>
    <rPh sb="36" eb="38">
      <t>カツドウ</t>
    </rPh>
    <rPh sb="39" eb="41">
      <t>シエン</t>
    </rPh>
    <rPh sb="41" eb="42">
      <t>トウ</t>
    </rPh>
    <rPh sb="42" eb="44">
      <t>チイキ</t>
    </rPh>
    <rPh sb="45" eb="47">
      <t>カンキョウ</t>
    </rPh>
    <rPh sb="47" eb="49">
      <t>ホゼン</t>
    </rPh>
    <rPh sb="49" eb="51">
      <t>カツドウ</t>
    </rPh>
    <rPh sb="52" eb="54">
      <t>シンコウ</t>
    </rPh>
    <rPh sb="55" eb="56">
      <t>ハカ</t>
    </rPh>
    <rPh sb="60" eb="62">
      <t>ジギョウ</t>
    </rPh>
    <rPh sb="63" eb="65">
      <t>イカ</t>
    </rPh>
    <rPh sb="66" eb="68">
      <t>ジギョウ</t>
    </rPh>
    <rPh sb="75" eb="77">
      <t>エンカツ</t>
    </rPh>
    <rPh sb="79" eb="82">
      <t>コウリツテキ</t>
    </rPh>
    <rPh sb="83" eb="84">
      <t>オコナ</t>
    </rPh>
    <phoneticPr fontId="1"/>
  </si>
  <si>
    <t>北九州市</t>
    <rPh sb="0" eb="4">
      <t>キタキュウシュウシ</t>
    </rPh>
    <phoneticPr fontId="1"/>
  </si>
  <si>
    <t>北九州市環境保全基金</t>
    <rPh sb="8" eb="10">
      <t>キキン</t>
    </rPh>
    <phoneticPr fontId="1"/>
  </si>
  <si>
    <t>市民の環境保全に関する知識の普及及び実践活動の支援その他地域に根ざした環境保全に関する事業の推進</t>
    <rPh sb="0" eb="2">
      <t>シミン</t>
    </rPh>
    <rPh sb="3" eb="5">
      <t>カンキョウ</t>
    </rPh>
    <rPh sb="5" eb="7">
      <t>ホゼン</t>
    </rPh>
    <rPh sb="8" eb="9">
      <t>カン</t>
    </rPh>
    <rPh sb="11" eb="13">
      <t>チシキ</t>
    </rPh>
    <rPh sb="14" eb="16">
      <t>フキュウ</t>
    </rPh>
    <rPh sb="16" eb="17">
      <t>オヨ</t>
    </rPh>
    <rPh sb="18" eb="20">
      <t>ジッセン</t>
    </rPh>
    <rPh sb="20" eb="22">
      <t>カツドウ</t>
    </rPh>
    <rPh sb="23" eb="25">
      <t>シエン</t>
    </rPh>
    <rPh sb="27" eb="28">
      <t>タ</t>
    </rPh>
    <rPh sb="28" eb="30">
      <t>チイキ</t>
    </rPh>
    <rPh sb="31" eb="32">
      <t>ネ</t>
    </rPh>
    <rPh sb="35" eb="37">
      <t>カンキョウ</t>
    </rPh>
    <rPh sb="37" eb="39">
      <t>ホゼン</t>
    </rPh>
    <rPh sb="40" eb="41">
      <t>カン</t>
    </rPh>
    <rPh sb="43" eb="45">
      <t>ジギョウ</t>
    </rPh>
    <rPh sb="46" eb="48">
      <t>スイシン</t>
    </rPh>
    <phoneticPr fontId="1"/>
  </si>
  <si>
    <t>【個別表】平成30年度基金造成団体別基金執行状況表（004 地域環境保全基金（平成元年地域環境保全対策費補助金））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</si>
  <si>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(補助・補てん、利子助成・補給)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</si>
</sst>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
    <numFmt numFmtId="177" formatCode="* #,##0;* \-#,##0;* &quot;-&quot;_ ;@\ "/>
    <numFmt numFmtId="178" formatCode="\(#,##0\);\(* \-#,##0\);\(* \ &quot;-&quot;\ \);@\ "/>
    <numFmt numFmtId="179" formatCode="_ * #,##0_ ;_ * \-#,##0_ ;_ * &quot;-&quot;??_ ;_ @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4" borderId="14" xfId="0" applyFont="1" applyFill="1" applyBorder="1" applyAlignment="1">
      <alignment horizontal="center" vertical="center" wrapText="1"/>
    </xf>
    <xf numFmtId="0" fontId="3" fillId="5" borderId="0" xfId="0" applyFont="1" applyFill="1">
      <alignment vertical="center"/>
    </xf>
    <xf numFmtId="0" fontId="2" fillId="0" borderId="0" xfId="0" applyFont="1" applyAlignment="1">
      <alignment vertical="center" wrapText="1"/>
    </xf>
    <xf numFmtId="41" fontId="3" fillId="3" borderId="18" xfId="0" applyNumberFormat="1" applyFont="1" applyFill="1" applyBorder="1" applyAlignment="1">
      <alignment horizontal="right" vertical="center"/>
    </xf>
    <xf numFmtId="41" fontId="3" fillId="3" borderId="17" xfId="0" applyNumberFormat="1" applyFont="1" applyFill="1" applyBorder="1" applyAlignment="1">
      <alignment horizontal="right" vertical="center"/>
    </xf>
    <xf numFmtId="41" fontId="3" fillId="3" borderId="7"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3" fillId="0" borderId="7" xfId="0" applyFont="1" applyBorder="1" applyAlignment="1">
      <alignment vertical="center" wrapText="1"/>
    </xf>
    <xf numFmtId="0" fontId="3" fillId="0" borderId="9" xfId="0" applyFont="1" applyBorder="1" applyAlignment="1">
      <alignment vertical="center" wrapText="1"/>
    </xf>
    <xf numFmtId="41" fontId="3" fillId="0" borderId="43"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0" fillId="3" borderId="19" xfId="0" applyNumberFormat="1" applyFill="1" applyBorder="1" applyAlignment="1">
      <alignment horizontal="right" vertical="center"/>
    </xf>
    <xf numFmtId="0" fontId="3" fillId="0" borderId="9" xfId="0" applyFont="1" applyBorder="1" applyAlignment="1">
      <alignment vertical="center"/>
    </xf>
    <xf numFmtId="41" fontId="0" fillId="0" borderId="19"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179" fontId="3" fillId="0" borderId="30" xfId="0" applyNumberFormat="1" applyFont="1" applyFill="1" applyBorder="1" applyAlignment="1">
      <alignment horizontal="right" vertical="center"/>
    </xf>
    <xf numFmtId="179" fontId="0" fillId="0" borderId="14" xfId="0" applyNumberForma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131"/>
  <sheetViews>
    <sheetView tabSelected="1" view="pageBreakPreview" zoomScale="85" zoomScaleNormal="100" zoomScaleSheetLayoutView="85" workbookViewId="0">
      <pane xSplit="2" ySplit="7" topLeftCell="C8" activePane="bottomRight" state="frozen"/>
      <selection activeCell="G11" sqref="G11:S12"/>
      <selection pane="topRight" activeCell="G11" sqref="G11:S12"/>
      <selection pane="bottomLeft" activeCell="G11" sqref="G11:S12"/>
      <selection pane="bottomRight" activeCell="X1" sqref="X1"/>
    </sheetView>
  </sheetViews>
  <sheetFormatPr defaultColWidth="9" defaultRowHeight="13.5" outlineLevelRow="1" x14ac:dyDescent="0.15"/>
  <cols>
    <col min="1" max="1" width="4.125" style="1" customWidth="1"/>
    <col min="2" max="2" width="7.875" style="1" customWidth="1"/>
    <col min="3" max="3" width="17.875" style="1" customWidth="1"/>
    <col min="4" max="4" width="33" style="49" customWidth="1"/>
    <col min="5" max="6" width="9" style="1" customWidth="1"/>
    <col min="7" max="7" width="12.125" style="1" customWidth="1"/>
    <col min="8" max="8" width="9.75" style="1" customWidth="1"/>
    <col min="9" max="16" width="9" style="1" customWidth="1"/>
    <col min="17" max="24" width="8" style="1" customWidth="1"/>
    <col min="25" max="25" width="9" style="30"/>
    <col min="26" max="16384" width="9" style="1"/>
  </cols>
  <sheetData>
    <row r="1" spans="1:26" ht="20.25" customHeight="1" thickBot="1" x14ac:dyDescent="0.2">
      <c r="A1" s="36" t="s">
        <v>205</v>
      </c>
      <c r="B1" s="36"/>
      <c r="L1" s="49"/>
    </row>
    <row r="2" spans="1:26" s="2" customFormat="1" ht="12.75" customHeight="1" x14ac:dyDescent="0.15">
      <c r="A2" s="77" t="s">
        <v>2</v>
      </c>
      <c r="B2" s="77" t="s">
        <v>35</v>
      </c>
      <c r="C2" s="77" t="s">
        <v>12</v>
      </c>
      <c r="D2" s="77" t="s">
        <v>36</v>
      </c>
      <c r="E2" s="82" t="s">
        <v>37</v>
      </c>
      <c r="F2" s="83"/>
      <c r="G2" s="82" t="s">
        <v>38</v>
      </c>
      <c r="H2" s="86"/>
      <c r="I2" s="86"/>
      <c r="J2" s="86"/>
      <c r="K2" s="86"/>
      <c r="L2" s="86"/>
      <c r="M2" s="86"/>
      <c r="N2" s="105" t="s">
        <v>39</v>
      </c>
      <c r="O2" s="82" t="s">
        <v>40</v>
      </c>
      <c r="P2" s="83"/>
      <c r="Q2" s="82" t="s">
        <v>41</v>
      </c>
      <c r="R2" s="108"/>
      <c r="S2" s="108"/>
      <c r="T2" s="108"/>
      <c r="U2" s="108"/>
      <c r="V2" s="82" t="s">
        <v>42</v>
      </c>
      <c r="W2" s="108"/>
      <c r="X2" s="109"/>
      <c r="Y2" s="31"/>
    </row>
    <row r="3" spans="1:26" s="2" customFormat="1" ht="12" customHeight="1" x14ac:dyDescent="0.15">
      <c r="A3" s="78"/>
      <c r="B3" s="80"/>
      <c r="C3" s="78"/>
      <c r="D3" s="80"/>
      <c r="E3" s="84"/>
      <c r="F3" s="85"/>
      <c r="G3" s="87"/>
      <c r="H3" s="88"/>
      <c r="I3" s="88"/>
      <c r="J3" s="88"/>
      <c r="K3" s="88"/>
      <c r="L3" s="88"/>
      <c r="M3" s="88"/>
      <c r="N3" s="106"/>
      <c r="O3" s="84"/>
      <c r="P3" s="85"/>
      <c r="Q3" s="17" t="s">
        <v>8</v>
      </c>
      <c r="R3" s="110" t="s">
        <v>1</v>
      </c>
      <c r="S3" s="110" t="s">
        <v>7</v>
      </c>
      <c r="T3" s="113" t="s">
        <v>0</v>
      </c>
      <c r="U3" s="116" t="s">
        <v>10</v>
      </c>
      <c r="V3" s="119" t="s">
        <v>1</v>
      </c>
      <c r="W3" s="113" t="s">
        <v>7</v>
      </c>
      <c r="X3" s="89" t="s">
        <v>0</v>
      </c>
      <c r="Y3" s="31"/>
    </row>
    <row r="4" spans="1:26" s="2" customFormat="1" ht="13.5" customHeight="1" x14ac:dyDescent="0.15">
      <c r="A4" s="78"/>
      <c r="B4" s="80"/>
      <c r="C4" s="78"/>
      <c r="D4" s="80"/>
      <c r="E4" s="23"/>
      <c r="F4" s="22"/>
      <c r="G4" s="7" t="s">
        <v>4</v>
      </c>
      <c r="H4" s="8"/>
      <c r="I4" s="8"/>
      <c r="J4" s="8"/>
      <c r="K4" s="8"/>
      <c r="L4" s="8"/>
      <c r="M4" s="92" t="s">
        <v>5</v>
      </c>
      <c r="N4" s="106"/>
      <c r="O4" s="23"/>
      <c r="P4" s="22"/>
      <c r="Q4" s="95" t="s">
        <v>206</v>
      </c>
      <c r="R4" s="111"/>
      <c r="S4" s="111"/>
      <c r="T4" s="114"/>
      <c r="U4" s="117"/>
      <c r="V4" s="120"/>
      <c r="W4" s="114"/>
      <c r="X4" s="90"/>
      <c r="Y4" s="31"/>
    </row>
    <row r="5" spans="1:26" s="2" customFormat="1" ht="12" customHeight="1" x14ac:dyDescent="0.15">
      <c r="A5" s="78"/>
      <c r="B5" s="80"/>
      <c r="C5" s="78"/>
      <c r="D5" s="80"/>
      <c r="E5" s="23"/>
      <c r="F5" s="97" t="s">
        <v>3</v>
      </c>
      <c r="G5" s="23"/>
      <c r="H5" s="5" t="s">
        <v>61</v>
      </c>
      <c r="I5" s="37"/>
      <c r="J5" s="37"/>
      <c r="K5" s="37"/>
      <c r="L5" s="38"/>
      <c r="M5" s="93"/>
      <c r="N5" s="106"/>
      <c r="O5" s="23"/>
      <c r="P5" s="97" t="s">
        <v>3</v>
      </c>
      <c r="Q5" s="96"/>
      <c r="R5" s="112"/>
      <c r="S5" s="112"/>
      <c r="T5" s="115"/>
      <c r="U5" s="118"/>
      <c r="V5" s="121"/>
      <c r="W5" s="115"/>
      <c r="X5" s="91"/>
      <c r="Y5" s="31"/>
    </row>
    <row r="6" spans="1:26" s="2" customFormat="1" ht="12" customHeight="1" x14ac:dyDescent="0.15">
      <c r="A6" s="78"/>
      <c r="B6" s="80"/>
      <c r="C6" s="78"/>
      <c r="D6" s="80"/>
      <c r="E6" s="23"/>
      <c r="F6" s="98"/>
      <c r="G6" s="23"/>
      <c r="H6" s="21" t="s">
        <v>46</v>
      </c>
      <c r="I6" s="100" t="s">
        <v>34</v>
      </c>
      <c r="J6" s="101"/>
      <c r="K6" s="102"/>
      <c r="L6" s="103" t="s">
        <v>15</v>
      </c>
      <c r="M6" s="93"/>
      <c r="N6" s="106"/>
      <c r="O6" s="23"/>
      <c r="P6" s="98"/>
      <c r="Q6" s="12" t="s">
        <v>9</v>
      </c>
      <c r="R6" s="13" t="s">
        <v>9</v>
      </c>
      <c r="S6" s="13" t="s">
        <v>9</v>
      </c>
      <c r="T6" s="14" t="s">
        <v>9</v>
      </c>
      <c r="U6" s="15" t="s">
        <v>9</v>
      </c>
      <c r="V6" s="19" t="s">
        <v>9</v>
      </c>
      <c r="W6" s="14" t="s">
        <v>9</v>
      </c>
      <c r="X6" s="15" t="s">
        <v>9</v>
      </c>
      <c r="Y6" s="32" t="s">
        <v>9</v>
      </c>
    </row>
    <row r="7" spans="1:26" s="2" customFormat="1" ht="12.75" customHeight="1" thickBot="1" x14ac:dyDescent="0.2">
      <c r="A7" s="79"/>
      <c r="B7" s="81"/>
      <c r="C7" s="79"/>
      <c r="D7" s="81"/>
      <c r="E7" s="4"/>
      <c r="F7" s="99"/>
      <c r="G7" s="4"/>
      <c r="H7" s="6"/>
      <c r="I7" s="47" t="s">
        <v>13</v>
      </c>
      <c r="J7" s="47" t="s">
        <v>14</v>
      </c>
      <c r="K7" s="47" t="s">
        <v>16</v>
      </c>
      <c r="L7" s="104"/>
      <c r="M7" s="94"/>
      <c r="N7" s="107"/>
      <c r="O7" s="4"/>
      <c r="P7" s="99"/>
      <c r="Q7" s="9" t="s">
        <v>6</v>
      </c>
      <c r="R7" s="10" t="s">
        <v>6</v>
      </c>
      <c r="S7" s="10" t="s">
        <v>6</v>
      </c>
      <c r="T7" s="11" t="s">
        <v>6</v>
      </c>
      <c r="U7" s="16" t="s">
        <v>6</v>
      </c>
      <c r="V7" s="18" t="s">
        <v>6</v>
      </c>
      <c r="W7" s="11" t="s">
        <v>6</v>
      </c>
      <c r="X7" s="20" t="s">
        <v>6</v>
      </c>
      <c r="Y7" s="33" t="s">
        <v>6</v>
      </c>
    </row>
    <row r="8" spans="1:26" s="2" customFormat="1" ht="18" customHeight="1" x14ac:dyDescent="0.15">
      <c r="A8" s="58">
        <v>1</v>
      </c>
      <c r="B8" s="60" t="s">
        <v>47</v>
      </c>
      <c r="C8" s="66" t="s">
        <v>62</v>
      </c>
      <c r="D8" s="62" t="s">
        <v>63</v>
      </c>
      <c r="E8" s="68">
        <v>600</v>
      </c>
      <c r="F8" s="122">
        <v>200</v>
      </c>
      <c r="G8" s="68">
        <v>3</v>
      </c>
      <c r="H8" s="75">
        <f>F8/E8*G8</f>
        <v>1</v>
      </c>
      <c r="I8" s="75">
        <v>0</v>
      </c>
      <c r="J8" s="75">
        <v>0</v>
      </c>
      <c r="K8" s="75">
        <v>0</v>
      </c>
      <c r="L8" s="75">
        <f>H8</f>
        <v>1</v>
      </c>
      <c r="M8" s="75">
        <v>3</v>
      </c>
      <c r="N8" s="64">
        <v>0</v>
      </c>
      <c r="O8" s="54">
        <f>+(+E8+G8)-(M8+N8)</f>
        <v>600</v>
      </c>
      <c r="P8" s="122">
        <v>200</v>
      </c>
      <c r="Q8" s="129">
        <v>0</v>
      </c>
      <c r="R8" s="130">
        <v>0</v>
      </c>
      <c r="S8" s="130">
        <v>0</v>
      </c>
      <c r="T8" s="131">
        <v>0</v>
      </c>
      <c r="U8" s="130">
        <v>3</v>
      </c>
      <c r="V8" s="129">
        <v>0</v>
      </c>
      <c r="W8" s="24">
        <v>0</v>
      </c>
      <c r="X8" s="25">
        <v>0</v>
      </c>
      <c r="Y8" s="34" t="s">
        <v>9</v>
      </c>
      <c r="Z8" s="48"/>
    </row>
    <row r="9" spans="1:26" s="2" customFormat="1" ht="18" customHeight="1" thickBot="1" x14ac:dyDescent="0.2">
      <c r="A9" s="59"/>
      <c r="B9" s="61"/>
      <c r="C9" s="73"/>
      <c r="D9" s="63"/>
      <c r="E9" s="74"/>
      <c r="F9" s="123"/>
      <c r="G9" s="74"/>
      <c r="H9" s="76"/>
      <c r="I9" s="76"/>
      <c r="J9" s="76"/>
      <c r="K9" s="76"/>
      <c r="L9" s="76"/>
      <c r="M9" s="76"/>
      <c r="N9" s="65"/>
      <c r="O9" s="72"/>
      <c r="P9" s="123"/>
      <c r="Q9" s="132">
        <v>0</v>
      </c>
      <c r="R9" s="133">
        <v>0</v>
      </c>
      <c r="S9" s="133">
        <v>0</v>
      </c>
      <c r="T9" s="134">
        <v>0</v>
      </c>
      <c r="U9" s="133">
        <v>3</v>
      </c>
      <c r="V9" s="132">
        <v>0</v>
      </c>
      <c r="W9" s="41">
        <v>0</v>
      </c>
      <c r="X9" s="42">
        <v>0</v>
      </c>
      <c r="Y9" s="35" t="s">
        <v>6</v>
      </c>
    </row>
    <row r="10" spans="1:26" s="2" customFormat="1" ht="29.45" customHeight="1" x14ac:dyDescent="0.15">
      <c r="A10" s="58">
        <v>2</v>
      </c>
      <c r="B10" s="60" t="s">
        <v>64</v>
      </c>
      <c r="C10" s="66" t="s">
        <v>65</v>
      </c>
      <c r="D10" s="62" t="s">
        <v>66</v>
      </c>
      <c r="E10" s="68">
        <v>2008.2909999999999</v>
      </c>
      <c r="F10" s="122">
        <v>200.82900000000001</v>
      </c>
      <c r="G10" s="68">
        <v>0.40100000000000002</v>
      </c>
      <c r="H10" s="124">
        <f>ROUND(F10/E10*G10,3)</f>
        <v>0.04</v>
      </c>
      <c r="I10" s="75">
        <v>0</v>
      </c>
      <c r="J10" s="75">
        <v>0</v>
      </c>
      <c r="K10" s="75">
        <v>0</v>
      </c>
      <c r="L10" s="75">
        <f>H10</f>
        <v>0.04</v>
      </c>
      <c r="M10" s="70">
        <v>0</v>
      </c>
      <c r="N10" s="64">
        <v>0</v>
      </c>
      <c r="O10" s="54">
        <f>+(+E10+G10)-(M10+N10)</f>
        <v>2008.692</v>
      </c>
      <c r="P10" s="122">
        <v>200.869</v>
      </c>
      <c r="Q10" s="129">
        <v>0</v>
      </c>
      <c r="R10" s="130">
        <v>0</v>
      </c>
      <c r="S10" s="130">
        <v>0</v>
      </c>
      <c r="T10" s="131">
        <v>0</v>
      </c>
      <c r="U10" s="130">
        <v>0</v>
      </c>
      <c r="V10" s="129">
        <v>0</v>
      </c>
      <c r="W10" s="24">
        <v>0</v>
      </c>
      <c r="X10" s="25">
        <v>0</v>
      </c>
      <c r="Y10" s="34" t="s">
        <v>9</v>
      </c>
      <c r="Z10" s="48"/>
    </row>
    <row r="11" spans="1:26" s="2" customFormat="1" ht="29.45" customHeight="1" thickBot="1" x14ac:dyDescent="0.2">
      <c r="A11" s="59"/>
      <c r="B11" s="61"/>
      <c r="C11" s="73"/>
      <c r="D11" s="63"/>
      <c r="E11" s="74"/>
      <c r="F11" s="123"/>
      <c r="G11" s="74"/>
      <c r="H11" s="125"/>
      <c r="I11" s="126"/>
      <c r="J11" s="126"/>
      <c r="K11" s="126"/>
      <c r="L11" s="76"/>
      <c r="M11" s="71"/>
      <c r="N11" s="65"/>
      <c r="O11" s="55"/>
      <c r="P11" s="123"/>
      <c r="Q11" s="132">
        <v>0</v>
      </c>
      <c r="R11" s="133">
        <v>0</v>
      </c>
      <c r="S11" s="133">
        <v>0</v>
      </c>
      <c r="T11" s="134">
        <v>0</v>
      </c>
      <c r="U11" s="133">
        <v>0</v>
      </c>
      <c r="V11" s="132">
        <v>0</v>
      </c>
      <c r="W11" s="41">
        <v>0</v>
      </c>
      <c r="X11" s="42">
        <v>0</v>
      </c>
      <c r="Y11" s="35" t="s">
        <v>6</v>
      </c>
    </row>
    <row r="12" spans="1:26" s="2" customFormat="1" ht="18" customHeight="1" x14ac:dyDescent="0.15">
      <c r="A12" s="58">
        <v>3</v>
      </c>
      <c r="B12" s="60" t="s">
        <v>43</v>
      </c>
      <c r="C12" s="66" t="s">
        <v>54</v>
      </c>
      <c r="D12" s="62" t="s">
        <v>67</v>
      </c>
      <c r="E12" s="68">
        <v>421.58100000000002</v>
      </c>
      <c r="F12" s="122">
        <v>200</v>
      </c>
      <c r="G12" s="68">
        <f>ROUND(2.306864+0.82,3)</f>
        <v>3.1269999999999998</v>
      </c>
      <c r="H12" s="75">
        <f>ROUND(F12/E12*2.306864,3)</f>
        <v>1.0940000000000001</v>
      </c>
      <c r="I12" s="75">
        <v>0</v>
      </c>
      <c r="J12" s="75">
        <v>0</v>
      </c>
      <c r="K12" s="75">
        <v>0</v>
      </c>
      <c r="L12" s="75">
        <f>H12</f>
        <v>1.0940000000000001</v>
      </c>
      <c r="M12" s="70">
        <v>4.2270000000000003</v>
      </c>
      <c r="N12" s="64">
        <v>0</v>
      </c>
      <c r="O12" s="54">
        <f>+(+E12+G12)-(M12+N12)</f>
        <v>420.48100000000005</v>
      </c>
      <c r="P12" s="122">
        <v>200.297</v>
      </c>
      <c r="Q12" s="129">
        <v>0</v>
      </c>
      <c r="R12" s="130">
        <v>0</v>
      </c>
      <c r="S12" s="130">
        <v>0</v>
      </c>
      <c r="T12" s="131">
        <v>0</v>
      </c>
      <c r="U12" s="130">
        <v>5</v>
      </c>
      <c r="V12" s="129">
        <v>0</v>
      </c>
      <c r="W12" s="24">
        <v>0</v>
      </c>
      <c r="X12" s="25">
        <v>0</v>
      </c>
      <c r="Y12" s="34" t="s">
        <v>9</v>
      </c>
      <c r="Z12" s="48"/>
    </row>
    <row r="13" spans="1:26" s="2" customFormat="1" ht="18" customHeight="1" thickBot="1" x14ac:dyDescent="0.2">
      <c r="A13" s="59"/>
      <c r="B13" s="61"/>
      <c r="C13" s="73"/>
      <c r="D13" s="63"/>
      <c r="E13" s="74"/>
      <c r="F13" s="123"/>
      <c r="G13" s="74"/>
      <c r="H13" s="76"/>
      <c r="I13" s="126"/>
      <c r="J13" s="126"/>
      <c r="K13" s="126"/>
      <c r="L13" s="76"/>
      <c r="M13" s="71"/>
      <c r="N13" s="65"/>
      <c r="O13" s="72"/>
      <c r="P13" s="123"/>
      <c r="Q13" s="132">
        <v>0</v>
      </c>
      <c r="R13" s="133">
        <v>0</v>
      </c>
      <c r="S13" s="133">
        <v>0</v>
      </c>
      <c r="T13" s="134">
        <v>0</v>
      </c>
      <c r="U13" s="133">
        <v>4.2270000000000003</v>
      </c>
      <c r="V13" s="132">
        <v>0</v>
      </c>
      <c r="W13" s="41">
        <v>0</v>
      </c>
      <c r="X13" s="42">
        <v>0</v>
      </c>
      <c r="Y13" s="35" t="s">
        <v>6</v>
      </c>
    </row>
    <row r="14" spans="1:26" s="2" customFormat="1" ht="18" customHeight="1" x14ac:dyDescent="0.15">
      <c r="A14" s="58">
        <v>4</v>
      </c>
      <c r="B14" s="60" t="s">
        <v>44</v>
      </c>
      <c r="C14" s="66" t="s">
        <v>68</v>
      </c>
      <c r="D14" s="62" t="s">
        <v>69</v>
      </c>
      <c r="E14" s="68">
        <v>1772.2180000000001</v>
      </c>
      <c r="F14" s="122">
        <v>200</v>
      </c>
      <c r="G14" s="68">
        <v>0.35299999999999998</v>
      </c>
      <c r="H14" s="124">
        <f>ROUND(F14/E14*G14,3)</f>
        <v>0.04</v>
      </c>
      <c r="I14" s="75">
        <v>0</v>
      </c>
      <c r="J14" s="75">
        <v>0</v>
      </c>
      <c r="K14" s="75">
        <v>0</v>
      </c>
      <c r="L14" s="75">
        <f t="shared" ref="L14" si="0">H14</f>
        <v>0.04</v>
      </c>
      <c r="M14" s="70">
        <v>483.31</v>
      </c>
      <c r="N14" s="64">
        <v>0</v>
      </c>
      <c r="O14" s="54">
        <f>+(+E14+G14)-(M14+N14)</f>
        <v>1289.2610000000002</v>
      </c>
      <c r="P14" s="122">
        <v>200</v>
      </c>
      <c r="Q14" s="129">
        <v>0</v>
      </c>
      <c r="R14" s="130">
        <v>0</v>
      </c>
      <c r="S14" s="130">
        <v>0</v>
      </c>
      <c r="T14" s="131">
        <v>0</v>
      </c>
      <c r="U14" s="130">
        <v>12</v>
      </c>
      <c r="V14" s="129">
        <v>0</v>
      </c>
      <c r="W14" s="24">
        <v>0</v>
      </c>
      <c r="X14" s="25">
        <v>0</v>
      </c>
      <c r="Y14" s="34" t="s">
        <v>9</v>
      </c>
      <c r="Z14" s="48"/>
    </row>
    <row r="15" spans="1:26" s="2" customFormat="1" ht="18" customHeight="1" thickBot="1" x14ac:dyDescent="0.2">
      <c r="A15" s="59"/>
      <c r="B15" s="61"/>
      <c r="C15" s="73"/>
      <c r="D15" s="63"/>
      <c r="E15" s="74"/>
      <c r="F15" s="123"/>
      <c r="G15" s="74"/>
      <c r="H15" s="125"/>
      <c r="I15" s="126"/>
      <c r="J15" s="126"/>
      <c r="K15" s="126"/>
      <c r="L15" s="76"/>
      <c r="M15" s="71"/>
      <c r="N15" s="65"/>
      <c r="O15" s="72"/>
      <c r="P15" s="123"/>
      <c r="Q15" s="132">
        <v>0</v>
      </c>
      <c r="R15" s="133">
        <v>0</v>
      </c>
      <c r="S15" s="133">
        <v>0</v>
      </c>
      <c r="T15" s="134">
        <v>0</v>
      </c>
      <c r="U15" s="133">
        <v>483</v>
      </c>
      <c r="V15" s="132">
        <v>0</v>
      </c>
      <c r="W15" s="41">
        <v>0</v>
      </c>
      <c r="X15" s="42">
        <v>0</v>
      </c>
      <c r="Y15" s="35" t="s">
        <v>6</v>
      </c>
    </row>
    <row r="16" spans="1:26" s="2" customFormat="1" ht="28.35" customHeight="1" x14ac:dyDescent="0.15">
      <c r="A16" s="58">
        <v>5</v>
      </c>
      <c r="B16" s="60" t="s">
        <v>70</v>
      </c>
      <c r="C16" s="66" t="s">
        <v>71</v>
      </c>
      <c r="D16" s="62" t="s">
        <v>72</v>
      </c>
      <c r="E16" s="68">
        <v>355.84500000000003</v>
      </c>
      <c r="F16" s="122">
        <v>177.923</v>
      </c>
      <c r="G16" s="68">
        <v>2.9000000000000001E-2</v>
      </c>
      <c r="H16" s="124">
        <f>ROUND(F16/E16*G16,3)</f>
        <v>1.4999999999999999E-2</v>
      </c>
      <c r="I16" s="75">
        <v>0</v>
      </c>
      <c r="J16" s="75">
        <v>0</v>
      </c>
      <c r="K16" s="75">
        <v>0</v>
      </c>
      <c r="L16" s="75">
        <f t="shared" ref="L16" si="1">H16</f>
        <v>1.4999999999999999E-2</v>
      </c>
      <c r="M16" s="70">
        <v>15.01</v>
      </c>
      <c r="N16" s="64">
        <v>0</v>
      </c>
      <c r="O16" s="54">
        <f>+(+E16+G16)-(M16+N16)</f>
        <v>340.86400000000003</v>
      </c>
      <c r="P16" s="122">
        <v>170.43199999999999</v>
      </c>
      <c r="Q16" s="129">
        <v>2</v>
      </c>
      <c r="R16" s="130">
        <v>0</v>
      </c>
      <c r="S16" s="130">
        <v>0</v>
      </c>
      <c r="T16" s="131">
        <v>0</v>
      </c>
      <c r="U16" s="130">
        <v>4</v>
      </c>
      <c r="V16" s="129">
        <v>0</v>
      </c>
      <c r="W16" s="24">
        <v>0</v>
      </c>
      <c r="X16" s="25">
        <v>0</v>
      </c>
      <c r="Y16" s="34" t="s">
        <v>9</v>
      </c>
      <c r="Z16" s="48"/>
    </row>
    <row r="17" spans="1:25" s="2" customFormat="1" ht="28.35" customHeight="1" thickBot="1" x14ac:dyDescent="0.2">
      <c r="A17" s="59"/>
      <c r="B17" s="61"/>
      <c r="C17" s="73"/>
      <c r="D17" s="63"/>
      <c r="E17" s="74"/>
      <c r="F17" s="123"/>
      <c r="G17" s="74"/>
      <c r="H17" s="125"/>
      <c r="I17" s="126"/>
      <c r="J17" s="126"/>
      <c r="K17" s="126"/>
      <c r="L17" s="76"/>
      <c r="M17" s="71"/>
      <c r="N17" s="65"/>
      <c r="O17" s="72"/>
      <c r="P17" s="123"/>
      <c r="Q17" s="132">
        <v>1.151</v>
      </c>
      <c r="R17" s="133">
        <v>0</v>
      </c>
      <c r="S17" s="133">
        <v>0</v>
      </c>
      <c r="T17" s="134">
        <v>0</v>
      </c>
      <c r="U17" s="133">
        <v>13.859</v>
      </c>
      <c r="V17" s="132">
        <v>0</v>
      </c>
      <c r="W17" s="41">
        <v>0</v>
      </c>
      <c r="X17" s="42">
        <v>0</v>
      </c>
      <c r="Y17" s="35" t="s">
        <v>6</v>
      </c>
    </row>
    <row r="18" spans="1:25" s="2" customFormat="1" ht="18" customHeight="1" x14ac:dyDescent="0.15">
      <c r="A18" s="58">
        <v>6</v>
      </c>
      <c r="B18" s="60" t="s">
        <v>73</v>
      </c>
      <c r="C18" s="66" t="s">
        <v>74</v>
      </c>
      <c r="D18" s="62" t="s">
        <v>75</v>
      </c>
      <c r="E18" s="68">
        <v>400.2</v>
      </c>
      <c r="F18" s="122">
        <v>200</v>
      </c>
      <c r="G18" s="68">
        <f>ROUND(0.647054+1.527901,3)</f>
        <v>2.1749999999999998</v>
      </c>
      <c r="H18" s="75">
        <f>ROUND(F18/E18*0.647054,3)</f>
        <v>0.32300000000000001</v>
      </c>
      <c r="I18" s="75">
        <v>0</v>
      </c>
      <c r="J18" s="75">
        <v>0</v>
      </c>
      <c r="K18" s="75">
        <v>0</v>
      </c>
      <c r="L18" s="75">
        <f t="shared" ref="L18" si="2">H18</f>
        <v>0.32300000000000001</v>
      </c>
      <c r="M18" s="70">
        <v>2.7759999999999998</v>
      </c>
      <c r="N18" s="64">
        <v>0</v>
      </c>
      <c r="O18" s="54">
        <f>+(+E18+G18)-(M18+N18)</f>
        <v>399.59899999999999</v>
      </c>
      <c r="P18" s="122">
        <v>199.06100000000001</v>
      </c>
      <c r="Q18" s="129">
        <v>0</v>
      </c>
      <c r="R18" s="130">
        <v>0</v>
      </c>
      <c r="S18" s="130">
        <v>0</v>
      </c>
      <c r="T18" s="131">
        <v>0</v>
      </c>
      <c r="U18" s="130">
        <v>7</v>
      </c>
      <c r="V18" s="129">
        <v>0</v>
      </c>
      <c r="W18" s="24">
        <v>0</v>
      </c>
      <c r="X18" s="25">
        <v>0</v>
      </c>
      <c r="Y18" s="34" t="s">
        <v>9</v>
      </c>
    </row>
    <row r="19" spans="1:25" s="2" customFormat="1" ht="18" customHeight="1" thickBot="1" x14ac:dyDescent="0.2">
      <c r="A19" s="59"/>
      <c r="B19" s="61"/>
      <c r="C19" s="73"/>
      <c r="D19" s="63"/>
      <c r="E19" s="74"/>
      <c r="F19" s="123"/>
      <c r="G19" s="74"/>
      <c r="H19" s="76"/>
      <c r="I19" s="126"/>
      <c r="J19" s="126"/>
      <c r="K19" s="126"/>
      <c r="L19" s="76"/>
      <c r="M19" s="71"/>
      <c r="N19" s="65"/>
      <c r="O19" s="72"/>
      <c r="P19" s="123"/>
      <c r="Q19" s="132">
        <v>0</v>
      </c>
      <c r="R19" s="133">
        <v>0</v>
      </c>
      <c r="S19" s="133">
        <v>0</v>
      </c>
      <c r="T19" s="134">
        <v>0</v>
      </c>
      <c r="U19" s="133">
        <v>2.7759999999999998</v>
      </c>
      <c r="V19" s="132">
        <v>0</v>
      </c>
      <c r="W19" s="41">
        <v>0</v>
      </c>
      <c r="X19" s="42">
        <v>0</v>
      </c>
      <c r="Y19" s="35" t="s">
        <v>6</v>
      </c>
    </row>
    <row r="20" spans="1:25" s="2" customFormat="1" ht="22.35" customHeight="1" x14ac:dyDescent="0.15">
      <c r="A20" s="58">
        <v>7</v>
      </c>
      <c r="B20" s="60" t="s">
        <v>45</v>
      </c>
      <c r="C20" s="66" t="s">
        <v>76</v>
      </c>
      <c r="D20" s="62" t="s">
        <v>77</v>
      </c>
      <c r="E20" s="68">
        <v>297.678</v>
      </c>
      <c r="F20" s="122">
        <v>148.839</v>
      </c>
      <c r="G20" s="68">
        <v>1.379</v>
      </c>
      <c r="H20" s="75">
        <f>0.689</f>
        <v>0.68899999999999995</v>
      </c>
      <c r="I20" s="75">
        <v>0</v>
      </c>
      <c r="J20" s="75">
        <v>0</v>
      </c>
      <c r="K20" s="75">
        <v>0</v>
      </c>
      <c r="L20" s="75">
        <f t="shared" ref="L20" si="3">H20</f>
        <v>0.68899999999999995</v>
      </c>
      <c r="M20" s="70">
        <v>9.8190000000000008</v>
      </c>
      <c r="N20" s="64">
        <v>0</v>
      </c>
      <c r="O20" s="54">
        <f>+(+E20+G20)-(M20+N20)</f>
        <v>289.238</v>
      </c>
      <c r="P20" s="122">
        <v>144.619</v>
      </c>
      <c r="Q20" s="129">
        <v>1</v>
      </c>
      <c r="R20" s="130">
        <v>0</v>
      </c>
      <c r="S20" s="130">
        <v>0</v>
      </c>
      <c r="T20" s="131">
        <v>0</v>
      </c>
      <c r="U20" s="130">
        <v>10</v>
      </c>
      <c r="V20" s="129">
        <v>0</v>
      </c>
      <c r="W20" s="24">
        <v>0</v>
      </c>
      <c r="X20" s="25">
        <v>0</v>
      </c>
      <c r="Y20" s="34" t="s">
        <v>9</v>
      </c>
    </row>
    <row r="21" spans="1:25" s="2" customFormat="1" ht="22.35" customHeight="1" thickBot="1" x14ac:dyDescent="0.2">
      <c r="A21" s="59"/>
      <c r="B21" s="61"/>
      <c r="C21" s="73"/>
      <c r="D21" s="63"/>
      <c r="E21" s="74"/>
      <c r="F21" s="123"/>
      <c r="G21" s="74"/>
      <c r="H21" s="76"/>
      <c r="I21" s="126"/>
      <c r="J21" s="126"/>
      <c r="K21" s="126"/>
      <c r="L21" s="76"/>
      <c r="M21" s="71"/>
      <c r="N21" s="65"/>
      <c r="O21" s="72"/>
      <c r="P21" s="123"/>
      <c r="Q21" s="132">
        <v>0.6</v>
      </c>
      <c r="R21" s="133">
        <v>0</v>
      </c>
      <c r="S21" s="133">
        <v>0</v>
      </c>
      <c r="T21" s="134">
        <v>0</v>
      </c>
      <c r="U21" s="133">
        <v>9.2189999999999994</v>
      </c>
      <c r="V21" s="132">
        <v>0</v>
      </c>
      <c r="W21" s="41">
        <v>0</v>
      </c>
      <c r="X21" s="42">
        <v>0</v>
      </c>
      <c r="Y21" s="35" t="s">
        <v>6</v>
      </c>
    </row>
    <row r="22" spans="1:25" s="2" customFormat="1" ht="26.45" customHeight="1" x14ac:dyDescent="0.15">
      <c r="A22" s="58">
        <v>8</v>
      </c>
      <c r="B22" s="60" t="s">
        <v>78</v>
      </c>
      <c r="C22" s="66" t="s">
        <v>79</v>
      </c>
      <c r="D22" s="62" t="s">
        <v>80</v>
      </c>
      <c r="E22" s="68">
        <v>173.54599999999999</v>
      </c>
      <c r="F22" s="122">
        <v>85.972999999999999</v>
      </c>
      <c r="G22" s="68">
        <v>2.5999999999999999E-2</v>
      </c>
      <c r="H22" s="124">
        <f>ROUND(F22/E22*G22,3)</f>
        <v>1.2999999999999999E-2</v>
      </c>
      <c r="I22" s="75">
        <v>0</v>
      </c>
      <c r="J22" s="75">
        <v>0</v>
      </c>
      <c r="K22" s="75">
        <v>0</v>
      </c>
      <c r="L22" s="75">
        <f t="shared" ref="L22" si="4">H22</f>
        <v>1.2999999999999999E-2</v>
      </c>
      <c r="M22" s="70">
        <v>25.597999999999999</v>
      </c>
      <c r="N22" s="64">
        <v>0</v>
      </c>
      <c r="O22" s="54">
        <f>+(+E22+G22)-(M22+N22)</f>
        <v>147.97399999999999</v>
      </c>
      <c r="P22" s="122">
        <v>73.587000000000003</v>
      </c>
      <c r="Q22" s="129">
        <v>0</v>
      </c>
      <c r="R22" s="130">
        <v>0</v>
      </c>
      <c r="S22" s="130">
        <v>0</v>
      </c>
      <c r="T22" s="131">
        <v>0</v>
      </c>
      <c r="U22" s="130">
        <v>10</v>
      </c>
      <c r="V22" s="129">
        <v>0</v>
      </c>
      <c r="W22" s="24">
        <v>0</v>
      </c>
      <c r="X22" s="25">
        <v>0</v>
      </c>
      <c r="Y22" s="34" t="s">
        <v>9</v>
      </c>
    </row>
    <row r="23" spans="1:25" s="2" customFormat="1" ht="26.45" customHeight="1" thickBot="1" x14ac:dyDescent="0.2">
      <c r="A23" s="59"/>
      <c r="B23" s="61"/>
      <c r="C23" s="73"/>
      <c r="D23" s="63"/>
      <c r="E23" s="74"/>
      <c r="F23" s="123"/>
      <c r="G23" s="74"/>
      <c r="H23" s="125"/>
      <c r="I23" s="126"/>
      <c r="J23" s="126"/>
      <c r="K23" s="126"/>
      <c r="L23" s="76"/>
      <c r="M23" s="71"/>
      <c r="N23" s="65"/>
      <c r="O23" s="72"/>
      <c r="P23" s="123"/>
      <c r="Q23" s="132">
        <v>0</v>
      </c>
      <c r="R23" s="133">
        <v>0</v>
      </c>
      <c r="S23" s="133">
        <v>0</v>
      </c>
      <c r="T23" s="134">
        <v>0</v>
      </c>
      <c r="U23" s="133">
        <f>M22</f>
        <v>25.597999999999999</v>
      </c>
      <c r="V23" s="132">
        <v>0</v>
      </c>
      <c r="W23" s="41">
        <v>0</v>
      </c>
      <c r="X23" s="42">
        <v>0</v>
      </c>
      <c r="Y23" s="35" t="s">
        <v>6</v>
      </c>
    </row>
    <row r="24" spans="1:25" s="2" customFormat="1" ht="18" customHeight="1" x14ac:dyDescent="0.15">
      <c r="A24" s="58">
        <v>9</v>
      </c>
      <c r="B24" s="60" t="s">
        <v>48</v>
      </c>
      <c r="C24" s="66" t="s">
        <v>81</v>
      </c>
      <c r="D24" s="62" t="s">
        <v>82</v>
      </c>
      <c r="E24" s="68">
        <v>411.1</v>
      </c>
      <c r="F24" s="122">
        <v>200</v>
      </c>
      <c r="G24" s="68">
        <f>ROUND(0.241488+0.275,3)</f>
        <v>0.51600000000000001</v>
      </c>
      <c r="H24" s="75">
        <f>ROUND(F24/E24*0.241488,3)</f>
        <v>0.11700000000000001</v>
      </c>
      <c r="I24" s="75">
        <v>0</v>
      </c>
      <c r="J24" s="75">
        <v>0</v>
      </c>
      <c r="K24" s="75">
        <v>0</v>
      </c>
      <c r="L24" s="75">
        <f t="shared" ref="L24" si="5">H24</f>
        <v>0.11700000000000001</v>
      </c>
      <c r="M24" s="70">
        <v>0.24099999999999999</v>
      </c>
      <c r="N24" s="64">
        <v>0</v>
      </c>
      <c r="O24" s="54">
        <f>+(+E24+G24)-(M24+N24)</f>
        <v>411.37500000000006</v>
      </c>
      <c r="P24" s="122">
        <v>200</v>
      </c>
      <c r="Q24" s="129">
        <v>0</v>
      </c>
      <c r="R24" s="130">
        <v>0</v>
      </c>
      <c r="S24" s="130">
        <v>0</v>
      </c>
      <c r="T24" s="131">
        <v>0</v>
      </c>
      <c r="U24" s="130">
        <v>1</v>
      </c>
      <c r="V24" s="129">
        <v>0</v>
      </c>
      <c r="W24" s="24">
        <v>0</v>
      </c>
      <c r="X24" s="25">
        <v>0</v>
      </c>
      <c r="Y24" s="34" t="s">
        <v>9</v>
      </c>
    </row>
    <row r="25" spans="1:25" s="2" customFormat="1" ht="18" customHeight="1" thickBot="1" x14ac:dyDescent="0.2">
      <c r="A25" s="59"/>
      <c r="B25" s="61"/>
      <c r="C25" s="73"/>
      <c r="D25" s="63"/>
      <c r="E25" s="74"/>
      <c r="F25" s="123"/>
      <c r="G25" s="74"/>
      <c r="H25" s="76"/>
      <c r="I25" s="126"/>
      <c r="J25" s="126"/>
      <c r="K25" s="126"/>
      <c r="L25" s="76"/>
      <c r="M25" s="71"/>
      <c r="N25" s="65"/>
      <c r="O25" s="72"/>
      <c r="P25" s="123"/>
      <c r="Q25" s="132">
        <v>0</v>
      </c>
      <c r="R25" s="133">
        <v>0</v>
      </c>
      <c r="S25" s="133">
        <v>0</v>
      </c>
      <c r="T25" s="134">
        <v>0</v>
      </c>
      <c r="U25" s="133">
        <v>0.24099999999999999</v>
      </c>
      <c r="V25" s="132">
        <v>0</v>
      </c>
      <c r="W25" s="41">
        <v>0</v>
      </c>
      <c r="X25" s="42">
        <v>0</v>
      </c>
      <c r="Y25" s="35" t="s">
        <v>6</v>
      </c>
    </row>
    <row r="26" spans="1:25" s="2" customFormat="1" ht="18" customHeight="1" x14ac:dyDescent="0.15">
      <c r="A26" s="58">
        <v>10</v>
      </c>
      <c r="B26" s="60" t="s">
        <v>83</v>
      </c>
      <c r="C26" s="66" t="s">
        <v>84</v>
      </c>
      <c r="D26" s="62" t="s">
        <v>85</v>
      </c>
      <c r="E26" s="68">
        <v>400.303</v>
      </c>
      <c r="F26" s="122">
        <v>200.15100000000001</v>
      </c>
      <c r="G26" s="68">
        <v>2.6240000000000001</v>
      </c>
      <c r="H26" s="124">
        <f>ROUND(F26/E26*G26,3)</f>
        <v>1.3120000000000001</v>
      </c>
      <c r="I26" s="75">
        <v>0</v>
      </c>
      <c r="J26" s="75">
        <v>0</v>
      </c>
      <c r="K26" s="75">
        <v>0</v>
      </c>
      <c r="L26" s="75">
        <f t="shared" ref="L26" si="6">H26</f>
        <v>1.3120000000000001</v>
      </c>
      <c r="M26" s="70">
        <v>2.6240000000000001</v>
      </c>
      <c r="N26" s="64">
        <v>0</v>
      </c>
      <c r="O26" s="54">
        <f>+(+E26+G26)-(M26+N26)</f>
        <v>400.303</v>
      </c>
      <c r="P26" s="122">
        <v>200.15100000000001</v>
      </c>
      <c r="Q26" s="129">
        <v>0</v>
      </c>
      <c r="R26" s="130">
        <v>0</v>
      </c>
      <c r="S26" s="130">
        <v>0</v>
      </c>
      <c r="T26" s="131">
        <v>0</v>
      </c>
      <c r="U26" s="130">
        <v>3</v>
      </c>
      <c r="V26" s="129">
        <v>0</v>
      </c>
      <c r="W26" s="24">
        <v>0</v>
      </c>
      <c r="X26" s="25">
        <v>0</v>
      </c>
      <c r="Y26" s="34" t="s">
        <v>9</v>
      </c>
    </row>
    <row r="27" spans="1:25" s="2" customFormat="1" ht="18" customHeight="1" thickBot="1" x14ac:dyDescent="0.2">
      <c r="A27" s="59"/>
      <c r="B27" s="61"/>
      <c r="C27" s="73"/>
      <c r="D27" s="63"/>
      <c r="E27" s="74"/>
      <c r="F27" s="123"/>
      <c r="G27" s="74"/>
      <c r="H27" s="125"/>
      <c r="I27" s="126"/>
      <c r="J27" s="126"/>
      <c r="K27" s="126"/>
      <c r="L27" s="76"/>
      <c r="M27" s="71"/>
      <c r="N27" s="65"/>
      <c r="O27" s="72"/>
      <c r="P27" s="123"/>
      <c r="Q27" s="132">
        <v>0</v>
      </c>
      <c r="R27" s="133">
        <v>0</v>
      </c>
      <c r="S27" s="133">
        <v>0</v>
      </c>
      <c r="T27" s="134">
        <v>0</v>
      </c>
      <c r="U27" s="133">
        <f>M26</f>
        <v>2.6240000000000001</v>
      </c>
      <c r="V27" s="132">
        <v>0</v>
      </c>
      <c r="W27" s="41">
        <v>0</v>
      </c>
      <c r="X27" s="42">
        <v>0</v>
      </c>
      <c r="Y27" s="35" t="s">
        <v>6</v>
      </c>
    </row>
    <row r="28" spans="1:25" s="2" customFormat="1" ht="38.450000000000003" customHeight="1" x14ac:dyDescent="0.15">
      <c r="A28" s="58">
        <v>11</v>
      </c>
      <c r="B28" s="60" t="s">
        <v>86</v>
      </c>
      <c r="C28" s="66" t="s">
        <v>87</v>
      </c>
      <c r="D28" s="62" t="s">
        <v>88</v>
      </c>
      <c r="E28" s="68">
        <v>342.31799999999998</v>
      </c>
      <c r="F28" s="122">
        <v>171.15899999999999</v>
      </c>
      <c r="G28" s="68">
        <v>1.4139999999999999</v>
      </c>
      <c r="H28" s="124">
        <f>ROUND(F28/E28*G28,3)</f>
        <v>0.70699999999999996</v>
      </c>
      <c r="I28" s="75">
        <v>0</v>
      </c>
      <c r="J28" s="75">
        <v>0</v>
      </c>
      <c r="K28" s="75">
        <v>0</v>
      </c>
      <c r="L28" s="75">
        <f t="shared" ref="L28" si="7">H28</f>
        <v>0.70699999999999996</v>
      </c>
      <c r="M28" s="70">
        <v>16.867000000000001</v>
      </c>
      <c r="N28" s="64">
        <v>0</v>
      </c>
      <c r="O28" s="54">
        <f>+(+E28+G28)-(M28+N28)</f>
        <v>326.86499999999995</v>
      </c>
      <c r="P28" s="122">
        <v>163.43299999999999</v>
      </c>
      <c r="Q28" s="129">
        <v>1</v>
      </c>
      <c r="R28" s="130">
        <v>0</v>
      </c>
      <c r="S28" s="130">
        <v>0</v>
      </c>
      <c r="T28" s="131">
        <v>0</v>
      </c>
      <c r="U28" s="130">
        <v>9</v>
      </c>
      <c r="V28" s="129">
        <v>0</v>
      </c>
      <c r="W28" s="24">
        <v>0</v>
      </c>
      <c r="X28" s="25">
        <v>0</v>
      </c>
      <c r="Y28" s="34" t="s">
        <v>9</v>
      </c>
    </row>
    <row r="29" spans="1:25" s="2" customFormat="1" ht="38.450000000000003" customHeight="1" thickBot="1" x14ac:dyDescent="0.2">
      <c r="A29" s="59"/>
      <c r="B29" s="61"/>
      <c r="C29" s="73"/>
      <c r="D29" s="63"/>
      <c r="E29" s="74"/>
      <c r="F29" s="123"/>
      <c r="G29" s="74"/>
      <c r="H29" s="125"/>
      <c r="I29" s="126"/>
      <c r="J29" s="126"/>
      <c r="K29" s="126"/>
      <c r="L29" s="76"/>
      <c r="M29" s="71"/>
      <c r="N29" s="65"/>
      <c r="O29" s="72"/>
      <c r="P29" s="123"/>
      <c r="Q29" s="132">
        <v>5.9539999999999997</v>
      </c>
      <c r="R29" s="133">
        <v>0</v>
      </c>
      <c r="S29" s="133">
        <v>0</v>
      </c>
      <c r="T29" s="134">
        <v>0</v>
      </c>
      <c r="U29" s="133">
        <v>10.913</v>
      </c>
      <c r="V29" s="132">
        <v>0</v>
      </c>
      <c r="W29" s="41">
        <v>0</v>
      </c>
      <c r="X29" s="42">
        <v>0</v>
      </c>
      <c r="Y29" s="35" t="s">
        <v>6</v>
      </c>
    </row>
    <row r="30" spans="1:25" s="2" customFormat="1" ht="18" customHeight="1" x14ac:dyDescent="0.15">
      <c r="A30" s="58">
        <v>12</v>
      </c>
      <c r="B30" s="60" t="s">
        <v>89</v>
      </c>
      <c r="C30" s="66" t="s">
        <v>90</v>
      </c>
      <c r="D30" s="62" t="s">
        <v>91</v>
      </c>
      <c r="E30" s="68">
        <v>1036.94</v>
      </c>
      <c r="F30" s="122">
        <v>200</v>
      </c>
      <c r="G30" s="68">
        <v>0.16500000000000001</v>
      </c>
      <c r="H30" s="124">
        <f>ROUND(F30/E30*G30,3)</f>
        <v>3.2000000000000001E-2</v>
      </c>
      <c r="I30" s="75">
        <v>0</v>
      </c>
      <c r="J30" s="75">
        <v>0</v>
      </c>
      <c r="K30" s="75">
        <v>0</v>
      </c>
      <c r="L30" s="75">
        <f t="shared" ref="L30" si="8">H30</f>
        <v>3.2000000000000001E-2</v>
      </c>
      <c r="M30" s="70">
        <v>0.16500000000000001</v>
      </c>
      <c r="N30" s="64">
        <v>0</v>
      </c>
      <c r="O30" s="54">
        <f>+(+E30+G30)-(M30+N30)</f>
        <v>1036.94</v>
      </c>
      <c r="P30" s="122">
        <v>200</v>
      </c>
      <c r="Q30" s="129">
        <v>0</v>
      </c>
      <c r="R30" s="130">
        <v>0</v>
      </c>
      <c r="S30" s="130">
        <v>0</v>
      </c>
      <c r="T30" s="131">
        <v>0</v>
      </c>
      <c r="U30" s="130">
        <v>1</v>
      </c>
      <c r="V30" s="129">
        <v>0</v>
      </c>
      <c r="W30" s="24">
        <v>0</v>
      </c>
      <c r="X30" s="25">
        <v>0</v>
      </c>
      <c r="Y30" s="34" t="s">
        <v>9</v>
      </c>
    </row>
    <row r="31" spans="1:25" s="2" customFormat="1" ht="18" customHeight="1" thickBot="1" x14ac:dyDescent="0.2">
      <c r="A31" s="59"/>
      <c r="B31" s="61"/>
      <c r="C31" s="73"/>
      <c r="D31" s="63"/>
      <c r="E31" s="74"/>
      <c r="F31" s="123"/>
      <c r="G31" s="74"/>
      <c r="H31" s="125"/>
      <c r="I31" s="126"/>
      <c r="J31" s="126"/>
      <c r="K31" s="126"/>
      <c r="L31" s="76"/>
      <c r="M31" s="71"/>
      <c r="N31" s="65"/>
      <c r="O31" s="72"/>
      <c r="P31" s="123"/>
      <c r="Q31" s="132">
        <v>0</v>
      </c>
      <c r="R31" s="133">
        <v>0</v>
      </c>
      <c r="S31" s="133">
        <v>0</v>
      </c>
      <c r="T31" s="134">
        <v>0</v>
      </c>
      <c r="U31" s="133">
        <f>M30</f>
        <v>0.16500000000000001</v>
      </c>
      <c r="V31" s="132">
        <v>0</v>
      </c>
      <c r="W31" s="41">
        <v>0</v>
      </c>
      <c r="X31" s="42">
        <v>0</v>
      </c>
      <c r="Y31" s="35" t="s">
        <v>6</v>
      </c>
    </row>
    <row r="32" spans="1:25" s="2" customFormat="1" ht="18" customHeight="1" x14ac:dyDescent="0.15">
      <c r="A32" s="58">
        <v>13</v>
      </c>
      <c r="B32" s="60" t="s">
        <v>49</v>
      </c>
      <c r="C32" s="66" t="s">
        <v>92</v>
      </c>
      <c r="D32" s="62" t="s">
        <v>93</v>
      </c>
      <c r="E32" s="68">
        <v>600</v>
      </c>
      <c r="F32" s="122">
        <v>200</v>
      </c>
      <c r="G32" s="68">
        <v>1.9E-2</v>
      </c>
      <c r="H32" s="75">
        <f>ROUND(F32/E32*G32,3)</f>
        <v>6.0000000000000001E-3</v>
      </c>
      <c r="I32" s="75">
        <v>0</v>
      </c>
      <c r="J32" s="75">
        <v>0</v>
      </c>
      <c r="K32" s="75">
        <v>0</v>
      </c>
      <c r="L32" s="75">
        <f t="shared" ref="L32" si="9">H32</f>
        <v>6.0000000000000001E-3</v>
      </c>
      <c r="M32" s="70">
        <v>1.9E-2</v>
      </c>
      <c r="N32" s="64">
        <v>0</v>
      </c>
      <c r="O32" s="54">
        <f>+(+E32+G32)-(M32+N32)</f>
        <v>600</v>
      </c>
      <c r="P32" s="122">
        <v>200</v>
      </c>
      <c r="Q32" s="129">
        <v>0</v>
      </c>
      <c r="R32" s="130">
        <v>0</v>
      </c>
      <c r="S32" s="130">
        <v>0</v>
      </c>
      <c r="T32" s="131">
        <v>0</v>
      </c>
      <c r="U32" s="130">
        <v>1</v>
      </c>
      <c r="V32" s="129">
        <v>0</v>
      </c>
      <c r="W32" s="24">
        <v>0</v>
      </c>
      <c r="X32" s="25">
        <v>0</v>
      </c>
      <c r="Y32" s="34" t="s">
        <v>9</v>
      </c>
    </row>
    <row r="33" spans="1:25" s="2" customFormat="1" ht="18" customHeight="1" thickBot="1" x14ac:dyDescent="0.2">
      <c r="A33" s="59"/>
      <c r="B33" s="61"/>
      <c r="C33" s="73"/>
      <c r="D33" s="63"/>
      <c r="E33" s="74"/>
      <c r="F33" s="123"/>
      <c r="G33" s="74"/>
      <c r="H33" s="76"/>
      <c r="I33" s="126"/>
      <c r="J33" s="126"/>
      <c r="K33" s="126"/>
      <c r="L33" s="76"/>
      <c r="M33" s="71"/>
      <c r="N33" s="65"/>
      <c r="O33" s="72"/>
      <c r="P33" s="123"/>
      <c r="Q33" s="132">
        <v>0</v>
      </c>
      <c r="R33" s="133">
        <v>0</v>
      </c>
      <c r="S33" s="133">
        <v>0</v>
      </c>
      <c r="T33" s="134">
        <v>0</v>
      </c>
      <c r="U33" s="133">
        <v>1.9E-2</v>
      </c>
      <c r="V33" s="132">
        <v>0</v>
      </c>
      <c r="W33" s="41">
        <v>0</v>
      </c>
      <c r="X33" s="42">
        <v>0</v>
      </c>
      <c r="Y33" s="35" t="s">
        <v>6</v>
      </c>
    </row>
    <row r="34" spans="1:25" s="2" customFormat="1" ht="20.100000000000001" customHeight="1" x14ac:dyDescent="0.15">
      <c r="A34" s="58">
        <v>14</v>
      </c>
      <c r="B34" s="58" t="s">
        <v>94</v>
      </c>
      <c r="C34" s="66" t="s">
        <v>95</v>
      </c>
      <c r="D34" s="62" t="s">
        <v>96</v>
      </c>
      <c r="E34" s="68">
        <v>406.846</v>
      </c>
      <c r="F34" s="122">
        <v>203.244</v>
      </c>
      <c r="G34" s="68">
        <v>5.7000000000000002E-2</v>
      </c>
      <c r="H34" s="124">
        <f>ROUND(F34/E34*G34,3)</f>
        <v>2.8000000000000001E-2</v>
      </c>
      <c r="I34" s="75">
        <v>0</v>
      </c>
      <c r="J34" s="75">
        <v>0</v>
      </c>
      <c r="K34" s="75">
        <v>0</v>
      </c>
      <c r="L34" s="75">
        <f t="shared" ref="L34" si="10">H34</f>
        <v>2.8000000000000001E-2</v>
      </c>
      <c r="M34" s="70">
        <v>5.7000000000000002E-2</v>
      </c>
      <c r="N34" s="64">
        <v>0</v>
      </c>
      <c r="O34" s="54">
        <f>+(+E34+G34)-(M34+N34)</f>
        <v>406.846</v>
      </c>
      <c r="P34" s="122">
        <v>203.244</v>
      </c>
      <c r="Q34" s="129">
        <v>0</v>
      </c>
      <c r="R34" s="130">
        <v>0</v>
      </c>
      <c r="S34" s="130">
        <v>0</v>
      </c>
      <c r="T34" s="131">
        <v>0</v>
      </c>
      <c r="U34" s="130">
        <v>1</v>
      </c>
      <c r="V34" s="129">
        <v>0</v>
      </c>
      <c r="W34" s="24">
        <v>0</v>
      </c>
      <c r="X34" s="25">
        <v>0</v>
      </c>
      <c r="Y34" s="34" t="s">
        <v>9</v>
      </c>
    </row>
    <row r="35" spans="1:25" s="2" customFormat="1" ht="20.100000000000001" customHeight="1" thickBot="1" x14ac:dyDescent="0.2">
      <c r="A35" s="59"/>
      <c r="B35" s="59"/>
      <c r="C35" s="67"/>
      <c r="D35" s="63"/>
      <c r="E35" s="69"/>
      <c r="F35" s="127"/>
      <c r="G35" s="69"/>
      <c r="H35" s="128"/>
      <c r="I35" s="126"/>
      <c r="J35" s="126"/>
      <c r="K35" s="126"/>
      <c r="L35" s="76"/>
      <c r="M35" s="71"/>
      <c r="N35" s="65"/>
      <c r="O35" s="55"/>
      <c r="P35" s="127"/>
      <c r="Q35" s="132">
        <v>0</v>
      </c>
      <c r="R35" s="133">
        <v>0</v>
      </c>
      <c r="S35" s="133">
        <v>0</v>
      </c>
      <c r="T35" s="134">
        <v>0</v>
      </c>
      <c r="U35" s="133">
        <v>5.7000000000000002E-2</v>
      </c>
      <c r="V35" s="132">
        <v>0</v>
      </c>
      <c r="W35" s="41">
        <v>0</v>
      </c>
      <c r="X35" s="42">
        <v>0</v>
      </c>
      <c r="Y35" s="35" t="s">
        <v>6</v>
      </c>
    </row>
    <row r="36" spans="1:25" s="2" customFormat="1" ht="20.100000000000001" customHeight="1" x14ac:dyDescent="0.15">
      <c r="A36" s="58">
        <v>15</v>
      </c>
      <c r="B36" s="58" t="s">
        <v>50</v>
      </c>
      <c r="C36" s="66" t="s">
        <v>97</v>
      </c>
      <c r="D36" s="62" t="s">
        <v>98</v>
      </c>
      <c r="E36" s="68">
        <v>400</v>
      </c>
      <c r="F36" s="122">
        <v>200</v>
      </c>
      <c r="G36" s="68">
        <v>3.1059999999999999</v>
      </c>
      <c r="H36" s="124">
        <f>ROUND(F36/E36*G36,3)</f>
        <v>1.5529999999999999</v>
      </c>
      <c r="I36" s="75">
        <v>0</v>
      </c>
      <c r="J36" s="75">
        <v>0</v>
      </c>
      <c r="K36" s="75">
        <v>0</v>
      </c>
      <c r="L36" s="75">
        <f t="shared" ref="L36" si="11">H36</f>
        <v>1.5529999999999999</v>
      </c>
      <c r="M36" s="70">
        <v>3.1059999999999999</v>
      </c>
      <c r="N36" s="64">
        <v>0</v>
      </c>
      <c r="O36" s="54">
        <f t="shared" ref="O36" si="12">+(+E36+G36)-(M36+N36)</f>
        <v>400</v>
      </c>
      <c r="P36" s="122">
        <v>200</v>
      </c>
      <c r="Q36" s="129">
        <v>0</v>
      </c>
      <c r="R36" s="130">
        <v>0</v>
      </c>
      <c r="S36" s="130">
        <v>0</v>
      </c>
      <c r="T36" s="131">
        <v>0</v>
      </c>
      <c r="U36" s="130">
        <v>1</v>
      </c>
      <c r="V36" s="129">
        <v>0</v>
      </c>
      <c r="W36" s="24">
        <v>0</v>
      </c>
      <c r="X36" s="25">
        <v>0</v>
      </c>
      <c r="Y36" s="34" t="s">
        <v>9</v>
      </c>
    </row>
    <row r="37" spans="1:25" s="2" customFormat="1" ht="20.100000000000001" customHeight="1" thickBot="1" x14ac:dyDescent="0.2">
      <c r="A37" s="59"/>
      <c r="B37" s="59"/>
      <c r="C37" s="67"/>
      <c r="D37" s="63"/>
      <c r="E37" s="69"/>
      <c r="F37" s="127"/>
      <c r="G37" s="69"/>
      <c r="H37" s="128"/>
      <c r="I37" s="126"/>
      <c r="J37" s="126"/>
      <c r="K37" s="126"/>
      <c r="L37" s="76"/>
      <c r="M37" s="71"/>
      <c r="N37" s="65"/>
      <c r="O37" s="55"/>
      <c r="P37" s="127"/>
      <c r="Q37" s="132">
        <v>0</v>
      </c>
      <c r="R37" s="133">
        <v>0</v>
      </c>
      <c r="S37" s="133">
        <v>0</v>
      </c>
      <c r="T37" s="134">
        <v>0</v>
      </c>
      <c r="U37" s="133">
        <v>3.1059999999999999</v>
      </c>
      <c r="V37" s="132">
        <v>0</v>
      </c>
      <c r="W37" s="41">
        <v>0</v>
      </c>
      <c r="X37" s="42">
        <v>0</v>
      </c>
      <c r="Y37" s="35" t="s">
        <v>6</v>
      </c>
    </row>
    <row r="38" spans="1:25" s="2" customFormat="1" ht="20.100000000000001" customHeight="1" x14ac:dyDescent="0.15">
      <c r="A38" s="58">
        <v>16</v>
      </c>
      <c r="B38" s="58" t="s">
        <v>99</v>
      </c>
      <c r="C38" s="66" t="s">
        <v>100</v>
      </c>
      <c r="D38" s="62" t="s">
        <v>101</v>
      </c>
      <c r="E38" s="68">
        <v>381.32</v>
      </c>
      <c r="F38" s="122">
        <v>190.66</v>
      </c>
      <c r="G38" s="68">
        <v>0.185</v>
      </c>
      <c r="H38" s="75">
        <f>ROUND(F38/E38*G38,3)</f>
        <v>9.2999999999999999E-2</v>
      </c>
      <c r="I38" s="75">
        <v>0</v>
      </c>
      <c r="J38" s="75">
        <v>0</v>
      </c>
      <c r="K38" s="75">
        <v>0</v>
      </c>
      <c r="L38" s="75">
        <f t="shared" ref="L38" si="13">H38</f>
        <v>9.2999999999999999E-2</v>
      </c>
      <c r="M38" s="70">
        <v>5.1849999999999996</v>
      </c>
      <c r="N38" s="64">
        <v>0</v>
      </c>
      <c r="O38" s="54">
        <f t="shared" ref="O38" si="14">+(+E38+G38)-(M38+N38)</f>
        <v>376.32</v>
      </c>
      <c r="P38" s="122">
        <v>188.06</v>
      </c>
      <c r="Q38" s="129">
        <v>0</v>
      </c>
      <c r="R38" s="130">
        <v>0</v>
      </c>
      <c r="S38" s="130">
        <v>0</v>
      </c>
      <c r="T38" s="131">
        <v>0</v>
      </c>
      <c r="U38" s="130">
        <v>2</v>
      </c>
      <c r="V38" s="129">
        <v>0</v>
      </c>
      <c r="W38" s="24">
        <v>0</v>
      </c>
      <c r="X38" s="25">
        <v>0</v>
      </c>
      <c r="Y38" s="34" t="s">
        <v>9</v>
      </c>
    </row>
    <row r="39" spans="1:25" s="2" customFormat="1" ht="20.100000000000001" customHeight="1" thickBot="1" x14ac:dyDescent="0.2">
      <c r="A39" s="59"/>
      <c r="B39" s="59"/>
      <c r="C39" s="67"/>
      <c r="D39" s="63"/>
      <c r="E39" s="69"/>
      <c r="F39" s="127"/>
      <c r="G39" s="69"/>
      <c r="H39" s="126"/>
      <c r="I39" s="126"/>
      <c r="J39" s="126"/>
      <c r="K39" s="126"/>
      <c r="L39" s="76"/>
      <c r="M39" s="71"/>
      <c r="N39" s="65"/>
      <c r="O39" s="55"/>
      <c r="P39" s="127"/>
      <c r="Q39" s="132">
        <v>0</v>
      </c>
      <c r="R39" s="133">
        <v>0</v>
      </c>
      <c r="S39" s="133">
        <v>0</v>
      </c>
      <c r="T39" s="134">
        <v>0</v>
      </c>
      <c r="U39" s="133">
        <f>M38</f>
        <v>5.1849999999999996</v>
      </c>
      <c r="V39" s="132">
        <v>0</v>
      </c>
      <c r="W39" s="41">
        <v>0</v>
      </c>
      <c r="X39" s="42">
        <v>0</v>
      </c>
      <c r="Y39" s="35" t="s">
        <v>6</v>
      </c>
    </row>
    <row r="40" spans="1:25" s="2" customFormat="1" ht="20.100000000000001" customHeight="1" x14ac:dyDescent="0.15">
      <c r="A40" s="58">
        <v>17</v>
      </c>
      <c r="B40" s="58" t="s">
        <v>102</v>
      </c>
      <c r="C40" s="66" t="s">
        <v>103</v>
      </c>
      <c r="D40" s="62" t="s">
        <v>104</v>
      </c>
      <c r="E40" s="68">
        <v>434.017</v>
      </c>
      <c r="F40" s="122">
        <v>200</v>
      </c>
      <c r="G40" s="68">
        <v>2.9000000000000001E-2</v>
      </c>
      <c r="H40" s="75">
        <f>ROUND(F40/E40*G40,3)</f>
        <v>1.2999999999999999E-2</v>
      </c>
      <c r="I40" s="75">
        <v>0</v>
      </c>
      <c r="J40" s="75">
        <v>0</v>
      </c>
      <c r="K40" s="75">
        <v>0</v>
      </c>
      <c r="L40" s="75">
        <f t="shared" ref="L40" si="15">H40</f>
        <v>1.2999999999999999E-2</v>
      </c>
      <c r="M40" s="70">
        <v>1.3660000000000001</v>
      </c>
      <c r="N40" s="64">
        <v>0</v>
      </c>
      <c r="O40" s="54">
        <f t="shared" ref="O40" si="16">+(+E40+G40)-(M40+N40)</f>
        <v>432.68</v>
      </c>
      <c r="P40" s="122">
        <v>202.92099999999999</v>
      </c>
      <c r="Q40" s="129">
        <v>0</v>
      </c>
      <c r="R40" s="130">
        <v>0</v>
      </c>
      <c r="S40" s="130">
        <v>0</v>
      </c>
      <c r="T40" s="131">
        <v>0</v>
      </c>
      <c r="U40" s="130">
        <v>2</v>
      </c>
      <c r="V40" s="129">
        <v>0</v>
      </c>
      <c r="W40" s="24">
        <v>0</v>
      </c>
      <c r="X40" s="25">
        <v>0</v>
      </c>
      <c r="Y40" s="34" t="s">
        <v>9</v>
      </c>
    </row>
    <row r="41" spans="1:25" s="2" customFormat="1" ht="20.100000000000001" customHeight="1" thickBot="1" x14ac:dyDescent="0.2">
      <c r="A41" s="59"/>
      <c r="B41" s="59"/>
      <c r="C41" s="67"/>
      <c r="D41" s="63"/>
      <c r="E41" s="69"/>
      <c r="F41" s="127"/>
      <c r="G41" s="69"/>
      <c r="H41" s="126"/>
      <c r="I41" s="126"/>
      <c r="J41" s="126"/>
      <c r="K41" s="126"/>
      <c r="L41" s="76"/>
      <c r="M41" s="71"/>
      <c r="N41" s="65"/>
      <c r="O41" s="55"/>
      <c r="P41" s="127"/>
      <c r="Q41" s="132">
        <v>0</v>
      </c>
      <c r="R41" s="133">
        <v>0</v>
      </c>
      <c r="S41" s="133">
        <v>0</v>
      </c>
      <c r="T41" s="134">
        <v>0</v>
      </c>
      <c r="U41" s="133">
        <f>M40</f>
        <v>1.3660000000000001</v>
      </c>
      <c r="V41" s="132">
        <v>0</v>
      </c>
      <c r="W41" s="41">
        <v>0</v>
      </c>
      <c r="X41" s="42">
        <v>0</v>
      </c>
      <c r="Y41" s="35" t="s">
        <v>6</v>
      </c>
    </row>
    <row r="42" spans="1:25" s="2" customFormat="1" ht="26.45" customHeight="1" x14ac:dyDescent="0.15">
      <c r="A42" s="58">
        <v>18</v>
      </c>
      <c r="B42" s="58" t="s">
        <v>105</v>
      </c>
      <c r="C42" s="66" t="s">
        <v>106</v>
      </c>
      <c r="D42" s="62" t="s">
        <v>107</v>
      </c>
      <c r="E42" s="68">
        <v>808.58600000000001</v>
      </c>
      <c r="F42" s="122">
        <v>200</v>
      </c>
      <c r="G42" s="68">
        <v>6.851</v>
      </c>
      <c r="H42" s="75">
        <f>ROUND(F42/E42*G42,3)</f>
        <v>1.6950000000000001</v>
      </c>
      <c r="I42" s="75">
        <v>0</v>
      </c>
      <c r="J42" s="75">
        <v>0</v>
      </c>
      <c r="K42" s="75">
        <v>0</v>
      </c>
      <c r="L42" s="75">
        <f t="shared" ref="L42" si="17">H42</f>
        <v>1.6950000000000001</v>
      </c>
      <c r="M42" s="70">
        <v>6.851</v>
      </c>
      <c r="N42" s="64">
        <v>0</v>
      </c>
      <c r="O42" s="54">
        <f t="shared" ref="O42" si="18">+(+E42+G42)-(M42+N42)</f>
        <v>808.58600000000001</v>
      </c>
      <c r="P42" s="122">
        <v>200</v>
      </c>
      <c r="Q42" s="129">
        <v>1</v>
      </c>
      <c r="R42" s="130">
        <v>0</v>
      </c>
      <c r="S42" s="130">
        <v>0</v>
      </c>
      <c r="T42" s="131">
        <v>0</v>
      </c>
      <c r="U42" s="130">
        <v>5</v>
      </c>
      <c r="V42" s="129">
        <v>0</v>
      </c>
      <c r="W42" s="24">
        <v>0</v>
      </c>
      <c r="X42" s="25">
        <v>0</v>
      </c>
      <c r="Y42" s="34" t="s">
        <v>9</v>
      </c>
    </row>
    <row r="43" spans="1:25" s="2" customFormat="1" ht="26.45" customHeight="1" thickBot="1" x14ac:dyDescent="0.2">
      <c r="A43" s="59"/>
      <c r="B43" s="59"/>
      <c r="C43" s="67"/>
      <c r="D43" s="63"/>
      <c r="E43" s="69"/>
      <c r="F43" s="127"/>
      <c r="G43" s="69"/>
      <c r="H43" s="126"/>
      <c r="I43" s="126"/>
      <c r="J43" s="126"/>
      <c r="K43" s="126"/>
      <c r="L43" s="76"/>
      <c r="M43" s="71"/>
      <c r="N43" s="65"/>
      <c r="O43" s="55"/>
      <c r="P43" s="127"/>
      <c r="Q43" s="132">
        <v>4.4610000000000003</v>
      </c>
      <c r="R43" s="133">
        <v>0</v>
      </c>
      <c r="S43" s="133">
        <v>0</v>
      </c>
      <c r="T43" s="134">
        <v>0</v>
      </c>
      <c r="U43" s="133">
        <v>2.39</v>
      </c>
      <c r="V43" s="132">
        <v>0</v>
      </c>
      <c r="W43" s="41">
        <v>0</v>
      </c>
      <c r="X43" s="42">
        <v>0</v>
      </c>
      <c r="Y43" s="35" t="s">
        <v>6</v>
      </c>
    </row>
    <row r="44" spans="1:25" s="2" customFormat="1" ht="20.100000000000001" customHeight="1" x14ac:dyDescent="0.15">
      <c r="A44" s="58">
        <v>19</v>
      </c>
      <c r="B44" s="58" t="s">
        <v>51</v>
      </c>
      <c r="C44" s="66" t="s">
        <v>108</v>
      </c>
      <c r="D44" s="62" t="s">
        <v>109</v>
      </c>
      <c r="E44" s="68">
        <v>400</v>
      </c>
      <c r="F44" s="122">
        <v>200</v>
      </c>
      <c r="G44" s="68">
        <v>3.3319999999999999</v>
      </c>
      <c r="H44" s="75">
        <f>ROUND(F44/E44*G44,3)</f>
        <v>1.6659999999999999</v>
      </c>
      <c r="I44" s="75">
        <v>0</v>
      </c>
      <c r="J44" s="75">
        <v>0</v>
      </c>
      <c r="K44" s="75">
        <v>0</v>
      </c>
      <c r="L44" s="75">
        <f t="shared" ref="L44" si="19">H44</f>
        <v>1.6659999999999999</v>
      </c>
      <c r="M44" s="70">
        <v>3.3319999999999999</v>
      </c>
      <c r="N44" s="64">
        <v>0</v>
      </c>
      <c r="O44" s="54">
        <f t="shared" ref="O44" si="20">+(+E44+G44)-(M44+N44)</f>
        <v>400</v>
      </c>
      <c r="P44" s="122">
        <v>200</v>
      </c>
      <c r="Q44" s="129">
        <v>0</v>
      </c>
      <c r="R44" s="130">
        <v>0</v>
      </c>
      <c r="S44" s="130">
        <v>0</v>
      </c>
      <c r="T44" s="131">
        <v>0</v>
      </c>
      <c r="U44" s="130">
        <v>2</v>
      </c>
      <c r="V44" s="129">
        <v>0</v>
      </c>
      <c r="W44" s="24">
        <v>0</v>
      </c>
      <c r="X44" s="25">
        <v>0</v>
      </c>
      <c r="Y44" s="34" t="s">
        <v>9</v>
      </c>
    </row>
    <row r="45" spans="1:25" s="2" customFormat="1" ht="20.100000000000001" customHeight="1" thickBot="1" x14ac:dyDescent="0.2">
      <c r="A45" s="59"/>
      <c r="B45" s="59"/>
      <c r="C45" s="67"/>
      <c r="D45" s="63"/>
      <c r="E45" s="69"/>
      <c r="F45" s="127"/>
      <c r="G45" s="69"/>
      <c r="H45" s="126"/>
      <c r="I45" s="126"/>
      <c r="J45" s="126"/>
      <c r="K45" s="126"/>
      <c r="L45" s="76"/>
      <c r="M45" s="71"/>
      <c r="N45" s="65"/>
      <c r="O45" s="55"/>
      <c r="P45" s="127"/>
      <c r="Q45" s="132">
        <v>0</v>
      </c>
      <c r="R45" s="133">
        <v>0</v>
      </c>
      <c r="S45" s="133">
        <v>0</v>
      </c>
      <c r="T45" s="134">
        <v>0</v>
      </c>
      <c r="U45" s="133">
        <f>M44</f>
        <v>3.3319999999999999</v>
      </c>
      <c r="V45" s="132">
        <v>0</v>
      </c>
      <c r="W45" s="41">
        <v>0</v>
      </c>
      <c r="X45" s="42">
        <v>0</v>
      </c>
      <c r="Y45" s="35" t="s">
        <v>6</v>
      </c>
    </row>
    <row r="46" spans="1:25" s="2" customFormat="1" ht="27" customHeight="1" x14ac:dyDescent="0.15">
      <c r="A46" s="58">
        <v>20</v>
      </c>
      <c r="B46" s="58" t="s">
        <v>110</v>
      </c>
      <c r="C46" s="66" t="s">
        <v>111</v>
      </c>
      <c r="D46" s="62" t="s">
        <v>112</v>
      </c>
      <c r="E46" s="68">
        <v>400</v>
      </c>
      <c r="F46" s="122">
        <v>200</v>
      </c>
      <c r="G46" s="68">
        <v>0.65</v>
      </c>
      <c r="H46" s="124">
        <f>ROUND(F46/E46*G46,3)</f>
        <v>0.32500000000000001</v>
      </c>
      <c r="I46" s="75">
        <v>0</v>
      </c>
      <c r="J46" s="75">
        <v>0</v>
      </c>
      <c r="K46" s="75">
        <v>0</v>
      </c>
      <c r="L46" s="75">
        <f t="shared" ref="L46" si="21">H46</f>
        <v>0.32500000000000001</v>
      </c>
      <c r="M46" s="70">
        <v>0.65</v>
      </c>
      <c r="N46" s="64">
        <v>0</v>
      </c>
      <c r="O46" s="54">
        <f>+(+E46+G46)-(M46+N46)</f>
        <v>400</v>
      </c>
      <c r="P46" s="122">
        <v>200</v>
      </c>
      <c r="Q46" s="129">
        <v>0</v>
      </c>
      <c r="R46" s="130">
        <v>0</v>
      </c>
      <c r="S46" s="130">
        <v>0</v>
      </c>
      <c r="T46" s="131">
        <v>0</v>
      </c>
      <c r="U46" s="130">
        <v>1</v>
      </c>
      <c r="V46" s="129">
        <v>0</v>
      </c>
      <c r="W46" s="24">
        <v>0</v>
      </c>
      <c r="X46" s="25">
        <v>0</v>
      </c>
      <c r="Y46" s="34" t="s">
        <v>9</v>
      </c>
    </row>
    <row r="47" spans="1:25" s="2" customFormat="1" ht="27" customHeight="1" thickBot="1" x14ac:dyDescent="0.2">
      <c r="A47" s="59"/>
      <c r="B47" s="59"/>
      <c r="C47" s="67"/>
      <c r="D47" s="63"/>
      <c r="E47" s="69"/>
      <c r="F47" s="127"/>
      <c r="G47" s="69"/>
      <c r="H47" s="128"/>
      <c r="I47" s="126"/>
      <c r="J47" s="126"/>
      <c r="K47" s="126"/>
      <c r="L47" s="76"/>
      <c r="M47" s="71"/>
      <c r="N47" s="65"/>
      <c r="O47" s="55"/>
      <c r="P47" s="127"/>
      <c r="Q47" s="132">
        <v>0</v>
      </c>
      <c r="R47" s="133">
        <v>0</v>
      </c>
      <c r="S47" s="133">
        <v>0</v>
      </c>
      <c r="T47" s="134">
        <v>0</v>
      </c>
      <c r="U47" s="133">
        <f>M46</f>
        <v>0.65</v>
      </c>
      <c r="V47" s="132">
        <v>0</v>
      </c>
      <c r="W47" s="41">
        <v>0</v>
      </c>
      <c r="X47" s="42">
        <v>0</v>
      </c>
      <c r="Y47" s="35" t="s">
        <v>6</v>
      </c>
    </row>
    <row r="48" spans="1:25" s="2" customFormat="1" ht="20.100000000000001" customHeight="1" x14ac:dyDescent="0.15">
      <c r="A48" s="58">
        <v>21</v>
      </c>
      <c r="B48" s="58" t="s">
        <v>113</v>
      </c>
      <c r="C48" s="66" t="s">
        <v>114</v>
      </c>
      <c r="D48" s="62" t="s">
        <v>115</v>
      </c>
      <c r="E48" s="68">
        <v>249.35</v>
      </c>
      <c r="F48" s="122">
        <v>124.675</v>
      </c>
      <c r="G48" s="68">
        <v>0.20499999999999999</v>
      </c>
      <c r="H48" s="75">
        <f>ROUND(F48/E48*G48,3)</f>
        <v>0.10299999999999999</v>
      </c>
      <c r="I48" s="75">
        <v>0</v>
      </c>
      <c r="J48" s="75">
        <v>0</v>
      </c>
      <c r="K48" s="75">
        <v>0</v>
      </c>
      <c r="L48" s="75">
        <f t="shared" ref="L48" si="22">H48</f>
        <v>0.10299999999999999</v>
      </c>
      <c r="M48" s="70">
        <v>72.552000000000007</v>
      </c>
      <c r="N48" s="64">
        <v>0</v>
      </c>
      <c r="O48" s="54">
        <f t="shared" ref="O48" si="23">+(+E48+G48)-(M48+N48)</f>
        <v>177.00299999999999</v>
      </c>
      <c r="P48" s="122">
        <v>88.501999999999995</v>
      </c>
      <c r="Q48" s="129">
        <v>1</v>
      </c>
      <c r="R48" s="130">
        <v>0</v>
      </c>
      <c r="S48" s="130">
        <v>0</v>
      </c>
      <c r="T48" s="131">
        <v>0</v>
      </c>
      <c r="U48" s="130">
        <v>16</v>
      </c>
      <c r="V48" s="129">
        <v>0</v>
      </c>
      <c r="W48" s="24">
        <v>0</v>
      </c>
      <c r="X48" s="25">
        <v>0</v>
      </c>
      <c r="Y48" s="34" t="s">
        <v>9</v>
      </c>
    </row>
    <row r="49" spans="1:25" s="2" customFormat="1" ht="20.100000000000001" customHeight="1" thickBot="1" x14ac:dyDescent="0.2">
      <c r="A49" s="59"/>
      <c r="B49" s="59"/>
      <c r="C49" s="67"/>
      <c r="D49" s="63"/>
      <c r="E49" s="69"/>
      <c r="F49" s="127"/>
      <c r="G49" s="69"/>
      <c r="H49" s="126"/>
      <c r="I49" s="126"/>
      <c r="J49" s="126"/>
      <c r="K49" s="126"/>
      <c r="L49" s="76"/>
      <c r="M49" s="71"/>
      <c r="N49" s="65"/>
      <c r="O49" s="55"/>
      <c r="P49" s="127"/>
      <c r="Q49" s="132">
        <v>0.59699999999999998</v>
      </c>
      <c r="R49" s="133">
        <v>0</v>
      </c>
      <c r="S49" s="133">
        <v>0</v>
      </c>
      <c r="T49" s="134">
        <v>0</v>
      </c>
      <c r="U49" s="133">
        <v>71.954999999999998</v>
      </c>
      <c r="V49" s="132">
        <v>0</v>
      </c>
      <c r="W49" s="41">
        <v>0</v>
      </c>
      <c r="X49" s="42">
        <v>0</v>
      </c>
      <c r="Y49" s="35" t="s">
        <v>6</v>
      </c>
    </row>
    <row r="50" spans="1:25" s="2" customFormat="1" ht="20.100000000000001" customHeight="1" x14ac:dyDescent="0.15">
      <c r="A50" s="58">
        <v>22</v>
      </c>
      <c r="B50" s="58" t="s">
        <v>116</v>
      </c>
      <c r="C50" s="66" t="s">
        <v>117</v>
      </c>
      <c r="D50" s="62" t="s">
        <v>118</v>
      </c>
      <c r="E50" s="68">
        <v>1010.627</v>
      </c>
      <c r="F50" s="122">
        <v>200</v>
      </c>
      <c r="G50" s="68">
        <v>0.23300000000000001</v>
      </c>
      <c r="H50" s="75">
        <f>ROUND(F50/E50*G50,3)</f>
        <v>4.5999999999999999E-2</v>
      </c>
      <c r="I50" s="75">
        <v>0</v>
      </c>
      <c r="J50" s="75">
        <v>0</v>
      </c>
      <c r="K50" s="75">
        <v>0</v>
      </c>
      <c r="L50" s="75">
        <f t="shared" ref="L50" si="24">H50</f>
        <v>4.5999999999999999E-2</v>
      </c>
      <c r="M50" s="70">
        <v>0.23300000000000001</v>
      </c>
      <c r="N50" s="64">
        <v>0</v>
      </c>
      <c r="O50" s="54">
        <f>+(+E50+G50)-(M50+N50)</f>
        <v>1010.627</v>
      </c>
      <c r="P50" s="122">
        <v>200</v>
      </c>
      <c r="Q50" s="129">
        <v>0</v>
      </c>
      <c r="R50" s="130">
        <v>0</v>
      </c>
      <c r="S50" s="130">
        <v>0</v>
      </c>
      <c r="T50" s="131">
        <v>0</v>
      </c>
      <c r="U50" s="130">
        <v>1</v>
      </c>
      <c r="V50" s="129">
        <v>0</v>
      </c>
      <c r="W50" s="24">
        <v>0</v>
      </c>
      <c r="X50" s="25">
        <v>0</v>
      </c>
      <c r="Y50" s="34" t="s">
        <v>9</v>
      </c>
    </row>
    <row r="51" spans="1:25" s="2" customFormat="1" ht="20.100000000000001" customHeight="1" thickBot="1" x14ac:dyDescent="0.2">
      <c r="A51" s="59"/>
      <c r="B51" s="59"/>
      <c r="C51" s="67"/>
      <c r="D51" s="63"/>
      <c r="E51" s="69"/>
      <c r="F51" s="127"/>
      <c r="G51" s="69"/>
      <c r="H51" s="126"/>
      <c r="I51" s="126"/>
      <c r="J51" s="126"/>
      <c r="K51" s="126"/>
      <c r="L51" s="76"/>
      <c r="M51" s="71"/>
      <c r="N51" s="65"/>
      <c r="O51" s="55"/>
      <c r="P51" s="127"/>
      <c r="Q51" s="132">
        <v>0</v>
      </c>
      <c r="R51" s="133">
        <v>0</v>
      </c>
      <c r="S51" s="133">
        <v>0</v>
      </c>
      <c r="T51" s="134">
        <v>0</v>
      </c>
      <c r="U51" s="133">
        <f>M50</f>
        <v>0.23300000000000001</v>
      </c>
      <c r="V51" s="132">
        <v>0</v>
      </c>
      <c r="W51" s="41">
        <v>0</v>
      </c>
      <c r="X51" s="42">
        <v>0</v>
      </c>
      <c r="Y51" s="35" t="s">
        <v>6</v>
      </c>
    </row>
    <row r="52" spans="1:25" s="2" customFormat="1" ht="31.7" customHeight="1" x14ac:dyDescent="0.15">
      <c r="A52" s="58">
        <v>23</v>
      </c>
      <c r="B52" s="58" t="s">
        <v>119</v>
      </c>
      <c r="C52" s="66" t="s">
        <v>120</v>
      </c>
      <c r="D52" s="62" t="s">
        <v>121</v>
      </c>
      <c r="E52" s="68">
        <v>403.12700000000001</v>
      </c>
      <c r="F52" s="122">
        <v>200.42</v>
      </c>
      <c r="G52" s="68">
        <v>0.53400000000000003</v>
      </c>
      <c r="H52" s="124">
        <f>ROUND(F52/E52*0.234124,3)</f>
        <v>0.11600000000000001</v>
      </c>
      <c r="I52" s="75">
        <v>0</v>
      </c>
      <c r="J52" s="75">
        <v>0</v>
      </c>
      <c r="K52" s="75">
        <v>0</v>
      </c>
      <c r="L52" s="75">
        <f t="shared" ref="L52" si="25">H52</f>
        <v>0.11600000000000001</v>
      </c>
      <c r="M52" s="70">
        <v>1</v>
      </c>
      <c r="N52" s="64">
        <v>0</v>
      </c>
      <c r="O52" s="54">
        <f t="shared" ref="O52" si="26">+(+E52+G52)-(M52+N52)</f>
        <v>402.661</v>
      </c>
      <c r="P52" s="122">
        <v>200.286</v>
      </c>
      <c r="Q52" s="129">
        <v>0</v>
      </c>
      <c r="R52" s="130">
        <v>0</v>
      </c>
      <c r="S52" s="130">
        <v>0</v>
      </c>
      <c r="T52" s="131">
        <v>0</v>
      </c>
      <c r="U52" s="130">
        <v>1</v>
      </c>
      <c r="V52" s="129">
        <v>0</v>
      </c>
      <c r="W52" s="24">
        <v>0</v>
      </c>
      <c r="X52" s="25">
        <v>0</v>
      </c>
      <c r="Y52" s="34" t="s">
        <v>9</v>
      </c>
    </row>
    <row r="53" spans="1:25" s="2" customFormat="1" ht="31.7" customHeight="1" thickBot="1" x14ac:dyDescent="0.2">
      <c r="A53" s="59"/>
      <c r="B53" s="59"/>
      <c r="C53" s="67"/>
      <c r="D53" s="63"/>
      <c r="E53" s="69"/>
      <c r="F53" s="127"/>
      <c r="G53" s="69"/>
      <c r="H53" s="128"/>
      <c r="I53" s="126"/>
      <c r="J53" s="126"/>
      <c r="K53" s="126"/>
      <c r="L53" s="76"/>
      <c r="M53" s="71"/>
      <c r="N53" s="65"/>
      <c r="O53" s="55"/>
      <c r="P53" s="127"/>
      <c r="Q53" s="132">
        <v>0</v>
      </c>
      <c r="R53" s="133">
        <v>0</v>
      </c>
      <c r="S53" s="133">
        <v>0</v>
      </c>
      <c r="T53" s="134">
        <v>0</v>
      </c>
      <c r="U53" s="133">
        <v>1</v>
      </c>
      <c r="V53" s="132">
        <v>0</v>
      </c>
      <c r="W53" s="41">
        <v>0</v>
      </c>
      <c r="X53" s="42">
        <v>0</v>
      </c>
      <c r="Y53" s="35" t="s">
        <v>6</v>
      </c>
    </row>
    <row r="54" spans="1:25" s="2" customFormat="1" ht="20.100000000000001" customHeight="1" x14ac:dyDescent="0.15">
      <c r="A54" s="58">
        <v>24</v>
      </c>
      <c r="B54" s="58" t="s">
        <v>52</v>
      </c>
      <c r="C54" s="66" t="s">
        <v>122</v>
      </c>
      <c r="D54" s="62" t="s">
        <v>123</v>
      </c>
      <c r="E54" s="68">
        <v>437.74</v>
      </c>
      <c r="F54" s="122">
        <v>200</v>
      </c>
      <c r="G54" s="68">
        <v>0.375</v>
      </c>
      <c r="H54" s="124">
        <f>ROUND(F54/E54*G54,3)</f>
        <v>0.17100000000000001</v>
      </c>
      <c r="I54" s="75">
        <v>0</v>
      </c>
      <c r="J54" s="75">
        <v>0</v>
      </c>
      <c r="K54" s="75">
        <v>0</v>
      </c>
      <c r="L54" s="75">
        <f t="shared" ref="L54" si="27">H54</f>
        <v>0.17100000000000001</v>
      </c>
      <c r="M54" s="70">
        <v>0.375</v>
      </c>
      <c r="N54" s="64">
        <v>0</v>
      </c>
      <c r="O54" s="54">
        <f t="shared" ref="O54" si="28">+(+E54+G54)-(M54+N54)</f>
        <v>437.74</v>
      </c>
      <c r="P54" s="122">
        <v>200</v>
      </c>
      <c r="Q54" s="129">
        <v>0</v>
      </c>
      <c r="R54" s="130">
        <v>0</v>
      </c>
      <c r="S54" s="130">
        <v>0</v>
      </c>
      <c r="T54" s="131">
        <v>0</v>
      </c>
      <c r="U54" s="130">
        <v>2</v>
      </c>
      <c r="V54" s="129">
        <v>0</v>
      </c>
      <c r="W54" s="24">
        <v>0</v>
      </c>
      <c r="X54" s="25">
        <v>0</v>
      </c>
      <c r="Y54" s="34" t="s">
        <v>9</v>
      </c>
    </row>
    <row r="55" spans="1:25" s="2" customFormat="1" ht="20.100000000000001" customHeight="1" thickBot="1" x14ac:dyDescent="0.2">
      <c r="A55" s="59"/>
      <c r="B55" s="59"/>
      <c r="C55" s="67"/>
      <c r="D55" s="63"/>
      <c r="E55" s="69"/>
      <c r="F55" s="127"/>
      <c r="G55" s="69"/>
      <c r="H55" s="128"/>
      <c r="I55" s="126"/>
      <c r="J55" s="126"/>
      <c r="K55" s="126"/>
      <c r="L55" s="76"/>
      <c r="M55" s="71"/>
      <c r="N55" s="65"/>
      <c r="O55" s="55"/>
      <c r="P55" s="127"/>
      <c r="Q55" s="132">
        <v>0</v>
      </c>
      <c r="R55" s="133">
        <v>0</v>
      </c>
      <c r="S55" s="133">
        <v>0</v>
      </c>
      <c r="T55" s="134">
        <v>0</v>
      </c>
      <c r="U55" s="133">
        <f>M54</f>
        <v>0.375</v>
      </c>
      <c r="V55" s="132">
        <v>0</v>
      </c>
      <c r="W55" s="41">
        <v>0</v>
      </c>
      <c r="X55" s="42">
        <v>0</v>
      </c>
      <c r="Y55" s="35" t="s">
        <v>6</v>
      </c>
    </row>
    <row r="56" spans="1:25" s="2" customFormat="1" ht="26.45" customHeight="1" x14ac:dyDescent="0.15">
      <c r="A56" s="58">
        <v>25</v>
      </c>
      <c r="B56" s="58" t="s">
        <v>124</v>
      </c>
      <c r="C56" s="66" t="s">
        <v>125</v>
      </c>
      <c r="D56" s="62" t="s">
        <v>126</v>
      </c>
      <c r="E56" s="68">
        <v>400</v>
      </c>
      <c r="F56" s="122">
        <v>200</v>
      </c>
      <c r="G56" s="68">
        <v>0.08</v>
      </c>
      <c r="H56" s="124">
        <f>ROUND(F56/E56*G56,3)</f>
        <v>0.04</v>
      </c>
      <c r="I56" s="75">
        <v>0</v>
      </c>
      <c r="J56" s="75">
        <v>0</v>
      </c>
      <c r="K56" s="75">
        <v>0</v>
      </c>
      <c r="L56" s="75">
        <f t="shared" ref="L56" si="29">H56</f>
        <v>0.04</v>
      </c>
      <c r="M56" s="70">
        <v>0.08</v>
      </c>
      <c r="N56" s="64">
        <v>0</v>
      </c>
      <c r="O56" s="54">
        <f t="shared" ref="O56" si="30">+(+E56+G56)-(M56+N56)</f>
        <v>400</v>
      </c>
      <c r="P56" s="122">
        <v>200</v>
      </c>
      <c r="Q56" s="129">
        <v>0</v>
      </c>
      <c r="R56" s="130">
        <v>0</v>
      </c>
      <c r="S56" s="130">
        <v>0</v>
      </c>
      <c r="T56" s="131">
        <v>0</v>
      </c>
      <c r="U56" s="130">
        <v>1</v>
      </c>
      <c r="V56" s="129">
        <v>0</v>
      </c>
      <c r="W56" s="24">
        <v>0</v>
      </c>
      <c r="X56" s="25">
        <v>0</v>
      </c>
      <c r="Y56" s="34" t="s">
        <v>9</v>
      </c>
    </row>
    <row r="57" spans="1:25" s="2" customFormat="1" ht="26.45" customHeight="1" thickBot="1" x14ac:dyDescent="0.2">
      <c r="A57" s="59"/>
      <c r="B57" s="59"/>
      <c r="C57" s="67"/>
      <c r="D57" s="63"/>
      <c r="E57" s="69"/>
      <c r="F57" s="127"/>
      <c r="G57" s="69"/>
      <c r="H57" s="128"/>
      <c r="I57" s="126"/>
      <c r="J57" s="126"/>
      <c r="K57" s="126"/>
      <c r="L57" s="76"/>
      <c r="M57" s="71"/>
      <c r="N57" s="65"/>
      <c r="O57" s="55"/>
      <c r="P57" s="127"/>
      <c r="Q57" s="132">
        <v>0</v>
      </c>
      <c r="R57" s="133">
        <v>0</v>
      </c>
      <c r="S57" s="133">
        <v>0</v>
      </c>
      <c r="T57" s="134">
        <v>0</v>
      </c>
      <c r="U57" s="133">
        <f>M56</f>
        <v>0.08</v>
      </c>
      <c r="V57" s="132">
        <v>0</v>
      </c>
      <c r="W57" s="41">
        <v>0</v>
      </c>
      <c r="X57" s="42">
        <v>0</v>
      </c>
      <c r="Y57" s="35" t="s">
        <v>6</v>
      </c>
    </row>
    <row r="58" spans="1:25" s="2" customFormat="1" ht="20.100000000000001" customHeight="1" x14ac:dyDescent="0.15">
      <c r="A58" s="58">
        <v>26</v>
      </c>
      <c r="B58" s="58" t="s">
        <v>127</v>
      </c>
      <c r="C58" s="66" t="s">
        <v>117</v>
      </c>
      <c r="D58" s="62" t="s">
        <v>128</v>
      </c>
      <c r="E58" s="68">
        <v>1846.7080000000001</v>
      </c>
      <c r="F58" s="122">
        <v>200</v>
      </c>
      <c r="G58" s="68">
        <v>3.4529999999999998</v>
      </c>
      <c r="H58" s="75">
        <v>0.23300000000000001</v>
      </c>
      <c r="I58" s="75">
        <v>0</v>
      </c>
      <c r="J58" s="75">
        <v>0</v>
      </c>
      <c r="K58" s="75">
        <v>0</v>
      </c>
      <c r="L58" s="75">
        <f t="shared" ref="L58" si="31">H58</f>
        <v>0.23300000000000001</v>
      </c>
      <c r="M58" s="70">
        <v>16.395</v>
      </c>
      <c r="N58" s="64">
        <v>0</v>
      </c>
      <c r="O58" s="54">
        <f t="shared" ref="O58" si="32">+(+E58+G58)-(M58+N58)</f>
        <v>1833.7660000000001</v>
      </c>
      <c r="P58" s="122">
        <v>200</v>
      </c>
      <c r="Q58" s="129">
        <v>2</v>
      </c>
      <c r="R58" s="130">
        <v>0</v>
      </c>
      <c r="S58" s="130">
        <v>0</v>
      </c>
      <c r="T58" s="131">
        <v>0</v>
      </c>
      <c r="U58" s="130">
        <v>1</v>
      </c>
      <c r="V58" s="129">
        <v>0</v>
      </c>
      <c r="W58" s="24">
        <v>0</v>
      </c>
      <c r="X58" s="25">
        <v>0</v>
      </c>
      <c r="Y58" s="34" t="s">
        <v>9</v>
      </c>
    </row>
    <row r="59" spans="1:25" s="2" customFormat="1" ht="20.100000000000001" customHeight="1" thickBot="1" x14ac:dyDescent="0.2">
      <c r="A59" s="59"/>
      <c r="B59" s="59"/>
      <c r="C59" s="67"/>
      <c r="D59" s="63"/>
      <c r="E59" s="69"/>
      <c r="F59" s="127"/>
      <c r="G59" s="69"/>
      <c r="H59" s="126"/>
      <c r="I59" s="126"/>
      <c r="J59" s="126"/>
      <c r="K59" s="126"/>
      <c r="L59" s="76"/>
      <c r="M59" s="71"/>
      <c r="N59" s="65"/>
      <c r="O59" s="55"/>
      <c r="P59" s="127"/>
      <c r="Q59" s="132">
        <v>4.9130000000000003</v>
      </c>
      <c r="R59" s="133">
        <v>0</v>
      </c>
      <c r="S59" s="133">
        <v>0</v>
      </c>
      <c r="T59" s="134">
        <v>0</v>
      </c>
      <c r="U59" s="133">
        <v>11.481999999999999</v>
      </c>
      <c r="V59" s="132">
        <v>0</v>
      </c>
      <c r="W59" s="41">
        <v>0</v>
      </c>
      <c r="X59" s="42">
        <v>0</v>
      </c>
      <c r="Y59" s="35" t="s">
        <v>6</v>
      </c>
    </row>
    <row r="60" spans="1:25" s="2" customFormat="1" ht="20.100000000000001" customHeight="1" x14ac:dyDescent="0.15">
      <c r="A60" s="58">
        <v>27</v>
      </c>
      <c r="B60" s="58" t="s">
        <v>53</v>
      </c>
      <c r="C60" s="66" t="s">
        <v>117</v>
      </c>
      <c r="D60" s="62" t="s">
        <v>129</v>
      </c>
      <c r="E60" s="68">
        <v>400.19799999999998</v>
      </c>
      <c r="F60" s="122">
        <v>200.09899999999999</v>
      </c>
      <c r="G60" s="68">
        <v>6.8090000000000002</v>
      </c>
      <c r="H60" s="124">
        <f>ROUND(F60/E60*G60,3)</f>
        <v>3.4049999999999998</v>
      </c>
      <c r="I60" s="75">
        <v>0</v>
      </c>
      <c r="J60" s="75">
        <v>0</v>
      </c>
      <c r="K60" s="75">
        <v>0</v>
      </c>
      <c r="L60" s="75">
        <f t="shared" ref="L60" si="33">H60</f>
        <v>3.4049999999999998</v>
      </c>
      <c r="M60" s="70">
        <v>6.8090000000000002</v>
      </c>
      <c r="N60" s="64">
        <v>0</v>
      </c>
      <c r="O60" s="54">
        <f t="shared" ref="O60" si="34">+(+E60+G60)-(M60+N60)</f>
        <v>400.19799999999998</v>
      </c>
      <c r="P60" s="122">
        <v>200.09899999999999</v>
      </c>
      <c r="Q60" s="129">
        <v>0</v>
      </c>
      <c r="R60" s="130">
        <v>0</v>
      </c>
      <c r="S60" s="130">
        <v>0</v>
      </c>
      <c r="T60" s="131">
        <v>0</v>
      </c>
      <c r="U60" s="130">
        <v>4</v>
      </c>
      <c r="V60" s="129">
        <v>0</v>
      </c>
      <c r="W60" s="24">
        <v>0</v>
      </c>
      <c r="X60" s="25">
        <v>0</v>
      </c>
      <c r="Y60" s="34" t="s">
        <v>9</v>
      </c>
    </row>
    <row r="61" spans="1:25" s="2" customFormat="1" ht="20.100000000000001" customHeight="1" thickBot="1" x14ac:dyDescent="0.2">
      <c r="A61" s="59"/>
      <c r="B61" s="59"/>
      <c r="C61" s="67"/>
      <c r="D61" s="63"/>
      <c r="E61" s="69"/>
      <c r="F61" s="127"/>
      <c r="G61" s="69"/>
      <c r="H61" s="128"/>
      <c r="I61" s="126"/>
      <c r="J61" s="126"/>
      <c r="K61" s="126"/>
      <c r="L61" s="76"/>
      <c r="M61" s="71"/>
      <c r="N61" s="65"/>
      <c r="O61" s="55"/>
      <c r="P61" s="127"/>
      <c r="Q61" s="132">
        <v>0</v>
      </c>
      <c r="R61" s="133">
        <v>0</v>
      </c>
      <c r="S61" s="133">
        <v>0</v>
      </c>
      <c r="T61" s="134">
        <v>0</v>
      </c>
      <c r="U61" s="133">
        <f>M60</f>
        <v>6.8090000000000002</v>
      </c>
      <c r="V61" s="132">
        <v>0</v>
      </c>
      <c r="W61" s="41">
        <v>0</v>
      </c>
      <c r="X61" s="42">
        <v>0</v>
      </c>
      <c r="Y61" s="35" t="s">
        <v>6</v>
      </c>
    </row>
    <row r="62" spans="1:25" s="2" customFormat="1" ht="20.100000000000001" customHeight="1" x14ac:dyDescent="0.15">
      <c r="A62" s="58">
        <v>28</v>
      </c>
      <c r="B62" s="58" t="s">
        <v>130</v>
      </c>
      <c r="C62" s="66" t="s">
        <v>131</v>
      </c>
      <c r="D62" s="62" t="s">
        <v>132</v>
      </c>
      <c r="E62" s="68">
        <v>408.40800000000002</v>
      </c>
      <c r="F62" s="122">
        <v>200</v>
      </c>
      <c r="G62" s="68">
        <v>1.7929999999999999</v>
      </c>
      <c r="H62" s="124">
        <f>ROUND(F62/E62*G62,3)</f>
        <v>0.878</v>
      </c>
      <c r="I62" s="75">
        <v>0</v>
      </c>
      <c r="J62" s="75">
        <v>0</v>
      </c>
      <c r="K62" s="75">
        <v>0</v>
      </c>
      <c r="L62" s="75">
        <f t="shared" ref="L62" si="35">H62</f>
        <v>0.878</v>
      </c>
      <c r="M62" s="70">
        <v>1.7929999999999999</v>
      </c>
      <c r="N62" s="64">
        <v>0</v>
      </c>
      <c r="O62" s="54">
        <f>+(+E62+G62)-(M62+N62)</f>
        <v>408.40800000000002</v>
      </c>
      <c r="P62" s="122">
        <v>200</v>
      </c>
      <c r="Q62" s="129">
        <v>0</v>
      </c>
      <c r="R62" s="130">
        <v>0</v>
      </c>
      <c r="S62" s="130">
        <v>0</v>
      </c>
      <c r="T62" s="131">
        <v>0</v>
      </c>
      <c r="U62" s="130">
        <v>8</v>
      </c>
      <c r="V62" s="129">
        <v>0</v>
      </c>
      <c r="W62" s="24">
        <v>0</v>
      </c>
      <c r="X62" s="25">
        <v>0</v>
      </c>
      <c r="Y62" s="34" t="s">
        <v>9</v>
      </c>
    </row>
    <row r="63" spans="1:25" s="2" customFormat="1" ht="20.100000000000001" customHeight="1" thickBot="1" x14ac:dyDescent="0.2">
      <c r="A63" s="59"/>
      <c r="B63" s="59"/>
      <c r="C63" s="67"/>
      <c r="D63" s="63"/>
      <c r="E63" s="69"/>
      <c r="F63" s="127"/>
      <c r="G63" s="69"/>
      <c r="H63" s="128"/>
      <c r="I63" s="126"/>
      <c r="J63" s="126"/>
      <c r="K63" s="126"/>
      <c r="L63" s="76"/>
      <c r="M63" s="71"/>
      <c r="N63" s="65"/>
      <c r="O63" s="55"/>
      <c r="P63" s="127"/>
      <c r="Q63" s="132">
        <v>0</v>
      </c>
      <c r="R63" s="133">
        <v>0</v>
      </c>
      <c r="S63" s="133">
        <v>0</v>
      </c>
      <c r="T63" s="134">
        <v>0</v>
      </c>
      <c r="U63" s="133">
        <f>M62</f>
        <v>1.7929999999999999</v>
      </c>
      <c r="V63" s="132">
        <v>0</v>
      </c>
      <c r="W63" s="41">
        <v>0</v>
      </c>
      <c r="X63" s="42">
        <v>0</v>
      </c>
      <c r="Y63" s="35" t="s">
        <v>6</v>
      </c>
    </row>
    <row r="64" spans="1:25" s="2" customFormat="1" ht="31.35" customHeight="1" x14ac:dyDescent="0.15">
      <c r="A64" s="58">
        <v>29</v>
      </c>
      <c r="B64" s="58" t="s">
        <v>55</v>
      </c>
      <c r="C64" s="66" t="s">
        <v>133</v>
      </c>
      <c r="D64" s="62" t="s">
        <v>134</v>
      </c>
      <c r="E64" s="68">
        <v>1339.634</v>
      </c>
      <c r="F64" s="122">
        <v>202.13800000000001</v>
      </c>
      <c r="G64" s="68">
        <v>1.3049999999999999</v>
      </c>
      <c r="H64" s="75">
        <f>ROUND(F64/E64*0.889041,3)</f>
        <v>0.13400000000000001</v>
      </c>
      <c r="I64" s="75">
        <v>0</v>
      </c>
      <c r="J64" s="75">
        <v>0</v>
      </c>
      <c r="K64" s="75">
        <v>0</v>
      </c>
      <c r="L64" s="75">
        <f t="shared" ref="L64" si="36">H64</f>
        <v>0.13400000000000001</v>
      </c>
      <c r="M64" s="70">
        <v>5.7729999999999997</v>
      </c>
      <c r="N64" s="64">
        <v>0</v>
      </c>
      <c r="O64" s="54">
        <f t="shared" ref="O64" si="37">+(+E64+G64)-(M64+N64)</f>
        <v>1335.1660000000002</v>
      </c>
      <c r="P64" s="122">
        <v>202.149</v>
      </c>
      <c r="Q64" s="129">
        <v>0</v>
      </c>
      <c r="R64" s="130">
        <v>0</v>
      </c>
      <c r="S64" s="130">
        <v>0</v>
      </c>
      <c r="T64" s="131">
        <v>0</v>
      </c>
      <c r="U64" s="130">
        <v>6</v>
      </c>
      <c r="V64" s="129">
        <v>0</v>
      </c>
      <c r="W64" s="24">
        <v>0</v>
      </c>
      <c r="X64" s="25">
        <v>0</v>
      </c>
      <c r="Y64" s="34" t="s">
        <v>9</v>
      </c>
    </row>
    <row r="65" spans="1:25" s="2" customFormat="1" ht="31.35" customHeight="1" thickBot="1" x14ac:dyDescent="0.2">
      <c r="A65" s="59"/>
      <c r="B65" s="59"/>
      <c r="C65" s="67"/>
      <c r="D65" s="63"/>
      <c r="E65" s="69"/>
      <c r="F65" s="127"/>
      <c r="G65" s="69"/>
      <c r="H65" s="126"/>
      <c r="I65" s="126"/>
      <c r="J65" s="126"/>
      <c r="K65" s="126"/>
      <c r="L65" s="76"/>
      <c r="M65" s="71"/>
      <c r="N65" s="65"/>
      <c r="O65" s="55"/>
      <c r="P65" s="127"/>
      <c r="Q65" s="132">
        <v>0</v>
      </c>
      <c r="R65" s="133">
        <v>0</v>
      </c>
      <c r="S65" s="133">
        <v>0</v>
      </c>
      <c r="T65" s="134">
        <v>0</v>
      </c>
      <c r="U65" s="133">
        <f>M64</f>
        <v>5.7729999999999997</v>
      </c>
      <c r="V65" s="132">
        <v>0</v>
      </c>
      <c r="W65" s="41">
        <v>0</v>
      </c>
      <c r="X65" s="42">
        <v>0</v>
      </c>
      <c r="Y65" s="35" t="s">
        <v>6</v>
      </c>
    </row>
    <row r="66" spans="1:25" s="2" customFormat="1" ht="20.100000000000001" customHeight="1" x14ac:dyDescent="0.15">
      <c r="A66" s="58">
        <v>30</v>
      </c>
      <c r="B66" s="58" t="s">
        <v>135</v>
      </c>
      <c r="C66" s="66" t="s">
        <v>136</v>
      </c>
      <c r="D66" s="62" t="s">
        <v>137</v>
      </c>
      <c r="E66" s="68">
        <v>402</v>
      </c>
      <c r="F66" s="122">
        <v>200</v>
      </c>
      <c r="G66" s="68">
        <v>5.4880000000000004</v>
      </c>
      <c r="H66" s="124">
        <f>ROUND(F66/E66*G66,3)</f>
        <v>2.73</v>
      </c>
      <c r="I66" s="75">
        <v>0</v>
      </c>
      <c r="J66" s="75">
        <v>0</v>
      </c>
      <c r="K66" s="75">
        <v>0</v>
      </c>
      <c r="L66" s="75">
        <f t="shared" ref="L66" si="38">H66</f>
        <v>2.73</v>
      </c>
      <c r="M66" s="70">
        <v>5.4880000000000004</v>
      </c>
      <c r="N66" s="64">
        <v>0</v>
      </c>
      <c r="O66" s="54">
        <f t="shared" ref="O66" si="39">+(+E66+G66)-(M66+N66)</f>
        <v>402</v>
      </c>
      <c r="P66" s="122">
        <v>200</v>
      </c>
      <c r="Q66" s="129">
        <v>2</v>
      </c>
      <c r="R66" s="130">
        <v>0</v>
      </c>
      <c r="S66" s="130">
        <v>0</v>
      </c>
      <c r="T66" s="131">
        <v>0</v>
      </c>
      <c r="U66" s="130">
        <v>0</v>
      </c>
      <c r="V66" s="129">
        <v>0</v>
      </c>
      <c r="W66" s="24">
        <v>0</v>
      </c>
      <c r="X66" s="25">
        <v>0</v>
      </c>
      <c r="Y66" s="34" t="s">
        <v>9</v>
      </c>
    </row>
    <row r="67" spans="1:25" s="2" customFormat="1" ht="20.100000000000001" customHeight="1" thickBot="1" x14ac:dyDescent="0.2">
      <c r="A67" s="59"/>
      <c r="B67" s="59"/>
      <c r="C67" s="67"/>
      <c r="D67" s="63"/>
      <c r="E67" s="69"/>
      <c r="F67" s="127"/>
      <c r="G67" s="69"/>
      <c r="H67" s="128"/>
      <c r="I67" s="126"/>
      <c r="J67" s="126"/>
      <c r="K67" s="126"/>
      <c r="L67" s="76"/>
      <c r="M67" s="71"/>
      <c r="N67" s="65"/>
      <c r="O67" s="55"/>
      <c r="P67" s="127"/>
      <c r="Q67" s="132">
        <v>5.4880000000000004</v>
      </c>
      <c r="R67" s="133">
        <v>0</v>
      </c>
      <c r="S67" s="133">
        <v>0</v>
      </c>
      <c r="T67" s="134">
        <v>0</v>
      </c>
      <c r="U67" s="133">
        <v>0</v>
      </c>
      <c r="V67" s="132">
        <v>0</v>
      </c>
      <c r="W67" s="41">
        <v>0</v>
      </c>
      <c r="X67" s="42">
        <v>0</v>
      </c>
      <c r="Y67" s="35" t="s">
        <v>6</v>
      </c>
    </row>
    <row r="68" spans="1:25" s="2" customFormat="1" ht="20.100000000000001" customHeight="1" x14ac:dyDescent="0.15">
      <c r="A68" s="58">
        <v>31</v>
      </c>
      <c r="B68" s="58" t="s">
        <v>56</v>
      </c>
      <c r="C68" s="66" t="s">
        <v>57</v>
      </c>
      <c r="D68" s="62" t="s">
        <v>138</v>
      </c>
      <c r="E68" s="68">
        <v>294.85300000000001</v>
      </c>
      <c r="F68" s="122">
        <v>147.38800000000001</v>
      </c>
      <c r="G68" s="68">
        <v>7.2999999999999995E-2</v>
      </c>
      <c r="H68" s="124">
        <f>ROUND(F68/E68*G68,3)</f>
        <v>3.5999999999999997E-2</v>
      </c>
      <c r="I68" s="75">
        <v>0</v>
      </c>
      <c r="J68" s="75">
        <v>0</v>
      </c>
      <c r="K68" s="75">
        <v>0</v>
      </c>
      <c r="L68" s="75">
        <f t="shared" ref="L68" si="40">H68</f>
        <v>3.5999999999999997E-2</v>
      </c>
      <c r="M68" s="70">
        <v>11.417</v>
      </c>
      <c r="N68" s="64">
        <v>0</v>
      </c>
      <c r="O68" s="54">
        <f t="shared" ref="O68" si="41">+(+E68+G68)-(M68+N68)</f>
        <v>283.50900000000001</v>
      </c>
      <c r="P68" s="122">
        <v>141.75399999999999</v>
      </c>
      <c r="Q68" s="129">
        <v>4</v>
      </c>
      <c r="R68" s="130">
        <v>0</v>
      </c>
      <c r="S68" s="130">
        <v>0</v>
      </c>
      <c r="T68" s="131">
        <v>0</v>
      </c>
      <c r="U68" s="130">
        <v>3</v>
      </c>
      <c r="V68" s="129">
        <v>0</v>
      </c>
      <c r="W68" s="24">
        <v>0</v>
      </c>
      <c r="X68" s="25">
        <v>0</v>
      </c>
      <c r="Y68" s="34" t="s">
        <v>9</v>
      </c>
    </row>
    <row r="69" spans="1:25" s="2" customFormat="1" ht="20.100000000000001" customHeight="1" thickBot="1" x14ac:dyDescent="0.2">
      <c r="A69" s="59"/>
      <c r="B69" s="59"/>
      <c r="C69" s="67"/>
      <c r="D69" s="63"/>
      <c r="E69" s="69"/>
      <c r="F69" s="127"/>
      <c r="G69" s="69"/>
      <c r="H69" s="128"/>
      <c r="I69" s="126"/>
      <c r="J69" s="126"/>
      <c r="K69" s="126"/>
      <c r="L69" s="76"/>
      <c r="M69" s="71"/>
      <c r="N69" s="65"/>
      <c r="O69" s="55"/>
      <c r="P69" s="127"/>
      <c r="Q69" s="132">
        <v>6.53</v>
      </c>
      <c r="R69" s="133">
        <v>0</v>
      </c>
      <c r="S69" s="133">
        <v>0</v>
      </c>
      <c r="T69" s="134">
        <v>0</v>
      </c>
      <c r="U69" s="133">
        <v>4.8869999999999996</v>
      </c>
      <c r="V69" s="132">
        <v>0</v>
      </c>
      <c r="W69" s="41">
        <v>0</v>
      </c>
      <c r="X69" s="42">
        <v>0</v>
      </c>
      <c r="Y69" s="35" t="s">
        <v>6</v>
      </c>
    </row>
    <row r="70" spans="1:25" s="2" customFormat="1" ht="20.100000000000001" customHeight="1" x14ac:dyDescent="0.15">
      <c r="A70" s="58">
        <v>32</v>
      </c>
      <c r="B70" s="58" t="s">
        <v>139</v>
      </c>
      <c r="C70" s="66" t="s">
        <v>140</v>
      </c>
      <c r="D70" s="62" t="s">
        <v>141</v>
      </c>
      <c r="E70" s="68">
        <v>593.07600000000002</v>
      </c>
      <c r="F70" s="122">
        <v>200</v>
      </c>
      <c r="G70" s="68">
        <v>0.40600000000000003</v>
      </c>
      <c r="H70" s="124">
        <f>ROUND(F70/E70*G70,3)</f>
        <v>0.13700000000000001</v>
      </c>
      <c r="I70" s="75">
        <v>0</v>
      </c>
      <c r="J70" s="75">
        <v>0</v>
      </c>
      <c r="K70" s="75">
        <v>0</v>
      </c>
      <c r="L70" s="75">
        <f t="shared" ref="L70" si="42">H70</f>
        <v>0.13700000000000001</v>
      </c>
      <c r="M70" s="70">
        <v>13.225</v>
      </c>
      <c r="N70" s="64">
        <v>0</v>
      </c>
      <c r="O70" s="54">
        <f t="shared" ref="O70" si="43">+(+E70+G70)-(M70+N70)</f>
        <v>580.25699999999995</v>
      </c>
      <c r="P70" s="122">
        <v>200</v>
      </c>
      <c r="Q70" s="129">
        <v>2</v>
      </c>
      <c r="R70" s="130">
        <v>0</v>
      </c>
      <c r="S70" s="130">
        <v>0</v>
      </c>
      <c r="T70" s="131">
        <v>0</v>
      </c>
      <c r="U70" s="130">
        <v>9</v>
      </c>
      <c r="V70" s="129">
        <v>0</v>
      </c>
      <c r="W70" s="24">
        <v>0</v>
      </c>
      <c r="X70" s="25">
        <v>0</v>
      </c>
      <c r="Y70" s="34" t="s">
        <v>9</v>
      </c>
    </row>
    <row r="71" spans="1:25" s="2" customFormat="1" ht="20.100000000000001" customHeight="1" thickBot="1" x14ac:dyDescent="0.2">
      <c r="A71" s="59"/>
      <c r="B71" s="59"/>
      <c r="C71" s="67"/>
      <c r="D71" s="63"/>
      <c r="E71" s="69"/>
      <c r="F71" s="127"/>
      <c r="G71" s="69"/>
      <c r="H71" s="128"/>
      <c r="I71" s="126"/>
      <c r="J71" s="126"/>
      <c r="K71" s="126"/>
      <c r="L71" s="76"/>
      <c r="M71" s="71"/>
      <c r="N71" s="65"/>
      <c r="O71" s="55"/>
      <c r="P71" s="127"/>
      <c r="Q71" s="132">
        <v>2.0339999999999998</v>
      </c>
      <c r="R71" s="133">
        <v>0</v>
      </c>
      <c r="S71" s="133">
        <v>0</v>
      </c>
      <c r="T71" s="134">
        <v>0</v>
      </c>
      <c r="U71" s="133">
        <v>11.191000000000001</v>
      </c>
      <c r="V71" s="132">
        <v>0</v>
      </c>
      <c r="W71" s="41">
        <v>0</v>
      </c>
      <c r="X71" s="42">
        <v>0</v>
      </c>
      <c r="Y71" s="35" t="s">
        <v>6</v>
      </c>
    </row>
    <row r="72" spans="1:25" s="2" customFormat="1" ht="20.100000000000001" customHeight="1" x14ac:dyDescent="0.15">
      <c r="A72" s="58">
        <v>33</v>
      </c>
      <c r="B72" s="58" t="s">
        <v>142</v>
      </c>
      <c r="C72" s="66" t="s">
        <v>60</v>
      </c>
      <c r="D72" s="62" t="s">
        <v>143</v>
      </c>
      <c r="E72" s="68">
        <v>344.28800000000001</v>
      </c>
      <c r="F72" s="122">
        <v>172.14400000000001</v>
      </c>
      <c r="G72" s="68">
        <v>2.7E-2</v>
      </c>
      <c r="H72" s="75">
        <f>ROUND(F72/E72*G72,3)</f>
        <v>1.4E-2</v>
      </c>
      <c r="I72" s="75">
        <v>0</v>
      </c>
      <c r="J72" s="75">
        <v>0</v>
      </c>
      <c r="K72" s="75">
        <v>0</v>
      </c>
      <c r="L72" s="75">
        <f t="shared" ref="L72" si="44">H72</f>
        <v>1.4E-2</v>
      </c>
      <c r="M72" s="70">
        <v>20.922000000000001</v>
      </c>
      <c r="N72" s="64">
        <v>0</v>
      </c>
      <c r="O72" s="54">
        <f t="shared" ref="O72" si="45">+(+E72+G72)-(M72+N72)</f>
        <v>323.39299999999997</v>
      </c>
      <c r="P72" s="122">
        <v>161.697</v>
      </c>
      <c r="Q72" s="129">
        <v>0</v>
      </c>
      <c r="R72" s="130">
        <v>0</v>
      </c>
      <c r="S72" s="130">
        <v>0</v>
      </c>
      <c r="T72" s="131">
        <v>0</v>
      </c>
      <c r="U72" s="130">
        <v>7</v>
      </c>
      <c r="V72" s="129">
        <v>0</v>
      </c>
      <c r="W72" s="24">
        <v>0</v>
      </c>
      <c r="X72" s="25">
        <v>0</v>
      </c>
      <c r="Y72" s="34" t="s">
        <v>9</v>
      </c>
    </row>
    <row r="73" spans="1:25" s="2" customFormat="1" ht="20.100000000000001" customHeight="1" thickBot="1" x14ac:dyDescent="0.2">
      <c r="A73" s="59"/>
      <c r="B73" s="59"/>
      <c r="C73" s="67"/>
      <c r="D73" s="63"/>
      <c r="E73" s="69"/>
      <c r="F73" s="127"/>
      <c r="G73" s="69"/>
      <c r="H73" s="126"/>
      <c r="I73" s="126"/>
      <c r="J73" s="126"/>
      <c r="K73" s="126"/>
      <c r="L73" s="76"/>
      <c r="M73" s="71"/>
      <c r="N73" s="65"/>
      <c r="O73" s="55"/>
      <c r="P73" s="127"/>
      <c r="Q73" s="132">
        <v>0</v>
      </c>
      <c r="R73" s="133">
        <v>0</v>
      </c>
      <c r="S73" s="133">
        <v>0</v>
      </c>
      <c r="T73" s="134">
        <v>0</v>
      </c>
      <c r="U73" s="133">
        <f>M72</f>
        <v>20.922000000000001</v>
      </c>
      <c r="V73" s="132">
        <v>0</v>
      </c>
      <c r="W73" s="41">
        <v>0</v>
      </c>
      <c r="X73" s="42">
        <v>0</v>
      </c>
      <c r="Y73" s="35" t="s">
        <v>6</v>
      </c>
    </row>
    <row r="74" spans="1:25" s="2" customFormat="1" ht="23.45" customHeight="1" x14ac:dyDescent="0.15">
      <c r="A74" s="58">
        <v>34</v>
      </c>
      <c r="B74" s="58" t="s">
        <v>58</v>
      </c>
      <c r="C74" s="66" t="s">
        <v>144</v>
      </c>
      <c r="D74" s="62" t="s">
        <v>145</v>
      </c>
      <c r="E74" s="68">
        <v>386.05399999999997</v>
      </c>
      <c r="F74" s="122">
        <v>193.02699999999999</v>
      </c>
      <c r="G74" s="68">
        <v>2.4940000000000002</v>
      </c>
      <c r="H74" s="75">
        <f>ROUND(F74/E74*G74,3)</f>
        <v>1.2470000000000001</v>
      </c>
      <c r="I74" s="75">
        <v>0</v>
      </c>
      <c r="J74" s="75">
        <v>0</v>
      </c>
      <c r="K74" s="75">
        <v>0</v>
      </c>
      <c r="L74" s="75">
        <f t="shared" ref="L74" si="46">H74</f>
        <v>1.2470000000000001</v>
      </c>
      <c r="M74" s="70">
        <v>23.268999999999998</v>
      </c>
      <c r="N74" s="64">
        <v>0</v>
      </c>
      <c r="O74" s="54">
        <f t="shared" ref="O74" si="47">+(+E74+G74)-(M74+N74)</f>
        <v>365.279</v>
      </c>
      <c r="P74" s="122">
        <v>182.63900000000001</v>
      </c>
      <c r="Q74" s="129">
        <v>0</v>
      </c>
      <c r="R74" s="130">
        <v>0</v>
      </c>
      <c r="S74" s="130">
        <v>0</v>
      </c>
      <c r="T74" s="131">
        <v>0</v>
      </c>
      <c r="U74" s="130">
        <v>5</v>
      </c>
      <c r="V74" s="129">
        <v>0</v>
      </c>
      <c r="W74" s="24">
        <v>0</v>
      </c>
      <c r="X74" s="25">
        <v>0</v>
      </c>
      <c r="Y74" s="34" t="s">
        <v>9</v>
      </c>
    </row>
    <row r="75" spans="1:25" s="2" customFormat="1" ht="23.45" customHeight="1" thickBot="1" x14ac:dyDescent="0.2">
      <c r="A75" s="59"/>
      <c r="B75" s="59"/>
      <c r="C75" s="67"/>
      <c r="D75" s="63"/>
      <c r="E75" s="69"/>
      <c r="F75" s="127"/>
      <c r="G75" s="69"/>
      <c r="H75" s="126"/>
      <c r="I75" s="126"/>
      <c r="J75" s="126"/>
      <c r="K75" s="126"/>
      <c r="L75" s="76"/>
      <c r="M75" s="71"/>
      <c r="N75" s="65"/>
      <c r="O75" s="55"/>
      <c r="P75" s="127"/>
      <c r="Q75" s="132">
        <v>0</v>
      </c>
      <c r="R75" s="133">
        <v>0</v>
      </c>
      <c r="S75" s="133">
        <v>0</v>
      </c>
      <c r="T75" s="134">
        <v>0</v>
      </c>
      <c r="U75" s="133">
        <f>M74</f>
        <v>23.268999999999998</v>
      </c>
      <c r="V75" s="132">
        <v>0</v>
      </c>
      <c r="W75" s="41">
        <v>0</v>
      </c>
      <c r="X75" s="42">
        <v>0</v>
      </c>
      <c r="Y75" s="35" t="s">
        <v>6</v>
      </c>
    </row>
    <row r="76" spans="1:25" s="2" customFormat="1" ht="20.100000000000001" customHeight="1" x14ac:dyDescent="0.15">
      <c r="A76" s="58">
        <v>35</v>
      </c>
      <c r="B76" s="58" t="s">
        <v>146</v>
      </c>
      <c r="C76" s="66" t="s">
        <v>147</v>
      </c>
      <c r="D76" s="62" t="s">
        <v>148</v>
      </c>
      <c r="E76" s="68">
        <v>382.16899999999998</v>
      </c>
      <c r="F76" s="122">
        <v>191.084</v>
      </c>
      <c r="G76" s="68">
        <v>3.9E-2</v>
      </c>
      <c r="H76" s="75">
        <f>ROUND(F76/E76*G76,3)</f>
        <v>1.9E-2</v>
      </c>
      <c r="I76" s="75">
        <v>0</v>
      </c>
      <c r="J76" s="75">
        <v>0</v>
      </c>
      <c r="K76" s="75">
        <v>0</v>
      </c>
      <c r="L76" s="75">
        <f t="shared" ref="L76" si="48">H76</f>
        <v>1.9E-2</v>
      </c>
      <c r="M76" s="70">
        <v>28.666</v>
      </c>
      <c r="N76" s="64">
        <v>0</v>
      </c>
      <c r="O76" s="54">
        <f t="shared" ref="O76" si="49">+(+E76+G76)-(M76+N76)</f>
        <v>353.54199999999997</v>
      </c>
      <c r="P76" s="122">
        <v>176.751</v>
      </c>
      <c r="Q76" s="129">
        <v>0</v>
      </c>
      <c r="R76" s="130">
        <v>0</v>
      </c>
      <c r="S76" s="130">
        <v>0</v>
      </c>
      <c r="T76" s="131">
        <v>0</v>
      </c>
      <c r="U76" s="130">
        <v>7</v>
      </c>
      <c r="V76" s="129">
        <v>0</v>
      </c>
      <c r="W76" s="24">
        <v>0</v>
      </c>
      <c r="X76" s="25">
        <v>0</v>
      </c>
      <c r="Y76" s="34" t="s">
        <v>9</v>
      </c>
    </row>
    <row r="77" spans="1:25" s="2" customFormat="1" ht="20.100000000000001" customHeight="1" thickBot="1" x14ac:dyDescent="0.2">
      <c r="A77" s="59"/>
      <c r="B77" s="59"/>
      <c r="C77" s="67"/>
      <c r="D77" s="63"/>
      <c r="E77" s="69"/>
      <c r="F77" s="127"/>
      <c r="G77" s="69"/>
      <c r="H77" s="126"/>
      <c r="I77" s="126"/>
      <c r="J77" s="126"/>
      <c r="K77" s="126"/>
      <c r="L77" s="76"/>
      <c r="M77" s="71"/>
      <c r="N77" s="65"/>
      <c r="O77" s="55"/>
      <c r="P77" s="127"/>
      <c r="Q77" s="132">
        <v>0</v>
      </c>
      <c r="R77" s="133">
        <v>0</v>
      </c>
      <c r="S77" s="133">
        <v>0</v>
      </c>
      <c r="T77" s="134">
        <v>0</v>
      </c>
      <c r="U77" s="133">
        <f>M76</f>
        <v>28.666</v>
      </c>
      <c r="V77" s="132">
        <v>0</v>
      </c>
      <c r="W77" s="41">
        <v>0</v>
      </c>
      <c r="X77" s="42">
        <v>0</v>
      </c>
      <c r="Y77" s="35" t="s">
        <v>6</v>
      </c>
    </row>
    <row r="78" spans="1:25" s="2" customFormat="1" ht="20.100000000000001" customHeight="1" x14ac:dyDescent="0.15">
      <c r="A78" s="58">
        <v>36</v>
      </c>
      <c r="B78" s="58" t="s">
        <v>149</v>
      </c>
      <c r="C78" s="66" t="s">
        <v>150</v>
      </c>
      <c r="D78" s="62" t="s">
        <v>151</v>
      </c>
      <c r="E78" s="68">
        <v>410</v>
      </c>
      <c r="F78" s="122">
        <v>200</v>
      </c>
      <c r="G78" s="68">
        <v>0.10199999999999999</v>
      </c>
      <c r="H78" s="75">
        <f>ROUND(F78/E78*G78,3)</f>
        <v>0.05</v>
      </c>
      <c r="I78" s="75">
        <v>0</v>
      </c>
      <c r="J78" s="75">
        <v>0</v>
      </c>
      <c r="K78" s="75">
        <v>0</v>
      </c>
      <c r="L78" s="75">
        <f t="shared" ref="L78" si="50">H78</f>
        <v>0.05</v>
      </c>
      <c r="M78" s="70">
        <v>0.10199999999999999</v>
      </c>
      <c r="N78" s="64">
        <v>0</v>
      </c>
      <c r="O78" s="54">
        <f>+(+E78+G78)-(M78+N78)</f>
        <v>410</v>
      </c>
      <c r="P78" s="122">
        <v>200</v>
      </c>
      <c r="Q78" s="129">
        <v>0</v>
      </c>
      <c r="R78" s="130">
        <v>0</v>
      </c>
      <c r="S78" s="130">
        <v>0</v>
      </c>
      <c r="T78" s="131">
        <v>0</v>
      </c>
      <c r="U78" s="130">
        <v>1</v>
      </c>
      <c r="V78" s="129">
        <v>0</v>
      </c>
      <c r="W78" s="24">
        <v>0</v>
      </c>
      <c r="X78" s="25">
        <v>0</v>
      </c>
      <c r="Y78" s="34" t="s">
        <v>9</v>
      </c>
    </row>
    <row r="79" spans="1:25" s="2" customFormat="1" ht="20.100000000000001" customHeight="1" thickBot="1" x14ac:dyDescent="0.2">
      <c r="A79" s="59"/>
      <c r="B79" s="59"/>
      <c r="C79" s="67"/>
      <c r="D79" s="63"/>
      <c r="E79" s="69"/>
      <c r="F79" s="127"/>
      <c r="G79" s="69"/>
      <c r="H79" s="126"/>
      <c r="I79" s="126"/>
      <c r="J79" s="126"/>
      <c r="K79" s="126"/>
      <c r="L79" s="76"/>
      <c r="M79" s="71"/>
      <c r="N79" s="65"/>
      <c r="O79" s="55"/>
      <c r="P79" s="127"/>
      <c r="Q79" s="132">
        <v>0</v>
      </c>
      <c r="R79" s="133">
        <v>0</v>
      </c>
      <c r="S79" s="133">
        <v>0</v>
      </c>
      <c r="T79" s="134">
        <v>0</v>
      </c>
      <c r="U79" s="133">
        <f>M78</f>
        <v>0.10199999999999999</v>
      </c>
      <c r="V79" s="132">
        <v>0</v>
      </c>
      <c r="W79" s="41">
        <v>0</v>
      </c>
      <c r="X79" s="42">
        <v>0</v>
      </c>
      <c r="Y79" s="35" t="s">
        <v>6</v>
      </c>
    </row>
    <row r="80" spans="1:25" s="2" customFormat="1" ht="20.100000000000001" customHeight="1" x14ac:dyDescent="0.15">
      <c r="A80" s="58">
        <v>37</v>
      </c>
      <c r="B80" s="58" t="s">
        <v>152</v>
      </c>
      <c r="C80" s="66" t="s">
        <v>153</v>
      </c>
      <c r="D80" s="62" t="s">
        <v>154</v>
      </c>
      <c r="E80" s="68">
        <v>400</v>
      </c>
      <c r="F80" s="122">
        <v>200</v>
      </c>
      <c r="G80" s="68">
        <v>2.661</v>
      </c>
      <c r="H80" s="75">
        <f>ROUND(F80/E80*G80,3)</f>
        <v>1.331</v>
      </c>
      <c r="I80" s="75">
        <v>0</v>
      </c>
      <c r="J80" s="75">
        <v>0</v>
      </c>
      <c r="K80" s="75">
        <v>0</v>
      </c>
      <c r="L80" s="75">
        <f t="shared" ref="L80" si="51">H80</f>
        <v>1.331</v>
      </c>
      <c r="M80" s="70">
        <v>2.661</v>
      </c>
      <c r="N80" s="64">
        <v>0</v>
      </c>
      <c r="O80" s="54">
        <f t="shared" ref="O80" si="52">+(+E80+G80)-(M80+N80)</f>
        <v>400</v>
      </c>
      <c r="P80" s="122">
        <v>200</v>
      </c>
      <c r="Q80" s="129">
        <v>0</v>
      </c>
      <c r="R80" s="130">
        <v>0</v>
      </c>
      <c r="S80" s="130">
        <v>0</v>
      </c>
      <c r="T80" s="131">
        <v>0</v>
      </c>
      <c r="U80" s="130">
        <v>1</v>
      </c>
      <c r="V80" s="129">
        <v>0</v>
      </c>
      <c r="W80" s="24">
        <v>0</v>
      </c>
      <c r="X80" s="25">
        <v>0</v>
      </c>
      <c r="Y80" s="34" t="s">
        <v>9</v>
      </c>
    </row>
    <row r="81" spans="1:25" s="2" customFormat="1" ht="20.100000000000001" customHeight="1" thickBot="1" x14ac:dyDescent="0.2">
      <c r="A81" s="59"/>
      <c r="B81" s="59"/>
      <c r="C81" s="67"/>
      <c r="D81" s="63"/>
      <c r="E81" s="69"/>
      <c r="F81" s="127"/>
      <c r="G81" s="69"/>
      <c r="H81" s="126"/>
      <c r="I81" s="126"/>
      <c r="J81" s="126"/>
      <c r="K81" s="126"/>
      <c r="L81" s="76"/>
      <c r="M81" s="71"/>
      <c r="N81" s="65"/>
      <c r="O81" s="55"/>
      <c r="P81" s="127"/>
      <c r="Q81" s="132">
        <v>0</v>
      </c>
      <c r="R81" s="133">
        <v>0</v>
      </c>
      <c r="S81" s="133">
        <v>0</v>
      </c>
      <c r="T81" s="134">
        <v>0</v>
      </c>
      <c r="U81" s="133">
        <f>M80</f>
        <v>2.661</v>
      </c>
      <c r="V81" s="132">
        <v>0</v>
      </c>
      <c r="W81" s="41">
        <v>0</v>
      </c>
      <c r="X81" s="42">
        <v>0</v>
      </c>
      <c r="Y81" s="35" t="s">
        <v>6</v>
      </c>
    </row>
    <row r="82" spans="1:25" s="2" customFormat="1" ht="20.100000000000001" customHeight="1" x14ac:dyDescent="0.15">
      <c r="A82" s="58">
        <v>38</v>
      </c>
      <c r="B82" s="58" t="s">
        <v>155</v>
      </c>
      <c r="C82" s="66" t="s">
        <v>156</v>
      </c>
      <c r="D82" s="62" t="s">
        <v>157</v>
      </c>
      <c r="E82" s="68">
        <v>400</v>
      </c>
      <c r="F82" s="122">
        <v>200</v>
      </c>
      <c r="G82" s="68">
        <v>6.2380000000000004</v>
      </c>
      <c r="H82" s="75">
        <f>ROUND(F82/E82*G82,3)</f>
        <v>3.1190000000000002</v>
      </c>
      <c r="I82" s="75">
        <v>0</v>
      </c>
      <c r="J82" s="75">
        <v>0</v>
      </c>
      <c r="K82" s="75">
        <v>0</v>
      </c>
      <c r="L82" s="75">
        <f t="shared" ref="L82" si="53">H82</f>
        <v>3.1190000000000002</v>
      </c>
      <c r="M82" s="70">
        <v>6.2380000000000004</v>
      </c>
      <c r="N82" s="64">
        <v>0</v>
      </c>
      <c r="O82" s="54">
        <f>+(+E82+G82)-(M82+N82)</f>
        <v>400</v>
      </c>
      <c r="P82" s="122">
        <v>200</v>
      </c>
      <c r="Q82" s="129">
        <v>0</v>
      </c>
      <c r="R82" s="130">
        <v>0</v>
      </c>
      <c r="S82" s="130">
        <v>0</v>
      </c>
      <c r="T82" s="131">
        <v>0</v>
      </c>
      <c r="U82" s="130">
        <v>5</v>
      </c>
      <c r="V82" s="129">
        <v>0</v>
      </c>
      <c r="W82" s="24">
        <v>0</v>
      </c>
      <c r="X82" s="25">
        <v>0</v>
      </c>
      <c r="Y82" s="34" t="s">
        <v>9</v>
      </c>
    </row>
    <row r="83" spans="1:25" s="2" customFormat="1" ht="20.100000000000001" customHeight="1" thickBot="1" x14ac:dyDescent="0.2">
      <c r="A83" s="59"/>
      <c r="B83" s="59"/>
      <c r="C83" s="67"/>
      <c r="D83" s="63"/>
      <c r="E83" s="69"/>
      <c r="F83" s="127"/>
      <c r="G83" s="69"/>
      <c r="H83" s="126"/>
      <c r="I83" s="126"/>
      <c r="J83" s="126"/>
      <c r="K83" s="126"/>
      <c r="L83" s="76"/>
      <c r="M83" s="71"/>
      <c r="N83" s="65"/>
      <c r="O83" s="55"/>
      <c r="P83" s="127"/>
      <c r="Q83" s="132">
        <v>0</v>
      </c>
      <c r="R83" s="133">
        <v>0</v>
      </c>
      <c r="S83" s="133">
        <v>0</v>
      </c>
      <c r="T83" s="134">
        <v>0</v>
      </c>
      <c r="U83" s="133">
        <f>M82</f>
        <v>6.2380000000000004</v>
      </c>
      <c r="V83" s="132">
        <v>0</v>
      </c>
      <c r="W83" s="41">
        <v>0</v>
      </c>
      <c r="X83" s="42">
        <v>0</v>
      </c>
      <c r="Y83" s="35" t="s">
        <v>6</v>
      </c>
    </row>
    <row r="84" spans="1:25" s="2" customFormat="1" ht="20.100000000000001" customHeight="1" x14ac:dyDescent="0.15">
      <c r="A84" s="58">
        <v>39</v>
      </c>
      <c r="B84" s="58" t="s">
        <v>158</v>
      </c>
      <c r="C84" s="66" t="s">
        <v>159</v>
      </c>
      <c r="D84" s="62" t="s">
        <v>160</v>
      </c>
      <c r="E84" s="68">
        <v>79.316999999999993</v>
      </c>
      <c r="F84" s="122">
        <v>39.658999999999999</v>
      </c>
      <c r="G84" s="68">
        <v>4.4999999999999998E-2</v>
      </c>
      <c r="H84" s="75">
        <f>ROUND(F84/E84*G84,3)</f>
        <v>2.3E-2</v>
      </c>
      <c r="I84" s="75">
        <v>0</v>
      </c>
      <c r="J84" s="75">
        <v>0</v>
      </c>
      <c r="K84" s="75">
        <v>0</v>
      </c>
      <c r="L84" s="75">
        <f t="shared" ref="L84" si="54">H84</f>
        <v>2.3E-2</v>
      </c>
      <c r="M84" s="70">
        <v>27.1</v>
      </c>
      <c r="N84" s="64">
        <v>0</v>
      </c>
      <c r="O84" s="54">
        <f t="shared" ref="O84" si="55">+(+E84+G84)-(M84+N84)</f>
        <v>52.261999999999993</v>
      </c>
      <c r="P84" s="122">
        <v>26.175999999999998</v>
      </c>
      <c r="Q84" s="129">
        <v>3</v>
      </c>
      <c r="R84" s="130">
        <v>0</v>
      </c>
      <c r="S84" s="130">
        <v>0</v>
      </c>
      <c r="T84" s="131">
        <v>0</v>
      </c>
      <c r="U84" s="130">
        <v>17</v>
      </c>
      <c r="V84" s="129">
        <v>0</v>
      </c>
      <c r="W84" s="24">
        <v>0</v>
      </c>
      <c r="X84" s="25">
        <v>0</v>
      </c>
      <c r="Y84" s="34" t="s">
        <v>9</v>
      </c>
    </row>
    <row r="85" spans="1:25" s="2" customFormat="1" ht="20.100000000000001" customHeight="1" thickBot="1" x14ac:dyDescent="0.2">
      <c r="A85" s="59"/>
      <c r="B85" s="59"/>
      <c r="C85" s="67"/>
      <c r="D85" s="63"/>
      <c r="E85" s="69"/>
      <c r="F85" s="127"/>
      <c r="G85" s="69"/>
      <c r="H85" s="126"/>
      <c r="I85" s="126"/>
      <c r="J85" s="126"/>
      <c r="K85" s="126"/>
      <c r="L85" s="76"/>
      <c r="M85" s="71"/>
      <c r="N85" s="65"/>
      <c r="O85" s="55"/>
      <c r="P85" s="127"/>
      <c r="Q85" s="132">
        <v>2.2730000000000001</v>
      </c>
      <c r="R85" s="133">
        <v>0</v>
      </c>
      <c r="S85" s="133">
        <v>0</v>
      </c>
      <c r="T85" s="134">
        <v>0</v>
      </c>
      <c r="U85" s="133">
        <f>M84-Q85</f>
        <v>24.827000000000002</v>
      </c>
      <c r="V85" s="132">
        <v>0</v>
      </c>
      <c r="W85" s="41">
        <v>0</v>
      </c>
      <c r="X85" s="42">
        <v>0</v>
      </c>
      <c r="Y85" s="35" t="s">
        <v>6</v>
      </c>
    </row>
    <row r="86" spans="1:25" s="2" customFormat="1" ht="29.45" customHeight="1" x14ac:dyDescent="0.15">
      <c r="A86" s="58">
        <v>40</v>
      </c>
      <c r="B86" s="58" t="s">
        <v>161</v>
      </c>
      <c r="C86" s="66" t="s">
        <v>162</v>
      </c>
      <c r="D86" s="62" t="s">
        <v>163</v>
      </c>
      <c r="E86" s="68">
        <v>400</v>
      </c>
      <c r="F86" s="122">
        <v>200</v>
      </c>
      <c r="G86" s="68">
        <v>0.20399999999999999</v>
      </c>
      <c r="H86" s="75">
        <f>ROUND(F86/E86*G86,3)</f>
        <v>0.10199999999999999</v>
      </c>
      <c r="I86" s="75">
        <v>0</v>
      </c>
      <c r="J86" s="75">
        <v>0</v>
      </c>
      <c r="K86" s="75">
        <v>0</v>
      </c>
      <c r="L86" s="75">
        <f t="shared" ref="L86" si="56">H86</f>
        <v>0.10199999999999999</v>
      </c>
      <c r="M86" s="70">
        <v>0.20399999999999999</v>
      </c>
      <c r="N86" s="64">
        <v>0</v>
      </c>
      <c r="O86" s="54">
        <f t="shared" ref="O86" si="57">+(+E86+G86)-(M86+N86)</f>
        <v>400</v>
      </c>
      <c r="P86" s="122">
        <v>200</v>
      </c>
      <c r="Q86" s="129">
        <v>0</v>
      </c>
      <c r="R86" s="130">
        <v>0</v>
      </c>
      <c r="S86" s="130">
        <v>0</v>
      </c>
      <c r="T86" s="131">
        <v>0</v>
      </c>
      <c r="U86" s="130">
        <v>1</v>
      </c>
      <c r="V86" s="129">
        <v>0</v>
      </c>
      <c r="W86" s="24">
        <v>0</v>
      </c>
      <c r="X86" s="25">
        <v>0</v>
      </c>
      <c r="Y86" s="34" t="s">
        <v>9</v>
      </c>
    </row>
    <row r="87" spans="1:25" s="2" customFormat="1" ht="29.45" customHeight="1" thickBot="1" x14ac:dyDescent="0.2">
      <c r="A87" s="59"/>
      <c r="B87" s="59"/>
      <c r="C87" s="67"/>
      <c r="D87" s="63"/>
      <c r="E87" s="69"/>
      <c r="F87" s="127"/>
      <c r="G87" s="69"/>
      <c r="H87" s="126"/>
      <c r="I87" s="126"/>
      <c r="J87" s="126"/>
      <c r="K87" s="126"/>
      <c r="L87" s="76"/>
      <c r="M87" s="71"/>
      <c r="N87" s="65"/>
      <c r="O87" s="55"/>
      <c r="P87" s="127"/>
      <c r="Q87" s="132">
        <v>0</v>
      </c>
      <c r="R87" s="133">
        <v>0</v>
      </c>
      <c r="S87" s="133">
        <v>0</v>
      </c>
      <c r="T87" s="134">
        <v>0</v>
      </c>
      <c r="U87" s="133">
        <f>M86</f>
        <v>0.20399999999999999</v>
      </c>
      <c r="V87" s="132">
        <v>0</v>
      </c>
      <c r="W87" s="41">
        <v>0</v>
      </c>
      <c r="X87" s="42">
        <v>0</v>
      </c>
      <c r="Y87" s="35" t="s">
        <v>6</v>
      </c>
    </row>
    <row r="88" spans="1:25" s="2" customFormat="1" ht="20.100000000000001" customHeight="1" x14ac:dyDescent="0.15">
      <c r="A88" s="58">
        <v>41</v>
      </c>
      <c r="B88" s="58" t="s">
        <v>59</v>
      </c>
      <c r="C88" s="66" t="s">
        <v>164</v>
      </c>
      <c r="D88" s="62" t="s">
        <v>165</v>
      </c>
      <c r="E88" s="68">
        <v>251.42599999999999</v>
      </c>
      <c r="F88" s="122">
        <v>124.961</v>
      </c>
      <c r="G88" s="68">
        <v>0.91</v>
      </c>
      <c r="H88" s="124">
        <f>ROUND(F88/E88*G88,3)</f>
        <v>0.45200000000000001</v>
      </c>
      <c r="I88" s="75">
        <v>0</v>
      </c>
      <c r="J88" s="75">
        <v>0</v>
      </c>
      <c r="K88" s="75">
        <v>0</v>
      </c>
      <c r="L88" s="75">
        <f t="shared" ref="L88" si="58">H88</f>
        <v>0.45200000000000001</v>
      </c>
      <c r="M88" s="70">
        <v>26.273</v>
      </c>
      <c r="N88" s="64">
        <v>0</v>
      </c>
      <c r="O88" s="54">
        <f t="shared" ref="O88" si="59">+(+E88+G88)-(M88+N88)</f>
        <v>226.06299999999999</v>
      </c>
      <c r="P88" s="122">
        <v>113.032</v>
      </c>
      <c r="Q88" s="129">
        <v>0</v>
      </c>
      <c r="R88" s="130">
        <v>0</v>
      </c>
      <c r="S88" s="130">
        <v>0</v>
      </c>
      <c r="T88" s="131">
        <v>0</v>
      </c>
      <c r="U88" s="130">
        <v>10</v>
      </c>
      <c r="V88" s="129">
        <v>0</v>
      </c>
      <c r="W88" s="24">
        <v>0</v>
      </c>
      <c r="X88" s="25">
        <v>0</v>
      </c>
      <c r="Y88" s="34" t="s">
        <v>9</v>
      </c>
    </row>
    <row r="89" spans="1:25" s="2" customFormat="1" ht="20.100000000000001" customHeight="1" thickBot="1" x14ac:dyDescent="0.2">
      <c r="A89" s="59"/>
      <c r="B89" s="59"/>
      <c r="C89" s="67"/>
      <c r="D89" s="63"/>
      <c r="E89" s="69"/>
      <c r="F89" s="127"/>
      <c r="G89" s="69"/>
      <c r="H89" s="128"/>
      <c r="I89" s="126"/>
      <c r="J89" s="126"/>
      <c r="K89" s="126"/>
      <c r="L89" s="76"/>
      <c r="M89" s="71"/>
      <c r="N89" s="65"/>
      <c r="O89" s="55"/>
      <c r="P89" s="127"/>
      <c r="Q89" s="132">
        <v>0</v>
      </c>
      <c r="R89" s="133">
        <v>0</v>
      </c>
      <c r="S89" s="133">
        <v>0</v>
      </c>
      <c r="T89" s="134">
        <v>0</v>
      </c>
      <c r="U89" s="133">
        <f>M88</f>
        <v>26.273</v>
      </c>
      <c r="V89" s="132">
        <v>0</v>
      </c>
      <c r="W89" s="41">
        <v>0</v>
      </c>
      <c r="X89" s="42">
        <v>0</v>
      </c>
      <c r="Y89" s="35" t="s">
        <v>6</v>
      </c>
    </row>
    <row r="90" spans="1:25" s="2" customFormat="1" ht="20.100000000000001" customHeight="1" x14ac:dyDescent="0.15">
      <c r="A90" s="58">
        <v>42</v>
      </c>
      <c r="B90" s="58" t="s">
        <v>166</v>
      </c>
      <c r="C90" s="66" t="s">
        <v>167</v>
      </c>
      <c r="D90" s="62" t="s">
        <v>168</v>
      </c>
      <c r="E90" s="68">
        <v>274.7</v>
      </c>
      <c r="F90" s="122">
        <v>137.35</v>
      </c>
      <c r="G90" s="68">
        <v>0.78300000000000003</v>
      </c>
      <c r="H90" s="75">
        <f>ROUND(F90/E90*G90,3)</f>
        <v>0.39200000000000002</v>
      </c>
      <c r="I90" s="75">
        <v>0</v>
      </c>
      <c r="J90" s="75">
        <v>0</v>
      </c>
      <c r="K90" s="75">
        <v>0</v>
      </c>
      <c r="L90" s="75">
        <f t="shared" ref="L90" si="60">H90</f>
        <v>0.39200000000000002</v>
      </c>
      <c r="M90" s="70">
        <v>21.173999999999999</v>
      </c>
      <c r="N90" s="64">
        <v>0</v>
      </c>
      <c r="O90" s="54">
        <f t="shared" ref="O90" si="61">+(+E90+G90)-(M90+N90)</f>
        <v>254.309</v>
      </c>
      <c r="P90" s="122">
        <v>127.154</v>
      </c>
      <c r="Q90" s="129">
        <v>0</v>
      </c>
      <c r="R90" s="130">
        <v>0</v>
      </c>
      <c r="S90" s="130">
        <v>0</v>
      </c>
      <c r="T90" s="131">
        <v>0</v>
      </c>
      <c r="U90" s="130">
        <v>4</v>
      </c>
      <c r="V90" s="129">
        <v>0</v>
      </c>
      <c r="W90" s="24">
        <v>0</v>
      </c>
      <c r="X90" s="25">
        <v>0</v>
      </c>
      <c r="Y90" s="34" t="s">
        <v>9</v>
      </c>
    </row>
    <row r="91" spans="1:25" s="2" customFormat="1" ht="20.100000000000001" customHeight="1" thickBot="1" x14ac:dyDescent="0.2">
      <c r="A91" s="59"/>
      <c r="B91" s="59"/>
      <c r="C91" s="67"/>
      <c r="D91" s="63"/>
      <c r="E91" s="69"/>
      <c r="F91" s="127"/>
      <c r="G91" s="69"/>
      <c r="H91" s="126"/>
      <c r="I91" s="126"/>
      <c r="J91" s="126"/>
      <c r="K91" s="126"/>
      <c r="L91" s="76"/>
      <c r="M91" s="71"/>
      <c r="N91" s="65"/>
      <c r="O91" s="55"/>
      <c r="P91" s="127"/>
      <c r="Q91" s="132">
        <v>0</v>
      </c>
      <c r="R91" s="133">
        <v>0</v>
      </c>
      <c r="S91" s="133">
        <v>0</v>
      </c>
      <c r="T91" s="134">
        <v>0</v>
      </c>
      <c r="U91" s="133">
        <f>M90</f>
        <v>21.173999999999999</v>
      </c>
      <c r="V91" s="132">
        <v>0</v>
      </c>
      <c r="W91" s="41">
        <v>0</v>
      </c>
      <c r="X91" s="42">
        <v>0</v>
      </c>
      <c r="Y91" s="35" t="s">
        <v>6</v>
      </c>
    </row>
    <row r="92" spans="1:25" s="2" customFormat="1" ht="27.6" customHeight="1" x14ac:dyDescent="0.15">
      <c r="A92" s="58">
        <v>43</v>
      </c>
      <c r="B92" s="58" t="s">
        <v>169</v>
      </c>
      <c r="C92" s="66" t="s">
        <v>170</v>
      </c>
      <c r="D92" s="62" t="s">
        <v>171</v>
      </c>
      <c r="E92" s="68">
        <v>394.84899999999999</v>
      </c>
      <c r="F92" s="122">
        <v>197.42500000000001</v>
      </c>
      <c r="G92" s="68">
        <v>1.3839999999999999</v>
      </c>
      <c r="H92" s="75">
        <f>ROUND(F92/E92*G92,3)</f>
        <v>0.69199999999999995</v>
      </c>
      <c r="I92" s="75">
        <v>0</v>
      </c>
      <c r="J92" s="75">
        <v>0</v>
      </c>
      <c r="K92" s="75">
        <v>0</v>
      </c>
      <c r="L92" s="75">
        <f t="shared" ref="L92" si="62">H92</f>
        <v>0.69199999999999995</v>
      </c>
      <c r="M92" s="70">
        <v>13.637</v>
      </c>
      <c r="N92" s="64">
        <v>0</v>
      </c>
      <c r="O92" s="54">
        <f t="shared" ref="O92" si="63">+(+E92+G92)-(M92+N92)</f>
        <v>382.596</v>
      </c>
      <c r="P92" s="122">
        <v>191.298</v>
      </c>
      <c r="Q92" s="129">
        <v>0</v>
      </c>
      <c r="R92" s="130">
        <v>0</v>
      </c>
      <c r="S92" s="130">
        <v>0</v>
      </c>
      <c r="T92" s="131">
        <v>0</v>
      </c>
      <c r="U92" s="130">
        <v>8</v>
      </c>
      <c r="V92" s="129">
        <v>0</v>
      </c>
      <c r="W92" s="24">
        <v>0</v>
      </c>
      <c r="X92" s="25">
        <v>0</v>
      </c>
      <c r="Y92" s="34" t="s">
        <v>9</v>
      </c>
    </row>
    <row r="93" spans="1:25" s="2" customFormat="1" ht="27.6" customHeight="1" thickBot="1" x14ac:dyDescent="0.2">
      <c r="A93" s="59"/>
      <c r="B93" s="59"/>
      <c r="C93" s="67"/>
      <c r="D93" s="63"/>
      <c r="E93" s="69"/>
      <c r="F93" s="127"/>
      <c r="G93" s="69"/>
      <c r="H93" s="126"/>
      <c r="I93" s="126"/>
      <c r="J93" s="126"/>
      <c r="K93" s="126"/>
      <c r="L93" s="76"/>
      <c r="M93" s="71"/>
      <c r="N93" s="65"/>
      <c r="O93" s="55"/>
      <c r="P93" s="127"/>
      <c r="Q93" s="132">
        <v>0</v>
      </c>
      <c r="R93" s="133">
        <v>0</v>
      </c>
      <c r="S93" s="133">
        <v>0</v>
      </c>
      <c r="T93" s="134">
        <v>0</v>
      </c>
      <c r="U93" s="133">
        <f>M92</f>
        <v>13.637</v>
      </c>
      <c r="V93" s="132">
        <v>0</v>
      </c>
      <c r="W93" s="41">
        <v>0</v>
      </c>
      <c r="X93" s="42">
        <v>0</v>
      </c>
      <c r="Y93" s="35" t="s">
        <v>6</v>
      </c>
    </row>
    <row r="94" spans="1:25" s="2" customFormat="1" ht="27.6" customHeight="1" x14ac:dyDescent="0.15">
      <c r="A94" s="58">
        <v>44</v>
      </c>
      <c r="B94" s="58" t="s">
        <v>172</v>
      </c>
      <c r="C94" s="66" t="s">
        <v>117</v>
      </c>
      <c r="D94" s="62" t="s">
        <v>173</v>
      </c>
      <c r="E94" s="68">
        <v>175.06100000000001</v>
      </c>
      <c r="F94" s="122">
        <v>87.53</v>
      </c>
      <c r="G94" s="68">
        <v>1.1850000000000001</v>
      </c>
      <c r="H94" s="75">
        <f>ROUND(F94/E94*G94,3)</f>
        <v>0.59199999999999997</v>
      </c>
      <c r="I94" s="75">
        <v>0</v>
      </c>
      <c r="J94" s="75">
        <v>0</v>
      </c>
      <c r="K94" s="75">
        <v>0</v>
      </c>
      <c r="L94" s="75">
        <f t="shared" ref="L94" si="64">H94</f>
        <v>0.59199999999999997</v>
      </c>
      <c r="M94" s="70">
        <v>1.1850000000000001</v>
      </c>
      <c r="N94" s="64">
        <v>0</v>
      </c>
      <c r="O94" s="54">
        <f>+(+E94+G94)-(M94+N94)</f>
        <v>175.06100000000001</v>
      </c>
      <c r="P94" s="122">
        <v>87.53</v>
      </c>
      <c r="Q94" s="129">
        <v>0</v>
      </c>
      <c r="R94" s="130">
        <v>0</v>
      </c>
      <c r="S94" s="130">
        <v>0</v>
      </c>
      <c r="T94" s="131">
        <v>0</v>
      </c>
      <c r="U94" s="130">
        <v>3</v>
      </c>
      <c r="V94" s="129">
        <v>0</v>
      </c>
      <c r="W94" s="24">
        <v>0</v>
      </c>
      <c r="X94" s="25">
        <v>0</v>
      </c>
      <c r="Y94" s="34" t="s">
        <v>9</v>
      </c>
    </row>
    <row r="95" spans="1:25" s="2" customFormat="1" ht="27.6" customHeight="1" thickBot="1" x14ac:dyDescent="0.2">
      <c r="A95" s="59"/>
      <c r="B95" s="59"/>
      <c r="C95" s="67"/>
      <c r="D95" s="63"/>
      <c r="E95" s="69"/>
      <c r="F95" s="127"/>
      <c r="G95" s="69"/>
      <c r="H95" s="126"/>
      <c r="I95" s="126"/>
      <c r="J95" s="126"/>
      <c r="K95" s="126"/>
      <c r="L95" s="76"/>
      <c r="M95" s="71"/>
      <c r="N95" s="65"/>
      <c r="O95" s="55"/>
      <c r="P95" s="127"/>
      <c r="Q95" s="132">
        <v>0</v>
      </c>
      <c r="R95" s="133">
        <v>0</v>
      </c>
      <c r="S95" s="133">
        <v>0</v>
      </c>
      <c r="T95" s="134">
        <v>0</v>
      </c>
      <c r="U95" s="133">
        <f>M94</f>
        <v>1.1850000000000001</v>
      </c>
      <c r="V95" s="132">
        <v>0</v>
      </c>
      <c r="W95" s="41">
        <v>0</v>
      </c>
      <c r="X95" s="42">
        <v>0</v>
      </c>
      <c r="Y95" s="35" t="s">
        <v>6</v>
      </c>
    </row>
    <row r="96" spans="1:25" s="2" customFormat="1" ht="27.6" customHeight="1" x14ac:dyDescent="0.15">
      <c r="A96" s="58">
        <v>45</v>
      </c>
      <c r="B96" s="58" t="s">
        <v>174</v>
      </c>
      <c r="C96" s="66" t="s">
        <v>175</v>
      </c>
      <c r="D96" s="62" t="s">
        <v>176</v>
      </c>
      <c r="E96" s="68">
        <v>402.99599999999998</v>
      </c>
      <c r="F96" s="122">
        <v>200</v>
      </c>
      <c r="G96" s="68">
        <v>0.59799999999999998</v>
      </c>
      <c r="H96" s="75">
        <f>ROUND(F96/E96*G96,3)</f>
        <v>0.29699999999999999</v>
      </c>
      <c r="I96" s="75">
        <v>0</v>
      </c>
      <c r="J96" s="75">
        <v>0</v>
      </c>
      <c r="K96" s="75">
        <v>0</v>
      </c>
      <c r="L96" s="75">
        <f t="shared" ref="L96" si="65">H96</f>
        <v>0.29699999999999999</v>
      </c>
      <c r="M96" s="70">
        <v>0.59799999999999998</v>
      </c>
      <c r="N96" s="64">
        <v>0</v>
      </c>
      <c r="O96" s="54">
        <f t="shared" ref="O96" si="66">+(+E96+G96)-(M96+N96)</f>
        <v>402.99599999999998</v>
      </c>
      <c r="P96" s="122">
        <v>200</v>
      </c>
      <c r="Q96" s="129">
        <v>0</v>
      </c>
      <c r="R96" s="130">
        <v>0</v>
      </c>
      <c r="S96" s="130">
        <v>0</v>
      </c>
      <c r="T96" s="131">
        <v>0</v>
      </c>
      <c r="U96" s="130">
        <v>1</v>
      </c>
      <c r="V96" s="129">
        <v>0</v>
      </c>
      <c r="W96" s="24">
        <v>0</v>
      </c>
      <c r="X96" s="25">
        <v>0</v>
      </c>
      <c r="Y96" s="34" t="s">
        <v>9</v>
      </c>
    </row>
    <row r="97" spans="1:25" s="2" customFormat="1" ht="27.6" customHeight="1" thickBot="1" x14ac:dyDescent="0.2">
      <c r="A97" s="59"/>
      <c r="B97" s="59"/>
      <c r="C97" s="67"/>
      <c r="D97" s="63"/>
      <c r="E97" s="69"/>
      <c r="F97" s="127"/>
      <c r="G97" s="69"/>
      <c r="H97" s="126"/>
      <c r="I97" s="126"/>
      <c r="J97" s="126"/>
      <c r="K97" s="126"/>
      <c r="L97" s="76"/>
      <c r="M97" s="71"/>
      <c r="N97" s="65"/>
      <c r="O97" s="55"/>
      <c r="P97" s="127"/>
      <c r="Q97" s="132">
        <v>0</v>
      </c>
      <c r="R97" s="133">
        <v>0</v>
      </c>
      <c r="S97" s="133">
        <v>0</v>
      </c>
      <c r="T97" s="134">
        <v>0</v>
      </c>
      <c r="U97" s="133">
        <f>M96</f>
        <v>0.59799999999999998</v>
      </c>
      <c r="V97" s="132">
        <v>0</v>
      </c>
      <c r="W97" s="41">
        <v>0</v>
      </c>
      <c r="X97" s="42">
        <v>0</v>
      </c>
      <c r="Y97" s="35" t="s">
        <v>6</v>
      </c>
    </row>
    <row r="98" spans="1:25" s="2" customFormat="1" ht="20.100000000000001" customHeight="1" x14ac:dyDescent="0.15">
      <c r="A98" s="58">
        <v>46</v>
      </c>
      <c r="B98" s="58" t="s">
        <v>177</v>
      </c>
      <c r="C98" s="66" t="s">
        <v>178</v>
      </c>
      <c r="D98" s="62" t="s">
        <v>179</v>
      </c>
      <c r="E98" s="68">
        <v>426.59699999999998</v>
      </c>
      <c r="F98" s="122">
        <v>212.31399999999999</v>
      </c>
      <c r="G98" s="68">
        <v>4.7859999999999996</v>
      </c>
      <c r="H98" s="75">
        <f>ROUND(F98/E98*G98,3)</f>
        <v>2.3820000000000001</v>
      </c>
      <c r="I98" s="75">
        <v>0</v>
      </c>
      <c r="J98" s="75">
        <v>0</v>
      </c>
      <c r="K98" s="75">
        <v>0</v>
      </c>
      <c r="L98" s="75">
        <f t="shared" ref="L98" si="67">H98</f>
        <v>2.3820000000000001</v>
      </c>
      <c r="M98" s="70">
        <v>4.7859999999999996</v>
      </c>
      <c r="N98" s="64">
        <v>0</v>
      </c>
      <c r="O98" s="54">
        <f t="shared" ref="O98" si="68">+(+E98+G98)-(M98+N98)</f>
        <v>426.59699999999998</v>
      </c>
      <c r="P98" s="122">
        <v>212.31399999999999</v>
      </c>
      <c r="Q98" s="129">
        <v>0</v>
      </c>
      <c r="R98" s="130">
        <v>0</v>
      </c>
      <c r="S98" s="130">
        <v>0</v>
      </c>
      <c r="T98" s="131">
        <v>0</v>
      </c>
      <c r="U98" s="130">
        <v>2</v>
      </c>
      <c r="V98" s="129">
        <v>0</v>
      </c>
      <c r="W98" s="24">
        <v>0</v>
      </c>
      <c r="X98" s="25">
        <v>0</v>
      </c>
      <c r="Y98" s="34" t="s">
        <v>9</v>
      </c>
    </row>
    <row r="99" spans="1:25" s="2" customFormat="1" ht="20.100000000000001" customHeight="1" thickBot="1" x14ac:dyDescent="0.2">
      <c r="A99" s="59"/>
      <c r="B99" s="59"/>
      <c r="C99" s="67"/>
      <c r="D99" s="63"/>
      <c r="E99" s="69"/>
      <c r="F99" s="127"/>
      <c r="G99" s="69"/>
      <c r="H99" s="126"/>
      <c r="I99" s="126"/>
      <c r="J99" s="126"/>
      <c r="K99" s="126"/>
      <c r="L99" s="76"/>
      <c r="M99" s="71"/>
      <c r="N99" s="65"/>
      <c r="O99" s="55"/>
      <c r="P99" s="127"/>
      <c r="Q99" s="132">
        <v>0</v>
      </c>
      <c r="R99" s="133">
        <v>0</v>
      </c>
      <c r="S99" s="133">
        <v>0</v>
      </c>
      <c r="T99" s="134">
        <v>0</v>
      </c>
      <c r="U99" s="133">
        <f>M98</f>
        <v>4.7859999999999996</v>
      </c>
      <c r="V99" s="132">
        <v>0</v>
      </c>
      <c r="W99" s="41">
        <v>0</v>
      </c>
      <c r="X99" s="42">
        <v>0</v>
      </c>
      <c r="Y99" s="35" t="s">
        <v>6</v>
      </c>
    </row>
    <row r="100" spans="1:25" s="2" customFormat="1" ht="31.35" customHeight="1" x14ac:dyDescent="0.15">
      <c r="A100" s="58">
        <v>47</v>
      </c>
      <c r="B100" s="58" t="s">
        <v>180</v>
      </c>
      <c r="C100" s="66" t="s">
        <v>181</v>
      </c>
      <c r="D100" s="62" t="s">
        <v>182</v>
      </c>
      <c r="E100" s="68">
        <v>418.60399999999998</v>
      </c>
      <c r="F100" s="122">
        <v>205.71299999999999</v>
      </c>
      <c r="G100" s="68">
        <f>ROUND(1.253293+2.599815,3)</f>
        <v>3.8530000000000002</v>
      </c>
      <c r="H100" s="75">
        <f>ROUND(1.253293/E100*1.253293,3)</f>
        <v>4.0000000000000001E-3</v>
      </c>
      <c r="I100" s="75">
        <v>0</v>
      </c>
      <c r="J100" s="75">
        <v>0</v>
      </c>
      <c r="K100" s="75">
        <v>0</v>
      </c>
      <c r="L100" s="75">
        <f t="shared" ref="L100" si="69">H100</f>
        <v>4.0000000000000001E-3</v>
      </c>
      <c r="M100" s="70">
        <v>7.5460000000000003</v>
      </c>
      <c r="N100" s="64">
        <v>0</v>
      </c>
      <c r="O100" s="54">
        <f t="shared" ref="O100" si="70">+(+E100+G100)-(M100+N100)</f>
        <v>414.911</v>
      </c>
      <c r="P100" s="122">
        <v>205.71299999999999</v>
      </c>
      <c r="Q100" s="129">
        <v>0</v>
      </c>
      <c r="R100" s="130">
        <v>0</v>
      </c>
      <c r="S100" s="130">
        <v>0</v>
      </c>
      <c r="T100" s="131">
        <v>0</v>
      </c>
      <c r="U100" s="130">
        <v>3</v>
      </c>
      <c r="V100" s="129">
        <v>0</v>
      </c>
      <c r="W100" s="24">
        <v>0</v>
      </c>
      <c r="X100" s="25">
        <v>0</v>
      </c>
      <c r="Y100" s="34" t="s">
        <v>9</v>
      </c>
    </row>
    <row r="101" spans="1:25" s="2" customFormat="1" ht="31.35" customHeight="1" thickBot="1" x14ac:dyDescent="0.2">
      <c r="A101" s="59"/>
      <c r="B101" s="59"/>
      <c r="C101" s="67"/>
      <c r="D101" s="63"/>
      <c r="E101" s="69"/>
      <c r="F101" s="127"/>
      <c r="G101" s="69"/>
      <c r="H101" s="126"/>
      <c r="I101" s="126"/>
      <c r="J101" s="126"/>
      <c r="K101" s="126"/>
      <c r="L101" s="76"/>
      <c r="M101" s="71"/>
      <c r="N101" s="65"/>
      <c r="O101" s="55"/>
      <c r="P101" s="127"/>
      <c r="Q101" s="132">
        <v>0</v>
      </c>
      <c r="R101" s="133">
        <v>0</v>
      </c>
      <c r="S101" s="133">
        <v>0</v>
      </c>
      <c r="T101" s="134">
        <v>0</v>
      </c>
      <c r="U101" s="133">
        <f>M100</f>
        <v>7.5460000000000003</v>
      </c>
      <c r="V101" s="132">
        <v>0</v>
      </c>
      <c r="W101" s="41">
        <v>0</v>
      </c>
      <c r="X101" s="42">
        <v>0</v>
      </c>
      <c r="Y101" s="35" t="s">
        <v>6</v>
      </c>
    </row>
    <row r="102" spans="1:25" s="2" customFormat="1" ht="20.100000000000001" customHeight="1" x14ac:dyDescent="0.15">
      <c r="A102" s="58">
        <v>48</v>
      </c>
      <c r="B102" s="58" t="s">
        <v>183</v>
      </c>
      <c r="C102" s="66" t="s">
        <v>184</v>
      </c>
      <c r="D102" s="62" t="s">
        <v>185</v>
      </c>
      <c r="E102" s="68">
        <v>832.12900000000002</v>
      </c>
      <c r="F102" s="122">
        <v>200</v>
      </c>
      <c r="G102" s="68">
        <f>ROUND(0.202493+4.412006,3)</f>
        <v>4.6139999999999999</v>
      </c>
      <c r="H102" s="75">
        <f>ROUND(F102/E102*0.202493,3)</f>
        <v>4.9000000000000002E-2</v>
      </c>
      <c r="I102" s="75">
        <v>0</v>
      </c>
      <c r="J102" s="75">
        <v>0</v>
      </c>
      <c r="K102" s="75">
        <v>0</v>
      </c>
      <c r="L102" s="75">
        <f t="shared" ref="L102" si="71">H102</f>
        <v>4.9000000000000002E-2</v>
      </c>
      <c r="M102" s="70">
        <f>ROUND(6.343536+73.878419,3)</f>
        <v>80.221999999999994</v>
      </c>
      <c r="N102" s="64">
        <v>0</v>
      </c>
      <c r="O102" s="54">
        <f t="shared" ref="O102" si="72">+(+E102+G102)-(M102+N102)</f>
        <v>756.52100000000007</v>
      </c>
      <c r="P102" s="122">
        <v>200</v>
      </c>
      <c r="Q102" s="129">
        <v>1</v>
      </c>
      <c r="R102" s="130">
        <v>0</v>
      </c>
      <c r="S102" s="130">
        <v>0</v>
      </c>
      <c r="T102" s="131">
        <v>0</v>
      </c>
      <c r="U102" s="130">
        <v>10</v>
      </c>
      <c r="V102" s="129">
        <v>0</v>
      </c>
      <c r="W102" s="24">
        <v>0</v>
      </c>
      <c r="X102" s="25">
        <v>0</v>
      </c>
      <c r="Y102" s="34" t="s">
        <v>9</v>
      </c>
    </row>
    <row r="103" spans="1:25" s="2" customFormat="1" ht="20.100000000000001" customHeight="1" thickBot="1" x14ac:dyDescent="0.2">
      <c r="A103" s="59"/>
      <c r="B103" s="59"/>
      <c r="C103" s="67"/>
      <c r="D103" s="63"/>
      <c r="E103" s="69"/>
      <c r="F103" s="127"/>
      <c r="G103" s="69"/>
      <c r="H103" s="126"/>
      <c r="I103" s="126"/>
      <c r="J103" s="126"/>
      <c r="K103" s="126"/>
      <c r="L103" s="76"/>
      <c r="M103" s="71"/>
      <c r="N103" s="65"/>
      <c r="O103" s="55"/>
      <c r="P103" s="127"/>
      <c r="Q103" s="132">
        <v>0.251</v>
      </c>
      <c r="R103" s="133">
        <v>0</v>
      </c>
      <c r="S103" s="133">
        <v>0</v>
      </c>
      <c r="T103" s="134">
        <v>0</v>
      </c>
      <c r="U103" s="133">
        <f>M102-Q103</f>
        <v>79.970999999999989</v>
      </c>
      <c r="V103" s="132">
        <v>0</v>
      </c>
      <c r="W103" s="41">
        <v>0</v>
      </c>
      <c r="X103" s="42">
        <v>0</v>
      </c>
      <c r="Y103" s="35" t="s">
        <v>6</v>
      </c>
    </row>
    <row r="104" spans="1:25" s="2" customFormat="1" ht="20.100000000000001" customHeight="1" x14ac:dyDescent="0.15">
      <c r="A104" s="58">
        <v>49</v>
      </c>
      <c r="B104" s="58" t="s">
        <v>186</v>
      </c>
      <c r="C104" s="66" t="s">
        <v>84</v>
      </c>
      <c r="D104" s="62" t="s">
        <v>187</v>
      </c>
      <c r="E104" s="68">
        <v>400</v>
      </c>
      <c r="F104" s="122">
        <v>200</v>
      </c>
      <c r="G104" s="68">
        <v>3.0550000000000002</v>
      </c>
      <c r="H104" s="124">
        <f>ROUND(F104/E104*G104,3)</f>
        <v>1.528</v>
      </c>
      <c r="I104" s="75">
        <v>0</v>
      </c>
      <c r="J104" s="75">
        <v>0</v>
      </c>
      <c r="K104" s="75">
        <v>0</v>
      </c>
      <c r="L104" s="75">
        <f t="shared" ref="L104" si="73">H104</f>
        <v>1.528</v>
      </c>
      <c r="M104" s="70">
        <v>3.0550000000000002</v>
      </c>
      <c r="N104" s="64">
        <v>0</v>
      </c>
      <c r="O104" s="54">
        <f t="shared" ref="O104" si="74">+(+E104+G104)-(M104+N104)</f>
        <v>400</v>
      </c>
      <c r="P104" s="122">
        <v>200</v>
      </c>
      <c r="Q104" s="129">
        <v>0</v>
      </c>
      <c r="R104" s="130">
        <v>0</v>
      </c>
      <c r="S104" s="130">
        <v>0</v>
      </c>
      <c r="T104" s="131">
        <v>0</v>
      </c>
      <c r="U104" s="130">
        <v>3</v>
      </c>
      <c r="V104" s="129">
        <v>0</v>
      </c>
      <c r="W104" s="24">
        <v>0</v>
      </c>
      <c r="X104" s="25">
        <v>0</v>
      </c>
      <c r="Y104" s="34" t="s">
        <v>9</v>
      </c>
    </row>
    <row r="105" spans="1:25" s="2" customFormat="1" ht="20.100000000000001" customHeight="1" thickBot="1" x14ac:dyDescent="0.2">
      <c r="A105" s="59"/>
      <c r="B105" s="59"/>
      <c r="C105" s="67"/>
      <c r="D105" s="63"/>
      <c r="E105" s="69"/>
      <c r="F105" s="127"/>
      <c r="G105" s="69"/>
      <c r="H105" s="128"/>
      <c r="I105" s="126"/>
      <c r="J105" s="126"/>
      <c r="K105" s="126"/>
      <c r="L105" s="76"/>
      <c r="M105" s="71"/>
      <c r="N105" s="65"/>
      <c r="O105" s="55"/>
      <c r="P105" s="127"/>
      <c r="Q105" s="132">
        <v>0</v>
      </c>
      <c r="R105" s="133">
        <v>0</v>
      </c>
      <c r="S105" s="133">
        <v>0</v>
      </c>
      <c r="T105" s="134">
        <v>0</v>
      </c>
      <c r="U105" s="133">
        <f>M104</f>
        <v>3.0550000000000002</v>
      </c>
      <c r="V105" s="132">
        <v>0</v>
      </c>
      <c r="W105" s="41">
        <v>0</v>
      </c>
      <c r="X105" s="42">
        <v>0</v>
      </c>
      <c r="Y105" s="35" t="s">
        <v>6</v>
      </c>
    </row>
    <row r="106" spans="1:25" s="2" customFormat="1" ht="18" customHeight="1" x14ac:dyDescent="0.15">
      <c r="A106" s="58">
        <v>50</v>
      </c>
      <c r="B106" s="60" t="s">
        <v>188</v>
      </c>
      <c r="C106" s="66" t="s">
        <v>54</v>
      </c>
      <c r="D106" s="62" t="s">
        <v>189</v>
      </c>
      <c r="E106" s="68">
        <v>400</v>
      </c>
      <c r="F106" s="122">
        <v>200</v>
      </c>
      <c r="G106" s="68">
        <v>6.5000000000000002E-2</v>
      </c>
      <c r="H106" s="124">
        <f>ROUND(F106/E106*G106,3)</f>
        <v>3.3000000000000002E-2</v>
      </c>
      <c r="I106" s="75">
        <v>0</v>
      </c>
      <c r="J106" s="75">
        <v>0</v>
      </c>
      <c r="K106" s="75">
        <v>0</v>
      </c>
      <c r="L106" s="75">
        <f t="shared" ref="L106" si="75">H106</f>
        <v>3.3000000000000002E-2</v>
      </c>
      <c r="M106" s="70">
        <v>6.5000000000000002E-2</v>
      </c>
      <c r="N106" s="64">
        <v>0</v>
      </c>
      <c r="O106" s="54">
        <f>+(+E106+G106)-(M106+N106)</f>
        <v>400</v>
      </c>
      <c r="P106" s="122">
        <v>200</v>
      </c>
      <c r="Q106" s="129">
        <v>0</v>
      </c>
      <c r="R106" s="130">
        <v>0</v>
      </c>
      <c r="S106" s="130">
        <v>0</v>
      </c>
      <c r="T106" s="131">
        <v>0</v>
      </c>
      <c r="U106" s="130">
        <v>1</v>
      </c>
      <c r="V106" s="129">
        <v>0</v>
      </c>
      <c r="W106" s="24">
        <v>0</v>
      </c>
      <c r="X106" s="25">
        <v>0</v>
      </c>
      <c r="Y106" s="34" t="s">
        <v>9</v>
      </c>
    </row>
    <row r="107" spans="1:25" s="2" customFormat="1" ht="18" customHeight="1" thickBot="1" x14ac:dyDescent="0.2">
      <c r="A107" s="59"/>
      <c r="B107" s="61"/>
      <c r="C107" s="67"/>
      <c r="D107" s="63"/>
      <c r="E107" s="69"/>
      <c r="F107" s="127"/>
      <c r="G107" s="69"/>
      <c r="H107" s="128"/>
      <c r="I107" s="126"/>
      <c r="J107" s="126"/>
      <c r="K107" s="126"/>
      <c r="L107" s="76"/>
      <c r="M107" s="71"/>
      <c r="N107" s="65"/>
      <c r="O107" s="55"/>
      <c r="P107" s="127"/>
      <c r="Q107" s="132">
        <v>0</v>
      </c>
      <c r="R107" s="133">
        <v>0</v>
      </c>
      <c r="S107" s="133">
        <v>0</v>
      </c>
      <c r="T107" s="134">
        <v>0</v>
      </c>
      <c r="U107" s="133">
        <f>M106</f>
        <v>6.5000000000000002E-2</v>
      </c>
      <c r="V107" s="132">
        <v>0</v>
      </c>
      <c r="W107" s="41">
        <v>0</v>
      </c>
      <c r="X107" s="42">
        <v>0</v>
      </c>
      <c r="Y107" s="35" t="s">
        <v>6</v>
      </c>
    </row>
    <row r="108" spans="1:25" s="2" customFormat="1" ht="18" customHeight="1" x14ac:dyDescent="0.15">
      <c r="A108" s="58">
        <v>51</v>
      </c>
      <c r="B108" s="60" t="s">
        <v>190</v>
      </c>
      <c r="C108" s="66" t="s">
        <v>191</v>
      </c>
      <c r="D108" s="62" t="s">
        <v>192</v>
      </c>
      <c r="E108" s="68">
        <v>409.13200000000001</v>
      </c>
      <c r="F108" s="122">
        <v>204.566</v>
      </c>
      <c r="G108" s="68">
        <v>6.0999999999999999E-2</v>
      </c>
      <c r="H108" s="124">
        <f>ROUND(F108/E108*G108,3)</f>
        <v>3.1E-2</v>
      </c>
      <c r="I108" s="75">
        <v>0</v>
      </c>
      <c r="J108" s="75">
        <v>0</v>
      </c>
      <c r="K108" s="75">
        <v>0</v>
      </c>
      <c r="L108" s="75">
        <f t="shared" ref="L108" si="76">H108</f>
        <v>3.1E-2</v>
      </c>
      <c r="M108" s="70">
        <f>G108</f>
        <v>6.0999999999999999E-2</v>
      </c>
      <c r="N108" s="64">
        <v>0</v>
      </c>
      <c r="O108" s="54">
        <f>+(+E108+G108)-(M108+N108)</f>
        <v>409.13200000000001</v>
      </c>
      <c r="P108" s="122">
        <v>204.566</v>
      </c>
      <c r="Q108" s="129">
        <v>0</v>
      </c>
      <c r="R108" s="130">
        <v>0</v>
      </c>
      <c r="S108" s="130">
        <v>0</v>
      </c>
      <c r="T108" s="131">
        <v>0</v>
      </c>
      <c r="U108" s="130">
        <v>1</v>
      </c>
      <c r="V108" s="129">
        <v>0</v>
      </c>
      <c r="W108" s="24">
        <v>0</v>
      </c>
      <c r="X108" s="25">
        <v>0</v>
      </c>
      <c r="Y108" s="34" t="s">
        <v>9</v>
      </c>
    </row>
    <row r="109" spans="1:25" s="2" customFormat="1" ht="18" customHeight="1" thickBot="1" x14ac:dyDescent="0.2">
      <c r="A109" s="59"/>
      <c r="B109" s="61"/>
      <c r="C109" s="67"/>
      <c r="D109" s="63"/>
      <c r="E109" s="69"/>
      <c r="F109" s="127"/>
      <c r="G109" s="69"/>
      <c r="H109" s="128"/>
      <c r="I109" s="126"/>
      <c r="J109" s="126"/>
      <c r="K109" s="126"/>
      <c r="L109" s="76"/>
      <c r="M109" s="71"/>
      <c r="N109" s="65"/>
      <c r="O109" s="55"/>
      <c r="P109" s="127"/>
      <c r="Q109" s="132">
        <v>0</v>
      </c>
      <c r="R109" s="133">
        <v>0</v>
      </c>
      <c r="S109" s="133">
        <v>0</v>
      </c>
      <c r="T109" s="134">
        <v>0</v>
      </c>
      <c r="U109" s="133">
        <f>M108</f>
        <v>6.0999999999999999E-2</v>
      </c>
      <c r="V109" s="132">
        <v>0</v>
      </c>
      <c r="W109" s="41">
        <v>0</v>
      </c>
      <c r="X109" s="42">
        <v>0</v>
      </c>
      <c r="Y109" s="35" t="s">
        <v>6</v>
      </c>
    </row>
    <row r="110" spans="1:25" s="2" customFormat="1" ht="18" customHeight="1" x14ac:dyDescent="0.15">
      <c r="A110" s="58">
        <v>52</v>
      </c>
      <c r="B110" s="60" t="s">
        <v>193</v>
      </c>
      <c r="C110" s="66" t="s">
        <v>194</v>
      </c>
      <c r="D110" s="62" t="s">
        <v>195</v>
      </c>
      <c r="E110" s="68">
        <v>1348.7049999999999</v>
      </c>
      <c r="F110" s="122">
        <v>200</v>
      </c>
      <c r="G110" s="68">
        <f>ROUND(2.983042+2.037869,3)</f>
        <v>5.0209999999999999</v>
      </c>
      <c r="H110" s="124">
        <f>ROUND(F110/E110*2.983042,3)</f>
        <v>0.442</v>
      </c>
      <c r="I110" s="75">
        <v>0</v>
      </c>
      <c r="J110" s="75">
        <v>0</v>
      </c>
      <c r="K110" s="75">
        <v>0</v>
      </c>
      <c r="L110" s="75">
        <f t="shared" ref="L110" si="77">H110</f>
        <v>0.442</v>
      </c>
      <c r="M110" s="70">
        <v>2.9830000000000001</v>
      </c>
      <c r="N110" s="64">
        <v>0</v>
      </c>
      <c r="O110" s="54">
        <f>+(+E110+G110)-(M110+N110)</f>
        <v>1350.7429999999999</v>
      </c>
      <c r="P110" s="122">
        <v>200</v>
      </c>
      <c r="Q110" s="129">
        <v>0</v>
      </c>
      <c r="R110" s="130">
        <v>0</v>
      </c>
      <c r="S110" s="130">
        <v>0</v>
      </c>
      <c r="T110" s="131">
        <v>0</v>
      </c>
      <c r="U110" s="130">
        <v>1</v>
      </c>
      <c r="V110" s="129">
        <v>0</v>
      </c>
      <c r="W110" s="24">
        <v>0</v>
      </c>
      <c r="X110" s="25">
        <v>0</v>
      </c>
      <c r="Y110" s="34" t="s">
        <v>9</v>
      </c>
    </row>
    <row r="111" spans="1:25" s="2" customFormat="1" ht="18" customHeight="1" thickBot="1" x14ac:dyDescent="0.2">
      <c r="A111" s="59"/>
      <c r="B111" s="61"/>
      <c r="C111" s="67"/>
      <c r="D111" s="63"/>
      <c r="E111" s="69"/>
      <c r="F111" s="127"/>
      <c r="G111" s="69"/>
      <c r="H111" s="128"/>
      <c r="I111" s="126"/>
      <c r="J111" s="126"/>
      <c r="K111" s="126"/>
      <c r="L111" s="76"/>
      <c r="M111" s="71"/>
      <c r="N111" s="65"/>
      <c r="O111" s="55"/>
      <c r="P111" s="127"/>
      <c r="Q111" s="132">
        <v>0</v>
      </c>
      <c r="R111" s="133">
        <v>0</v>
      </c>
      <c r="S111" s="133">
        <v>0</v>
      </c>
      <c r="T111" s="134">
        <v>0</v>
      </c>
      <c r="U111" s="133">
        <f>M110</f>
        <v>2.9830000000000001</v>
      </c>
      <c r="V111" s="132">
        <v>0</v>
      </c>
      <c r="W111" s="41">
        <v>0</v>
      </c>
      <c r="X111" s="42">
        <v>0</v>
      </c>
      <c r="Y111" s="35" t="s">
        <v>6</v>
      </c>
    </row>
    <row r="112" spans="1:25" s="2" customFormat="1" ht="18" customHeight="1" x14ac:dyDescent="0.15">
      <c r="A112" s="58">
        <v>53</v>
      </c>
      <c r="B112" s="60" t="s">
        <v>196</v>
      </c>
      <c r="C112" s="66" t="s">
        <v>197</v>
      </c>
      <c r="D112" s="62" t="s">
        <v>198</v>
      </c>
      <c r="E112" s="68">
        <v>1106.932</v>
      </c>
      <c r="F112" s="122">
        <v>200</v>
      </c>
      <c r="G112" s="68">
        <f>ROUND(0.194845+0.07342,3)</f>
        <v>0.26800000000000002</v>
      </c>
      <c r="H112" s="75">
        <f>ROUND(F112/E112*0.194845,3)</f>
        <v>3.5000000000000003E-2</v>
      </c>
      <c r="I112" s="75">
        <v>0</v>
      </c>
      <c r="J112" s="75">
        <v>0</v>
      </c>
      <c r="K112" s="75">
        <v>0</v>
      </c>
      <c r="L112" s="75">
        <f t="shared" ref="L112" si="78">H112</f>
        <v>3.5000000000000003E-2</v>
      </c>
      <c r="M112" s="70">
        <v>1.268</v>
      </c>
      <c r="N112" s="64">
        <v>0</v>
      </c>
      <c r="O112" s="54">
        <f>+(+E112+G112)-(M112+N112)</f>
        <v>1105.932</v>
      </c>
      <c r="P112" s="122">
        <v>200</v>
      </c>
      <c r="Q112" s="129">
        <v>0</v>
      </c>
      <c r="R112" s="130">
        <v>0</v>
      </c>
      <c r="S112" s="130">
        <v>0</v>
      </c>
      <c r="T112" s="131">
        <v>0</v>
      </c>
      <c r="U112" s="130">
        <v>2</v>
      </c>
      <c r="V112" s="129">
        <v>0</v>
      </c>
      <c r="W112" s="24">
        <v>0</v>
      </c>
      <c r="X112" s="25">
        <v>0</v>
      </c>
      <c r="Y112" s="34" t="s">
        <v>9</v>
      </c>
    </row>
    <row r="113" spans="1:25" s="2" customFormat="1" ht="18" customHeight="1" thickBot="1" x14ac:dyDescent="0.2">
      <c r="A113" s="59"/>
      <c r="B113" s="61"/>
      <c r="C113" s="67"/>
      <c r="D113" s="63"/>
      <c r="E113" s="69"/>
      <c r="F113" s="127"/>
      <c r="G113" s="69"/>
      <c r="H113" s="126"/>
      <c r="I113" s="126"/>
      <c r="J113" s="126"/>
      <c r="K113" s="126"/>
      <c r="L113" s="76"/>
      <c r="M113" s="71"/>
      <c r="N113" s="65"/>
      <c r="O113" s="55"/>
      <c r="P113" s="127"/>
      <c r="Q113" s="132">
        <v>0</v>
      </c>
      <c r="R113" s="133">
        <v>0</v>
      </c>
      <c r="S113" s="133">
        <v>0</v>
      </c>
      <c r="T113" s="134">
        <v>0</v>
      </c>
      <c r="U113" s="133">
        <f>M112</f>
        <v>1.268</v>
      </c>
      <c r="V113" s="132">
        <v>0</v>
      </c>
      <c r="W113" s="41">
        <v>0</v>
      </c>
      <c r="X113" s="42">
        <v>0</v>
      </c>
      <c r="Y113" s="35" t="s">
        <v>6</v>
      </c>
    </row>
    <row r="114" spans="1:25" s="2" customFormat="1" ht="30.6" customHeight="1" x14ac:dyDescent="0.15">
      <c r="A114" s="58">
        <v>54</v>
      </c>
      <c r="B114" s="60" t="s">
        <v>199</v>
      </c>
      <c r="C114" s="66" t="s">
        <v>200</v>
      </c>
      <c r="D114" s="62" t="s">
        <v>201</v>
      </c>
      <c r="E114" s="68">
        <v>400</v>
      </c>
      <c r="F114" s="122">
        <v>200</v>
      </c>
      <c r="G114" s="68">
        <v>4.2000000000000003E-2</v>
      </c>
      <c r="H114" s="124">
        <f>ROUND(F114/E114*G114,3)</f>
        <v>2.1000000000000001E-2</v>
      </c>
      <c r="I114" s="75">
        <v>0</v>
      </c>
      <c r="J114" s="75">
        <v>0</v>
      </c>
      <c r="K114" s="75">
        <v>0</v>
      </c>
      <c r="L114" s="75">
        <f t="shared" ref="L114" si="79">H114</f>
        <v>2.1000000000000001E-2</v>
      </c>
      <c r="M114" s="70">
        <v>0.64800000000000002</v>
      </c>
      <c r="N114" s="64">
        <v>0</v>
      </c>
      <c r="O114" s="54">
        <f>+(+E114+G114)-(M114+N114)</f>
        <v>399.39399999999995</v>
      </c>
      <c r="P114" s="122">
        <v>199.697</v>
      </c>
      <c r="Q114" s="129">
        <v>0</v>
      </c>
      <c r="R114" s="130">
        <v>0</v>
      </c>
      <c r="S114" s="130">
        <v>0</v>
      </c>
      <c r="T114" s="131">
        <v>0</v>
      </c>
      <c r="U114" s="130">
        <v>3</v>
      </c>
      <c r="V114" s="129">
        <v>0</v>
      </c>
      <c r="W114" s="24">
        <v>0</v>
      </c>
      <c r="X114" s="25">
        <v>0</v>
      </c>
      <c r="Y114" s="34" t="s">
        <v>9</v>
      </c>
    </row>
    <row r="115" spans="1:25" s="2" customFormat="1" ht="30.6" customHeight="1" thickBot="1" x14ac:dyDescent="0.2">
      <c r="A115" s="59"/>
      <c r="B115" s="61"/>
      <c r="C115" s="67"/>
      <c r="D115" s="63"/>
      <c r="E115" s="69"/>
      <c r="F115" s="127"/>
      <c r="G115" s="69"/>
      <c r="H115" s="128"/>
      <c r="I115" s="126"/>
      <c r="J115" s="126"/>
      <c r="K115" s="126"/>
      <c r="L115" s="76"/>
      <c r="M115" s="71"/>
      <c r="N115" s="65"/>
      <c r="O115" s="55"/>
      <c r="P115" s="127"/>
      <c r="Q115" s="132">
        <v>0</v>
      </c>
      <c r="R115" s="133">
        <v>0</v>
      </c>
      <c r="S115" s="133">
        <v>0</v>
      </c>
      <c r="T115" s="134">
        <v>0</v>
      </c>
      <c r="U115" s="133">
        <f>M114</f>
        <v>0.64800000000000002</v>
      </c>
      <c r="V115" s="132">
        <v>0</v>
      </c>
      <c r="W115" s="41">
        <v>0</v>
      </c>
      <c r="X115" s="42">
        <v>0</v>
      </c>
      <c r="Y115" s="35" t="s">
        <v>6</v>
      </c>
    </row>
    <row r="116" spans="1:25" s="2" customFormat="1" ht="18" customHeight="1" x14ac:dyDescent="0.15">
      <c r="A116" s="58">
        <v>55</v>
      </c>
      <c r="B116" s="60" t="s">
        <v>202</v>
      </c>
      <c r="C116" s="66" t="s">
        <v>203</v>
      </c>
      <c r="D116" s="62" t="s">
        <v>204</v>
      </c>
      <c r="E116" s="68">
        <v>350.012</v>
      </c>
      <c r="F116" s="122">
        <v>175</v>
      </c>
      <c r="G116" s="68">
        <v>5.5E-2</v>
      </c>
      <c r="H116" s="124">
        <f>ROUND(F116/E116*G116,3)</f>
        <v>2.7E-2</v>
      </c>
      <c r="I116" s="75">
        <v>0</v>
      </c>
      <c r="J116" s="75">
        <v>0</v>
      </c>
      <c r="K116" s="75">
        <v>0</v>
      </c>
      <c r="L116" s="75">
        <f t="shared" ref="L116" si="80">H116</f>
        <v>2.7E-2</v>
      </c>
      <c r="M116" s="70">
        <v>25.055</v>
      </c>
      <c r="N116" s="64">
        <v>0</v>
      </c>
      <c r="O116" s="54">
        <f>+(+E116+G116)-(M116+N116)</f>
        <v>325.012</v>
      </c>
      <c r="P116" s="122">
        <v>162.5</v>
      </c>
      <c r="Q116" s="129">
        <v>0</v>
      </c>
      <c r="R116" s="130">
        <v>0</v>
      </c>
      <c r="S116" s="130">
        <v>0</v>
      </c>
      <c r="T116" s="131">
        <v>0</v>
      </c>
      <c r="U116" s="130">
        <v>5</v>
      </c>
      <c r="V116" s="129">
        <v>0</v>
      </c>
      <c r="W116" s="24">
        <v>0</v>
      </c>
      <c r="X116" s="25">
        <v>0</v>
      </c>
      <c r="Y116" s="34" t="s">
        <v>9</v>
      </c>
    </row>
    <row r="117" spans="1:25" s="2" customFormat="1" ht="18" customHeight="1" thickBot="1" x14ac:dyDescent="0.2">
      <c r="A117" s="59"/>
      <c r="B117" s="61"/>
      <c r="C117" s="67"/>
      <c r="D117" s="63"/>
      <c r="E117" s="69"/>
      <c r="F117" s="127"/>
      <c r="G117" s="69"/>
      <c r="H117" s="128"/>
      <c r="I117" s="126"/>
      <c r="J117" s="126"/>
      <c r="K117" s="126"/>
      <c r="L117" s="76"/>
      <c r="M117" s="71"/>
      <c r="N117" s="65"/>
      <c r="O117" s="55"/>
      <c r="P117" s="127"/>
      <c r="Q117" s="132">
        <v>0</v>
      </c>
      <c r="R117" s="133">
        <v>0</v>
      </c>
      <c r="S117" s="133">
        <v>0</v>
      </c>
      <c r="T117" s="134">
        <v>0</v>
      </c>
      <c r="U117" s="133">
        <f>M116</f>
        <v>25.055</v>
      </c>
      <c r="V117" s="132">
        <v>0</v>
      </c>
      <c r="W117" s="41">
        <v>0</v>
      </c>
      <c r="X117" s="42">
        <v>0</v>
      </c>
      <c r="Y117" s="35" t="s">
        <v>6</v>
      </c>
    </row>
    <row r="118" spans="1:25" s="3" customFormat="1" ht="20.100000000000001" customHeight="1" x14ac:dyDescent="0.15">
      <c r="A118" s="58" t="s">
        <v>11</v>
      </c>
      <c r="B118" s="58">
        <v>55</v>
      </c>
      <c r="C118" s="60"/>
      <c r="D118" s="62"/>
      <c r="E118" s="54">
        <f>SUM(E8:E117)</f>
        <v>30229.481000000003</v>
      </c>
      <c r="F118" s="50">
        <f t="shared" ref="F118:P118" si="81">SUM(F8:F117)</f>
        <v>10194.271000000001</v>
      </c>
      <c r="G118" s="54">
        <f t="shared" si="81"/>
        <v>88.682000000000002</v>
      </c>
      <c r="H118" s="56">
        <f t="shared" si="81"/>
        <v>31.672000000000001</v>
      </c>
      <c r="I118" s="56">
        <f t="shared" si="81"/>
        <v>0</v>
      </c>
      <c r="J118" s="56">
        <f t="shared" si="81"/>
        <v>0</v>
      </c>
      <c r="K118" s="56">
        <f t="shared" si="81"/>
        <v>0</v>
      </c>
      <c r="L118" s="56">
        <f t="shared" si="81"/>
        <v>31.672000000000001</v>
      </c>
      <c r="M118" s="50">
        <f t="shared" si="81"/>
        <v>1017.0609999999998</v>
      </c>
      <c r="N118" s="52">
        <f t="shared" si="81"/>
        <v>0</v>
      </c>
      <c r="O118" s="54">
        <f t="shared" si="81"/>
        <v>29301.102000000003</v>
      </c>
      <c r="P118" s="50">
        <f t="shared" si="81"/>
        <v>10030.531000000001</v>
      </c>
      <c r="Q118" s="26">
        <f t="shared" ref="Q118:X118" si="82">SUMIF($Y$8:$Y$117,$Y$6,Q8:Q117)</f>
        <v>20</v>
      </c>
      <c r="R118" s="27">
        <f t="shared" si="82"/>
        <v>0</v>
      </c>
      <c r="S118" s="27">
        <f t="shared" si="82"/>
        <v>0</v>
      </c>
      <c r="T118" s="28">
        <f t="shared" si="82"/>
        <v>0</v>
      </c>
      <c r="U118" s="27">
        <f t="shared" si="82"/>
        <v>233</v>
      </c>
      <c r="V118" s="26">
        <f t="shared" si="82"/>
        <v>0</v>
      </c>
      <c r="W118" s="28">
        <f t="shared" si="82"/>
        <v>0</v>
      </c>
      <c r="X118" s="29">
        <f t="shared" si="82"/>
        <v>0</v>
      </c>
      <c r="Y118" s="34" t="s">
        <v>9</v>
      </c>
    </row>
    <row r="119" spans="1:25" s="3" customFormat="1" ht="20.100000000000001" customHeight="1" thickBot="1" x14ac:dyDescent="0.2">
      <c r="A119" s="59"/>
      <c r="B119" s="59"/>
      <c r="C119" s="61"/>
      <c r="D119" s="63"/>
      <c r="E119" s="55"/>
      <c r="F119" s="51"/>
      <c r="G119" s="55"/>
      <c r="H119" s="57"/>
      <c r="I119" s="57"/>
      <c r="J119" s="57"/>
      <c r="K119" s="57"/>
      <c r="L119" s="57"/>
      <c r="M119" s="51"/>
      <c r="N119" s="53"/>
      <c r="O119" s="55"/>
      <c r="P119" s="51"/>
      <c r="Q119" s="43">
        <f>SUMIF($Y$8:$Y$117,$Y$7,Q8:Q117)</f>
        <v>34.252000000000002</v>
      </c>
      <c r="R119" s="44">
        <f t="shared" ref="R119:X119" si="83">SUMIF($Y$8:$Y$117,$Y$7,R8:R117)</f>
        <v>0</v>
      </c>
      <c r="S119" s="44">
        <f t="shared" si="83"/>
        <v>0</v>
      </c>
      <c r="T119" s="45">
        <f t="shared" si="83"/>
        <v>0</v>
      </c>
      <c r="U119" s="44">
        <f>SUMIF($Y$8:$Y$117,$Y$7,U8:U117)</f>
        <v>982.49899999999968</v>
      </c>
      <c r="V119" s="43">
        <f t="shared" si="83"/>
        <v>0</v>
      </c>
      <c r="W119" s="45">
        <f t="shared" si="83"/>
        <v>0</v>
      </c>
      <c r="X119" s="46">
        <f t="shared" si="83"/>
        <v>0</v>
      </c>
      <c r="Y119" s="35" t="s">
        <v>6</v>
      </c>
    </row>
    <row r="120" spans="1:25" hidden="1" outlineLevel="1" x14ac:dyDescent="0.15">
      <c r="A120" s="1" t="s">
        <v>17</v>
      </c>
    </row>
    <row r="121" spans="1:25" hidden="1" outlineLevel="1" x14ac:dyDescent="0.15">
      <c r="C121" s="1" t="s">
        <v>18</v>
      </c>
      <c r="F121" s="1" t="s">
        <v>28</v>
      </c>
      <c r="O121" s="40"/>
    </row>
    <row r="122" spans="1:25" hidden="1" outlineLevel="1" x14ac:dyDescent="0.15">
      <c r="C122" s="1" t="s">
        <v>19</v>
      </c>
      <c r="F122" s="1" t="s">
        <v>29</v>
      </c>
    </row>
    <row r="123" spans="1:25" hidden="1" outlineLevel="1" x14ac:dyDescent="0.15">
      <c r="C123" s="1" t="s">
        <v>20</v>
      </c>
      <c r="F123" s="1" t="s">
        <v>30</v>
      </c>
    </row>
    <row r="124" spans="1:25" hidden="1" outlineLevel="1" x14ac:dyDescent="0.15">
      <c r="C124" s="1" t="s">
        <v>21</v>
      </c>
      <c r="F124" s="1" t="s">
        <v>31</v>
      </c>
    </row>
    <row r="125" spans="1:25" hidden="1" outlineLevel="1" x14ac:dyDescent="0.15">
      <c r="C125" s="1" t="s">
        <v>22</v>
      </c>
      <c r="F125" s="1" t="s">
        <v>32</v>
      </c>
    </row>
    <row r="126" spans="1:25" hidden="1" outlineLevel="1" x14ac:dyDescent="0.15">
      <c r="C126" s="1" t="s">
        <v>23</v>
      </c>
      <c r="F126" s="1" t="s">
        <v>33</v>
      </c>
    </row>
    <row r="127" spans="1:25" hidden="1" outlineLevel="1" x14ac:dyDescent="0.15">
      <c r="C127" s="1" t="s">
        <v>24</v>
      </c>
    </row>
    <row r="128" spans="1:25" hidden="1" outlineLevel="1" x14ac:dyDescent="0.15">
      <c r="C128" s="1" t="s">
        <v>25</v>
      </c>
    </row>
    <row r="129" spans="3:15" hidden="1" outlineLevel="1" x14ac:dyDescent="0.15">
      <c r="C129" s="1" t="s">
        <v>26</v>
      </c>
    </row>
    <row r="130" spans="3:15" ht="14.25" hidden="1" outlineLevel="1" thickBot="1" x14ac:dyDescent="0.2">
      <c r="C130" s="1" t="s">
        <v>27</v>
      </c>
    </row>
    <row r="131" spans="3:15" collapsed="1" x14ac:dyDescent="0.15">
      <c r="O131" s="39">
        <f>+(+$E$118+$G$118)-($M$118+$N$118)</f>
        <v>29301.102000000003</v>
      </c>
    </row>
  </sheetData>
  <mergeCells count="919">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G12:G13"/>
    <mergeCell ref="H12:H13"/>
    <mergeCell ref="I12:I13"/>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8:C19"/>
    <mergeCell ref="D18:D19"/>
    <mergeCell ref="E18:E19"/>
    <mergeCell ref="F18:F19"/>
    <mergeCell ref="G16:G17"/>
    <mergeCell ref="H16:H17"/>
    <mergeCell ref="I16:I17"/>
    <mergeCell ref="M14:M15"/>
    <mergeCell ref="C14:C15"/>
    <mergeCell ref="D14:D15"/>
    <mergeCell ref="E14:E15"/>
    <mergeCell ref="F14:F15"/>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B22:B23"/>
    <mergeCell ref="C22:C23"/>
    <mergeCell ref="D22:D23"/>
    <mergeCell ref="E22:E23"/>
    <mergeCell ref="F22:F23"/>
    <mergeCell ref="G20:G21"/>
    <mergeCell ref="H20:H21"/>
    <mergeCell ref="I20:I21"/>
    <mergeCell ref="G24:G25"/>
    <mergeCell ref="H24:H25"/>
    <mergeCell ref="I24:I25"/>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30:C31"/>
    <mergeCell ref="D30:D31"/>
    <mergeCell ref="E30:E31"/>
    <mergeCell ref="F30:F31"/>
    <mergeCell ref="G28:G29"/>
    <mergeCell ref="H28:H29"/>
    <mergeCell ref="I28:I29"/>
    <mergeCell ref="M26:M27"/>
    <mergeCell ref="C26:C27"/>
    <mergeCell ref="D26:D27"/>
    <mergeCell ref="E26:E27"/>
    <mergeCell ref="F26:F27"/>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B34:B35"/>
    <mergeCell ref="C34:C35"/>
    <mergeCell ref="D34:D35"/>
    <mergeCell ref="E34:E35"/>
    <mergeCell ref="F34:F35"/>
    <mergeCell ref="G32:G33"/>
    <mergeCell ref="H32:H33"/>
    <mergeCell ref="I32:I33"/>
    <mergeCell ref="G36:G37"/>
    <mergeCell ref="H36:H37"/>
    <mergeCell ref="I36:I37"/>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42:C43"/>
    <mergeCell ref="D42:D43"/>
    <mergeCell ref="E42:E43"/>
    <mergeCell ref="F42:F43"/>
    <mergeCell ref="G40:G41"/>
    <mergeCell ref="H40:H41"/>
    <mergeCell ref="I40:I41"/>
    <mergeCell ref="M38:M39"/>
    <mergeCell ref="C38:C39"/>
    <mergeCell ref="D38:D39"/>
    <mergeCell ref="E38:E39"/>
    <mergeCell ref="F38:F39"/>
    <mergeCell ref="M42:M43"/>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B46:B47"/>
    <mergeCell ref="C46:C47"/>
    <mergeCell ref="D46:D47"/>
    <mergeCell ref="E46:E47"/>
    <mergeCell ref="F46:F47"/>
    <mergeCell ref="G44:G45"/>
    <mergeCell ref="H44:H45"/>
    <mergeCell ref="I44:I45"/>
    <mergeCell ref="G48:G49"/>
    <mergeCell ref="H48:H49"/>
    <mergeCell ref="I48:I49"/>
    <mergeCell ref="M46:M47"/>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B50:B51"/>
    <mergeCell ref="C54:C55"/>
    <mergeCell ref="D54:D55"/>
    <mergeCell ref="E54:E55"/>
    <mergeCell ref="F54:F55"/>
    <mergeCell ref="G52:G53"/>
    <mergeCell ref="H52:H53"/>
    <mergeCell ref="I52:I53"/>
    <mergeCell ref="M50:M51"/>
    <mergeCell ref="C50:C51"/>
    <mergeCell ref="D50:D51"/>
    <mergeCell ref="E50:E51"/>
    <mergeCell ref="F50:F51"/>
    <mergeCell ref="M54:M55"/>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J56:J57"/>
    <mergeCell ref="K56:K57"/>
    <mergeCell ref="L56:L57"/>
    <mergeCell ref="A54:A55"/>
    <mergeCell ref="B54:B55"/>
    <mergeCell ref="B58:B59"/>
    <mergeCell ref="C58:C59"/>
    <mergeCell ref="D58:D59"/>
    <mergeCell ref="E58:E59"/>
    <mergeCell ref="F58:F59"/>
    <mergeCell ref="G56:G57"/>
    <mergeCell ref="H56:H57"/>
    <mergeCell ref="I56:I57"/>
    <mergeCell ref="G60:G61"/>
    <mergeCell ref="H60:H61"/>
    <mergeCell ref="I60:I61"/>
    <mergeCell ref="M58:M59"/>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J60:J61"/>
    <mergeCell ref="K60:K61"/>
    <mergeCell ref="L60:L61"/>
    <mergeCell ref="A58:A59"/>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J64:J65"/>
    <mergeCell ref="K64:K65"/>
    <mergeCell ref="L64:L65"/>
    <mergeCell ref="A62:A63"/>
    <mergeCell ref="B62:B63"/>
    <mergeCell ref="C66:C67"/>
    <mergeCell ref="D66:D67"/>
    <mergeCell ref="E66:E67"/>
    <mergeCell ref="F66:F67"/>
    <mergeCell ref="G64:G65"/>
    <mergeCell ref="H64:H65"/>
    <mergeCell ref="I64:I65"/>
    <mergeCell ref="M62:M63"/>
    <mergeCell ref="C62:C63"/>
    <mergeCell ref="D62:D63"/>
    <mergeCell ref="E62:E63"/>
    <mergeCell ref="F62:F63"/>
    <mergeCell ref="M66:M67"/>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J68:J69"/>
    <mergeCell ref="K68:K69"/>
    <mergeCell ref="L68:L69"/>
    <mergeCell ref="A66:A67"/>
    <mergeCell ref="B66:B67"/>
    <mergeCell ref="B70:B71"/>
    <mergeCell ref="C70:C71"/>
    <mergeCell ref="D70:D71"/>
    <mergeCell ref="E70:E71"/>
    <mergeCell ref="F70:F71"/>
    <mergeCell ref="G68:G69"/>
    <mergeCell ref="H68:H69"/>
    <mergeCell ref="I68:I69"/>
    <mergeCell ref="G72:G73"/>
    <mergeCell ref="H72:H73"/>
    <mergeCell ref="I72:I73"/>
    <mergeCell ref="M70:M71"/>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J72:J73"/>
    <mergeCell ref="K72:K73"/>
    <mergeCell ref="L72:L73"/>
    <mergeCell ref="A70:A71"/>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J76:J77"/>
    <mergeCell ref="K76:K77"/>
    <mergeCell ref="L76:L77"/>
    <mergeCell ref="A74:A75"/>
    <mergeCell ref="B74:B75"/>
    <mergeCell ref="C78:C79"/>
    <mergeCell ref="D78:D79"/>
    <mergeCell ref="E78:E79"/>
    <mergeCell ref="F78:F79"/>
    <mergeCell ref="G76:G77"/>
    <mergeCell ref="H76:H77"/>
    <mergeCell ref="I76:I77"/>
    <mergeCell ref="M74:M75"/>
    <mergeCell ref="C74:C75"/>
    <mergeCell ref="D74:D75"/>
    <mergeCell ref="E74:E75"/>
    <mergeCell ref="F74:F75"/>
    <mergeCell ref="M78:M79"/>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J80:J81"/>
    <mergeCell ref="K80:K81"/>
    <mergeCell ref="L80:L81"/>
    <mergeCell ref="A78:A79"/>
    <mergeCell ref="B78:B79"/>
    <mergeCell ref="B82:B83"/>
    <mergeCell ref="C82:C83"/>
    <mergeCell ref="D82:D83"/>
    <mergeCell ref="E82:E83"/>
    <mergeCell ref="F82:F83"/>
    <mergeCell ref="G80:G81"/>
    <mergeCell ref="H80:H81"/>
    <mergeCell ref="I80:I81"/>
    <mergeCell ref="G84:G85"/>
    <mergeCell ref="H84:H85"/>
    <mergeCell ref="I84:I85"/>
    <mergeCell ref="M82:M83"/>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J84:J85"/>
    <mergeCell ref="K84:K85"/>
    <mergeCell ref="L84:L85"/>
    <mergeCell ref="A82:A83"/>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J88:J89"/>
    <mergeCell ref="K88:K89"/>
    <mergeCell ref="L88:L89"/>
    <mergeCell ref="A86:A87"/>
    <mergeCell ref="B86:B87"/>
    <mergeCell ref="C90:C91"/>
    <mergeCell ref="D90:D91"/>
    <mergeCell ref="E90:E91"/>
    <mergeCell ref="F90:F91"/>
    <mergeCell ref="G88:G89"/>
    <mergeCell ref="H88:H89"/>
    <mergeCell ref="I88:I89"/>
    <mergeCell ref="M86:M87"/>
    <mergeCell ref="C86:C87"/>
    <mergeCell ref="D86:D87"/>
    <mergeCell ref="E86:E87"/>
    <mergeCell ref="F86:F87"/>
    <mergeCell ref="M90:M91"/>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J92:J93"/>
    <mergeCell ref="K92:K93"/>
    <mergeCell ref="L92:L93"/>
    <mergeCell ref="A90:A91"/>
    <mergeCell ref="B90:B91"/>
    <mergeCell ref="B94:B95"/>
    <mergeCell ref="C94:C95"/>
    <mergeCell ref="D94:D95"/>
    <mergeCell ref="E94:E95"/>
    <mergeCell ref="F94:F95"/>
    <mergeCell ref="G92:G93"/>
    <mergeCell ref="H92:H93"/>
    <mergeCell ref="I92:I93"/>
    <mergeCell ref="G96:G97"/>
    <mergeCell ref="H96:H97"/>
    <mergeCell ref="I96:I97"/>
    <mergeCell ref="M94:M95"/>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J96:J97"/>
    <mergeCell ref="K96:K97"/>
    <mergeCell ref="L96:L97"/>
    <mergeCell ref="A94:A95"/>
    <mergeCell ref="N98:N99"/>
    <mergeCell ref="O98:O99"/>
    <mergeCell ref="P98:P99"/>
    <mergeCell ref="A100:A101"/>
    <mergeCell ref="B100:B101"/>
    <mergeCell ref="C100:C101"/>
    <mergeCell ref="D100:D101"/>
    <mergeCell ref="E100:E101"/>
    <mergeCell ref="F100:F101"/>
    <mergeCell ref="G98:G99"/>
    <mergeCell ref="H98:H99"/>
    <mergeCell ref="I98:I99"/>
    <mergeCell ref="J98:J99"/>
    <mergeCell ref="K98:K99"/>
    <mergeCell ref="L98:L99"/>
    <mergeCell ref="M100:M101"/>
    <mergeCell ref="N100:N101"/>
    <mergeCell ref="O100:O101"/>
    <mergeCell ref="P100:P101"/>
    <mergeCell ref="J100:J101"/>
    <mergeCell ref="K100:K101"/>
    <mergeCell ref="L100:L101"/>
    <mergeCell ref="A98:A99"/>
    <mergeCell ref="B98:B99"/>
    <mergeCell ref="C102:C103"/>
    <mergeCell ref="D102:D103"/>
    <mergeCell ref="E102:E103"/>
    <mergeCell ref="F102:F103"/>
    <mergeCell ref="G100:G101"/>
    <mergeCell ref="H100:H101"/>
    <mergeCell ref="I100:I101"/>
    <mergeCell ref="M98:M99"/>
    <mergeCell ref="C98:C99"/>
    <mergeCell ref="D98:D99"/>
    <mergeCell ref="E98:E99"/>
    <mergeCell ref="F98:F99"/>
    <mergeCell ref="M102:M103"/>
    <mergeCell ref="N102:N103"/>
    <mergeCell ref="O102:O103"/>
    <mergeCell ref="P102:P103"/>
    <mergeCell ref="A104:A105"/>
    <mergeCell ref="B104:B105"/>
    <mergeCell ref="C104:C105"/>
    <mergeCell ref="D104:D105"/>
    <mergeCell ref="E104:E105"/>
    <mergeCell ref="F104:F105"/>
    <mergeCell ref="G102:G103"/>
    <mergeCell ref="H102:H103"/>
    <mergeCell ref="I102:I103"/>
    <mergeCell ref="J102:J103"/>
    <mergeCell ref="K102:K103"/>
    <mergeCell ref="L102:L103"/>
    <mergeCell ref="M104:M105"/>
    <mergeCell ref="N104:N105"/>
    <mergeCell ref="O104:O105"/>
    <mergeCell ref="P104:P105"/>
    <mergeCell ref="J104:J105"/>
    <mergeCell ref="K104:K105"/>
    <mergeCell ref="L104:L105"/>
    <mergeCell ref="A102:A103"/>
    <mergeCell ref="B102:B103"/>
    <mergeCell ref="B106:B107"/>
    <mergeCell ref="C106:C107"/>
    <mergeCell ref="D106:D107"/>
    <mergeCell ref="E106:E107"/>
    <mergeCell ref="F106:F107"/>
    <mergeCell ref="G104:G105"/>
    <mergeCell ref="H104:H105"/>
    <mergeCell ref="I104:I105"/>
    <mergeCell ref="G108:G109"/>
    <mergeCell ref="H108:H109"/>
    <mergeCell ref="I108:I109"/>
    <mergeCell ref="M106:M107"/>
    <mergeCell ref="N106:N107"/>
    <mergeCell ref="O106:O107"/>
    <mergeCell ref="P106:P107"/>
    <mergeCell ref="A108:A109"/>
    <mergeCell ref="B108:B109"/>
    <mergeCell ref="C108:C109"/>
    <mergeCell ref="D108:D109"/>
    <mergeCell ref="E108:E109"/>
    <mergeCell ref="F108:F109"/>
    <mergeCell ref="G106:G107"/>
    <mergeCell ref="H106:H107"/>
    <mergeCell ref="I106:I107"/>
    <mergeCell ref="J106:J107"/>
    <mergeCell ref="K106:K107"/>
    <mergeCell ref="L106:L107"/>
    <mergeCell ref="M108:M109"/>
    <mergeCell ref="N108:N109"/>
    <mergeCell ref="O108:O109"/>
    <mergeCell ref="P108:P109"/>
    <mergeCell ref="J108:J109"/>
    <mergeCell ref="K108:K109"/>
    <mergeCell ref="L108:L109"/>
    <mergeCell ref="A106:A107"/>
    <mergeCell ref="N110:N111"/>
    <mergeCell ref="O110:O111"/>
    <mergeCell ref="P110:P111"/>
    <mergeCell ref="A112:A113"/>
    <mergeCell ref="B112:B113"/>
    <mergeCell ref="C112:C113"/>
    <mergeCell ref="D112:D113"/>
    <mergeCell ref="E112:E113"/>
    <mergeCell ref="F112:F113"/>
    <mergeCell ref="G110:G111"/>
    <mergeCell ref="H110:H111"/>
    <mergeCell ref="I110:I111"/>
    <mergeCell ref="J110:J111"/>
    <mergeCell ref="K110:K111"/>
    <mergeCell ref="L110:L111"/>
    <mergeCell ref="M112:M113"/>
    <mergeCell ref="N112:N113"/>
    <mergeCell ref="O112:O113"/>
    <mergeCell ref="P112:P113"/>
    <mergeCell ref="J112:J113"/>
    <mergeCell ref="K112:K113"/>
    <mergeCell ref="L112:L113"/>
    <mergeCell ref="A110:A111"/>
    <mergeCell ref="B110:B111"/>
    <mergeCell ref="C114:C115"/>
    <mergeCell ref="D114:D115"/>
    <mergeCell ref="E114:E115"/>
    <mergeCell ref="F114:F115"/>
    <mergeCell ref="G112:G113"/>
    <mergeCell ref="H112:H113"/>
    <mergeCell ref="I112:I113"/>
    <mergeCell ref="M110:M111"/>
    <mergeCell ref="C110:C111"/>
    <mergeCell ref="D110:D111"/>
    <mergeCell ref="E110:E111"/>
    <mergeCell ref="F110:F111"/>
    <mergeCell ref="M114:M115"/>
    <mergeCell ref="N114:N115"/>
    <mergeCell ref="O114:O115"/>
    <mergeCell ref="P114:P115"/>
    <mergeCell ref="A116:A117"/>
    <mergeCell ref="B116:B117"/>
    <mergeCell ref="C116:C117"/>
    <mergeCell ref="D116:D117"/>
    <mergeCell ref="E116:E117"/>
    <mergeCell ref="F116:F117"/>
    <mergeCell ref="G114:G115"/>
    <mergeCell ref="H114:H115"/>
    <mergeCell ref="I114:I115"/>
    <mergeCell ref="J114:J115"/>
    <mergeCell ref="K114:K115"/>
    <mergeCell ref="L114:L115"/>
    <mergeCell ref="M116:M117"/>
    <mergeCell ref="N116:N117"/>
    <mergeCell ref="O116:O117"/>
    <mergeCell ref="P116:P117"/>
    <mergeCell ref="J116:J117"/>
    <mergeCell ref="K116:K117"/>
    <mergeCell ref="L116:L117"/>
    <mergeCell ref="A114:A115"/>
    <mergeCell ref="B114:B115"/>
    <mergeCell ref="A118:A119"/>
    <mergeCell ref="B118:B119"/>
    <mergeCell ref="C118:C119"/>
    <mergeCell ref="D118:D119"/>
    <mergeCell ref="E118:E119"/>
    <mergeCell ref="F118:F119"/>
    <mergeCell ref="G116:G117"/>
    <mergeCell ref="H116:H117"/>
    <mergeCell ref="I116:I117"/>
    <mergeCell ref="M118:M119"/>
    <mergeCell ref="N118:N119"/>
    <mergeCell ref="O118:O119"/>
    <mergeCell ref="P118:P119"/>
    <mergeCell ref="G118:G119"/>
    <mergeCell ref="H118:H119"/>
    <mergeCell ref="I118:I119"/>
    <mergeCell ref="J118:J119"/>
    <mergeCell ref="K118:K119"/>
    <mergeCell ref="L118:L119"/>
  </mergeCells>
  <phoneticPr fontId="1"/>
  <pageMargins left="0.51181102362204722" right="0.31496062992125984" top="0.55118110236220474" bottom="0.55118110236220474" header="0.31496062992125984" footer="0.31496062992125984"/>
  <pageSetup paperSize="9" scale="59" fitToHeight="0" orientation="landscape" cellComments="asDisplayed"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004</vt:lpstr>
      <vt:lpstr>'004'!Print_Area</vt:lpstr>
      <vt:lpstr>'004'!Print_Titles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2021-07-09T09:48:43Z</dcterms:created>
  <dcterms:modified xsi:type="dcterms:W3CDTF">2022-03-18T06:49:16Z</dcterms:modified>
</cp:coreProperties>
</file>