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3735" yWindow="-240" windowWidth="11385" windowHeight="7560" tabRatio="623"/>
  </bookViews>
  <sheets>
    <sheet name="反映状況調" sheetId="26" r:id="rId1"/>
    <sheet name="２８新規事業" sheetId="28" r:id="rId2"/>
    <sheet name="２９新規要求事業" sheetId="12" r:id="rId3"/>
    <sheet name="【記載例】反映状況調" sheetId="19" state="hidden" r:id="rId4"/>
    <sheet name="【記載例】２８新規事業" sheetId="20" state="hidden" r:id="rId5"/>
    <sheet name="公開プロセス対象事業" sheetId="24" r:id="rId6"/>
    <sheet name="対象外リスト " sheetId="30" r:id="rId7"/>
    <sheet name="集計表（公表様式）" sheetId="21" r:id="rId8"/>
    <sheet name="【記載例】対象外リスト" sheetId="7" state="hidden" r:id="rId9"/>
    <sheet name="Ｈ２７年度整理表" sheetId="27" state="hidden" r:id="rId10"/>
  </sheets>
  <externalReferences>
    <externalReference r:id="rId11"/>
  </externalReferences>
  <definedNames>
    <definedName name="_xlnm._FilterDatabase" localSheetId="3" hidden="1">【記載例】反映状況調!#REF!</definedName>
    <definedName name="_xlnm._FilterDatabase" localSheetId="1" hidden="1">'２８新規事業'!$A$7:$N$36</definedName>
    <definedName name="_xlnm._FilterDatabase" localSheetId="9" hidden="1">Ｈ２７年度整理表!$A$9:$AF$437</definedName>
    <definedName name="_xlnm._FilterDatabase" localSheetId="5" hidden="1">公開プロセス対象事業!#REF!</definedName>
    <definedName name="_xlnm._FilterDatabase" localSheetId="6" hidden="1">'対象外リスト '!$A$7:$P$42</definedName>
    <definedName name="_xlnm._FilterDatabase" localSheetId="0" hidden="1">反映状況調!$A$7:$AD$400</definedName>
    <definedName name="_xlnm.Print_Area" localSheetId="4">【記載例】２８新規事業!$A$1:$M$57</definedName>
    <definedName name="_xlnm.Print_Area" localSheetId="8">【記載例】対象外リスト!$A$1:$M$66</definedName>
    <definedName name="_xlnm.Print_Area" localSheetId="3">【記載例】反映状況調!$A$1:$Y$90</definedName>
    <definedName name="_xlnm.Print_Area" localSheetId="1">'２８新規事業'!$A$1:$M$41</definedName>
    <definedName name="_xlnm.Print_Area" localSheetId="2">'２９新規要求事業'!$A$1:$K$35</definedName>
    <definedName name="_xlnm.Print_Area" localSheetId="9">Ｈ２７年度整理表!$A$1:$AB$437</definedName>
    <definedName name="_xlnm.Print_Area" localSheetId="5">公開プロセス対象事業!$A$1:$O$19</definedName>
    <definedName name="_xlnm.Print_Area" localSheetId="6">'対象外リスト '!$A$1:$P$50</definedName>
    <definedName name="_xlnm.Print_Area" localSheetId="0">反映状況調!$A$1:$AA$410</definedName>
    <definedName name="_xlnm.Print_Titles" localSheetId="4">【記載例】２８新規事業!$4:$7</definedName>
    <definedName name="_xlnm.Print_Titles" localSheetId="8">【記載例】対象外リスト!$4:$7</definedName>
    <definedName name="_xlnm.Print_Titles" localSheetId="3">【記載例】反映状況調!$4:$7</definedName>
    <definedName name="_xlnm.Print_Titles" localSheetId="1">'２８新規事業'!$4:$7</definedName>
    <definedName name="_xlnm.Print_Titles" localSheetId="2">'２９新規要求事業'!$4:$7</definedName>
    <definedName name="_xlnm.Print_Titles" localSheetId="9">Ｈ２７年度整理表!$5:$8</definedName>
    <definedName name="_xlnm.Print_Titles" localSheetId="5">公開プロセス対象事業!$4:$7</definedName>
    <definedName name="_xlnm.Print_Titles" localSheetId="6">'対象外リスト '!$4:$7</definedName>
    <definedName name="_xlnm.Print_Titles" localSheetId="0">反映状況調!$4:$7</definedName>
    <definedName name="Z_47C35825_52C3_4936_9C50_08177520B950_.wvu.FilterData" localSheetId="9" hidden="1">Ｈ２７年度整理表!$A$6:$AB$437</definedName>
    <definedName name="Z_4A1F0FD8_4278_4150_A76D_C55128FEBBE4_.wvu.FilterData" localSheetId="9" hidden="1">Ｈ２７年度整理表!$A$6:$AB$437</definedName>
    <definedName name="Z_6795304B_7E75_45F3_AC11_C01F84EAD10E_.wvu.FilterData" localSheetId="9" hidden="1">Ｈ２７年度整理表!$A$9:$AF$437</definedName>
    <definedName name="Z_6795304B_7E75_45F3_AC11_C01F84EAD10E_.wvu.PrintArea" localSheetId="9" hidden="1">Ｈ２７年度整理表!$A$1:$AB$437</definedName>
    <definedName name="Z_6795304B_7E75_45F3_AC11_C01F84EAD10E_.wvu.PrintTitles" localSheetId="9" hidden="1">Ｈ２７年度整理表!$5:$8</definedName>
    <definedName name="Z_704BCAC6_A675_4673_90DF_9A26ABAB914C_.wvu.FilterData" localSheetId="9" hidden="1">Ｈ２７年度整理表!$A$9:$AF$437</definedName>
    <definedName name="Z_704BCAC6_A675_4673_90DF_9A26ABAB914C_.wvu.PrintArea" localSheetId="9" hidden="1">Ｈ２７年度整理表!$A$1:$AB$437</definedName>
    <definedName name="Z_704BCAC6_A675_4673_90DF_9A26ABAB914C_.wvu.PrintTitles" localSheetId="9" hidden="1">Ｈ２７年度整理表!$5:$8</definedName>
    <definedName name="Z_85B44A47_77F3_42EB_8B9C_EF2D10CBE015_.wvu.FilterData" localSheetId="9" hidden="1">Ｈ２７年度整理表!$A$6:$AB$437</definedName>
    <definedName name="Z_85B44A47_77F3_42EB_8B9C_EF2D10CBE015_.wvu.PrintArea" localSheetId="9" hidden="1">Ｈ２７年度整理表!$A$1:$AB$437</definedName>
    <definedName name="Z_85B44A47_77F3_42EB_8B9C_EF2D10CBE015_.wvu.PrintTitles" localSheetId="9" hidden="1">Ｈ２７年度整理表!$5:$8</definedName>
    <definedName name="Z_98507349_6533_4B98_BD21_1C7B3DEADC6B_.wvu.FilterData" localSheetId="9" hidden="1">Ｈ２７年度整理表!$A$6:$AB$437</definedName>
    <definedName name="Z_98507349_6533_4B98_BD21_1C7B3DEADC6B_.wvu.PrintArea" localSheetId="9" hidden="1">Ｈ２７年度整理表!$A$1:$AB$437</definedName>
    <definedName name="Z_98507349_6533_4B98_BD21_1C7B3DEADC6B_.wvu.PrintTitles" localSheetId="9" hidden="1">Ｈ２７年度整理表!$5:$8</definedName>
    <definedName name="Z_B22407DF_C4E1_472F_82ED_9544AA6DF82D_.wvu.FilterData" localSheetId="9" hidden="1">Ｈ２７年度整理表!$A$6:$AB$437</definedName>
    <definedName name="Z_B53CE47E_DB07_4339_AECD_E366918454B1_.wvu.FilterData" localSheetId="9" hidden="1">Ｈ２７年度整理表!$A$6:$AB$437</definedName>
    <definedName name="Z_B53CE47E_DB07_4339_AECD_E366918454B1_.wvu.PrintArea" localSheetId="9" hidden="1">Ｈ２７年度整理表!$A$1:$AB$437</definedName>
    <definedName name="Z_B53CE47E_DB07_4339_AECD_E366918454B1_.wvu.PrintTitles" localSheetId="9" hidden="1">Ｈ２７年度整理表!$5:$8</definedName>
    <definedName name="Z_DC64D74E_EA11_40EC_9021_180B017810B0_.wvu.Cols" localSheetId="9" hidden="1">Ｈ２７年度整理表!$G:$I,Ｈ２７年度整理表!$K:$O</definedName>
    <definedName name="Z_DC64D74E_EA11_40EC_9021_180B017810B0_.wvu.FilterData" localSheetId="9" hidden="1">Ｈ２７年度整理表!$A$6:$AB$437</definedName>
    <definedName name="Z_DC64D74E_EA11_40EC_9021_180B017810B0_.wvu.PrintArea" localSheetId="9" hidden="1">Ｈ２７年度整理表!$A$1:$AB$437</definedName>
    <definedName name="Z_DC64D74E_EA11_40EC_9021_180B017810B0_.wvu.PrintTitles" localSheetId="9" hidden="1">Ｈ２７年度整理表!$5:$8</definedName>
    <definedName name="Z_DD19DC1B_1AA0_4C1D_85D4_0FC13A06D346_.wvu.FilterData" localSheetId="9" hidden="1">Ｈ２７年度整理表!$A$6:$AB$437</definedName>
    <definedName name="Z_E8443D53_4FAD_4040_A99A_7CDB2C0750CB_.wvu.FilterData" localSheetId="9" hidden="1">Ｈ２７年度整理表!$A$9:$AF$437</definedName>
  </definedNames>
  <calcPr calcId="145621"/>
</workbook>
</file>

<file path=xl/calcChain.xml><?xml version="1.0" encoding="utf-8"?>
<calcChain xmlns="http://schemas.openxmlformats.org/spreadsheetml/2006/main">
  <c r="M403" i="26" l="1"/>
  <c r="N403" i="26"/>
  <c r="P402" i="26" l="1"/>
  <c r="P404" i="26"/>
  <c r="O404" i="26"/>
  <c r="M404" i="26"/>
  <c r="M402" i="26"/>
  <c r="N404" i="26"/>
  <c r="N402" i="26"/>
  <c r="W10" i="21" l="1"/>
  <c r="V10" i="21"/>
  <c r="N10" i="21"/>
  <c r="M10" i="21"/>
  <c r="G10" i="21"/>
  <c r="F10" i="21"/>
  <c r="E10" i="21"/>
  <c r="D10" i="21"/>
  <c r="C10" i="21"/>
  <c r="D34" i="12" l="1"/>
  <c r="D33" i="12"/>
  <c r="K46" i="30" l="1"/>
  <c r="K45" i="30"/>
  <c r="K44" i="30"/>
  <c r="N407" i="26" l="1"/>
  <c r="N406" i="26"/>
  <c r="N405" i="26"/>
  <c r="J46" i="30" l="1"/>
  <c r="M407" i="26" s="1"/>
  <c r="I46" i="30"/>
  <c r="I407" i="26" s="1"/>
  <c r="G46" i="30"/>
  <c r="F46" i="30"/>
  <c r="E46" i="30"/>
  <c r="E407" i="26" s="1"/>
  <c r="J45" i="30"/>
  <c r="M406" i="26" s="1"/>
  <c r="I45" i="30"/>
  <c r="I406" i="26" s="1"/>
  <c r="G45" i="30"/>
  <c r="F45" i="30"/>
  <c r="E45" i="30"/>
  <c r="E406" i="26" s="1"/>
  <c r="J44" i="30"/>
  <c r="G44" i="30"/>
  <c r="G405" i="26" s="1"/>
  <c r="F44" i="30"/>
  <c r="F405" i="26" s="1"/>
  <c r="E44" i="30"/>
  <c r="E405" i="26" s="1"/>
  <c r="H42" i="30"/>
  <c r="H41" i="30"/>
  <c r="H40" i="30"/>
  <c r="H39" i="30"/>
  <c r="H38" i="30"/>
  <c r="H37" i="30"/>
  <c r="H36" i="30"/>
  <c r="H35" i="30"/>
  <c r="H34" i="30"/>
  <c r="H33" i="30"/>
  <c r="H32" i="30"/>
  <c r="H31" i="30"/>
  <c r="H30" i="30"/>
  <c r="H29" i="30"/>
  <c r="H28" i="30"/>
  <c r="H27" i="30"/>
  <c r="H46" i="30" s="1"/>
  <c r="H407" i="26" s="1"/>
  <c r="H26" i="30"/>
  <c r="H25" i="30"/>
  <c r="H24" i="30"/>
  <c r="H23" i="30"/>
  <c r="H22" i="30"/>
  <c r="H21" i="30"/>
  <c r="H20" i="30"/>
  <c r="H19" i="30"/>
  <c r="H18" i="30"/>
  <c r="H17" i="30"/>
  <c r="H16" i="30"/>
  <c r="H15" i="30"/>
  <c r="H14" i="30"/>
  <c r="H13" i="30"/>
  <c r="H12" i="30"/>
  <c r="H11" i="30"/>
  <c r="H10" i="30"/>
  <c r="I10" i="30" s="1"/>
  <c r="H9" i="30"/>
  <c r="H8" i="30"/>
  <c r="I8" i="30" s="1"/>
  <c r="I44" i="30" s="1"/>
  <c r="I405" i="26" s="1"/>
  <c r="H45" i="30" l="1"/>
  <c r="H406" i="26" s="1"/>
  <c r="M405" i="26"/>
  <c r="H44" i="30"/>
  <c r="H405" i="26" s="1"/>
  <c r="N408" i="26" l="1"/>
  <c r="F402" i="26"/>
  <c r="F408" i="26" s="1"/>
  <c r="G402" i="26"/>
  <c r="G408" i="26" s="1"/>
  <c r="F403" i="26"/>
  <c r="F409" i="26" s="1"/>
  <c r="G403" i="26"/>
  <c r="F404" i="26"/>
  <c r="F410" i="26" s="1"/>
  <c r="G404" i="26"/>
  <c r="G410" i="26" s="1"/>
  <c r="N409" i="26"/>
  <c r="D35" i="12"/>
  <c r="N410" i="26" s="1"/>
  <c r="G409" i="26" l="1"/>
  <c r="K10" i="24"/>
  <c r="O175" i="26" l="1"/>
  <c r="H175" i="26"/>
  <c r="O174" i="26"/>
  <c r="H174" i="26"/>
  <c r="O225" i="26" l="1"/>
  <c r="H225" i="26"/>
  <c r="O224" i="26"/>
  <c r="H224" i="26"/>
  <c r="O223" i="26"/>
  <c r="H223" i="26"/>
  <c r="O220" i="26"/>
  <c r="H220" i="26"/>
  <c r="O219" i="26"/>
  <c r="H219" i="26"/>
  <c r="O218" i="26"/>
  <c r="H218" i="26"/>
  <c r="O217" i="26"/>
  <c r="H217" i="26"/>
  <c r="O216" i="26"/>
  <c r="H216" i="26"/>
  <c r="O215" i="26"/>
  <c r="H215" i="26"/>
  <c r="O214" i="26"/>
  <c r="O213" i="26"/>
  <c r="H213" i="26"/>
  <c r="O209" i="26"/>
  <c r="H209" i="26"/>
  <c r="O208" i="26"/>
  <c r="H208" i="26"/>
  <c r="O207" i="26"/>
  <c r="H207" i="26"/>
  <c r="O206" i="26"/>
  <c r="H206" i="26"/>
  <c r="O205" i="26"/>
  <c r="H205" i="26"/>
  <c r="O204" i="26"/>
  <c r="H204" i="26"/>
  <c r="O203" i="26"/>
  <c r="H203" i="26"/>
  <c r="O202" i="26"/>
  <c r="H202" i="26"/>
  <c r="O201" i="26"/>
  <c r="H201" i="26"/>
  <c r="O200" i="26"/>
  <c r="H200" i="26"/>
  <c r="O199" i="26"/>
  <c r="H199" i="26"/>
  <c r="O197" i="26"/>
  <c r="H197" i="26"/>
  <c r="O196" i="26"/>
  <c r="H196" i="26"/>
  <c r="O195" i="26"/>
  <c r="H195" i="26"/>
  <c r="O194" i="26"/>
  <c r="H194" i="26"/>
  <c r="O193" i="26"/>
  <c r="H193" i="26"/>
  <c r="O192" i="26"/>
  <c r="H192" i="26"/>
  <c r="O191" i="26"/>
  <c r="H191" i="26"/>
  <c r="O187" i="26"/>
  <c r="H187" i="26"/>
  <c r="O186" i="26"/>
  <c r="H186" i="26"/>
  <c r="O185" i="26"/>
  <c r="H185" i="26"/>
  <c r="O184" i="26"/>
  <c r="H184" i="26"/>
  <c r="O183" i="26"/>
  <c r="H183" i="26"/>
  <c r="O182" i="26"/>
  <c r="H182" i="26"/>
  <c r="O180" i="26"/>
  <c r="H180" i="26"/>
  <c r="O179" i="26"/>
  <c r="H179" i="26"/>
  <c r="O178" i="26"/>
  <c r="H178" i="26"/>
  <c r="O177" i="26"/>
  <c r="H177" i="26"/>
  <c r="I177" i="26" s="1"/>
  <c r="O176" i="26"/>
  <c r="H176" i="26"/>
  <c r="I176" i="26" s="1"/>
  <c r="O83" i="26"/>
  <c r="H83" i="26"/>
  <c r="O68" i="26"/>
  <c r="H68" i="26"/>
  <c r="O20" i="26"/>
  <c r="H20" i="26"/>
  <c r="O17" i="26"/>
  <c r="H17" i="26"/>
  <c r="O16" i="26"/>
  <c r="H16" i="26"/>
  <c r="O15" i="26"/>
  <c r="H15" i="26"/>
  <c r="O14" i="26"/>
  <c r="H14" i="26"/>
  <c r="O293" i="26" l="1"/>
  <c r="H293" i="26"/>
  <c r="O292" i="26"/>
  <c r="H292" i="26"/>
  <c r="O291" i="26"/>
  <c r="H291" i="26"/>
  <c r="O290" i="26"/>
  <c r="H290" i="26"/>
  <c r="O289" i="26"/>
  <c r="H289" i="26"/>
  <c r="O287" i="26"/>
  <c r="H287" i="26"/>
  <c r="O286" i="26"/>
  <c r="H286" i="26"/>
  <c r="O285" i="26"/>
  <c r="H285" i="26"/>
  <c r="O284" i="26"/>
  <c r="H284" i="26"/>
  <c r="O283" i="26"/>
  <c r="H283" i="26"/>
  <c r="O279" i="26"/>
  <c r="H279" i="26"/>
  <c r="O278" i="26"/>
  <c r="H278" i="26"/>
  <c r="O277" i="26"/>
  <c r="H277" i="26"/>
  <c r="O276" i="26"/>
  <c r="H276" i="26"/>
  <c r="O275" i="26"/>
  <c r="H275" i="26"/>
  <c r="O274" i="26"/>
  <c r="H274" i="26"/>
  <c r="O273" i="26"/>
  <c r="O272" i="26"/>
  <c r="H272" i="26"/>
  <c r="O271" i="26"/>
  <c r="H271" i="26"/>
  <c r="O270" i="26"/>
  <c r="H270" i="26"/>
  <c r="O269" i="26"/>
  <c r="H269" i="26"/>
  <c r="O268" i="26"/>
  <c r="H268" i="26"/>
  <c r="O267" i="26"/>
  <c r="H267" i="26"/>
  <c r="O266" i="26"/>
  <c r="H266" i="26"/>
  <c r="O265" i="26"/>
  <c r="H265" i="26"/>
  <c r="O264" i="26"/>
  <c r="H264" i="26"/>
  <c r="O261" i="26"/>
  <c r="H261" i="26"/>
  <c r="O260" i="26"/>
  <c r="I260" i="26"/>
  <c r="H260" i="26"/>
  <c r="O259" i="26"/>
  <c r="H259" i="26"/>
  <c r="O258" i="26"/>
  <c r="H258" i="26"/>
  <c r="O257" i="26"/>
  <c r="H257" i="26"/>
  <c r="O256" i="26"/>
  <c r="I256" i="26"/>
  <c r="H256" i="26"/>
  <c r="O255" i="26"/>
  <c r="H255" i="26"/>
  <c r="O254" i="26"/>
  <c r="H254" i="26"/>
  <c r="O253" i="26"/>
  <c r="H253" i="26"/>
  <c r="O252" i="26"/>
  <c r="H252" i="26"/>
  <c r="O251" i="26"/>
  <c r="H251" i="26"/>
  <c r="O250" i="26"/>
  <c r="H250" i="26"/>
  <c r="O249" i="26"/>
  <c r="H249" i="26"/>
  <c r="O248" i="26"/>
  <c r="H248" i="26"/>
  <c r="O247" i="26"/>
  <c r="H247" i="26"/>
  <c r="O246" i="26"/>
  <c r="H246" i="26"/>
  <c r="O245" i="26"/>
  <c r="H245" i="26"/>
  <c r="O244" i="26"/>
  <c r="H244" i="26"/>
  <c r="O242" i="26"/>
  <c r="H242" i="26"/>
  <c r="O241" i="26"/>
  <c r="H241" i="26"/>
  <c r="O240" i="26"/>
  <c r="H240" i="26"/>
  <c r="O239" i="26"/>
  <c r="H239" i="26"/>
  <c r="O238" i="26"/>
  <c r="H238" i="26"/>
  <c r="O237" i="26"/>
  <c r="H237" i="26"/>
  <c r="O236" i="26"/>
  <c r="H236" i="26"/>
  <c r="O235" i="26"/>
  <c r="H235" i="26"/>
  <c r="O234" i="26"/>
  <c r="H234" i="26"/>
  <c r="O233" i="26"/>
  <c r="H233" i="26"/>
  <c r="O232" i="26"/>
  <c r="H232" i="26"/>
  <c r="O231" i="26"/>
  <c r="H231" i="26"/>
  <c r="O230" i="26"/>
  <c r="H230" i="26"/>
  <c r="O229" i="26"/>
  <c r="H229" i="26"/>
  <c r="O67" i="26"/>
  <c r="H67" i="26"/>
  <c r="O367" i="26" l="1"/>
  <c r="H367" i="26"/>
  <c r="O366" i="26"/>
  <c r="H366" i="26"/>
  <c r="O171" i="26"/>
  <c r="H171" i="26"/>
  <c r="O170" i="26"/>
  <c r="H170" i="26"/>
  <c r="O168" i="26"/>
  <c r="H168" i="26"/>
  <c r="O167" i="26"/>
  <c r="H167" i="26"/>
  <c r="O166" i="26"/>
  <c r="H166" i="26"/>
  <c r="O164" i="26"/>
  <c r="H164" i="26"/>
  <c r="O163" i="26"/>
  <c r="H163" i="26"/>
  <c r="O162" i="26"/>
  <c r="H162" i="26"/>
  <c r="O161" i="26"/>
  <c r="H161" i="26"/>
  <c r="O160" i="26"/>
  <c r="H160" i="26"/>
  <c r="O159" i="26"/>
  <c r="H159" i="26"/>
  <c r="I159" i="26" s="1"/>
  <c r="O158" i="26"/>
  <c r="H158" i="26"/>
  <c r="O157" i="26"/>
  <c r="H157" i="26"/>
  <c r="O156" i="26"/>
  <c r="H156" i="26"/>
  <c r="O155" i="26"/>
  <c r="H155" i="26"/>
  <c r="O154" i="26"/>
  <c r="H154" i="26"/>
  <c r="O153" i="26"/>
  <c r="H153" i="26"/>
  <c r="O152" i="26"/>
  <c r="H152" i="26"/>
  <c r="O151" i="26"/>
  <c r="H151" i="26"/>
  <c r="O150" i="26"/>
  <c r="H150" i="26"/>
  <c r="O149" i="26"/>
  <c r="H149" i="26"/>
  <c r="O148" i="26"/>
  <c r="H148" i="26"/>
  <c r="O147" i="26"/>
  <c r="H147" i="26"/>
  <c r="O146" i="26"/>
  <c r="H146" i="26"/>
  <c r="O145" i="26"/>
  <c r="H145" i="26"/>
  <c r="O144" i="26"/>
  <c r="H144" i="26"/>
  <c r="O141" i="26"/>
  <c r="H141" i="26"/>
  <c r="O140" i="26"/>
  <c r="H140" i="26"/>
  <c r="O139" i="26"/>
  <c r="H139" i="26"/>
  <c r="O137" i="26"/>
  <c r="H137" i="26"/>
  <c r="O136" i="26"/>
  <c r="H136" i="26"/>
  <c r="O135" i="26"/>
  <c r="H135" i="26"/>
  <c r="O134" i="26"/>
  <c r="H134" i="26"/>
  <c r="I134" i="26" s="1"/>
  <c r="O133" i="26"/>
  <c r="H133" i="26"/>
  <c r="I133" i="26" s="1"/>
  <c r="O132" i="26"/>
  <c r="H132" i="26"/>
  <c r="O131" i="26"/>
  <c r="H131" i="26"/>
  <c r="O130" i="26"/>
  <c r="H130" i="26"/>
  <c r="O129" i="26"/>
  <c r="H129" i="26"/>
  <c r="O128" i="26"/>
  <c r="H128" i="26"/>
  <c r="O127" i="26"/>
  <c r="H127" i="26"/>
  <c r="O126" i="26"/>
  <c r="H126" i="26"/>
  <c r="O125" i="26"/>
  <c r="H125" i="26"/>
  <c r="O124" i="26"/>
  <c r="H124" i="26"/>
  <c r="O123" i="26"/>
  <c r="H123" i="26"/>
  <c r="O122" i="26"/>
  <c r="H122" i="26"/>
  <c r="O121" i="26"/>
  <c r="H121" i="26"/>
  <c r="O120" i="26"/>
  <c r="H120" i="26"/>
  <c r="O119" i="26"/>
  <c r="H119" i="26"/>
  <c r="O118" i="26"/>
  <c r="H118" i="26"/>
  <c r="O117" i="26"/>
  <c r="H117" i="26"/>
  <c r="O95" i="26"/>
  <c r="H95" i="26"/>
  <c r="O66" i="26"/>
  <c r="H66" i="26"/>
  <c r="O65" i="26"/>
  <c r="H65" i="26"/>
  <c r="O64" i="26"/>
  <c r="H64" i="26"/>
  <c r="O63" i="26"/>
  <c r="H63" i="26"/>
  <c r="O397" i="26" l="1"/>
  <c r="H397" i="26"/>
  <c r="O396" i="26"/>
  <c r="H396" i="26"/>
  <c r="O395" i="26"/>
  <c r="H395" i="26"/>
  <c r="O390" i="26"/>
  <c r="H390" i="26"/>
  <c r="O388" i="26"/>
  <c r="H388" i="26"/>
  <c r="O387" i="26"/>
  <c r="H387" i="26"/>
  <c r="H383" i="26" l="1"/>
  <c r="H86" i="26"/>
  <c r="H54" i="26" l="1"/>
  <c r="H50" i="26"/>
  <c r="H46" i="26"/>
  <c r="O78" i="26" l="1"/>
  <c r="H78" i="26"/>
  <c r="H111" i="26" l="1"/>
  <c r="H112" i="26"/>
  <c r="H110" i="26"/>
  <c r="H104" i="26"/>
  <c r="H105" i="26"/>
  <c r="H106" i="26"/>
  <c r="H107" i="26"/>
  <c r="H108" i="26"/>
  <c r="H103" i="26"/>
  <c r="H101" i="26"/>
  <c r="H84" i="26"/>
  <c r="H85" i="26"/>
  <c r="H87" i="26"/>
  <c r="H88" i="26"/>
  <c r="H89" i="26"/>
  <c r="H90" i="26"/>
  <c r="H91" i="26"/>
  <c r="H92" i="26"/>
  <c r="H93" i="26"/>
  <c r="H94" i="26"/>
  <c r="H10" i="26"/>
  <c r="H81" i="26"/>
  <c r="H82" i="26"/>
  <c r="H11" i="26"/>
  <c r="H12" i="26"/>
  <c r="H13" i="26"/>
  <c r="H27" i="26"/>
  <c r="H28" i="26"/>
  <c r="H29" i="26"/>
  <c r="H30" i="26"/>
  <c r="H31" i="26"/>
  <c r="H32" i="26"/>
  <c r="H33" i="26"/>
  <c r="H34" i="26"/>
  <c r="H35" i="26"/>
  <c r="H36" i="26"/>
  <c r="H37" i="26"/>
  <c r="H38" i="26"/>
  <c r="H39" i="26"/>
  <c r="H40" i="26"/>
  <c r="H41" i="26"/>
  <c r="H42" i="26"/>
  <c r="H43" i="26"/>
  <c r="H44" i="26"/>
  <c r="H45" i="26"/>
  <c r="H47" i="26"/>
  <c r="H48" i="26"/>
  <c r="H49" i="26"/>
  <c r="H51" i="26"/>
  <c r="H52" i="26"/>
  <c r="H53" i="26"/>
  <c r="H55" i="26"/>
  <c r="H56" i="26"/>
  <c r="H57" i="26"/>
  <c r="H58" i="26"/>
  <c r="H59" i="26"/>
  <c r="H60" i="26"/>
  <c r="H61" i="26"/>
  <c r="H62" i="26"/>
  <c r="H71" i="26"/>
  <c r="H72" i="26"/>
  <c r="H73" i="26"/>
  <c r="H74" i="26"/>
  <c r="H75" i="26"/>
  <c r="H76" i="26"/>
  <c r="H77" i="26"/>
  <c r="O383" i="26" l="1"/>
  <c r="O382" i="26"/>
  <c r="H382" i="26"/>
  <c r="O74" i="26"/>
  <c r="H97" i="26" l="1"/>
  <c r="E404" i="26" l="1"/>
  <c r="E403" i="26"/>
  <c r="P403" i="26"/>
  <c r="O407" i="26"/>
  <c r="O406" i="26"/>
  <c r="C39" i="28"/>
  <c r="E40" i="28"/>
  <c r="C40" i="28"/>
  <c r="E41" i="28"/>
  <c r="C41" i="28"/>
  <c r="E39" i="28"/>
  <c r="E402" i="26"/>
  <c r="E408" i="26" s="1"/>
  <c r="O405" i="26" l="1"/>
  <c r="M408" i="26"/>
  <c r="E410" i="26"/>
  <c r="E409" i="26"/>
  <c r="M410" i="26"/>
  <c r="M409" i="26"/>
  <c r="O77" i="26" l="1"/>
  <c r="O76" i="26"/>
  <c r="O75" i="26"/>
  <c r="O73" i="26"/>
  <c r="O72" i="26"/>
  <c r="O71" i="26"/>
  <c r="O442" i="27" l="1"/>
  <c r="O441" i="27"/>
  <c r="N441" i="27"/>
  <c r="O440" i="27"/>
  <c r="N440" i="27"/>
  <c r="O439" i="27"/>
  <c r="N439" i="27"/>
  <c r="O419" i="27"/>
  <c r="N419" i="27"/>
  <c r="J419" i="27"/>
  <c r="F419" i="27"/>
  <c r="E419" i="27"/>
  <c r="O418" i="27"/>
  <c r="N418" i="27"/>
  <c r="J418" i="27"/>
  <c r="F418" i="27"/>
  <c r="E418" i="27"/>
  <c r="O417" i="27"/>
  <c r="N417" i="27"/>
  <c r="J417" i="27"/>
  <c r="F417" i="27"/>
  <c r="E417" i="27"/>
  <c r="Q416" i="27"/>
  <c r="O416" i="27"/>
  <c r="N416" i="27"/>
  <c r="N422" i="27" s="1"/>
  <c r="J416" i="27"/>
  <c r="I416" i="27"/>
  <c r="I422" i="27" s="1"/>
  <c r="H416" i="27"/>
  <c r="H422" i="27" s="1"/>
  <c r="G416" i="27"/>
  <c r="G422" i="27" s="1"/>
  <c r="E416" i="27"/>
  <c r="Q415" i="27"/>
  <c r="O415" i="27"/>
  <c r="N415" i="27"/>
  <c r="J415" i="27"/>
  <c r="I415" i="27"/>
  <c r="I421" i="27" s="1"/>
  <c r="H415" i="27"/>
  <c r="H421" i="27" s="1"/>
  <c r="G415" i="27"/>
  <c r="G421" i="27" s="1"/>
  <c r="E415" i="27"/>
  <c r="Q414" i="27"/>
  <c r="N414" i="27"/>
  <c r="N420" i="27" s="1"/>
  <c r="J414" i="27"/>
  <c r="I414" i="27"/>
  <c r="I420" i="27" s="1"/>
  <c r="H414" i="27"/>
  <c r="H420" i="27" s="1"/>
  <c r="G414" i="27"/>
  <c r="G420" i="27" s="1"/>
  <c r="P413" i="27"/>
  <c r="F413" i="27"/>
  <c r="P412" i="27"/>
  <c r="J412" i="27"/>
  <c r="F412" i="27"/>
  <c r="A412" i="27"/>
  <c r="P411" i="27"/>
  <c r="F411" i="27"/>
  <c r="N410" i="27"/>
  <c r="P410" i="27" s="1"/>
  <c r="F410" i="27"/>
  <c r="E410" i="27"/>
  <c r="N409" i="27"/>
  <c r="P409" i="27" s="1"/>
  <c r="F409" i="27"/>
  <c r="P408" i="27"/>
  <c r="F408" i="27"/>
  <c r="P406" i="27"/>
  <c r="F406" i="27"/>
  <c r="F416" i="27" s="1"/>
  <c r="P405" i="27"/>
  <c r="F405" i="27"/>
  <c r="P403" i="27"/>
  <c r="F403" i="27"/>
  <c r="P402" i="27"/>
  <c r="F402" i="27"/>
  <c r="P401" i="27"/>
  <c r="F401" i="27"/>
  <c r="P400" i="27"/>
  <c r="N400" i="27"/>
  <c r="F400" i="27"/>
  <c r="P398" i="27"/>
  <c r="F398" i="27"/>
  <c r="P397" i="27"/>
  <c r="F397" i="27"/>
  <c r="P396" i="27"/>
  <c r="F396" i="27"/>
  <c r="P395" i="27"/>
  <c r="F395" i="27"/>
  <c r="P394" i="27"/>
  <c r="F394" i="27"/>
  <c r="P393" i="27"/>
  <c r="F393" i="27"/>
  <c r="P392" i="27"/>
  <c r="F392" i="27"/>
  <c r="P391" i="27"/>
  <c r="F391" i="27"/>
  <c r="P390" i="27"/>
  <c r="F390" i="27"/>
  <c r="P389" i="27"/>
  <c r="E389" i="27"/>
  <c r="F389" i="27" s="1"/>
  <c r="P388" i="27"/>
  <c r="F388" i="27"/>
  <c r="P387" i="27"/>
  <c r="F387" i="27"/>
  <c r="P386" i="27"/>
  <c r="F386" i="27"/>
  <c r="P385" i="27"/>
  <c r="F385" i="27"/>
  <c r="P384" i="27"/>
  <c r="F384" i="27"/>
  <c r="P383" i="27"/>
  <c r="F383" i="27"/>
  <c r="P382" i="27"/>
  <c r="F382" i="27"/>
  <c r="P381" i="27"/>
  <c r="F381" i="27"/>
  <c r="P380" i="27"/>
  <c r="F380" i="27"/>
  <c r="A380" i="27"/>
  <c r="A381" i="27" s="1"/>
  <c r="A382" i="27" s="1"/>
  <c r="P379" i="27"/>
  <c r="F379" i="27"/>
  <c r="P377" i="27"/>
  <c r="F377" i="27"/>
  <c r="P376" i="27"/>
  <c r="F376" i="27"/>
  <c r="P375" i="27"/>
  <c r="F375" i="27"/>
  <c r="P374" i="27"/>
  <c r="F374" i="27"/>
  <c r="P373" i="27"/>
  <c r="F373" i="27"/>
  <c r="P371" i="27"/>
  <c r="F371" i="27"/>
  <c r="P370" i="27"/>
  <c r="F370" i="27"/>
  <c r="P369" i="27"/>
  <c r="F369" i="27"/>
  <c r="P368" i="27"/>
  <c r="F368" i="27"/>
  <c r="P367" i="27"/>
  <c r="F367" i="27"/>
  <c r="P365" i="27"/>
  <c r="F365" i="27"/>
  <c r="P364" i="27"/>
  <c r="F364" i="27"/>
  <c r="P363" i="27"/>
  <c r="F363" i="27"/>
  <c r="P362" i="27"/>
  <c r="F362" i="27"/>
  <c r="P361" i="27"/>
  <c r="F361" i="27"/>
  <c r="P360" i="27"/>
  <c r="F360" i="27"/>
  <c r="P359" i="27"/>
  <c r="J359" i="27"/>
  <c r="F359" i="27"/>
  <c r="P357" i="27"/>
  <c r="F357" i="27"/>
  <c r="P356" i="27"/>
  <c r="F356" i="27"/>
  <c r="P348" i="27"/>
  <c r="F348" i="27"/>
  <c r="P341" i="27"/>
  <c r="F341" i="27"/>
  <c r="P340" i="27"/>
  <c r="F340" i="27"/>
  <c r="P339" i="27"/>
  <c r="F339" i="27"/>
  <c r="P338" i="27"/>
  <c r="F338" i="27"/>
  <c r="P337" i="27"/>
  <c r="F337" i="27"/>
  <c r="P335" i="27"/>
  <c r="F335" i="27"/>
  <c r="P333" i="27"/>
  <c r="F333" i="27"/>
  <c r="P331" i="27"/>
  <c r="F331" i="27"/>
  <c r="P330" i="27"/>
  <c r="F330" i="27"/>
  <c r="P329" i="27"/>
  <c r="F329" i="27"/>
  <c r="E329" i="27"/>
  <c r="P328" i="27"/>
  <c r="F328" i="27"/>
  <c r="P326" i="27"/>
  <c r="F326" i="27"/>
  <c r="P325" i="27"/>
  <c r="F325" i="27"/>
  <c r="P324" i="27"/>
  <c r="F324" i="27"/>
  <c r="P323" i="27"/>
  <c r="F323" i="27"/>
  <c r="P322" i="27"/>
  <c r="F322" i="27"/>
  <c r="P321" i="27"/>
  <c r="F321" i="27"/>
  <c r="P320" i="27"/>
  <c r="F320" i="27"/>
  <c r="P318" i="27"/>
  <c r="F318" i="27"/>
  <c r="P316" i="27"/>
  <c r="F316" i="27"/>
  <c r="P315" i="27"/>
  <c r="F315" i="27"/>
  <c r="P314" i="27"/>
  <c r="F314" i="27"/>
  <c r="E314" i="27"/>
  <c r="P312" i="27"/>
  <c r="F312" i="27"/>
  <c r="P311" i="27"/>
  <c r="F311" i="27"/>
  <c r="P310" i="27"/>
  <c r="F310" i="27"/>
  <c r="P308" i="27"/>
  <c r="F308" i="27"/>
  <c r="P307" i="27"/>
  <c r="F307" i="27"/>
  <c r="P305" i="27"/>
  <c r="F305" i="27"/>
  <c r="P304" i="27"/>
  <c r="F304" i="27"/>
  <c r="P303" i="27"/>
  <c r="F303" i="27"/>
  <c r="P302" i="27"/>
  <c r="F302" i="27"/>
  <c r="P301" i="27"/>
  <c r="F301" i="27"/>
  <c r="P300" i="27"/>
  <c r="F300" i="27"/>
  <c r="P298" i="27"/>
  <c r="F298" i="27"/>
  <c r="P297" i="27"/>
  <c r="F297" i="27"/>
  <c r="F296" i="27"/>
  <c r="P295" i="27"/>
  <c r="F295" i="27"/>
  <c r="P294" i="27"/>
  <c r="F294" i="27"/>
  <c r="P288" i="27"/>
  <c r="F288" i="27"/>
  <c r="P287" i="27"/>
  <c r="F287" i="27"/>
  <c r="P286" i="27"/>
  <c r="F286" i="27"/>
  <c r="P285" i="27"/>
  <c r="F285" i="27"/>
  <c r="P284" i="27"/>
  <c r="F284" i="27"/>
  <c r="P283" i="27"/>
  <c r="F283" i="27"/>
  <c r="P282" i="27"/>
  <c r="F282" i="27"/>
  <c r="P281" i="27"/>
  <c r="F281" i="27"/>
  <c r="P280" i="27"/>
  <c r="F280" i="27"/>
  <c r="P279" i="27"/>
  <c r="F279" i="27"/>
  <c r="P278" i="27"/>
  <c r="F278" i="27"/>
  <c r="P277" i="27"/>
  <c r="F277" i="27"/>
  <c r="P276" i="27"/>
  <c r="F276" i="27"/>
  <c r="P275" i="27"/>
  <c r="F275" i="27"/>
  <c r="P274" i="27"/>
  <c r="F274" i="27"/>
  <c r="P273" i="27"/>
  <c r="F273" i="27"/>
  <c r="P270" i="27"/>
  <c r="F270" i="27"/>
  <c r="P269" i="27"/>
  <c r="F269" i="27"/>
  <c r="P268" i="27"/>
  <c r="F268" i="27"/>
  <c r="P267" i="27"/>
  <c r="F267" i="27"/>
  <c r="P266" i="27"/>
  <c r="F266" i="27"/>
  <c r="P265" i="27"/>
  <c r="F265" i="27"/>
  <c r="P264" i="27"/>
  <c r="F264" i="27"/>
  <c r="P263" i="27"/>
  <c r="F263" i="27"/>
  <c r="P262" i="27"/>
  <c r="F262" i="27"/>
  <c r="P261" i="27"/>
  <c r="F261" i="27"/>
  <c r="P260" i="27"/>
  <c r="F260" i="27"/>
  <c r="P259" i="27"/>
  <c r="F259" i="27"/>
  <c r="P258" i="27"/>
  <c r="J258" i="27"/>
  <c r="F258" i="27"/>
  <c r="P257" i="27"/>
  <c r="F257" i="27"/>
  <c r="P256" i="27"/>
  <c r="F256" i="27"/>
  <c r="P255" i="27"/>
  <c r="F255" i="27"/>
  <c r="P254" i="27"/>
  <c r="F254" i="27"/>
  <c r="P253" i="27"/>
  <c r="F253" i="27"/>
  <c r="A253" i="27"/>
  <c r="A254" i="27" s="1"/>
  <c r="P252" i="27"/>
  <c r="F252" i="27"/>
  <c r="P251" i="27"/>
  <c r="F251" i="27"/>
  <c r="P250" i="27"/>
  <c r="F250" i="27"/>
  <c r="P248" i="27"/>
  <c r="F248" i="27"/>
  <c r="P247" i="27"/>
  <c r="F247" i="27"/>
  <c r="P246" i="27"/>
  <c r="F246" i="27"/>
  <c r="P245" i="27"/>
  <c r="F245" i="27"/>
  <c r="P244" i="27"/>
  <c r="F244" i="27"/>
  <c r="P243" i="27"/>
  <c r="F243" i="27"/>
  <c r="P242" i="27"/>
  <c r="F242" i="27"/>
  <c r="P241" i="27"/>
  <c r="F241" i="27"/>
  <c r="P240" i="27"/>
  <c r="F240" i="27"/>
  <c r="P239" i="27"/>
  <c r="F239" i="27"/>
  <c r="P238" i="27"/>
  <c r="F238" i="27"/>
  <c r="P237" i="27"/>
  <c r="F237" i="27"/>
  <c r="P236" i="27"/>
  <c r="F236" i="27"/>
  <c r="P235" i="27"/>
  <c r="F235" i="27"/>
  <c r="P234" i="27"/>
  <c r="F234" i="27"/>
  <c r="P231" i="27"/>
  <c r="F231" i="27"/>
  <c r="P230" i="27"/>
  <c r="F230" i="27"/>
  <c r="P229" i="27"/>
  <c r="F229" i="27"/>
  <c r="P228" i="27"/>
  <c r="F228" i="27"/>
  <c r="P224" i="27"/>
  <c r="F224" i="27"/>
  <c r="P223" i="27"/>
  <c r="F223" i="27"/>
  <c r="P222" i="27"/>
  <c r="E222" i="27"/>
  <c r="F222" i="27" s="1"/>
  <c r="P221" i="27"/>
  <c r="F221" i="27"/>
  <c r="P220" i="27"/>
  <c r="F220" i="27"/>
  <c r="P219" i="27"/>
  <c r="F219" i="27"/>
  <c r="A219" i="27"/>
  <c r="P218" i="27"/>
  <c r="F218" i="27"/>
  <c r="P215" i="27"/>
  <c r="F215" i="27"/>
  <c r="P214" i="27"/>
  <c r="F214" i="27"/>
  <c r="P213" i="27"/>
  <c r="E213" i="27"/>
  <c r="F213" i="27" s="1"/>
  <c r="P212" i="27"/>
  <c r="F212" i="27"/>
  <c r="P211" i="27"/>
  <c r="F211" i="27"/>
  <c r="P210" i="27"/>
  <c r="F210" i="27"/>
  <c r="P209" i="27"/>
  <c r="F209" i="27"/>
  <c r="P208" i="27"/>
  <c r="F208" i="27"/>
  <c r="P207" i="27"/>
  <c r="F207" i="27"/>
  <c r="P206" i="27"/>
  <c r="F206" i="27"/>
  <c r="P205" i="27"/>
  <c r="F205" i="27"/>
  <c r="P203" i="27"/>
  <c r="F203" i="27"/>
  <c r="E203" i="27"/>
  <c r="P202" i="27"/>
  <c r="F202" i="27"/>
  <c r="E202" i="27"/>
  <c r="P201" i="27"/>
  <c r="E201" i="27"/>
  <c r="F201" i="27" s="1"/>
  <c r="P200" i="27"/>
  <c r="F200" i="27"/>
  <c r="P199" i="27"/>
  <c r="F199" i="27"/>
  <c r="E199" i="27"/>
  <c r="P198" i="27"/>
  <c r="F198" i="27"/>
  <c r="P197" i="27"/>
  <c r="F197" i="27"/>
  <c r="P193" i="27"/>
  <c r="E193" i="27"/>
  <c r="E414" i="27" s="1"/>
  <c r="P192" i="27"/>
  <c r="F192" i="27"/>
  <c r="P191" i="27"/>
  <c r="F191" i="27"/>
  <c r="P190" i="27"/>
  <c r="F190" i="27"/>
  <c r="P189" i="27"/>
  <c r="F189" i="27"/>
  <c r="P188" i="27"/>
  <c r="F188" i="27"/>
  <c r="P187" i="27"/>
  <c r="F187" i="27"/>
  <c r="P185" i="27"/>
  <c r="F185" i="27"/>
  <c r="P184" i="27"/>
  <c r="F184" i="27"/>
  <c r="P183" i="27"/>
  <c r="F183" i="27"/>
  <c r="P182" i="27"/>
  <c r="F182" i="27"/>
  <c r="P181" i="27"/>
  <c r="F181" i="27"/>
  <c r="P180" i="27"/>
  <c r="F180" i="27"/>
  <c r="P179" i="27"/>
  <c r="F179" i="27"/>
  <c r="P178" i="27"/>
  <c r="F178" i="27"/>
  <c r="A178" i="27"/>
  <c r="P177" i="27"/>
  <c r="F177" i="27"/>
  <c r="P175" i="27"/>
  <c r="F175" i="27"/>
  <c r="P174" i="27"/>
  <c r="F174" i="27"/>
  <c r="P172" i="27"/>
  <c r="F172" i="27"/>
  <c r="P171" i="27"/>
  <c r="F171" i="27"/>
  <c r="P170" i="27"/>
  <c r="F170" i="27"/>
  <c r="P168" i="27"/>
  <c r="F168" i="27"/>
  <c r="P167" i="27"/>
  <c r="F167" i="27"/>
  <c r="P166" i="27"/>
  <c r="F166" i="27"/>
  <c r="P165" i="27"/>
  <c r="F165" i="27"/>
  <c r="P164" i="27"/>
  <c r="F164" i="27"/>
  <c r="P163" i="27"/>
  <c r="F163" i="27"/>
  <c r="P162" i="27"/>
  <c r="F162" i="27"/>
  <c r="P161" i="27"/>
  <c r="F161" i="27"/>
  <c r="P160" i="27"/>
  <c r="F160" i="27"/>
  <c r="P159" i="27"/>
  <c r="F159" i="27"/>
  <c r="P158" i="27"/>
  <c r="F158" i="27"/>
  <c r="P157" i="27"/>
  <c r="F157" i="27"/>
  <c r="P156" i="27"/>
  <c r="F156" i="27"/>
  <c r="P155" i="27"/>
  <c r="F155" i="27"/>
  <c r="P154" i="27"/>
  <c r="F154" i="27"/>
  <c r="P153" i="27"/>
  <c r="F153" i="27"/>
  <c r="P152" i="27"/>
  <c r="F152" i="27"/>
  <c r="P151" i="27"/>
  <c r="F151" i="27"/>
  <c r="P150" i="27"/>
  <c r="F150" i="27"/>
  <c r="P149" i="27"/>
  <c r="F149" i="27"/>
  <c r="P148" i="27"/>
  <c r="F148" i="27"/>
  <c r="P147" i="27"/>
  <c r="F147" i="27"/>
  <c r="P144" i="27"/>
  <c r="F144" i="27"/>
  <c r="P143" i="27"/>
  <c r="F143" i="27"/>
  <c r="P142" i="27"/>
  <c r="F142" i="27"/>
  <c r="P141" i="27"/>
  <c r="F141" i="27"/>
  <c r="P140" i="27"/>
  <c r="F140" i="27"/>
  <c r="P138" i="27"/>
  <c r="F138" i="27"/>
  <c r="P137" i="27"/>
  <c r="F137" i="27"/>
  <c r="P136" i="27"/>
  <c r="F136" i="27"/>
  <c r="P135" i="27"/>
  <c r="F135" i="27"/>
  <c r="P134" i="27"/>
  <c r="F134" i="27"/>
  <c r="P133" i="27"/>
  <c r="F133" i="27"/>
  <c r="P132" i="27"/>
  <c r="F132" i="27"/>
  <c r="P131" i="27"/>
  <c r="F131" i="27"/>
  <c r="P130" i="27"/>
  <c r="F130" i="27"/>
  <c r="P129" i="27"/>
  <c r="F129" i="27"/>
  <c r="P128" i="27"/>
  <c r="F128" i="27"/>
  <c r="P127" i="27"/>
  <c r="F127" i="27"/>
  <c r="P126" i="27"/>
  <c r="F126" i="27"/>
  <c r="P125" i="27"/>
  <c r="F125" i="27"/>
  <c r="P124" i="27"/>
  <c r="F124" i="27"/>
  <c r="P123" i="27"/>
  <c r="F123" i="27"/>
  <c r="P122" i="27"/>
  <c r="F122" i="27"/>
  <c r="P121" i="27"/>
  <c r="F121" i="27"/>
  <c r="P120" i="27"/>
  <c r="F120" i="27"/>
  <c r="P119" i="27"/>
  <c r="F119" i="27"/>
  <c r="P118" i="27"/>
  <c r="F118" i="27"/>
  <c r="F116" i="27"/>
  <c r="P114" i="27"/>
  <c r="F114" i="27"/>
  <c r="P113" i="27"/>
  <c r="F113" i="27"/>
  <c r="P112" i="27"/>
  <c r="F112" i="27"/>
  <c r="P110" i="27"/>
  <c r="F110" i="27"/>
  <c r="P109" i="27"/>
  <c r="F109" i="27"/>
  <c r="P108" i="27"/>
  <c r="F108" i="27"/>
  <c r="P107" i="27"/>
  <c r="F107" i="27"/>
  <c r="P106" i="27"/>
  <c r="F106" i="27"/>
  <c r="P105" i="27"/>
  <c r="F105" i="27"/>
  <c r="P103" i="27"/>
  <c r="F103" i="27"/>
  <c r="P101" i="27"/>
  <c r="F101" i="27"/>
  <c r="P100" i="27"/>
  <c r="F100" i="27"/>
  <c r="P99" i="27"/>
  <c r="F99" i="27"/>
  <c r="P98" i="27"/>
  <c r="F98" i="27"/>
  <c r="P97" i="27"/>
  <c r="F97" i="27"/>
  <c r="P96" i="27"/>
  <c r="F96" i="27"/>
  <c r="P95" i="27"/>
  <c r="F95" i="27"/>
  <c r="P94" i="27"/>
  <c r="F94" i="27"/>
  <c r="P93" i="27"/>
  <c r="F93" i="27"/>
  <c r="P92" i="27"/>
  <c r="F92" i="27"/>
  <c r="P91" i="27"/>
  <c r="F91" i="27"/>
  <c r="P90" i="27"/>
  <c r="F90" i="27"/>
  <c r="P89" i="27"/>
  <c r="F89" i="27"/>
  <c r="P87" i="27"/>
  <c r="F87" i="27"/>
  <c r="P83" i="27"/>
  <c r="F83" i="27"/>
  <c r="P82" i="27"/>
  <c r="F82" i="27"/>
  <c r="P81" i="27"/>
  <c r="F81" i="27"/>
  <c r="P80" i="27"/>
  <c r="F80" i="27"/>
  <c r="P79" i="27"/>
  <c r="F79" i="27"/>
  <c r="P78" i="27"/>
  <c r="F78" i="27"/>
  <c r="P77" i="27"/>
  <c r="F77" i="27"/>
  <c r="P76" i="27"/>
  <c r="F76" i="27"/>
  <c r="P75" i="27"/>
  <c r="F75" i="27"/>
  <c r="P74" i="27"/>
  <c r="F74" i="27"/>
  <c r="P73" i="27"/>
  <c r="F73" i="27"/>
  <c r="P72" i="27"/>
  <c r="F72" i="27"/>
  <c r="P71" i="27"/>
  <c r="F71" i="27"/>
  <c r="P70" i="27"/>
  <c r="F70" i="27"/>
  <c r="P69" i="27"/>
  <c r="F69" i="27"/>
  <c r="P68" i="27"/>
  <c r="F68" i="27"/>
  <c r="P67" i="27"/>
  <c r="F67" i="27"/>
  <c r="P66" i="27"/>
  <c r="F66" i="27"/>
  <c r="P65" i="27"/>
  <c r="F65" i="27"/>
  <c r="P64" i="27"/>
  <c r="F64" i="27"/>
  <c r="P63" i="27"/>
  <c r="F63" i="27"/>
  <c r="P62" i="27"/>
  <c r="F62" i="27"/>
  <c r="P61" i="27"/>
  <c r="F61" i="27"/>
  <c r="P60" i="27"/>
  <c r="F60" i="27"/>
  <c r="P59" i="27"/>
  <c r="F59" i="27"/>
  <c r="P58" i="27"/>
  <c r="F58" i="27"/>
  <c r="P57" i="27"/>
  <c r="F57" i="27"/>
  <c r="P56" i="27"/>
  <c r="F56" i="27"/>
  <c r="P55" i="27"/>
  <c r="F55" i="27"/>
  <c r="P54" i="27"/>
  <c r="F54" i="27"/>
  <c r="P53" i="27"/>
  <c r="F53" i="27"/>
  <c r="P52" i="27"/>
  <c r="F52" i="27"/>
  <c r="P51" i="27"/>
  <c r="F51" i="27"/>
  <c r="P50" i="27"/>
  <c r="F50" i="27"/>
  <c r="P49" i="27"/>
  <c r="F49" i="27"/>
  <c r="P48" i="27"/>
  <c r="F48" i="27"/>
  <c r="P47" i="27"/>
  <c r="F47" i="27"/>
  <c r="P46" i="27"/>
  <c r="F46" i="27"/>
  <c r="P45" i="27"/>
  <c r="F45" i="27"/>
  <c r="P44" i="27"/>
  <c r="F44" i="27"/>
  <c r="P43" i="27"/>
  <c r="F43" i="27"/>
  <c r="P42" i="27"/>
  <c r="F42" i="27"/>
  <c r="P41" i="27"/>
  <c r="F41" i="27"/>
  <c r="P40" i="27"/>
  <c r="F40" i="27"/>
  <c r="P39" i="27"/>
  <c r="F39" i="27"/>
  <c r="P38" i="27"/>
  <c r="F38" i="27"/>
  <c r="P37" i="27"/>
  <c r="F37" i="27"/>
  <c r="P36" i="27"/>
  <c r="F36" i="27"/>
  <c r="P35" i="27"/>
  <c r="F35" i="27"/>
  <c r="P34" i="27"/>
  <c r="F34" i="27"/>
  <c r="O33" i="27"/>
  <c r="P33" i="27" s="1"/>
  <c r="F33" i="27"/>
  <c r="P32" i="27"/>
  <c r="F32" i="27"/>
  <c r="P31" i="27"/>
  <c r="F31" i="27"/>
  <c r="P30" i="27"/>
  <c r="F30" i="27"/>
  <c r="P29" i="27"/>
  <c r="F29" i="27"/>
  <c r="P28" i="27"/>
  <c r="F28" i="27"/>
  <c r="P27" i="27"/>
  <c r="F27" i="27"/>
  <c r="P26" i="27"/>
  <c r="F26" i="27"/>
  <c r="P25" i="27"/>
  <c r="F25" i="27"/>
  <c r="P24" i="27"/>
  <c r="F24" i="27"/>
  <c r="P23" i="27"/>
  <c r="F23" i="27"/>
  <c r="P22" i="27"/>
  <c r="F22" i="27"/>
  <c r="P21" i="27"/>
  <c r="F21" i="27"/>
  <c r="P20" i="27"/>
  <c r="F20" i="27"/>
  <c r="P19" i="27"/>
  <c r="F19" i="27"/>
  <c r="P18" i="27"/>
  <c r="F18" i="27"/>
  <c r="P15" i="27"/>
  <c r="F15" i="27"/>
  <c r="F415" i="27" s="1"/>
  <c r="P14" i="27"/>
  <c r="F14" i="27"/>
  <c r="P13" i="27"/>
  <c r="F13" i="27"/>
  <c r="P12" i="27"/>
  <c r="F12" i="27"/>
  <c r="P11" i="27"/>
  <c r="F11" i="27"/>
  <c r="P10" i="27"/>
  <c r="F10" i="27"/>
  <c r="O421" i="27" l="1"/>
  <c r="E421" i="27"/>
  <c r="N443" i="27"/>
  <c r="J421" i="27"/>
  <c r="P417" i="27"/>
  <c r="J420" i="27"/>
  <c r="N421" i="27"/>
  <c r="E422" i="27"/>
  <c r="F421" i="27"/>
  <c r="E420" i="27"/>
  <c r="F422" i="27"/>
  <c r="O443" i="27"/>
  <c r="P419" i="27"/>
  <c r="J422" i="27"/>
  <c r="P416" i="27"/>
  <c r="P418" i="27"/>
  <c r="O422" i="27"/>
  <c r="F193" i="27"/>
  <c r="F414" i="27" s="1"/>
  <c r="O414" i="27"/>
  <c r="P415" i="27"/>
  <c r="O97" i="26"/>
  <c r="O112" i="26"/>
  <c r="O111" i="26"/>
  <c r="O110" i="26"/>
  <c r="O108" i="26"/>
  <c r="O107" i="26"/>
  <c r="O106" i="26"/>
  <c r="O105" i="26"/>
  <c r="O104" i="26"/>
  <c r="O103" i="26"/>
  <c r="O101" i="26"/>
  <c r="O94" i="26"/>
  <c r="O93" i="26"/>
  <c r="O92" i="26"/>
  <c r="O91" i="26"/>
  <c r="O90" i="26"/>
  <c r="O89" i="26"/>
  <c r="O88" i="26"/>
  <c r="O87" i="26"/>
  <c r="O86" i="26"/>
  <c r="O85" i="26"/>
  <c r="O84" i="26"/>
  <c r="O62" i="26"/>
  <c r="O61" i="26"/>
  <c r="O60" i="26"/>
  <c r="O59" i="26"/>
  <c r="O58" i="26"/>
  <c r="O57" i="26"/>
  <c r="O56" i="26"/>
  <c r="O55" i="26"/>
  <c r="O54" i="26"/>
  <c r="O53" i="26"/>
  <c r="O52" i="26"/>
  <c r="O51" i="26"/>
  <c r="O50" i="26"/>
  <c r="O49" i="26"/>
  <c r="O48" i="26"/>
  <c r="O47" i="26"/>
  <c r="O46" i="26"/>
  <c r="O45" i="26"/>
  <c r="O43" i="26"/>
  <c r="O42" i="26"/>
  <c r="O41" i="26"/>
  <c r="O40" i="26"/>
  <c r="O39" i="26"/>
  <c r="O38" i="26"/>
  <c r="O37" i="26"/>
  <c r="O36" i="26"/>
  <c r="O35" i="26"/>
  <c r="O33" i="26"/>
  <c r="O32" i="26"/>
  <c r="O31" i="26"/>
  <c r="O30" i="26"/>
  <c r="O29" i="26"/>
  <c r="O28" i="26"/>
  <c r="O27" i="26"/>
  <c r="O13" i="26"/>
  <c r="O12" i="26"/>
  <c r="O11" i="26"/>
  <c r="O82" i="26"/>
  <c r="O81" i="26"/>
  <c r="O10" i="26"/>
  <c r="I404" i="26"/>
  <c r="H404" i="26"/>
  <c r="P421" i="27" l="1"/>
  <c r="P422" i="27"/>
  <c r="I403" i="26"/>
  <c r="I409" i="26" s="1"/>
  <c r="H403" i="26"/>
  <c r="H409" i="26" s="1"/>
  <c r="H410" i="26"/>
  <c r="H402" i="26"/>
  <c r="H408" i="26" s="1"/>
  <c r="I410" i="26"/>
  <c r="I402" i="26"/>
  <c r="I408" i="26" s="1"/>
  <c r="O410" i="26"/>
  <c r="O402" i="26"/>
  <c r="O408" i="26" s="1"/>
  <c r="O403" i="26"/>
  <c r="O409" i="26" s="1"/>
  <c r="F420" i="27"/>
  <c r="P414" i="27"/>
  <c r="O420" i="27"/>
  <c r="P420" i="27" s="1"/>
  <c r="M56" i="19"/>
  <c r="K9" i="24"/>
  <c r="M16" i="19"/>
  <c r="M15" i="19"/>
  <c r="M13" i="19"/>
  <c r="M12" i="19"/>
  <c r="M11" i="19"/>
  <c r="M10" i="19"/>
  <c r="M9" i="19"/>
  <c r="Q440" i="27" l="1"/>
</calcChain>
</file>

<file path=xl/comments1.xml><?xml version="1.0" encoding="utf-8"?>
<comments xmlns="http://schemas.openxmlformats.org/spreadsheetml/2006/main">
  <authors>
    <author>作成者</author>
  </authors>
  <commentList>
    <comment ref="S5" authorId="0">
      <text>
        <r>
          <rPr>
            <b/>
            <sz val="14"/>
            <color indexed="81"/>
            <rFont val="ＭＳ Ｐゴシック"/>
            <family val="3"/>
            <charset val="128"/>
          </rPr>
          <t>一般会計と特別会計の両者で行っている事業（例えば費用折半）などについては、行を２行使うなどして対応</t>
        </r>
      </text>
    </comment>
    <comment ref="B8" authorId="0">
      <text>
        <r>
          <rPr>
            <b/>
            <sz val="14"/>
            <color indexed="81"/>
            <rFont val="ＭＳ Ｐゴシック"/>
            <family val="3"/>
            <charset val="128"/>
          </rPr>
          <t>政策評価の体系に係る施策番号・施策名を記載</t>
        </r>
      </text>
    </comment>
    <comment ref="B9" authorId="0">
      <text>
        <r>
          <rPr>
            <b/>
            <sz val="14"/>
            <color indexed="81"/>
            <rFont val="ＭＳ Ｐゴシック"/>
            <family val="3"/>
            <charset val="128"/>
          </rPr>
          <t>・施策ごとに、施策を構成する事業をまとめて記載する。
・複数の施策に関連する事業の場合、２回目以降の記載は、事業名の後ろに何番の再掲であるかを付し、その他の欄は記載しない。
・いずれの施策にも該当しない事業については、本表の最後にまとめ、他の施策に関連する事業と区分する。</t>
        </r>
      </text>
    </comment>
    <comment ref="C9" authorId="0">
      <text>
        <r>
          <rPr>
            <b/>
            <sz val="14"/>
            <color indexed="81"/>
            <rFont val="ＭＳ Ｐゴシック"/>
            <family val="3"/>
            <charset val="128"/>
          </rPr>
          <t>和暦で記載する。</t>
        </r>
      </text>
    </comment>
    <comment ref="I9" authorId="0">
      <text>
        <r>
          <rPr>
            <b/>
            <sz val="14"/>
            <color indexed="81"/>
            <rFont val="ＭＳ Ｐゴシック"/>
            <family val="3"/>
            <charset val="128"/>
          </rPr>
          <t>「廃止」、「事業全体の抜本的な改善」、「事業内容の一部改善」、「終了予定」、「現状通り」のいずれかを所見として示すこと。（リストより選択）</t>
        </r>
      </text>
    </comment>
    <comment ref="O9" authorId="0">
      <text>
        <r>
          <rPr>
            <b/>
            <sz val="14"/>
            <color indexed="81"/>
            <rFont val="ＭＳ Ｐゴシック"/>
            <family val="3"/>
            <charset val="128"/>
          </rPr>
          <t>「廃止」、「縮減」、「執行等改善」、「予定通り終了」、「現状通り」のいずれかを反映内容として示すこと。（リストより選択）</t>
        </r>
      </text>
    </comment>
    <comment ref="U9" authorId="0">
      <text>
        <r>
          <rPr>
            <b/>
            <sz val="14"/>
            <color indexed="81"/>
            <rFont val="ＭＳ Ｐゴシック"/>
            <family val="3"/>
            <charset val="128"/>
          </rPr>
          <t>平成２７年度行政事業レビューにおけるシート番号を記入する。平成２７年度新規事業としてシートが作成されていた事業については、「新（年度番号）-（事業番号）」のように記載する。（例：新２７-０００１）</t>
        </r>
      </text>
    </comment>
    <comment ref="Q11" authorId="0">
      <text>
        <r>
          <rPr>
            <b/>
            <sz val="14"/>
            <color indexed="81"/>
            <rFont val="ＭＳ Ｐゴシック"/>
            <family val="3"/>
            <charset val="128"/>
          </rPr>
          <t xml:space="preserve">事業実施時点から政策・施策名に変更があった又は政策・施策名の変更を予定している場合、予備費を使用した場合等、記載する。
</t>
        </r>
      </text>
    </comment>
    <comment ref="V11" authorId="0">
      <text>
        <r>
          <rPr>
            <b/>
            <sz val="14"/>
            <color indexed="81"/>
            <rFont val="ＭＳ Ｐゴシック"/>
            <family val="3"/>
            <charset val="128"/>
          </rPr>
          <t>平成２８年度行政事業レビューの取組において外部有識者の点検対象事業（候補）（公開プロセス含む）について、選定理由を付す。実施要領第２部２（３）①アに当たるものは、「前年度新規」、同①イに当たるものは、「最終実施年度」、同①ウに当たるものは「行革推進会議」、同①エに当たるものは「継続の是非」、同②に当たるものは、「その他」を記載する。
　平成２５年度行政事業レビュー、平成２６年度行政事業レビュー又は平成２７年度行政事業レビューの取組において外部有識者の点検を受けた事業については、「平成２５年度対象」、「平成２６年度対象」、「平成２７年度対象」（リストより選択）を記載する。</t>
        </r>
      </text>
    </comment>
    <comment ref="O15" authorId="0">
      <text>
        <r>
          <rPr>
            <b/>
            <sz val="14"/>
            <color indexed="81"/>
            <rFont val="ＭＳ Ｐゴシック"/>
            <family val="3"/>
            <charset val="128"/>
          </rPr>
          <t>反映内容が「廃止」、「縮減」の場合には、反映額に数値が記載され、「執行等改善」、「予定通り終了」、「現状通り」の場合は、反映額は「－」となる。</t>
        </r>
      </text>
    </comment>
    <comment ref="E69" authorId="0">
      <text>
        <r>
          <rPr>
            <b/>
            <sz val="14"/>
            <color indexed="81"/>
            <rFont val="ＭＳ Ｐゴシック"/>
            <family val="3"/>
            <charset val="128"/>
          </rPr>
          <t>行政事業レビュー対象外リストの「合計」欄を転記（他の金額欄も同様）</t>
        </r>
      </text>
    </comment>
  </commentList>
</comments>
</file>

<file path=xl/comments2.xml><?xml version="1.0" encoding="utf-8"?>
<comments xmlns="http://schemas.openxmlformats.org/spreadsheetml/2006/main">
  <authors>
    <author>作成者</author>
  </authors>
  <commentList>
    <comment ref="B8" authorId="0">
      <text>
        <r>
          <rPr>
            <b/>
            <sz val="14"/>
            <color indexed="81"/>
            <rFont val="ＭＳ Ｐゴシック"/>
            <family val="3"/>
            <charset val="128"/>
          </rPr>
          <t>政策評価の体系に係る施策番号・施策名を記載</t>
        </r>
      </text>
    </comment>
    <comment ref="B9" authorId="0">
      <text>
        <r>
          <rPr>
            <b/>
            <sz val="14"/>
            <color indexed="81"/>
            <rFont val="ＭＳ Ｐゴシック"/>
            <family val="3"/>
            <charset val="128"/>
          </rPr>
          <t>・施策ごとに、施策を構成する事業をまとめて記載する。
・複数の施策に関連する事業の場合、２回目以降の記載は、事業名の後ろに何番の再掲であるかを付し、その他の欄は記載しない。
・いずれの施策にも該当しない事業については、本表の最後にまとめ、他の施策に関連する事業と区分する。</t>
        </r>
      </text>
    </comment>
    <comment ref="J9" authorId="0">
      <text>
        <r>
          <rPr>
            <b/>
            <sz val="14"/>
            <color indexed="81"/>
            <rFont val="ＭＳ Ｐゴシック"/>
            <family val="3"/>
            <charset val="128"/>
          </rPr>
          <t>平成２７年度行政事業レビューにおいて平成２８年度新規要求事業としてシートが作成されていた事業については、「新（年度番号）-（事業番号）」のように記載する。（例：新２８-０００１）
シートが作られていなかったものに関しては、作られなかった理由を記載する。</t>
        </r>
      </text>
    </comment>
  </commentList>
</comments>
</file>

<file path=xl/comments3.xml><?xml version="1.0" encoding="utf-8"?>
<comments xmlns="http://schemas.openxmlformats.org/spreadsheetml/2006/main">
  <authors>
    <author>作成者</author>
  </authors>
  <commentList>
    <comment ref="E59" authorId="0">
      <text>
        <r>
          <rPr>
            <b/>
            <sz val="16"/>
            <color indexed="81"/>
            <rFont val="ＭＳ Ｐゴシック"/>
            <family val="3"/>
            <charset val="128"/>
          </rPr>
          <t>様式１の「行政事業レビュー対象外」欄に、会計・勘定毎に転記（他の金額欄も同様）</t>
        </r>
      </text>
    </comment>
  </commentList>
</comments>
</file>

<file path=xl/sharedStrings.xml><?xml version="1.0" encoding="utf-8"?>
<sst xmlns="http://schemas.openxmlformats.org/spreadsheetml/2006/main" count="9811" uniqueCount="2988">
  <si>
    <t>備　　考</t>
    <rPh sb="0" eb="1">
      <t>ソナエ</t>
    </rPh>
    <rPh sb="3" eb="4">
      <t>コウ</t>
    </rPh>
    <phoneticPr fontId="1"/>
  </si>
  <si>
    <t>○○○○事業</t>
    <rPh sb="4" eb="6">
      <t>ジギョウ</t>
    </rPh>
    <phoneticPr fontId="1"/>
  </si>
  <si>
    <t>一般会計</t>
    <rPh sb="0" eb="2">
      <t>イッパン</t>
    </rPh>
    <rPh sb="2" eb="4">
      <t>カイケイ</t>
    </rPh>
    <phoneticPr fontId="1"/>
  </si>
  <si>
    <t>（項）○○○
　（大事項）×××</t>
    <rPh sb="1" eb="2">
      <t>コウ</t>
    </rPh>
    <rPh sb="9" eb="11">
      <t>ダイジ</t>
    </rPh>
    <rPh sb="11" eb="12">
      <t>コウ</t>
    </rPh>
    <phoneticPr fontId="1"/>
  </si>
  <si>
    <t>□□□事業</t>
    <rPh sb="3" eb="5">
      <t>ジギョウ</t>
    </rPh>
    <phoneticPr fontId="1"/>
  </si>
  <si>
    <t>〃</t>
    <phoneticPr fontId="1"/>
  </si>
  <si>
    <t>（項）○○○
　（大事項）×××
（項）△△△
　（大事項）□□□</t>
    <rPh sb="1" eb="2">
      <t>コウ</t>
    </rPh>
    <rPh sb="9" eb="11">
      <t>ダイジ</t>
    </rPh>
    <rPh sb="11" eb="12">
      <t>コウ</t>
    </rPh>
    <rPh sb="18" eb="19">
      <t>コウ</t>
    </rPh>
    <rPh sb="26" eb="28">
      <t>ダイジ</t>
    </rPh>
    <rPh sb="28" eb="29">
      <t>コウ</t>
    </rPh>
    <phoneticPr fontId="1"/>
  </si>
  <si>
    <t>×××事業</t>
    <rPh sb="3" eb="5">
      <t>ジギョウ</t>
    </rPh>
    <phoneticPr fontId="1"/>
  </si>
  <si>
    <t>○○特別会計○○勘定</t>
    <rPh sb="2" eb="4">
      <t>トクベツ</t>
    </rPh>
    <rPh sb="4" eb="6">
      <t>カイケイ</t>
    </rPh>
    <rPh sb="8" eb="10">
      <t>カンジョウ</t>
    </rPh>
    <phoneticPr fontId="1"/>
  </si>
  <si>
    <t>△△事業</t>
    <rPh sb="2" eb="4">
      <t>ジギョウ</t>
    </rPh>
    <phoneticPr fontId="1"/>
  </si>
  <si>
    <t>　　　〃　　○○勘定</t>
    <rPh sb="8" eb="10">
      <t>カンジョウ</t>
    </rPh>
    <phoneticPr fontId="1"/>
  </si>
  <si>
    <t>会計・組織区分</t>
    <rPh sb="0" eb="2">
      <t>カイケイ</t>
    </rPh>
    <rPh sb="3" eb="5">
      <t>ソシキ</t>
    </rPh>
    <rPh sb="5" eb="7">
      <t>クブン</t>
    </rPh>
    <phoneticPr fontId="1"/>
  </si>
  <si>
    <t>項・事項</t>
    <rPh sb="0" eb="1">
      <t>コウ</t>
    </rPh>
    <rPh sb="2" eb="4">
      <t>ジコウ</t>
    </rPh>
    <phoneticPr fontId="1"/>
  </si>
  <si>
    <t>除外理由</t>
    <rPh sb="0" eb="2">
      <t>ジョガイ</t>
    </rPh>
    <rPh sb="2" eb="4">
      <t>リユウ</t>
    </rPh>
    <phoneticPr fontId="1"/>
  </si>
  <si>
    <t>一般会計
　○○○本省</t>
    <rPh sb="0" eb="2">
      <t>イッパン</t>
    </rPh>
    <rPh sb="2" eb="4">
      <t>カイケイ</t>
    </rPh>
    <rPh sb="9" eb="11">
      <t>ホンショウ</t>
    </rPh>
    <phoneticPr fontId="1"/>
  </si>
  <si>
    <t>（項）○○本省共通費
　（大事項）一般行政経費に必要な経費</t>
    <rPh sb="1" eb="2">
      <t>コウ</t>
    </rPh>
    <rPh sb="5" eb="7">
      <t>ホンショウ</t>
    </rPh>
    <rPh sb="7" eb="9">
      <t>キョウツウ</t>
    </rPh>
    <rPh sb="9" eb="10">
      <t>ヒ</t>
    </rPh>
    <rPh sb="13" eb="15">
      <t>ダイジ</t>
    </rPh>
    <rPh sb="15" eb="16">
      <t>コウ</t>
    </rPh>
    <rPh sb="17" eb="19">
      <t>イッパン</t>
    </rPh>
    <rPh sb="19" eb="21">
      <t>ギョウセイ</t>
    </rPh>
    <rPh sb="21" eb="23">
      <t>ケイヒ</t>
    </rPh>
    <rPh sb="24" eb="26">
      <t>ヒツヨウ</t>
    </rPh>
    <rPh sb="27" eb="29">
      <t>ケイヒ</t>
    </rPh>
    <phoneticPr fontId="1"/>
  </si>
  <si>
    <t>－</t>
    <phoneticPr fontId="1"/>
  </si>
  <si>
    <t>対象外指定経費</t>
    <rPh sb="0" eb="3">
      <t>タイショウガイ</t>
    </rPh>
    <rPh sb="3" eb="5">
      <t>シテイ</t>
    </rPh>
    <rPh sb="5" eb="7">
      <t>ケイヒ</t>
    </rPh>
    <phoneticPr fontId="1"/>
  </si>
  <si>
    <t>〃</t>
    <phoneticPr fontId="1"/>
  </si>
  <si>
    <t>（項）○○本省共通費
　（大事項）審議会に必要な経費</t>
    <rPh sb="1" eb="2">
      <t>コウ</t>
    </rPh>
    <rPh sb="5" eb="7">
      <t>ホンショウ</t>
    </rPh>
    <rPh sb="7" eb="9">
      <t>キョウツウ</t>
    </rPh>
    <rPh sb="9" eb="10">
      <t>ヒ</t>
    </rPh>
    <rPh sb="13" eb="14">
      <t>オオ</t>
    </rPh>
    <rPh sb="14" eb="16">
      <t>ジコウ</t>
    </rPh>
    <rPh sb="17" eb="20">
      <t>シンギカイ</t>
    </rPh>
    <rPh sb="21" eb="23">
      <t>ヒツヨウ</t>
    </rPh>
    <rPh sb="24" eb="26">
      <t>ケイヒ</t>
    </rPh>
    <phoneticPr fontId="1"/>
  </si>
  <si>
    <t>類似経費（４）</t>
    <rPh sb="0" eb="2">
      <t>ルイジ</t>
    </rPh>
    <rPh sb="2" eb="4">
      <t>ケイヒ</t>
    </rPh>
    <phoneticPr fontId="1"/>
  </si>
  <si>
    <t>〃</t>
    <phoneticPr fontId="1"/>
  </si>
  <si>
    <t>（項）ＸＸ○○特別会計へ繰入
　（大事項）○○の○○特別会計へ繰入れに必要な経費</t>
    <rPh sb="1" eb="2">
      <t>コウ</t>
    </rPh>
    <rPh sb="7" eb="9">
      <t>トクベツ</t>
    </rPh>
    <rPh sb="9" eb="11">
      <t>カイケイ</t>
    </rPh>
    <rPh sb="12" eb="14">
      <t>クリイ</t>
    </rPh>
    <rPh sb="17" eb="19">
      <t>ダイジ</t>
    </rPh>
    <rPh sb="19" eb="20">
      <t>コウ</t>
    </rPh>
    <rPh sb="26" eb="28">
      <t>トクベツ</t>
    </rPh>
    <rPh sb="28" eb="30">
      <t>カイケイ</t>
    </rPh>
    <rPh sb="31" eb="33">
      <t>クリイ</t>
    </rPh>
    <rPh sb="35" eb="37">
      <t>ヒツヨウ</t>
    </rPh>
    <rPh sb="38" eb="40">
      <t>ケイヒ</t>
    </rPh>
    <phoneticPr fontId="1"/>
  </si>
  <si>
    <t>－</t>
    <phoneticPr fontId="1"/>
  </si>
  <si>
    <t>（項）○○○○
　（大事項）××××</t>
    <rPh sb="1" eb="2">
      <t>コウ</t>
    </rPh>
    <rPh sb="10" eb="12">
      <t>ダイジ</t>
    </rPh>
    <rPh sb="12" eb="13">
      <t>コウ</t>
    </rPh>
    <phoneticPr fontId="1"/>
  </si>
  <si>
    <t>×××であり、○○○のため</t>
    <phoneticPr fontId="1"/>
  </si>
  <si>
    <t>（項）○○○○
　（大事項）××××
（項）△△△△
　（大事項）□□□□</t>
    <rPh sb="1" eb="2">
      <t>コウ</t>
    </rPh>
    <rPh sb="10" eb="12">
      <t>ダイジ</t>
    </rPh>
    <rPh sb="12" eb="13">
      <t>コウ</t>
    </rPh>
    <rPh sb="20" eb="21">
      <t>コウ</t>
    </rPh>
    <rPh sb="29" eb="31">
      <t>ダイジ</t>
    </rPh>
    <rPh sb="31" eb="32">
      <t>コウ</t>
    </rPh>
    <phoneticPr fontId="1"/>
  </si>
  <si>
    <t>◎◎◎◎◎事業</t>
    <rPh sb="5" eb="7">
      <t>ジギョウ</t>
    </rPh>
    <phoneticPr fontId="1"/>
  </si>
  <si>
    <t>一般会計
　　○○○局</t>
    <rPh sb="0" eb="2">
      <t>イッパン</t>
    </rPh>
    <rPh sb="2" eb="4">
      <t>カイケイ</t>
    </rPh>
    <rPh sb="10" eb="11">
      <t>キョク</t>
    </rPh>
    <phoneticPr fontId="1"/>
  </si>
  <si>
    <t>〃</t>
    <phoneticPr fontId="1"/>
  </si>
  <si>
    <t>一般会計
　○○○機関</t>
    <rPh sb="0" eb="2">
      <t>イッパン</t>
    </rPh>
    <rPh sb="2" eb="4">
      <t>カイケイ</t>
    </rPh>
    <rPh sb="9" eb="11">
      <t>キカン</t>
    </rPh>
    <phoneticPr fontId="1"/>
  </si>
  <si>
    <t>○○特別会計
　○○勘定</t>
    <rPh sb="2" eb="4">
      <t>トクベツ</t>
    </rPh>
    <rPh sb="4" eb="6">
      <t>カイケイ</t>
    </rPh>
    <rPh sb="10" eb="12">
      <t>カンジョウ</t>
    </rPh>
    <phoneticPr fontId="1"/>
  </si>
  <si>
    <t>（項）事務（業務）取扱費
　(大事項）事務（業務）取扱いに必要な経費</t>
    <rPh sb="1" eb="2">
      <t>コウ</t>
    </rPh>
    <rPh sb="3" eb="5">
      <t>ジム</t>
    </rPh>
    <rPh sb="6" eb="8">
      <t>ギョウム</t>
    </rPh>
    <rPh sb="9" eb="11">
      <t>トリアツカイ</t>
    </rPh>
    <rPh sb="11" eb="12">
      <t>ヒ</t>
    </rPh>
    <rPh sb="15" eb="16">
      <t>オオ</t>
    </rPh>
    <rPh sb="16" eb="18">
      <t>ジコウ</t>
    </rPh>
    <rPh sb="19" eb="21">
      <t>ジム</t>
    </rPh>
    <rPh sb="22" eb="24">
      <t>ギョウム</t>
    </rPh>
    <rPh sb="25" eb="27">
      <t>トリアツカ</t>
    </rPh>
    <rPh sb="29" eb="31">
      <t>ヒツヨウ</t>
    </rPh>
    <rPh sb="32" eb="34">
      <t>ケイヒ</t>
    </rPh>
    <phoneticPr fontId="1"/>
  </si>
  <si>
    <t>類似経費（３）</t>
    <rPh sb="0" eb="2">
      <t>ルイジ</t>
    </rPh>
    <rPh sb="2" eb="4">
      <t>ケイヒ</t>
    </rPh>
    <phoneticPr fontId="1"/>
  </si>
  <si>
    <t>（項）予備費</t>
    <rPh sb="1" eb="2">
      <t>コウ</t>
    </rPh>
    <rPh sb="3" eb="6">
      <t>ヨビヒ</t>
    </rPh>
    <phoneticPr fontId="1"/>
  </si>
  <si>
    <t>××××事業</t>
    <rPh sb="4" eb="6">
      <t>ジギョウ</t>
    </rPh>
    <phoneticPr fontId="1"/>
  </si>
  <si>
    <t>○○特別会計</t>
    <rPh sb="2" eb="4">
      <t>トクベツ</t>
    </rPh>
    <rPh sb="4" eb="6">
      <t>カイケイ</t>
    </rPh>
    <phoneticPr fontId="1"/>
  </si>
  <si>
    <t>　○○勘定</t>
    <rPh sb="3" eb="5">
      <t>カンジョウ</t>
    </rPh>
    <phoneticPr fontId="1"/>
  </si>
  <si>
    <t>合　　　　　計</t>
    <rPh sb="0" eb="1">
      <t>ゴウ</t>
    </rPh>
    <rPh sb="6" eb="7">
      <t>ケイ</t>
    </rPh>
    <phoneticPr fontId="1"/>
  </si>
  <si>
    <t>会計区分</t>
    <phoneticPr fontId="1"/>
  </si>
  <si>
    <t>項・事項</t>
    <phoneticPr fontId="1"/>
  </si>
  <si>
    <t>当初予算額</t>
    <rPh sb="0" eb="2">
      <t>トウショ</t>
    </rPh>
    <rPh sb="2" eb="4">
      <t>ヨサン</t>
    </rPh>
    <rPh sb="4" eb="5">
      <t>ガク</t>
    </rPh>
    <phoneticPr fontId="1"/>
  </si>
  <si>
    <t>要求額</t>
    <rPh sb="0" eb="2">
      <t>ヨウキュウ</t>
    </rPh>
    <rPh sb="2" eb="3">
      <t>ガク</t>
    </rPh>
    <phoneticPr fontId="1"/>
  </si>
  <si>
    <t>差引き</t>
    <rPh sb="0" eb="2">
      <t>サシヒ</t>
    </rPh>
    <phoneticPr fontId="1"/>
  </si>
  <si>
    <t>（単位：百万円）</t>
    <rPh sb="1" eb="3">
      <t>タンイ</t>
    </rPh>
    <rPh sb="4" eb="7">
      <t>ヒャクマンエン</t>
    </rPh>
    <phoneticPr fontId="1"/>
  </si>
  <si>
    <t>廃止</t>
    <rPh sb="0" eb="2">
      <t>ハイシ</t>
    </rPh>
    <phoneticPr fontId="1"/>
  </si>
  <si>
    <t>××××××××××××××××××××××××</t>
    <phoneticPr fontId="1"/>
  </si>
  <si>
    <t>◇◇◇◇◇事業</t>
    <rPh sb="5" eb="7">
      <t>ジギョウ</t>
    </rPh>
    <phoneticPr fontId="1"/>
  </si>
  <si>
    <t>☆☆☆☆☆事業</t>
    <rPh sb="5" eb="7">
      <t>ジギョウ</t>
    </rPh>
    <phoneticPr fontId="1"/>
  </si>
  <si>
    <t>Ａ</t>
    <phoneticPr fontId="1"/>
  </si>
  <si>
    <t>Ｂ</t>
    <phoneticPr fontId="1"/>
  </si>
  <si>
    <t>Ｂ－Ａ＝Ｃ</t>
    <phoneticPr fontId="1"/>
  </si>
  <si>
    <t>○○○○省</t>
    <rPh sb="4" eb="5">
      <t>ショウ</t>
    </rPh>
    <phoneticPr fontId="1"/>
  </si>
  <si>
    <t>所見の概要</t>
    <rPh sb="0" eb="2">
      <t>ショケン</t>
    </rPh>
    <rPh sb="3" eb="5">
      <t>ガイヨウ</t>
    </rPh>
    <phoneticPr fontId="1"/>
  </si>
  <si>
    <t>政策評価の体系</t>
    <rPh sb="0" eb="2">
      <t>セイサク</t>
    </rPh>
    <rPh sb="2" eb="4">
      <t>ヒョウカ</t>
    </rPh>
    <rPh sb="5" eb="7">
      <t>タイケイ</t>
    </rPh>
    <phoneticPr fontId="1"/>
  </si>
  <si>
    <t>施策名</t>
    <rPh sb="0" eb="2">
      <t>シサク</t>
    </rPh>
    <rPh sb="2" eb="3">
      <t>メイ</t>
    </rPh>
    <phoneticPr fontId="1"/>
  </si>
  <si>
    <t>執行額</t>
    <rPh sb="0" eb="2">
      <t>シッコウ</t>
    </rPh>
    <rPh sb="2" eb="3">
      <t>ガク</t>
    </rPh>
    <phoneticPr fontId="1"/>
  </si>
  <si>
    <t>○○○○省</t>
    <phoneticPr fontId="1"/>
  </si>
  <si>
    <t>番号</t>
    <rPh sb="0" eb="2">
      <t>バンゴウ</t>
    </rPh>
    <phoneticPr fontId="1"/>
  </si>
  <si>
    <t>評価結果</t>
    <rPh sb="0" eb="2">
      <t>ヒョウカ</t>
    </rPh>
    <rPh sb="2" eb="4">
      <t>ケッカ</t>
    </rPh>
    <phoneticPr fontId="1"/>
  </si>
  <si>
    <t>現状通り</t>
    <rPh sb="0" eb="2">
      <t>ゲンジョウ</t>
    </rPh>
    <rPh sb="2" eb="3">
      <t>ドオ</t>
    </rPh>
    <phoneticPr fontId="1"/>
  </si>
  <si>
    <t>○□△×事業</t>
    <rPh sb="4" eb="6">
      <t>ジギョウ</t>
    </rPh>
    <phoneticPr fontId="1"/>
  </si>
  <si>
    <t>××××××××××××××××××××</t>
    <phoneticPr fontId="1"/>
  </si>
  <si>
    <t>担当部局庁</t>
    <rPh sb="0" eb="2">
      <t>タントウ</t>
    </rPh>
    <rPh sb="2" eb="4">
      <t>ブキョク</t>
    </rPh>
    <rPh sb="4" eb="5">
      <t>チョウ</t>
    </rPh>
    <phoneticPr fontId="1"/>
  </si>
  <si>
    <t>合　計</t>
    <rPh sb="0" eb="1">
      <t>ア</t>
    </rPh>
    <rPh sb="2" eb="3">
      <t>ケイ</t>
    </rPh>
    <phoneticPr fontId="1"/>
  </si>
  <si>
    <t>行政事業レビュー対象　計</t>
    <rPh sb="11" eb="12">
      <t>ケイ</t>
    </rPh>
    <phoneticPr fontId="1"/>
  </si>
  <si>
    <t>行政事業レビュー対象外　計</t>
    <rPh sb="12" eb="13">
      <t>ケイ</t>
    </rPh>
    <phoneticPr fontId="1"/>
  </si>
  <si>
    <t>備　考</t>
    <phoneticPr fontId="1"/>
  </si>
  <si>
    <t>×××××××××××××××××××××××××</t>
    <phoneticPr fontId="1"/>
  </si>
  <si>
    <t>○○○○局</t>
    <rPh sb="4" eb="5">
      <t>キョク</t>
    </rPh>
    <phoneticPr fontId="1"/>
  </si>
  <si>
    <t>□□□局</t>
    <rPh sb="3" eb="4">
      <t>キョク</t>
    </rPh>
    <phoneticPr fontId="1"/>
  </si>
  <si>
    <t>△△△庁</t>
    <rPh sb="3" eb="4">
      <t>チョウ</t>
    </rPh>
    <phoneticPr fontId="1"/>
  </si>
  <si>
    <t>事業
番号</t>
    <rPh sb="0" eb="2">
      <t>ジギョウ</t>
    </rPh>
    <rPh sb="3" eb="5">
      <t>バンゴウ</t>
    </rPh>
    <phoneticPr fontId="1"/>
  </si>
  <si>
    <t>執行可能額</t>
    <rPh sb="0" eb="2">
      <t>シッコウ</t>
    </rPh>
    <rPh sb="2" eb="5">
      <t>カノウガク</t>
    </rPh>
    <phoneticPr fontId="1"/>
  </si>
  <si>
    <t>執行可能額</t>
    <rPh sb="0" eb="2">
      <t>シッコウ</t>
    </rPh>
    <rPh sb="2" eb="4">
      <t>カノウ</t>
    </rPh>
    <rPh sb="4" eb="5">
      <t>ガク</t>
    </rPh>
    <phoneticPr fontId="1"/>
  </si>
  <si>
    <t>☆☆☆事業</t>
    <rPh sb="3" eb="5">
      <t>ジギョウ</t>
    </rPh>
    <phoneticPr fontId="1"/>
  </si>
  <si>
    <t>◇◇◇事業</t>
    <rPh sb="3" eb="5">
      <t>ジギョウ</t>
    </rPh>
    <phoneticPr fontId="1"/>
  </si>
  <si>
    <t>××××××××××××××××</t>
    <phoneticPr fontId="1"/>
  </si>
  <si>
    <t>事　　業　　名</t>
    <rPh sb="0" eb="1">
      <t>コト</t>
    </rPh>
    <rPh sb="3" eb="4">
      <t>ギョウ</t>
    </rPh>
    <rPh sb="6" eb="7">
      <t>メイ</t>
    </rPh>
    <phoneticPr fontId="1"/>
  </si>
  <si>
    <t>□□□□□事業</t>
    <rPh sb="5" eb="7">
      <t>ジギョウ</t>
    </rPh>
    <phoneticPr fontId="1"/>
  </si>
  <si>
    <t>○□△○局</t>
    <rPh sb="4" eb="5">
      <t>キョク</t>
    </rPh>
    <phoneticPr fontId="1"/>
  </si>
  <si>
    <t>△△△△△事業</t>
    <rPh sb="5" eb="7">
      <t>ジギョウ</t>
    </rPh>
    <phoneticPr fontId="1"/>
  </si>
  <si>
    <t>×××××××××××××××××××××××××</t>
    <phoneticPr fontId="1"/>
  </si>
  <si>
    <t>縮減</t>
    <rPh sb="0" eb="2">
      <t>シュクゲン</t>
    </rPh>
    <phoneticPr fontId="1"/>
  </si>
  <si>
    <t>執行等改善</t>
    <rPh sb="0" eb="2">
      <t>シッコウ</t>
    </rPh>
    <rPh sb="2" eb="3">
      <t>トウ</t>
    </rPh>
    <rPh sb="3" eb="5">
      <t>カイゼン</t>
    </rPh>
    <phoneticPr fontId="1"/>
  </si>
  <si>
    <t>（単位：百万円）</t>
    <phoneticPr fontId="1"/>
  </si>
  <si>
    <t>備　考</t>
    <rPh sb="0" eb="1">
      <t>ソナエ</t>
    </rPh>
    <rPh sb="2" eb="3">
      <t>コウ</t>
    </rPh>
    <phoneticPr fontId="1"/>
  </si>
  <si>
    <t>反映内容</t>
    <phoneticPr fontId="1"/>
  </si>
  <si>
    <t>反映額</t>
    <rPh sb="0" eb="2">
      <t>ハンエイ</t>
    </rPh>
    <rPh sb="2" eb="3">
      <t>ガク</t>
    </rPh>
    <phoneticPr fontId="1"/>
  </si>
  <si>
    <t>事業数</t>
    <rPh sb="0" eb="2">
      <t>ジギョウ</t>
    </rPh>
    <rPh sb="2" eb="3">
      <t>スウ</t>
    </rPh>
    <phoneticPr fontId="1"/>
  </si>
  <si>
    <t>反映額</t>
    <phoneticPr fontId="1"/>
  </si>
  <si>
    <t>事業数</t>
    <phoneticPr fontId="1"/>
  </si>
  <si>
    <t>「縮減」</t>
    <rPh sb="1" eb="3">
      <t>シュクゲン</t>
    </rPh>
    <phoneticPr fontId="1"/>
  </si>
  <si>
    <t>「廃止」</t>
    <rPh sb="1" eb="3">
      <t>ハイシ</t>
    </rPh>
    <phoneticPr fontId="1"/>
  </si>
  <si>
    <t>特　　　別　　　会　　　計</t>
    <rPh sb="0" eb="1">
      <t>トク</t>
    </rPh>
    <rPh sb="4" eb="5">
      <t>ベツ</t>
    </rPh>
    <phoneticPr fontId="1"/>
  </si>
  <si>
    <t>一　　　般　　　会　　　計</t>
    <phoneticPr fontId="1"/>
  </si>
  <si>
    <t>一般会計　＋　特別会計</t>
    <phoneticPr fontId="1"/>
  </si>
  <si>
    <t>所　管</t>
    <rPh sb="0" eb="1">
      <t>トコロ</t>
    </rPh>
    <rPh sb="2" eb="3">
      <t>カン</t>
    </rPh>
    <phoneticPr fontId="1"/>
  </si>
  <si>
    <t>(単位：事業、百万円）</t>
    <rPh sb="1" eb="3">
      <t>タンイ</t>
    </rPh>
    <rPh sb="4" eb="6">
      <t>ジギョウ</t>
    </rPh>
    <rPh sb="7" eb="10">
      <t>ヒャクマンエン</t>
    </rPh>
    <phoneticPr fontId="1"/>
  </si>
  <si>
    <t>（単位：百万円）</t>
    <phoneticPr fontId="1"/>
  </si>
  <si>
    <t>縮減</t>
  </si>
  <si>
    <t>合　　　　　計</t>
    <phoneticPr fontId="1"/>
  </si>
  <si>
    <t>現状通り</t>
  </si>
  <si>
    <t>施策名：xx-xx ●●●●の推進</t>
    <rPh sb="0" eb="2">
      <t>シサク</t>
    </rPh>
    <rPh sb="2" eb="3">
      <t>メイ</t>
    </rPh>
    <rPh sb="15" eb="17">
      <t>スイシン</t>
    </rPh>
    <phoneticPr fontId="1"/>
  </si>
  <si>
    <t>施策名：xx-xx ○○○○の推進</t>
    <rPh sb="0" eb="2">
      <t>シサク</t>
    </rPh>
    <rPh sb="2" eb="3">
      <t>メイ</t>
    </rPh>
    <rPh sb="15" eb="17">
      <t>スイシン</t>
    </rPh>
    <phoneticPr fontId="1"/>
  </si>
  <si>
    <t>〃</t>
    <phoneticPr fontId="1"/>
  </si>
  <si>
    <t>施策名：xx-xx ●●●●の推進</t>
    <phoneticPr fontId="1"/>
  </si>
  <si>
    <t>施策名：xx-xx ●●●●の推進</t>
    <phoneticPr fontId="1"/>
  </si>
  <si>
    <t>「執行等
改善」
事業数</t>
    <rPh sb="1" eb="3">
      <t>シッコウ</t>
    </rPh>
    <rPh sb="3" eb="4">
      <t>トウ</t>
    </rPh>
    <rPh sb="5" eb="7">
      <t>カイゼン</t>
    </rPh>
    <rPh sb="9" eb="11">
      <t>ジギョウ</t>
    </rPh>
    <rPh sb="11" eb="12">
      <t>スウ</t>
    </rPh>
    <phoneticPr fontId="1"/>
  </si>
  <si>
    <t>「執行等
改善」
事業数</t>
    <phoneticPr fontId="1"/>
  </si>
  <si>
    <t>xx年度要求は経過措置分。xx年度限りで廃止。</t>
    <rPh sb="2" eb="4">
      <t>ネンド</t>
    </rPh>
    <rPh sb="4" eb="6">
      <t>ヨウキュウ</t>
    </rPh>
    <rPh sb="7" eb="9">
      <t>ケイカ</t>
    </rPh>
    <rPh sb="9" eb="11">
      <t>ソチ</t>
    </rPh>
    <rPh sb="11" eb="12">
      <t>ブン</t>
    </rPh>
    <rPh sb="15" eb="17">
      <t>ネンド</t>
    </rPh>
    <rPh sb="17" eb="18">
      <t>カギ</t>
    </rPh>
    <rPh sb="20" eb="22">
      <t>ハイシ</t>
    </rPh>
    <phoneticPr fontId="1"/>
  </si>
  <si>
    <t>行政事業レビュー推進チームの所見</t>
    <rPh sb="0" eb="2">
      <t>ギョウセイ</t>
    </rPh>
    <rPh sb="2" eb="4">
      <t>ジギョウ</t>
    </rPh>
    <rPh sb="8" eb="10">
      <t>スイシン</t>
    </rPh>
    <rPh sb="14" eb="16">
      <t>ショケン</t>
    </rPh>
    <phoneticPr fontId="1"/>
  </si>
  <si>
    <t>行政事業レビュー推進チームの所見
（概要）</t>
    <rPh sb="0" eb="2">
      <t>ギョウセイ</t>
    </rPh>
    <rPh sb="2" eb="4">
      <t>ジギョウ</t>
    </rPh>
    <rPh sb="8" eb="10">
      <t>スイシン</t>
    </rPh>
    <rPh sb="18" eb="20">
      <t>ガイヨウ</t>
    </rPh>
    <phoneticPr fontId="1"/>
  </si>
  <si>
    <t>「執行等
改善」
事業数</t>
    <phoneticPr fontId="1"/>
  </si>
  <si>
    <t>継続事業分を勘案し経過措置を講じた上で平成xx年度限りで廃止</t>
    <rPh sb="0" eb="2">
      <t>ケイゾク</t>
    </rPh>
    <rPh sb="2" eb="4">
      <t>ジギョウ</t>
    </rPh>
    <rPh sb="4" eb="5">
      <t>ブン</t>
    </rPh>
    <rPh sb="6" eb="8">
      <t>カンアン</t>
    </rPh>
    <rPh sb="9" eb="11">
      <t>ケイカ</t>
    </rPh>
    <rPh sb="11" eb="13">
      <t>ソチ</t>
    </rPh>
    <rPh sb="14" eb="15">
      <t>コウ</t>
    </rPh>
    <rPh sb="17" eb="18">
      <t>ウエ</t>
    </rPh>
    <rPh sb="19" eb="21">
      <t>ヘイセイ</t>
    </rPh>
    <rPh sb="23" eb="25">
      <t>ネンド</t>
    </rPh>
    <rPh sb="25" eb="26">
      <t>カギ</t>
    </rPh>
    <rPh sb="28" eb="30">
      <t>ハイシ</t>
    </rPh>
    <phoneticPr fontId="1"/>
  </si>
  <si>
    <t>｢廃止｣</t>
    <rPh sb="1" eb="3">
      <t>ハイシ</t>
    </rPh>
    <phoneticPr fontId="1"/>
  </si>
  <si>
    <t>×××事業（004再掲）</t>
    <rPh sb="3" eb="5">
      <t>ジギョウ</t>
    </rPh>
    <rPh sb="9" eb="11">
      <t>サイケイ</t>
    </rPh>
    <phoneticPr fontId="1"/>
  </si>
  <si>
    <t>いずれの施策にも関連しないもの</t>
    <rPh sb="4" eb="6">
      <t>シサク</t>
    </rPh>
    <rPh sb="8" eb="10">
      <t>カンレン</t>
    </rPh>
    <phoneticPr fontId="1"/>
  </si>
  <si>
    <t>■◆■◆事業</t>
    <rPh sb="4" eb="6">
      <t>ジギョウ</t>
    </rPh>
    <phoneticPr fontId="1"/>
  </si>
  <si>
    <t>◇□◇□事業</t>
    <rPh sb="4" eb="6">
      <t>ジギョウ</t>
    </rPh>
    <phoneticPr fontId="1"/>
  </si>
  <si>
    <t>××××××××××××××××</t>
  </si>
  <si>
    <t>×××××××××××××</t>
    <phoneticPr fontId="1"/>
  </si>
  <si>
    <t>○○局</t>
    <rPh sb="2" eb="3">
      <t>キョク</t>
    </rPh>
    <phoneticPr fontId="1"/>
  </si>
  <si>
    <t>△△局</t>
    <rPh sb="2" eb="3">
      <t>キョク</t>
    </rPh>
    <phoneticPr fontId="1"/>
  </si>
  <si>
    <t>〃</t>
    <phoneticPr fontId="1"/>
  </si>
  <si>
    <t>（項）○○○
　（大事項）×××</t>
    <phoneticPr fontId="1"/>
  </si>
  <si>
    <t>新施策名：××××の推進（xx年度～）</t>
    <rPh sb="0" eb="1">
      <t>シン</t>
    </rPh>
    <rPh sb="1" eb="3">
      <t>シサク</t>
    </rPh>
    <rPh sb="3" eb="4">
      <t>メイ</t>
    </rPh>
    <rPh sb="10" eb="12">
      <t>スイシン</t>
    </rPh>
    <rPh sb="15" eb="17">
      <t>ネンド</t>
    </rPh>
    <phoneticPr fontId="1"/>
  </si>
  <si>
    <t>事業内容の改善</t>
  </si>
  <si>
    <t>とりまとめコメント（概要）</t>
    <phoneticPr fontId="1"/>
  </si>
  <si>
    <t>公開プロセス</t>
    <rPh sb="0" eb="2">
      <t>コウカイ</t>
    </rPh>
    <phoneticPr fontId="1"/>
  </si>
  <si>
    <t>前年度新規</t>
  </si>
  <si>
    <t xml:space="preserve">最終実施年度 </t>
  </si>
  <si>
    <t>その他</t>
  </si>
  <si>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1"/>
  </si>
  <si>
    <t>会計区分</t>
    <phoneticPr fontId="1"/>
  </si>
  <si>
    <t>（単位：百万円）</t>
    <phoneticPr fontId="1"/>
  </si>
  <si>
    <t>　</t>
  </si>
  <si>
    <t>平成２７年度</t>
    <rPh sb="0" eb="2">
      <t>ヘイセイ</t>
    </rPh>
    <rPh sb="4" eb="6">
      <t>ネンド</t>
    </rPh>
    <phoneticPr fontId="1"/>
  </si>
  <si>
    <t>反映状況</t>
    <rPh sb="0" eb="2">
      <t>ハンエイ</t>
    </rPh>
    <rPh sb="2" eb="4">
      <t>ジョウキョウ</t>
    </rPh>
    <phoneticPr fontId="1"/>
  </si>
  <si>
    <t>　　　　「その他」：上記の基準には該当しないが、行政事業レビュー推進チームが選定したもの。</t>
    <phoneticPr fontId="1"/>
  </si>
  <si>
    <t>事業者に応分の負担を求めるべき。</t>
    <rPh sb="0" eb="3">
      <t>ジギョウシャ</t>
    </rPh>
    <rPh sb="4" eb="6">
      <t>オウブン</t>
    </rPh>
    <rPh sb="7" eb="9">
      <t>フタン</t>
    </rPh>
    <rPh sb="10" eb="11">
      <t>モト</t>
    </rPh>
    <phoneticPr fontId="1"/>
  </si>
  <si>
    <t>廃止</t>
  </si>
  <si>
    <t>執行額を予算要求に反映すべき。</t>
    <rPh sb="0" eb="2">
      <t>シッコウ</t>
    </rPh>
    <rPh sb="2" eb="3">
      <t>ガク</t>
    </rPh>
    <rPh sb="4" eb="6">
      <t>ヨサン</t>
    </rPh>
    <rPh sb="6" eb="8">
      <t>ヨウキュウ</t>
    </rPh>
    <rPh sb="9" eb="11">
      <t>ハンエイ</t>
    </rPh>
    <phoneticPr fontId="1"/>
  </si>
  <si>
    <t>費用対効果分析の厳格化による事業の重点化、コスト削減すべき。</t>
    <rPh sb="0" eb="2">
      <t>ヒヨウ</t>
    </rPh>
    <rPh sb="2" eb="3">
      <t>タイ</t>
    </rPh>
    <rPh sb="3" eb="5">
      <t>コウカ</t>
    </rPh>
    <rPh sb="5" eb="7">
      <t>ブンセキ</t>
    </rPh>
    <rPh sb="8" eb="11">
      <t>ゲンカクカ</t>
    </rPh>
    <rPh sb="14" eb="16">
      <t>ジギョウ</t>
    </rPh>
    <rPh sb="17" eb="20">
      <t>ジュウテンカ</t>
    </rPh>
    <rPh sb="24" eb="26">
      <t>サクゲン</t>
    </rPh>
    <phoneticPr fontId="1"/>
  </si>
  <si>
    <t>目的を達成しているため、事業を廃止すべき。</t>
    <rPh sb="0" eb="2">
      <t>モクテキ</t>
    </rPh>
    <rPh sb="3" eb="5">
      <t>タッセイ</t>
    </rPh>
    <rPh sb="12" eb="14">
      <t>ジギョウ</t>
    </rPh>
    <rPh sb="15" eb="17">
      <t>ハイシ</t>
    </rPh>
    <phoneticPr fontId="1"/>
  </si>
  <si>
    <t>基金</t>
    <rPh sb="0" eb="2">
      <t>キキン</t>
    </rPh>
    <phoneticPr fontId="1"/>
  </si>
  <si>
    <t>予備費（●●百万円）</t>
    <rPh sb="0" eb="3">
      <t>ヨビヒ</t>
    </rPh>
    <rPh sb="6" eb="9">
      <t>ヒャクマンエン</t>
    </rPh>
    <phoneticPr fontId="1"/>
  </si>
  <si>
    <t>行革推進会議</t>
  </si>
  <si>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</si>
  <si>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1"/>
  </si>
  <si>
    <t>注４．「項・事項」欄には、整理された事業が計上されている項・大事項を全て記述すること。</t>
    <rPh sb="0" eb="1">
      <t>チュウ</t>
    </rPh>
    <rPh sb="4" eb="5">
      <t>コウ</t>
    </rPh>
    <rPh sb="6" eb="8">
      <t>ジコウ</t>
    </rPh>
    <rPh sb="9" eb="10">
      <t>ラン</t>
    </rPh>
    <rPh sb="13" eb="15">
      <t>セイリ</t>
    </rPh>
    <rPh sb="18" eb="20">
      <t>ジギョウ</t>
    </rPh>
    <rPh sb="21" eb="23">
      <t>ケイジョウ</t>
    </rPh>
    <rPh sb="28" eb="29">
      <t>コウ</t>
    </rPh>
    <rPh sb="30" eb="32">
      <t>ダイジ</t>
    </rPh>
    <rPh sb="32" eb="33">
      <t>コウ</t>
    </rPh>
    <rPh sb="34" eb="35">
      <t>スベ</t>
    </rPh>
    <rPh sb="36" eb="38">
      <t>キジュツ</t>
    </rPh>
    <phoneticPr fontId="1"/>
  </si>
  <si>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1"/>
  </si>
  <si>
    <t>事業全体の抜本的な改善</t>
  </si>
  <si>
    <t>事業内容の一部改善</t>
  </si>
  <si>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1"/>
  </si>
  <si>
    <t>注１．　該当がない場合は「－」を記載し、負の数値を記載する場合は「▲」を使用する。</t>
    <rPh sb="0" eb="1">
      <t>チュウ</t>
    </rPh>
    <rPh sb="4" eb="6">
      <t>ガイトウ</t>
    </rPh>
    <rPh sb="9" eb="11">
      <t>バアイ</t>
    </rPh>
    <rPh sb="16" eb="18">
      <t>キサイ</t>
    </rPh>
    <phoneticPr fontId="1"/>
  </si>
  <si>
    <t>注１．　該当がない場合は「－」を記載し、負の数値を記載する場合は「▲」を使用する。</t>
    <rPh sb="4" eb="6">
      <t>ガイトウ</t>
    </rPh>
    <rPh sb="9" eb="11">
      <t>バアイ</t>
    </rPh>
    <rPh sb="16" eb="18">
      <t>キサイ</t>
    </rPh>
    <rPh sb="20" eb="21">
      <t>フ</t>
    </rPh>
    <rPh sb="22" eb="24">
      <t>スウチ</t>
    </rPh>
    <rPh sb="25" eb="27">
      <t>キサイ</t>
    </rPh>
    <rPh sb="29" eb="31">
      <t>バアイ</t>
    </rPh>
    <rPh sb="36" eb="38">
      <t>シヨウ</t>
    </rPh>
    <phoneticPr fontId="1"/>
  </si>
  <si>
    <t>委託調査</t>
    <rPh sb="0" eb="2">
      <t>イタク</t>
    </rPh>
    <rPh sb="2" eb="4">
      <t>チョウサ</t>
    </rPh>
    <phoneticPr fontId="1"/>
  </si>
  <si>
    <t>補助金等</t>
    <rPh sb="0" eb="2">
      <t>ホジョ</t>
    </rPh>
    <rPh sb="2" eb="3">
      <t>キン</t>
    </rPh>
    <rPh sb="3" eb="4">
      <t>トウ</t>
    </rPh>
    <phoneticPr fontId="1"/>
  </si>
  <si>
    <t>執行
可能額</t>
    <rPh sb="0" eb="2">
      <t>シッコウ</t>
    </rPh>
    <rPh sb="3" eb="5">
      <t>カノウ</t>
    </rPh>
    <rPh sb="5" eb="6">
      <t>ガク</t>
    </rPh>
    <phoneticPr fontId="1"/>
  </si>
  <si>
    <r>
      <t>××××</t>
    </r>
    <r>
      <rPr>
        <i/>
        <sz val="9"/>
        <rFont val="ＭＳ ゴシック"/>
        <family val="3"/>
        <charset val="128"/>
      </rPr>
      <t>（←額に反映のない執行面のみでの改善内容）</t>
    </r>
    <rPh sb="6" eb="7">
      <t>ガク</t>
    </rPh>
    <rPh sb="8" eb="10">
      <t>ハンエイ</t>
    </rPh>
    <rPh sb="13" eb="15">
      <t>シッコウ</t>
    </rPh>
    <rPh sb="15" eb="16">
      <t>メン</t>
    </rPh>
    <rPh sb="20" eb="22">
      <t>カイゼン</t>
    </rPh>
    <rPh sb="22" eb="24">
      <t>ナイヨウ</t>
    </rPh>
    <phoneticPr fontId="1"/>
  </si>
  <si>
    <t>平成２８年度</t>
    <rPh sb="0" eb="2">
      <t>ヘイセイ</t>
    </rPh>
    <rPh sb="4" eb="6">
      <t>ネンド</t>
    </rPh>
    <phoneticPr fontId="1"/>
  </si>
  <si>
    <t>注３．「執行可能額」欄には、補正後予算額から繰越額、移流用額、予備費等を加除した計数を記載すること。</t>
    <rPh sb="0" eb="1">
      <t>チュウ</t>
    </rPh>
    <rPh sb="4" eb="6">
      <t>シッコウ</t>
    </rPh>
    <rPh sb="6" eb="8">
      <t>カノウ</t>
    </rPh>
    <rPh sb="8" eb="9">
      <t>ガク</t>
    </rPh>
    <rPh sb="10" eb="11">
      <t>ラン</t>
    </rPh>
    <rPh sb="14" eb="16">
      <t>ホセイ</t>
    </rPh>
    <rPh sb="16" eb="17">
      <t>ゴ</t>
    </rPh>
    <rPh sb="17" eb="19">
      <t>ヨサン</t>
    </rPh>
    <rPh sb="19" eb="20">
      <t>ガク</t>
    </rPh>
    <rPh sb="22" eb="24">
      <t>クリコシ</t>
    </rPh>
    <rPh sb="24" eb="25">
      <t>ガク</t>
    </rPh>
    <rPh sb="26" eb="28">
      <t>イリュウ</t>
    </rPh>
    <rPh sb="28" eb="29">
      <t>ヨウ</t>
    </rPh>
    <rPh sb="29" eb="30">
      <t>ガク</t>
    </rPh>
    <rPh sb="31" eb="34">
      <t>ヨビヒ</t>
    </rPh>
    <rPh sb="34" eb="35">
      <t>トウ</t>
    </rPh>
    <rPh sb="36" eb="38">
      <t>カジョ</t>
    </rPh>
    <rPh sb="40" eb="42">
      <t>ケイスウ</t>
    </rPh>
    <rPh sb="43" eb="45">
      <t>キサイ</t>
    </rPh>
    <phoneticPr fontId="1"/>
  </si>
  <si>
    <t>・・・・・・・</t>
    <phoneticPr fontId="1"/>
  </si>
  <si>
    <t>外部有識者点検対象外</t>
    <rPh sb="0" eb="2">
      <t>ガイブ</t>
    </rPh>
    <rPh sb="2" eb="5">
      <t>ユウシキシャ</t>
    </rPh>
    <rPh sb="5" eb="7">
      <t>テンケン</t>
    </rPh>
    <rPh sb="7" eb="9">
      <t>タイショウ</t>
    </rPh>
    <rPh sb="9" eb="10">
      <t>ガイ</t>
    </rPh>
    <phoneticPr fontId="1"/>
  </si>
  <si>
    <t>事業開始
年度</t>
    <rPh sb="0" eb="2">
      <t>ジギョウ</t>
    </rPh>
    <rPh sb="2" eb="4">
      <t>カイシ</t>
    </rPh>
    <rPh sb="5" eb="7">
      <t>ネンド</t>
    </rPh>
    <phoneticPr fontId="1"/>
  </si>
  <si>
    <t>事業終了
(予定)年度</t>
    <rPh sb="0" eb="2">
      <t>ジギョウ</t>
    </rPh>
    <rPh sb="2" eb="4">
      <t>シュウリョウ</t>
    </rPh>
    <rPh sb="6" eb="8">
      <t>ヨテイ</t>
    </rPh>
    <rPh sb="9" eb="11">
      <t>ネンド</t>
    </rPh>
    <phoneticPr fontId="1"/>
  </si>
  <si>
    <t>○○庁</t>
    <rPh sb="2" eb="3">
      <t>チョウ</t>
    </rPh>
    <phoneticPr fontId="1"/>
  </si>
  <si>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1"/>
  </si>
  <si>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1"/>
  </si>
  <si>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1"/>
  </si>
  <si>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1"/>
  </si>
  <si>
    <t>予定通り終了</t>
  </si>
  <si>
    <t>▲▲事業</t>
    <rPh sb="2" eb="4">
      <t>ジギョウ</t>
    </rPh>
    <phoneticPr fontId="1"/>
  </si>
  <si>
    <t>終了予定</t>
  </si>
  <si>
    <t>事業は当初の予定通りの成果を達成したため、平成27年度をもって終了する。</t>
    <rPh sb="0" eb="2">
      <t>ジギョウ</t>
    </rPh>
    <rPh sb="3" eb="5">
      <t>トウショ</t>
    </rPh>
    <rPh sb="6" eb="8">
      <t>ヨテイ</t>
    </rPh>
    <rPh sb="8" eb="9">
      <t>ドオ</t>
    </rPh>
    <rPh sb="11" eb="13">
      <t>セイカ</t>
    </rPh>
    <rPh sb="14" eb="16">
      <t>タッセイ</t>
    </rPh>
    <rPh sb="21" eb="23">
      <t>ヘイセイ</t>
    </rPh>
    <rPh sb="25" eb="26">
      <t>ネン</t>
    </rPh>
    <rPh sb="26" eb="27">
      <t>ド</t>
    </rPh>
    <rPh sb="31" eb="33">
      <t>シュウリョウ</t>
    </rPh>
    <phoneticPr fontId="1"/>
  </si>
  <si>
    <t>当該事業は終了するが、得られた知見は他の事業にも活用する。</t>
    <rPh sb="0" eb="2">
      <t>トウガイ</t>
    </rPh>
    <rPh sb="2" eb="4">
      <t>ジギョウ</t>
    </rPh>
    <rPh sb="5" eb="7">
      <t>シュウリョウ</t>
    </rPh>
    <rPh sb="11" eb="12">
      <t>エ</t>
    </rPh>
    <rPh sb="15" eb="17">
      <t>チケン</t>
    </rPh>
    <rPh sb="18" eb="19">
      <t>タ</t>
    </rPh>
    <rPh sb="20" eb="22">
      <t>ジギョウ</t>
    </rPh>
    <rPh sb="24" eb="26">
      <t>カツヨウ</t>
    </rPh>
    <phoneticPr fontId="1"/>
  </si>
  <si>
    <t>継続の是非</t>
  </si>
  <si>
    <t>｢廃止｣「縮減｣計</t>
    <rPh sb="1" eb="3">
      <t>ハイシ</t>
    </rPh>
    <rPh sb="5" eb="7">
      <t>シュクゲン</t>
    </rPh>
    <rPh sb="8" eb="9">
      <t>ギョウケイ</t>
    </rPh>
    <phoneticPr fontId="1"/>
  </si>
  <si>
    <t>｢廃止｣｢縮減｣計</t>
    <rPh sb="1" eb="3">
      <t>ハイシ</t>
    </rPh>
    <rPh sb="5" eb="7">
      <t>シュクゲン</t>
    </rPh>
    <rPh sb="8" eb="9">
      <t>ギョウケイ</t>
    </rPh>
    <phoneticPr fontId="1"/>
  </si>
  <si>
    <t xml:space="preserve">　　　　　　　　　　　（概算要求時点で「改善事項を実施済み」又は「具体的な改善事項を意思決定済み」となるものに限る。「今後検討」や「～に向けて努める」などのようなものについては含まない。）　
</t>
    <phoneticPr fontId="1"/>
  </si>
  <si>
    <t>　　　　一般会計と特別会計のそれぞれの事業数を合計した数が「一般会計＋特別会計」欄の事業数と合わない場合がある。</t>
    <phoneticPr fontId="1"/>
  </si>
  <si>
    <t>注３．「廃止」、「縮減」及び「執行等改善」の考え方については、次のとおりである。</t>
    <rPh sb="0" eb="1">
      <t>チュウ</t>
    </rPh>
    <rPh sb="4" eb="6">
      <t>ハイシ</t>
    </rPh>
    <rPh sb="9" eb="11">
      <t>シュクゲン</t>
    </rPh>
    <rPh sb="12" eb="13">
      <t>オヨ</t>
    </rPh>
    <rPh sb="15" eb="17">
      <t>シッコウ</t>
    </rPh>
    <rPh sb="17" eb="18">
      <t>トウ</t>
    </rPh>
    <rPh sb="18" eb="20">
      <t>カイゼン</t>
    </rPh>
    <rPh sb="22" eb="23">
      <t>カンガ</t>
    </rPh>
    <rPh sb="24" eb="25">
      <t>カタ</t>
    </rPh>
    <rPh sb="31" eb="32">
      <t>ツギ</t>
    </rPh>
    <phoneticPr fontId="1"/>
  </si>
  <si>
    <t>注４．　一般会計と特別会計の両会計から構成される事業については、一般会計及び特別会計ともに記入すること。事業によっては、一般会計と特別会計の両会計から構成されているものがあり、</t>
    <rPh sb="0" eb="1">
      <t>チュウ</t>
    </rPh>
    <rPh sb="4" eb="6">
      <t>イッパン</t>
    </rPh>
    <rPh sb="6" eb="8">
      <t>カイケイ</t>
    </rPh>
    <rPh sb="9" eb="11">
      <t>トクベツ</t>
    </rPh>
    <rPh sb="11" eb="13">
      <t>カイケイ</t>
    </rPh>
    <rPh sb="14" eb="15">
      <t>リョウ</t>
    </rPh>
    <rPh sb="15" eb="17">
      <t>カイケイ</t>
    </rPh>
    <rPh sb="19" eb="21">
      <t>コウセイ</t>
    </rPh>
    <rPh sb="24" eb="26">
      <t>ジギョウ</t>
    </rPh>
    <rPh sb="32" eb="34">
      <t>イッパン</t>
    </rPh>
    <rPh sb="34" eb="36">
      <t>カイケイ</t>
    </rPh>
    <rPh sb="36" eb="37">
      <t>オヨ</t>
    </rPh>
    <rPh sb="38" eb="40">
      <t>トクベツ</t>
    </rPh>
    <rPh sb="40" eb="42">
      <t>カイケイ</t>
    </rPh>
    <rPh sb="45" eb="47">
      <t>キニュウ</t>
    </rPh>
    <rPh sb="52" eb="54">
      <t>ジギョウ</t>
    </rPh>
    <rPh sb="60" eb="62">
      <t>イッパン</t>
    </rPh>
    <rPh sb="62" eb="64">
      <t>カイケイ</t>
    </rPh>
    <rPh sb="65" eb="67">
      <t>トクベツ</t>
    </rPh>
    <rPh sb="67" eb="69">
      <t>カイケイ</t>
    </rPh>
    <rPh sb="70" eb="71">
      <t>リョウ</t>
    </rPh>
    <rPh sb="71" eb="73">
      <t>カイケイ</t>
    </rPh>
    <rPh sb="75" eb="77">
      <t>コウセイ</t>
    </rPh>
    <phoneticPr fontId="1"/>
  </si>
  <si>
    <t>平成２５年度対象</t>
  </si>
  <si>
    <t>平成２６年度対象</t>
  </si>
  <si>
    <t>注２．  予備費を使用した場合は「備考」欄にその旨を記載するとともに、金額を記載すること。</t>
    <rPh sb="0" eb="1">
      <t>チュウ</t>
    </rPh>
    <phoneticPr fontId="1"/>
  </si>
  <si>
    <t>平成２８年度行政事業レビュー事業単位整理表兼点検結果の平成２９年度予算概算要求への反映状況調表</t>
    <rPh sb="0" eb="2">
      <t>ヘイセイ</t>
    </rPh>
    <rPh sb="4" eb="5">
      <t>ネン</t>
    </rPh>
    <rPh sb="5" eb="6">
      <t>ド</t>
    </rPh>
    <rPh sb="6" eb="8">
      <t>ギョウセイ</t>
    </rPh>
    <rPh sb="8" eb="10">
      <t>ジギョウ</t>
    </rPh>
    <rPh sb="14" eb="16">
      <t>ジギョウ</t>
    </rPh>
    <rPh sb="16" eb="18">
      <t>タンイ</t>
    </rPh>
    <rPh sb="18" eb="20">
      <t>セイリ</t>
    </rPh>
    <rPh sb="20" eb="21">
      <t>ヒョウ</t>
    </rPh>
    <rPh sb="21" eb="22">
      <t>ケン</t>
    </rPh>
    <rPh sb="22" eb="24">
      <t>テンケン</t>
    </rPh>
    <rPh sb="24" eb="26">
      <t>ケッカ</t>
    </rPh>
    <rPh sb="27" eb="29">
      <t>ヘイセイ</t>
    </rPh>
    <rPh sb="31" eb="33">
      <t>ネンド</t>
    </rPh>
    <rPh sb="33" eb="35">
      <t>ヨサン</t>
    </rPh>
    <rPh sb="35" eb="37">
      <t>ガイサン</t>
    </rPh>
    <rPh sb="37" eb="39">
      <t>ヨウキュウ</t>
    </rPh>
    <rPh sb="41" eb="43">
      <t>ハンエイ</t>
    </rPh>
    <rPh sb="43" eb="45">
      <t>ジョウキョウ</t>
    </rPh>
    <rPh sb="45" eb="46">
      <t>チョウ</t>
    </rPh>
    <rPh sb="46" eb="47">
      <t>ヒョウ</t>
    </rPh>
    <phoneticPr fontId="1"/>
  </si>
  <si>
    <t>平成２７年度
補正後予算額</t>
    <rPh sb="0" eb="2">
      <t>ヘイセイ</t>
    </rPh>
    <rPh sb="4" eb="6">
      <t>ネンド</t>
    </rPh>
    <rPh sb="7" eb="9">
      <t>ホセイ</t>
    </rPh>
    <rPh sb="9" eb="10">
      <t>ゴ</t>
    </rPh>
    <rPh sb="10" eb="13">
      <t>ヨサンガク</t>
    </rPh>
    <phoneticPr fontId="1"/>
  </si>
  <si>
    <t>平成２９年度</t>
    <rPh sb="0" eb="2">
      <t>ヘイセイ</t>
    </rPh>
    <rPh sb="4" eb="6">
      <t>ネンド</t>
    </rPh>
    <phoneticPr fontId="1"/>
  </si>
  <si>
    <t>平成２８年度新規事業</t>
    <rPh sb="0" eb="2">
      <t>ヘイセイ</t>
    </rPh>
    <rPh sb="4" eb="6">
      <t>ネンド</t>
    </rPh>
    <rPh sb="6" eb="8">
      <t>シンキ</t>
    </rPh>
    <rPh sb="8" eb="10">
      <t>ジギョウ</t>
    </rPh>
    <phoneticPr fontId="1"/>
  </si>
  <si>
    <t>平成２９年度
要求額</t>
    <rPh sb="0" eb="2">
      <t>ヘイセイ</t>
    </rPh>
    <rPh sb="4" eb="6">
      <t>ネンド</t>
    </rPh>
    <phoneticPr fontId="1"/>
  </si>
  <si>
    <t>平成２８年度
当初予算額</t>
    <rPh sb="0" eb="2">
      <t>ヘイセイ</t>
    </rPh>
    <rPh sb="4" eb="6">
      <t>ネンド</t>
    </rPh>
    <phoneticPr fontId="1"/>
  </si>
  <si>
    <t>平成２９年度新規要求事業</t>
    <rPh sb="0" eb="2">
      <t>ヘイセイ</t>
    </rPh>
    <rPh sb="4" eb="6">
      <t>ネンド</t>
    </rPh>
    <rPh sb="6" eb="8">
      <t>シンキ</t>
    </rPh>
    <rPh sb="8" eb="10">
      <t>ヨウキュウ</t>
    </rPh>
    <rPh sb="10" eb="12">
      <t>ジギョウ</t>
    </rPh>
    <phoneticPr fontId="1"/>
  </si>
  <si>
    <t>公開プロセス結果の平成２９年度予算概算要求への反映状況</t>
    <rPh sb="0" eb="2">
      <t>コウカイ</t>
    </rPh>
    <rPh sb="6" eb="8">
      <t>ケッカ</t>
    </rPh>
    <rPh sb="9" eb="11">
      <t>ヘイセイ</t>
    </rPh>
    <rPh sb="13" eb="15">
      <t>ネンド</t>
    </rPh>
    <rPh sb="15" eb="17">
      <t>ヨサン</t>
    </rPh>
    <rPh sb="17" eb="19">
      <t>ガイサン</t>
    </rPh>
    <rPh sb="19" eb="21">
      <t>ヨウキュウ</t>
    </rPh>
    <rPh sb="23" eb="25">
      <t>ハンエイ</t>
    </rPh>
    <rPh sb="25" eb="27">
      <t>ジョウキョウ</t>
    </rPh>
    <phoneticPr fontId="1"/>
  </si>
  <si>
    <t>行政事業レビュー点検結果の平成２９年度予算概算要求への反映状況（集計表）</t>
    <rPh sb="0" eb="2">
      <t>ギョウセイ</t>
    </rPh>
    <rPh sb="2" eb="4">
      <t>ジギョウ</t>
    </rPh>
    <rPh sb="8" eb="10">
      <t>テンケン</t>
    </rPh>
    <rPh sb="10" eb="12">
      <t>ケッカ</t>
    </rPh>
    <rPh sb="13" eb="15">
      <t>ヘイセイ</t>
    </rPh>
    <rPh sb="17" eb="19">
      <t>ネンド</t>
    </rPh>
    <rPh sb="19" eb="21">
      <t>ヨサン</t>
    </rPh>
    <rPh sb="21" eb="23">
      <t>ガイサン</t>
    </rPh>
    <rPh sb="23" eb="25">
      <t>ヨウキュウ</t>
    </rPh>
    <rPh sb="27" eb="29">
      <t>ハンエイ</t>
    </rPh>
    <rPh sb="29" eb="31">
      <t>ジョウキョウ</t>
    </rPh>
    <rPh sb="32" eb="35">
      <t>シュウケイヒョウ</t>
    </rPh>
    <phoneticPr fontId="1"/>
  </si>
  <si>
    <t>平成27年度
実施事業数</t>
    <rPh sb="0" eb="2">
      <t>ヘイセイ</t>
    </rPh>
    <rPh sb="4" eb="6">
      <t>ネンド</t>
    </rPh>
    <rPh sb="7" eb="9">
      <t>ジッシ</t>
    </rPh>
    <phoneticPr fontId="1"/>
  </si>
  <si>
    <t>平成27年度
実施事業数</t>
    <rPh sb="0" eb="2">
      <t>ヘイセイ</t>
    </rPh>
    <rPh sb="4" eb="6">
      <t>ネンド</t>
    </rPh>
    <rPh sb="7" eb="9">
      <t>ジッシ</t>
    </rPh>
    <rPh sb="9" eb="11">
      <t>ジギョウ</t>
    </rPh>
    <rPh sb="11" eb="12">
      <t>スウ</t>
    </rPh>
    <phoneticPr fontId="1"/>
  </si>
  <si>
    <t>（参考）
29年度
要求額</t>
    <rPh sb="1" eb="3">
      <t>サンコウ</t>
    </rPh>
    <phoneticPr fontId="1"/>
  </si>
  <si>
    <t>注２．「行政事業レビュー対象事業数」は、平成２７年度に実施した事業数であり、平成２８年度から開始された事業（平成２８年度新規事業）及び平成２９年度予算概算要求において新規に要求する事業（平成２９年度新規要求事業）は含まれない。</t>
    <phoneticPr fontId="1"/>
  </si>
  <si>
    <t>　　　　「縮減」：行政事業レビューの点検の結果、見直しが行われ平成２９年度予算概算要求において何らかの削減を行うもの。　</t>
    <phoneticPr fontId="1"/>
  </si>
  <si>
    <t>　　　　「執行等改善」：行政事業レビューの点検の結果、平成２９年度予算概算要求の金額に反映は行わないものの、明確な廃止年限の設定や執行等の改善を行うもの。</t>
    <phoneticPr fontId="1"/>
  </si>
  <si>
    <t>注５．「(参考)29年度要求額」は、行政事業レビューシートの作成・公表の対象となる事業（平成２７年度実施事業、平成２８年度新規事業、平成２９年度新規要求事業）の要求合計額である。</t>
    <rPh sb="0" eb="1">
      <t>チュウ</t>
    </rPh>
    <rPh sb="5" eb="7">
      <t>サンコウ</t>
    </rPh>
    <rPh sb="10" eb="12">
      <t>ネンド</t>
    </rPh>
    <rPh sb="12" eb="15">
      <t>ヨウキュウガク</t>
    </rPh>
    <rPh sb="18" eb="20">
      <t>ギョウセイ</t>
    </rPh>
    <rPh sb="20" eb="22">
      <t>ジギョウ</t>
    </rPh>
    <rPh sb="30" eb="32">
      <t>サクセイ</t>
    </rPh>
    <rPh sb="33" eb="35">
      <t>コウヒョウ</t>
    </rPh>
    <rPh sb="36" eb="38">
      <t>タイショウ</t>
    </rPh>
    <rPh sb="41" eb="43">
      <t>ジギョウ</t>
    </rPh>
    <rPh sb="44" eb="46">
      <t>ヘイセイ</t>
    </rPh>
    <rPh sb="48" eb="50">
      <t>ネンド</t>
    </rPh>
    <rPh sb="50" eb="52">
      <t>ジッシ</t>
    </rPh>
    <rPh sb="52" eb="54">
      <t>ジギョウ</t>
    </rPh>
    <rPh sb="55" eb="57">
      <t>ヘイセイ</t>
    </rPh>
    <rPh sb="59" eb="61">
      <t>ネンド</t>
    </rPh>
    <rPh sb="61" eb="63">
      <t>シンキ</t>
    </rPh>
    <rPh sb="63" eb="65">
      <t>ジギョウ</t>
    </rPh>
    <rPh sb="66" eb="68">
      <t>ヘイセイ</t>
    </rPh>
    <rPh sb="70" eb="72">
      <t>ネンド</t>
    </rPh>
    <rPh sb="72" eb="74">
      <t>シンキ</t>
    </rPh>
    <rPh sb="74" eb="76">
      <t>ヨウキュウ</t>
    </rPh>
    <rPh sb="76" eb="78">
      <t>ジギョウ</t>
    </rPh>
    <rPh sb="80" eb="82">
      <t>ヨウキュウ</t>
    </rPh>
    <rPh sb="82" eb="84">
      <t>ゴウケイ</t>
    </rPh>
    <rPh sb="84" eb="85">
      <t>ガク</t>
    </rPh>
    <phoneticPr fontId="1"/>
  </si>
  <si>
    <t>平成２８年度行政事業レビュー対象外リスト</t>
    <rPh sb="0" eb="2">
      <t>ヘイセイ</t>
    </rPh>
    <rPh sb="4" eb="5">
      <t>ネン</t>
    </rPh>
    <rPh sb="5" eb="6">
      <t>ド</t>
    </rPh>
    <rPh sb="6" eb="8">
      <t>ギョウセイ</t>
    </rPh>
    <rPh sb="8" eb="10">
      <t>ジギョウ</t>
    </rPh>
    <phoneticPr fontId="1"/>
  </si>
  <si>
    <t>平成２７年度
補正後予算額</t>
    <phoneticPr fontId="1"/>
  </si>
  <si>
    <t>平成２８年度
当初予算額</t>
    <rPh sb="0" eb="2">
      <t>ヘイセイ</t>
    </rPh>
    <rPh sb="4" eb="6">
      <t>ネンド</t>
    </rPh>
    <rPh sb="7" eb="9">
      <t>トウショ</t>
    </rPh>
    <rPh sb="9" eb="11">
      <t>ヨサン</t>
    </rPh>
    <rPh sb="11" eb="12">
      <t>ガク</t>
    </rPh>
    <phoneticPr fontId="1"/>
  </si>
  <si>
    <t>外部有識者の所見</t>
    <rPh sb="0" eb="2">
      <t>ガイブ</t>
    </rPh>
    <rPh sb="2" eb="4">
      <t>ユウシキ</t>
    </rPh>
    <rPh sb="4" eb="5">
      <t>シャ</t>
    </rPh>
    <rPh sb="6" eb="8">
      <t>ショケン</t>
    </rPh>
    <phoneticPr fontId="1"/>
  </si>
  <si>
    <t>平成２７年度レビューシート番号</t>
    <rPh sb="0" eb="2">
      <t>ヘイセイ</t>
    </rPh>
    <rPh sb="4" eb="6">
      <t>ネンド</t>
    </rPh>
    <rPh sb="13" eb="15">
      <t>バンゴウ</t>
    </rPh>
    <phoneticPr fontId="1"/>
  </si>
  <si>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1"/>
  </si>
  <si>
    <t xml:space="preserve">　　　　「廃止」：行政事業レビューの点検の結果、事業を廃止し平成２９年度予算概算要求において予算要求していないもの。（行政事業レビュー点検以前に平成２７年度末までに廃止されたもの、平成２８年度末に終了予定であったものは含まない。）
</t>
    <rPh sb="5" eb="7">
      <t>ハイシ</t>
    </rPh>
    <rPh sb="90" eb="92">
      <t>ヘイセイ</t>
    </rPh>
    <rPh sb="94" eb="96">
      <t>ネンド</t>
    </rPh>
    <rPh sb="96" eb="97">
      <t>マツ</t>
    </rPh>
    <rPh sb="98" eb="100">
      <t>シュウリョウ</t>
    </rPh>
    <rPh sb="100" eb="102">
      <t>ヨテイ</t>
    </rPh>
    <phoneticPr fontId="1"/>
  </si>
  <si>
    <t xml:space="preserve">　　　　「執行等改善」：行政事業レビューの点検の結果、平成２９年度予算概算要求の金額に反映は行わないものの、明確な廃止年限の設定や執行等の改善を行うもの（概算要求時点で「改善事項を実施済み」又は「具体的な改善事項を意思決定済み」となるものに限る。「今後検討」や「～に向けて努める」などのようなものについては含まない。）　
</t>
    <phoneticPr fontId="1"/>
  </si>
  <si>
    <t>　　　　「予定通り終了」：行政事業レビューの点検以前に平成２７年度末までに終了したものや、平成２８年度末で終了を予定していたもので、予定通り事業を終了し平成２９年度予算概算要求において予算要求しないもの。</t>
    <phoneticPr fontId="1"/>
  </si>
  <si>
    <t>　　　　「現状通り」：行政事業レビューの点検の結果、平成２９年度予算概算要求の金額に反映すべき点及び執行等で改善すべき点がなかったもの。（廃止、縮減、執行等改善及び予定通り終了以外のもの。）</t>
    <rPh sb="5" eb="7">
      <t>ゲンジョウ</t>
    </rPh>
    <rPh sb="7" eb="8">
      <t>ドオ</t>
    </rPh>
    <rPh sb="72" eb="74">
      <t>シュクゲン</t>
    </rPh>
    <rPh sb="75" eb="77">
      <t>シッコウ</t>
    </rPh>
    <rPh sb="77" eb="78">
      <t>トウ</t>
    </rPh>
    <rPh sb="80" eb="81">
      <t>オヨ</t>
    </rPh>
    <rPh sb="82" eb="84">
      <t>ヨテイ</t>
    </rPh>
    <rPh sb="84" eb="85">
      <t>ドオ</t>
    </rPh>
    <rPh sb="86" eb="88">
      <t>シュウリョウ</t>
    </rPh>
    <phoneticPr fontId="1"/>
  </si>
  <si>
    <t>注５．「外部有識者点検対象」欄については、平成２８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５年度、平成２６年度又は平成２７年度の行政事業レビューの取組において外部有識者の点検を受けたものは、それぞれ「平成２５年度対象」、「平成２６年度対象」、「平成２７年度」と記載する。なお、平成２８年度に外部有識者の点検を受ける事業について、平成２５年度、平成２６年度又は平成２７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ヘイセイ</t>
    </rPh>
    <rPh sb="25" eb="26">
      <t>ネン</t>
    </rPh>
    <rPh sb="26" eb="27">
      <t>ド</t>
    </rPh>
    <rPh sb="27" eb="29">
      <t>ギョウセイ</t>
    </rPh>
    <rPh sb="29" eb="31">
      <t>ジギョウ</t>
    </rPh>
    <rPh sb="36" eb="38">
      <t>トリクミ</t>
    </rPh>
    <rPh sb="42" eb="44">
      <t>ガイブ</t>
    </rPh>
    <rPh sb="44" eb="47">
      <t>ユウシキシャ</t>
    </rPh>
    <rPh sb="48" eb="50">
      <t>テンケン</t>
    </rPh>
    <rPh sb="51" eb="52">
      <t>ウ</t>
    </rPh>
    <rPh sb="54" eb="56">
      <t>バアイ</t>
    </rPh>
    <rPh sb="57" eb="59">
      <t>カキ</t>
    </rPh>
    <rPh sb="60" eb="62">
      <t>キジュン</t>
    </rPh>
    <rPh sb="63" eb="64">
      <t>モト</t>
    </rPh>
    <rPh sb="68" eb="71">
      <t>ゼンネンド</t>
    </rPh>
    <rPh sb="71" eb="73">
      <t>シンキ</t>
    </rPh>
    <rPh sb="76" eb="78">
      <t>サイシュウ</t>
    </rPh>
    <rPh sb="78" eb="80">
      <t>ジッシ</t>
    </rPh>
    <rPh sb="80" eb="82">
      <t>ネンド</t>
    </rPh>
    <rPh sb="87" eb="89">
      <t>スイシン</t>
    </rPh>
    <rPh sb="89" eb="91">
      <t>カイギ</t>
    </rPh>
    <rPh sb="94" eb="96">
      <t>ケイゾク</t>
    </rPh>
    <rPh sb="97" eb="99">
      <t>ゼヒ</t>
    </rPh>
    <rPh sb="104" eb="105">
      <t>タ</t>
    </rPh>
    <rPh sb="112" eb="114">
      <t>センタク</t>
    </rPh>
    <rPh sb="114" eb="116">
      <t>リユウ</t>
    </rPh>
    <rPh sb="117" eb="119">
      <t>キサイ</t>
    </rPh>
    <rPh sb="132" eb="133">
      <t>ダイ</t>
    </rPh>
    <rPh sb="134" eb="135">
      <t>ブ</t>
    </rPh>
    <rPh sb="150" eb="151">
      <t>ド</t>
    </rPh>
    <rPh sb="152" eb="154">
      <t>ヘイセイ</t>
    </rPh>
    <rPh sb="156" eb="158">
      <t>ネンド</t>
    </rPh>
    <rPh sb="158" eb="159">
      <t>マタ</t>
    </rPh>
    <rPh sb="160" eb="162">
      <t>ヘイセイ</t>
    </rPh>
    <rPh sb="164" eb="166">
      <t>ネンド</t>
    </rPh>
    <rPh sb="208" eb="209">
      <t>ド</t>
    </rPh>
    <rPh sb="214" eb="216">
      <t>ヘイセイ</t>
    </rPh>
    <rPh sb="218" eb="220">
      <t>ネンド</t>
    </rPh>
    <rPh sb="220" eb="222">
      <t>タイショウ</t>
    </rPh>
    <rPh sb="225" eb="227">
      <t>ヘイセイ</t>
    </rPh>
    <rPh sb="229" eb="231">
      <t>ネンド</t>
    </rPh>
    <rPh sb="233" eb="235">
      <t>キサイ</t>
    </rPh>
    <rPh sb="241" eb="243">
      <t>ヘイセイ</t>
    </rPh>
    <rPh sb="245" eb="246">
      <t>ネン</t>
    </rPh>
    <rPh sb="246" eb="247">
      <t>ド</t>
    </rPh>
    <rPh sb="248" eb="250">
      <t>ガイブ</t>
    </rPh>
    <rPh sb="250" eb="253">
      <t>ユウシキシャ</t>
    </rPh>
    <rPh sb="254" eb="256">
      <t>テンケン</t>
    </rPh>
    <rPh sb="257" eb="258">
      <t>ウ</t>
    </rPh>
    <rPh sb="260" eb="262">
      <t>ジギョウ</t>
    </rPh>
    <rPh sb="267" eb="269">
      <t>ヘイセイ</t>
    </rPh>
    <rPh sb="271" eb="272">
      <t>ネン</t>
    </rPh>
    <rPh sb="272" eb="273">
      <t>ド</t>
    </rPh>
    <rPh sb="274" eb="276">
      <t>ヘイセイ</t>
    </rPh>
    <rPh sb="278" eb="280">
      <t>ネンド</t>
    </rPh>
    <rPh sb="280" eb="281">
      <t>マタ</t>
    </rPh>
    <rPh sb="282" eb="284">
      <t>ヘイセイ</t>
    </rPh>
    <rPh sb="286" eb="288">
      <t>ネンド</t>
    </rPh>
    <rPh sb="290" eb="292">
      <t>テンケン</t>
    </rPh>
    <rPh sb="293" eb="294">
      <t>ウ</t>
    </rPh>
    <rPh sb="298" eb="300">
      <t>バアイ</t>
    </rPh>
    <rPh sb="342" eb="344">
      <t>ケイゾク</t>
    </rPh>
    <rPh sb="345" eb="347">
      <t>ゼヒ</t>
    </rPh>
    <rPh sb="360" eb="362">
      <t>キサイ</t>
    </rPh>
    <phoneticPr fontId="1"/>
  </si>
  <si>
    <t>環境省</t>
    <rPh sb="0" eb="2">
      <t>カンキョウ</t>
    </rPh>
    <rPh sb="2" eb="3">
      <t>ショウ</t>
    </rPh>
    <phoneticPr fontId="1"/>
  </si>
  <si>
    <t>地球温暖化対策推進法施行推進経費</t>
  </si>
  <si>
    <t>気候変動枠組条約・京都議定書拠出金</t>
  </si>
  <si>
    <t>将来国際枠組みづくり推進経費</t>
  </si>
  <si>
    <t>気候変動に強靱な低炭素社会構築専門家世界ネットワーク事業</t>
  </si>
  <si>
    <t>温室効果ガス排出・吸収量管理体制整備費</t>
  </si>
  <si>
    <t>廃棄物エネルギー導入・低炭素化促進事業</t>
  </si>
  <si>
    <t>廃棄物発電の高度化支援事業</t>
  </si>
  <si>
    <t>廃棄物埋立処分場等への太陽光発電導入促進事業</t>
  </si>
  <si>
    <t>モーダルシフト・輸送効率化による低炭素型静脈物流促進事業（国土交通省連携事業）</t>
  </si>
  <si>
    <t>先導的「低炭素・循環・自然共生」地域創出事業（グリーンプラン・パートナーシップ事業）</t>
  </si>
  <si>
    <t>低炭素地域づくり集中支援モデル事業</t>
    <rPh sb="0" eb="3">
      <t>テイタンソ</t>
    </rPh>
    <rPh sb="3" eb="5">
      <t>チイキ</t>
    </rPh>
    <rPh sb="8" eb="10">
      <t>シュウチュウ</t>
    </rPh>
    <rPh sb="10" eb="12">
      <t>シエン</t>
    </rPh>
    <rPh sb="15" eb="17">
      <t>ジギョウ</t>
    </rPh>
    <phoneticPr fontId="1"/>
  </si>
  <si>
    <t>公共施設への再生可能エネルギー・先進的設備等導入推進事業</t>
  </si>
  <si>
    <t>風力発電等導入等に係る環境影響評価促進モデル事業（経済産業省連携事業）</t>
    <rPh sb="0" eb="2">
      <t>フウリョク</t>
    </rPh>
    <rPh sb="2" eb="4">
      <t>ハツデン</t>
    </rPh>
    <rPh sb="4" eb="5">
      <t>ナド</t>
    </rPh>
    <rPh sb="5" eb="7">
      <t>ドウニュウ</t>
    </rPh>
    <rPh sb="7" eb="8">
      <t>トウ</t>
    </rPh>
    <rPh sb="9" eb="10">
      <t>カカ</t>
    </rPh>
    <rPh sb="11" eb="13">
      <t>カンキョウ</t>
    </rPh>
    <rPh sb="13" eb="15">
      <t>エイキョウ</t>
    </rPh>
    <rPh sb="15" eb="17">
      <t>ヒョウカ</t>
    </rPh>
    <rPh sb="17" eb="19">
      <t>ソクシン</t>
    </rPh>
    <rPh sb="22" eb="24">
      <t>ジギョウ</t>
    </rPh>
    <rPh sb="25" eb="27">
      <t>ケイザイ</t>
    </rPh>
    <rPh sb="27" eb="30">
      <t>サンギョウショウ</t>
    </rPh>
    <rPh sb="30" eb="32">
      <t>レンケイ</t>
    </rPh>
    <rPh sb="32" eb="34">
      <t>ジギョウ</t>
    </rPh>
    <phoneticPr fontId="1"/>
  </si>
  <si>
    <t>地域循環型バイオガスシステム構築モデル事業（農林水産省連携事業）</t>
    <rPh sb="23" eb="24">
      <t>リン</t>
    </rPh>
    <rPh sb="25" eb="26">
      <t>サン</t>
    </rPh>
    <phoneticPr fontId="1"/>
  </si>
  <si>
    <t>地域低炭素投資促進ファンド創設事業</t>
    <rPh sb="0" eb="2">
      <t>チイキ</t>
    </rPh>
    <rPh sb="2" eb="5">
      <t>テイタンソ</t>
    </rPh>
    <rPh sb="5" eb="7">
      <t>トウシ</t>
    </rPh>
    <rPh sb="7" eb="9">
      <t>ソクシン</t>
    </rPh>
    <rPh sb="13" eb="15">
      <t>ソウセツ</t>
    </rPh>
    <rPh sb="15" eb="17">
      <t>ジギョウ</t>
    </rPh>
    <phoneticPr fontId="1"/>
  </si>
  <si>
    <t>環境金融の拡大に向けた利子補給事業</t>
    <rPh sb="0" eb="2">
      <t>カンキョウ</t>
    </rPh>
    <rPh sb="2" eb="4">
      <t>キンユウ</t>
    </rPh>
    <rPh sb="5" eb="7">
      <t>カクダイ</t>
    </rPh>
    <rPh sb="8" eb="9">
      <t>ム</t>
    </rPh>
    <rPh sb="11" eb="13">
      <t>リシ</t>
    </rPh>
    <rPh sb="13" eb="15">
      <t>ホキュウ</t>
    </rPh>
    <rPh sb="15" eb="17">
      <t>ジギョウ</t>
    </rPh>
    <phoneticPr fontId="1"/>
  </si>
  <si>
    <t>地方公共団体実行計画を核とした地域の低炭素化基盤整備事業</t>
  </si>
  <si>
    <t>温室効果ガス排出量算定・報告・公表制度基盤整備事業費等</t>
  </si>
  <si>
    <t>J-クレジット創出及びカーボン・オフセット推進事業</t>
    <rPh sb="7" eb="9">
      <t>ソウシュツ</t>
    </rPh>
    <rPh sb="9" eb="10">
      <t>オヨ</t>
    </rPh>
    <rPh sb="21" eb="23">
      <t>スイシン</t>
    </rPh>
    <rPh sb="23" eb="25">
      <t>ジギョウ</t>
    </rPh>
    <phoneticPr fontId="1"/>
  </si>
  <si>
    <t>低炭素社会の実現に向けた中長期的温室効果ガス排出削減工程検討及びボトルネック解消等調査費</t>
  </si>
  <si>
    <t>家庭部門における二酸化炭素排出構造詳細把握業務</t>
    <rPh sb="0" eb="2">
      <t>カテイ</t>
    </rPh>
    <rPh sb="2" eb="4">
      <t>ブモン</t>
    </rPh>
    <rPh sb="8" eb="11">
      <t>ニサンカ</t>
    </rPh>
    <rPh sb="11" eb="13">
      <t>タンソ</t>
    </rPh>
    <rPh sb="13" eb="15">
      <t>ハイシュツ</t>
    </rPh>
    <rPh sb="15" eb="17">
      <t>コウゾウ</t>
    </rPh>
    <rPh sb="17" eb="19">
      <t>ショウサイ</t>
    </rPh>
    <rPh sb="19" eb="21">
      <t>ハアク</t>
    </rPh>
    <rPh sb="21" eb="23">
      <t>ギョウム</t>
    </rPh>
    <phoneticPr fontId="1"/>
  </si>
  <si>
    <t>ＨＥＭＳ活用による家庭のCO2削減促進実証事業</t>
    <rPh sb="4" eb="6">
      <t>カツヨウ</t>
    </rPh>
    <rPh sb="9" eb="11">
      <t>カテイ</t>
    </rPh>
    <rPh sb="15" eb="17">
      <t>サクゲン</t>
    </rPh>
    <rPh sb="17" eb="19">
      <t>ソクシン</t>
    </rPh>
    <rPh sb="19" eb="21">
      <t>ジッショウ</t>
    </rPh>
    <rPh sb="21" eb="23">
      <t>ジギョウ</t>
    </rPh>
    <phoneticPr fontId="1"/>
  </si>
  <si>
    <t>低炭素ライフスタイルイノベーションを展開する評価手法構築事業</t>
    <rPh sb="0" eb="3">
      <t>テイタンソ</t>
    </rPh>
    <rPh sb="18" eb="20">
      <t>テンカイ</t>
    </rPh>
    <rPh sb="22" eb="24">
      <t>ヒョウカ</t>
    </rPh>
    <rPh sb="24" eb="26">
      <t>シュホウ</t>
    </rPh>
    <rPh sb="26" eb="28">
      <t>コウチク</t>
    </rPh>
    <rPh sb="28" eb="30">
      <t>ジギョウ</t>
    </rPh>
    <phoneticPr fontId="1"/>
  </si>
  <si>
    <t>低炭素社会の構築に向けた国民運動事業</t>
    <rPh sb="0" eb="3">
      <t>テイタンソ</t>
    </rPh>
    <rPh sb="3" eb="5">
      <t>シャカイ</t>
    </rPh>
    <rPh sb="6" eb="8">
      <t>コウチク</t>
    </rPh>
    <rPh sb="9" eb="10">
      <t>ム</t>
    </rPh>
    <rPh sb="12" eb="14">
      <t>コクミン</t>
    </rPh>
    <rPh sb="14" eb="16">
      <t>ウンドウ</t>
    </rPh>
    <rPh sb="16" eb="18">
      <t>ジギョウ</t>
    </rPh>
    <phoneticPr fontId="1"/>
  </si>
  <si>
    <t>地域での地球温暖化防止活動基盤形成事業</t>
    <rPh sb="4" eb="6">
      <t>チキュウ</t>
    </rPh>
    <rPh sb="6" eb="9">
      <t>オンダンカ</t>
    </rPh>
    <rPh sb="9" eb="11">
      <t>ボウシ</t>
    </rPh>
    <rPh sb="11" eb="13">
      <t>カツドウ</t>
    </rPh>
    <rPh sb="13" eb="15">
      <t>キバン</t>
    </rPh>
    <rPh sb="15" eb="17">
      <t>ケイセイ</t>
    </rPh>
    <rPh sb="17" eb="19">
      <t>ジギョウ</t>
    </rPh>
    <phoneticPr fontId="1"/>
  </si>
  <si>
    <t>省エネ型ノンフロン整備促進事業</t>
    <rPh sb="3" eb="4">
      <t>ガタ</t>
    </rPh>
    <rPh sb="9" eb="11">
      <t>セイビ</t>
    </rPh>
    <rPh sb="11" eb="13">
      <t>ソクシン</t>
    </rPh>
    <rPh sb="13" eb="15">
      <t>ジギョウ</t>
    </rPh>
    <phoneticPr fontId="1"/>
  </si>
  <si>
    <t>国内排出量取引推進事業</t>
    <rPh sb="0" eb="2">
      <t>コクナイ</t>
    </rPh>
    <rPh sb="2" eb="4">
      <t>ハイシュツ</t>
    </rPh>
    <rPh sb="4" eb="7">
      <t>リョウトリヒキ</t>
    </rPh>
    <rPh sb="7" eb="9">
      <t>スイシン</t>
    </rPh>
    <rPh sb="9" eb="11">
      <t>ジギョウ</t>
    </rPh>
    <phoneticPr fontId="1"/>
  </si>
  <si>
    <t>温室効果ｶﾞｽ排出抑制等指針策定事業　</t>
  </si>
  <si>
    <t>サプライチェーンにおける排出削減量の見える化推進事業</t>
    <rPh sb="12" eb="14">
      <t>ハイシュツ</t>
    </rPh>
    <rPh sb="14" eb="16">
      <t>サクゲン</t>
    </rPh>
    <rPh sb="16" eb="17">
      <t>リョウ</t>
    </rPh>
    <rPh sb="18" eb="19">
      <t>ミ</t>
    </rPh>
    <rPh sb="21" eb="22">
      <t>カ</t>
    </rPh>
    <rPh sb="22" eb="24">
      <t>スイシン</t>
    </rPh>
    <rPh sb="24" eb="26">
      <t>ジギョウ</t>
    </rPh>
    <phoneticPr fontId="1"/>
  </si>
  <si>
    <t>経済性を重視したCO2削減対策支援事業</t>
    <rPh sb="0" eb="3">
      <t>ケイザイセイ</t>
    </rPh>
    <rPh sb="4" eb="6">
      <t>ジュウシ</t>
    </rPh>
    <rPh sb="11" eb="13">
      <t>サクゲン</t>
    </rPh>
    <rPh sb="13" eb="15">
      <t>タイサク</t>
    </rPh>
    <rPh sb="15" eb="17">
      <t>シエン</t>
    </rPh>
    <rPh sb="17" eb="19">
      <t>ジギョウ</t>
    </rPh>
    <phoneticPr fontId="1"/>
  </si>
  <si>
    <t>先進対策の効率的実施によるＣＯ２排出量大幅削減事業</t>
    <rPh sb="0" eb="2">
      <t>センシン</t>
    </rPh>
    <rPh sb="2" eb="4">
      <t>タイサク</t>
    </rPh>
    <rPh sb="5" eb="8">
      <t>コウリツテキ</t>
    </rPh>
    <rPh sb="8" eb="10">
      <t>ジッシ</t>
    </rPh>
    <rPh sb="16" eb="19">
      <t>ハイシュツリョウ</t>
    </rPh>
    <rPh sb="19" eb="21">
      <t>オオハバ</t>
    </rPh>
    <rPh sb="21" eb="23">
      <t>サクゲン</t>
    </rPh>
    <rPh sb="23" eb="25">
      <t>ジギョウ</t>
    </rPh>
    <phoneticPr fontId="1"/>
  </si>
  <si>
    <t>洋上風力発電実証事業</t>
    <rPh sb="0" eb="2">
      <t>ヨウジョウ</t>
    </rPh>
    <rPh sb="2" eb="4">
      <t>フウリョク</t>
    </rPh>
    <rPh sb="4" eb="6">
      <t>ハツデン</t>
    </rPh>
    <rPh sb="6" eb="8">
      <t>ジッショウ</t>
    </rPh>
    <rPh sb="8" eb="10">
      <t>ジギョウ</t>
    </rPh>
    <phoneticPr fontId="1"/>
  </si>
  <si>
    <t>国際再生可能エネルギー機関分担金</t>
    <rPh sb="0" eb="2">
      <t>コクサイ</t>
    </rPh>
    <rPh sb="2" eb="4">
      <t>サイセイ</t>
    </rPh>
    <rPh sb="4" eb="6">
      <t>カノウ</t>
    </rPh>
    <rPh sb="11" eb="13">
      <t>キカン</t>
    </rPh>
    <rPh sb="13" eb="15">
      <t>ブンタン</t>
    </rPh>
    <rPh sb="15" eb="16">
      <t>キン</t>
    </rPh>
    <phoneticPr fontId="1"/>
  </si>
  <si>
    <t>地球温暖化対策技術開発等事業</t>
    <rPh sb="11" eb="12">
      <t>トウ</t>
    </rPh>
    <rPh sb="12" eb="14">
      <t>ジギョウ</t>
    </rPh>
    <phoneticPr fontId="1"/>
  </si>
  <si>
    <t>グリーンビルディング普及促進に向けたCO2削減評価基盤整備事業</t>
    <rPh sb="15" eb="16">
      <t>ム</t>
    </rPh>
    <rPh sb="21" eb="23">
      <t>サクゲン</t>
    </rPh>
    <rPh sb="23" eb="25">
      <t>ヒョウカ</t>
    </rPh>
    <rPh sb="25" eb="27">
      <t>キバン</t>
    </rPh>
    <rPh sb="27" eb="29">
      <t>セイビ</t>
    </rPh>
    <phoneticPr fontId="1"/>
  </si>
  <si>
    <t>低炭素価値向上に向けた社会システム構築支援基金</t>
    <rPh sb="0" eb="3">
      <t>テイタンソ</t>
    </rPh>
    <rPh sb="3" eb="5">
      <t>カチ</t>
    </rPh>
    <rPh sb="5" eb="7">
      <t>コウジョウ</t>
    </rPh>
    <rPh sb="8" eb="9">
      <t>ム</t>
    </rPh>
    <rPh sb="11" eb="13">
      <t>シャカイ</t>
    </rPh>
    <rPh sb="17" eb="19">
      <t>コウチク</t>
    </rPh>
    <rPh sb="19" eb="21">
      <t>シエン</t>
    </rPh>
    <rPh sb="21" eb="23">
      <t>キキン</t>
    </rPh>
    <phoneticPr fontId="1"/>
  </si>
  <si>
    <t>木材利用推進・省エネ省ＣＯ２実証事業（農林水産省連携事業）</t>
    <rPh sb="19" eb="21">
      <t>ノウリン</t>
    </rPh>
    <rPh sb="21" eb="24">
      <t>スイサンショウ</t>
    </rPh>
    <phoneticPr fontId="1"/>
  </si>
  <si>
    <t>木質バイオマスエネルギーを活用したモデル地域づくり推進事業（農林水産省連携事業）</t>
    <rPh sb="0" eb="2">
      <t>モクシツ</t>
    </rPh>
    <rPh sb="13" eb="15">
      <t>カツヨウ</t>
    </rPh>
    <rPh sb="30" eb="32">
      <t>ノウリン</t>
    </rPh>
    <rPh sb="32" eb="35">
      <t>スイサンショウ</t>
    </rPh>
    <phoneticPr fontId="1"/>
  </si>
  <si>
    <t>再生可能エネルギー導入拡大に向けた系統整備等調査事業</t>
    <rPh sb="0" eb="2">
      <t>サイセイ</t>
    </rPh>
    <rPh sb="2" eb="4">
      <t>カノウ</t>
    </rPh>
    <rPh sb="9" eb="11">
      <t>ドウニュウ</t>
    </rPh>
    <rPh sb="11" eb="13">
      <t>カクダイ</t>
    </rPh>
    <rPh sb="14" eb="15">
      <t>ム</t>
    </rPh>
    <rPh sb="17" eb="19">
      <t>ケイトウ</t>
    </rPh>
    <rPh sb="19" eb="21">
      <t>セイビ</t>
    </rPh>
    <rPh sb="21" eb="22">
      <t>トウ</t>
    </rPh>
    <rPh sb="22" eb="24">
      <t>チョウサ</t>
    </rPh>
    <rPh sb="24" eb="26">
      <t>ジギョウ</t>
    </rPh>
    <phoneticPr fontId="1"/>
  </si>
  <si>
    <t>ＣＯ２削減対策強化誘導型技術開発・実証事業</t>
    <rPh sb="3" eb="5">
      <t>サクゲン</t>
    </rPh>
    <rPh sb="5" eb="7">
      <t>タイサク</t>
    </rPh>
    <rPh sb="7" eb="9">
      <t>キョウカ</t>
    </rPh>
    <rPh sb="9" eb="11">
      <t>ユウドウ</t>
    </rPh>
    <rPh sb="11" eb="12">
      <t>ガタ</t>
    </rPh>
    <rPh sb="12" eb="14">
      <t>ギジュツ</t>
    </rPh>
    <rPh sb="14" eb="16">
      <t>カイハツ</t>
    </rPh>
    <rPh sb="17" eb="19">
      <t>ジッショウ</t>
    </rPh>
    <rPh sb="19" eb="21">
      <t>ジギョウ</t>
    </rPh>
    <phoneticPr fontId="1"/>
  </si>
  <si>
    <t>エネルギー起源ＣＯ２排出削減技術評価・検証事業費</t>
    <rPh sb="5" eb="7">
      <t>キゲン</t>
    </rPh>
    <rPh sb="10" eb="12">
      <t>ハイシュツ</t>
    </rPh>
    <rPh sb="12" eb="14">
      <t>サクゲン</t>
    </rPh>
    <rPh sb="14" eb="16">
      <t>ギジュツ</t>
    </rPh>
    <rPh sb="16" eb="18">
      <t>ヒョウカ</t>
    </rPh>
    <rPh sb="19" eb="21">
      <t>ケンショウ</t>
    </rPh>
    <rPh sb="21" eb="24">
      <t>ジギョウヒ</t>
    </rPh>
    <phoneticPr fontId="1"/>
  </si>
  <si>
    <t>温室効果ガス排出削減による中小企業者等経営強化促進事業</t>
    <rPh sb="0" eb="2">
      <t>オンシツ</t>
    </rPh>
    <rPh sb="2" eb="4">
      <t>コウカ</t>
    </rPh>
    <rPh sb="6" eb="8">
      <t>ハイシュツ</t>
    </rPh>
    <rPh sb="8" eb="10">
      <t>サクゲン</t>
    </rPh>
    <rPh sb="13" eb="15">
      <t>チュウショウ</t>
    </rPh>
    <rPh sb="15" eb="17">
      <t>キギョウ</t>
    </rPh>
    <rPh sb="17" eb="18">
      <t>シャ</t>
    </rPh>
    <rPh sb="18" eb="19">
      <t>トウ</t>
    </rPh>
    <rPh sb="19" eb="21">
      <t>ケイエイ</t>
    </rPh>
    <rPh sb="21" eb="23">
      <t>キョウカ</t>
    </rPh>
    <rPh sb="23" eb="25">
      <t>ソクシン</t>
    </rPh>
    <rPh sb="25" eb="27">
      <t>ジギョウ</t>
    </rPh>
    <phoneticPr fontId="1"/>
  </si>
  <si>
    <t>離島の再エネ・減エネ加速化事業</t>
    <rPh sb="0" eb="2">
      <t>リトウ</t>
    </rPh>
    <rPh sb="3" eb="4">
      <t>サイ</t>
    </rPh>
    <rPh sb="7" eb="8">
      <t>ゲン</t>
    </rPh>
    <rPh sb="10" eb="13">
      <t>カソクカ</t>
    </rPh>
    <rPh sb="13" eb="15">
      <t>ジギョウ</t>
    </rPh>
    <phoneticPr fontId="1"/>
  </si>
  <si>
    <t>低炭素型融雪設備導入事業</t>
    <rPh sb="0" eb="3">
      <t>テイタンソ</t>
    </rPh>
    <rPh sb="3" eb="4">
      <t>ガタ</t>
    </rPh>
    <rPh sb="4" eb="6">
      <t>ユウセツ</t>
    </rPh>
    <rPh sb="6" eb="8">
      <t>セツビ</t>
    </rPh>
    <rPh sb="8" eb="10">
      <t>ドウニュウ</t>
    </rPh>
    <rPh sb="10" eb="12">
      <t>ジギョウ</t>
    </rPh>
    <phoneticPr fontId="1"/>
  </si>
  <si>
    <t>未来のあるべき社会・ライフスタイルを創造する技術イノベーション事業</t>
  </si>
  <si>
    <t>国連持続可能な消費と生産10年計画枠組み基金への拠出等による国際的な民生部門対策</t>
  </si>
  <si>
    <t>自立・分散型低炭素エネルギー社会構築推進事業</t>
  </si>
  <si>
    <t>潮流発電技術実用化推進事業（経済産業省連携事業）</t>
  </si>
  <si>
    <t>離島の低炭素地域づくり推進事業</t>
  </si>
  <si>
    <t>エコチューニングビジネスモデル確立事業</t>
  </si>
  <si>
    <t>先進技術を利用した省エネ型自然冷媒機器等普及促進事業（一部国土交通省・経済産業省連携事業）</t>
  </si>
  <si>
    <t>農業水利施設省エネルギーシステム導入推進モデル事業（農林水産省連携事業）</t>
  </si>
  <si>
    <t>低炭素ライフスタイル構築に向けた診断促進事業</t>
  </si>
  <si>
    <t>短期寿命気候汚染物質削減に関する国際パートナーシップ拠出金関連業務</t>
  </si>
  <si>
    <t>地熱・地中熱等の利用による低炭素社会推進事業</t>
  </si>
  <si>
    <t>特殊自動車における低炭素化促進事業（国土交通省連携事業）</t>
    <rPh sb="0" eb="2">
      <t>トクシュ</t>
    </rPh>
    <rPh sb="2" eb="5">
      <t>ジドウシャ</t>
    </rPh>
    <rPh sb="9" eb="12">
      <t>テイタンソ</t>
    </rPh>
    <rPh sb="12" eb="13">
      <t>カ</t>
    </rPh>
    <rPh sb="13" eb="15">
      <t>ソクシン</t>
    </rPh>
    <rPh sb="15" eb="17">
      <t>ジギョウ</t>
    </rPh>
    <rPh sb="18" eb="20">
      <t>コクド</t>
    </rPh>
    <rPh sb="20" eb="23">
      <t>コウツウショウ</t>
    </rPh>
    <rPh sb="23" eb="25">
      <t>レンケイ</t>
    </rPh>
    <rPh sb="25" eb="27">
      <t>ジギョウ</t>
    </rPh>
    <phoneticPr fontId="1"/>
  </si>
  <si>
    <t>海底下ＣＣＳ審査のための海洋環境把握等調査事業</t>
  </si>
  <si>
    <t>中小トラック運送業者における低炭素化推進事業</t>
  </si>
  <si>
    <t>自然環境に配慮した再生可能エネルギー推進事業</t>
    <rPh sb="0" eb="2">
      <t>シゼン</t>
    </rPh>
    <rPh sb="2" eb="4">
      <t>カンキョウ</t>
    </rPh>
    <rPh sb="5" eb="7">
      <t>ハイリョ</t>
    </rPh>
    <rPh sb="9" eb="11">
      <t>サイセイ</t>
    </rPh>
    <rPh sb="11" eb="13">
      <t>カノウ</t>
    </rPh>
    <rPh sb="18" eb="20">
      <t>スイシン</t>
    </rPh>
    <rPh sb="20" eb="22">
      <t>ジギョウ</t>
    </rPh>
    <phoneticPr fontId="1"/>
  </si>
  <si>
    <t>地熱開発加速化支援・基盤整備事業</t>
    <rPh sb="0" eb="2">
      <t>チネツ</t>
    </rPh>
    <rPh sb="2" eb="4">
      <t>カイハツ</t>
    </rPh>
    <rPh sb="4" eb="7">
      <t>カソクカ</t>
    </rPh>
    <rPh sb="7" eb="9">
      <t>シエン</t>
    </rPh>
    <rPh sb="10" eb="12">
      <t>キバン</t>
    </rPh>
    <rPh sb="12" eb="14">
      <t>セイビ</t>
    </rPh>
    <rPh sb="14" eb="16">
      <t>ジギョウ</t>
    </rPh>
    <phoneticPr fontId="1"/>
  </si>
  <si>
    <t>森林等の吸収源対策に関する国内体制整備確立調査費</t>
  </si>
  <si>
    <t>京都メカニズム運営等経費</t>
  </si>
  <si>
    <t>”一足飛び”型発展の実現に向けた資金支援事業（プロジェクト補助）</t>
    <rPh sb="20" eb="22">
      <t>ジギョウ</t>
    </rPh>
    <rPh sb="29" eb="31">
      <t>ホジョ</t>
    </rPh>
    <phoneticPr fontId="1"/>
  </si>
  <si>
    <t>”一足飛び”型発展の実現に向けた資金支援事業（ＡＤＢ拠出金）</t>
    <rPh sb="20" eb="22">
      <t>ジギョウ</t>
    </rPh>
    <rPh sb="26" eb="28">
      <t>キョシュツ</t>
    </rPh>
    <rPh sb="28" eb="29">
      <t>キン</t>
    </rPh>
    <phoneticPr fontId="1"/>
  </si>
  <si>
    <t>二国間クレジット制度（ＪＣＭ）基盤整備事業（制度構築・案件形成支援）</t>
    <rPh sb="8" eb="10">
      <t>セイド</t>
    </rPh>
    <rPh sb="15" eb="17">
      <t>キバン</t>
    </rPh>
    <rPh sb="17" eb="19">
      <t>セイビ</t>
    </rPh>
    <rPh sb="19" eb="21">
      <t>ジギョウ</t>
    </rPh>
    <rPh sb="22" eb="24">
      <t>セイド</t>
    </rPh>
    <rPh sb="24" eb="26">
      <t>コウチク</t>
    </rPh>
    <rPh sb="27" eb="29">
      <t>アンケン</t>
    </rPh>
    <rPh sb="29" eb="31">
      <t>ケイセイ</t>
    </rPh>
    <rPh sb="31" eb="33">
      <t>シエン</t>
    </rPh>
    <phoneticPr fontId="1"/>
  </si>
  <si>
    <t>グリーン投資スキーム（GIS）プロジェクト管理事業</t>
  </si>
  <si>
    <t>気候技術センター・ネットワーク（ＣＴＣＮ）事業との連携推進</t>
  </si>
  <si>
    <t>二国間クレジット制度（ＪＣＭ）推進のためのMRV等関連する技術高度化事業</t>
  </si>
  <si>
    <t>途上国向け低炭素技術イノベーション創出事業</t>
  </si>
  <si>
    <t>アジア地域におけるコベネフィット型環境汚染対策推進事業</t>
    <rPh sb="3" eb="5">
      <t>チイキ</t>
    </rPh>
    <rPh sb="16" eb="17">
      <t>ガタ</t>
    </rPh>
    <rPh sb="17" eb="19">
      <t>カンキョウ</t>
    </rPh>
    <rPh sb="19" eb="21">
      <t>オセン</t>
    </rPh>
    <rPh sb="21" eb="23">
      <t>タイサク</t>
    </rPh>
    <rPh sb="23" eb="25">
      <t>スイシン</t>
    </rPh>
    <rPh sb="25" eb="27">
      <t>ジギョウ</t>
    </rPh>
    <phoneticPr fontId="1"/>
  </si>
  <si>
    <t>経済協力開発機構拠出金</t>
  </si>
  <si>
    <t>排出・吸収量世界標準算定方式確立事業拠出金等</t>
  </si>
  <si>
    <t>国際連合環境計画拠出金等</t>
  </si>
  <si>
    <t>国際連合気候変動枠組条約事務局拠出金</t>
  </si>
  <si>
    <t>国際連携戦略推進費</t>
  </si>
  <si>
    <t>環境国際協力推進費</t>
  </si>
  <si>
    <t>地球環境に関するアジア太平洋地域共同研究・観測事業拠出金</t>
  </si>
  <si>
    <t>地球環境保全試験研究費</t>
  </si>
  <si>
    <t>大気環境監視測定網整備推進費</t>
  </si>
  <si>
    <t>大気汚染防止規制等対策推進費</t>
  </si>
  <si>
    <t>有害大気汚染物質等対策推進費</t>
  </si>
  <si>
    <t>アスベスト飛散防止総合対策費</t>
    <rPh sb="5" eb="7">
      <t>ヒサン</t>
    </rPh>
    <rPh sb="7" eb="9">
      <t>ボウシ</t>
    </rPh>
    <rPh sb="9" eb="11">
      <t>ソウゴウ</t>
    </rPh>
    <rPh sb="11" eb="14">
      <t>タイサクヒ</t>
    </rPh>
    <phoneticPr fontId="1"/>
  </si>
  <si>
    <t>在日米軍施設・区域周辺環境保全対策費</t>
  </si>
  <si>
    <t>コベネフィット・アプローチ推進事業費</t>
    <rPh sb="13" eb="15">
      <t>スイシン</t>
    </rPh>
    <rPh sb="15" eb="17">
      <t>ジギョウ</t>
    </rPh>
    <phoneticPr fontId="1"/>
  </si>
  <si>
    <t>公害防止管理推進調査対策検討費</t>
  </si>
  <si>
    <t>微小粒子状物質（ＰＭ２．５）総合対策費</t>
  </si>
  <si>
    <t>大気環境監視システム整備経費</t>
  </si>
  <si>
    <t>越境大気汚染対策推進費</t>
  </si>
  <si>
    <t>自動車大気汚染対策等推進費</t>
    <rPh sb="0" eb="3">
      <t>ジドウシャ</t>
    </rPh>
    <rPh sb="3" eb="5">
      <t>タイキ</t>
    </rPh>
    <rPh sb="5" eb="7">
      <t>オセン</t>
    </rPh>
    <rPh sb="7" eb="9">
      <t>タイサク</t>
    </rPh>
    <rPh sb="9" eb="10">
      <t>トウ</t>
    </rPh>
    <rPh sb="10" eb="13">
      <t>スイシンヒ</t>
    </rPh>
    <phoneticPr fontId="1"/>
  </si>
  <si>
    <t>オフロード特殊自動車排出ガス対策推進事業</t>
    <rPh sb="5" eb="7">
      <t>トクシュ</t>
    </rPh>
    <rPh sb="7" eb="10">
      <t>ジドウシャ</t>
    </rPh>
    <rPh sb="10" eb="12">
      <t>ハイシュツ</t>
    </rPh>
    <rPh sb="14" eb="16">
      <t>タイサク</t>
    </rPh>
    <rPh sb="16" eb="18">
      <t>スイシン</t>
    </rPh>
    <rPh sb="18" eb="20">
      <t>ジギョウ</t>
    </rPh>
    <phoneticPr fontId="1"/>
  </si>
  <si>
    <t>船舶・航空機排出ガス対策検討調査</t>
    <rPh sb="0" eb="2">
      <t>センパク</t>
    </rPh>
    <rPh sb="3" eb="6">
      <t>コウクウキ</t>
    </rPh>
    <rPh sb="6" eb="8">
      <t>ハイシュツ</t>
    </rPh>
    <rPh sb="10" eb="12">
      <t>タイサク</t>
    </rPh>
    <rPh sb="12" eb="14">
      <t>ケントウ</t>
    </rPh>
    <rPh sb="14" eb="16">
      <t>チョウサ</t>
    </rPh>
    <phoneticPr fontId="1"/>
  </si>
  <si>
    <t>自動車排出ガス・騒音規制強化等の推進</t>
  </si>
  <si>
    <t>自動車交通環境監視測定費</t>
    <rPh sb="0" eb="3">
      <t>ジドウシャ</t>
    </rPh>
    <rPh sb="3" eb="5">
      <t>コウツウ</t>
    </rPh>
    <rPh sb="5" eb="7">
      <t>カンキョウ</t>
    </rPh>
    <rPh sb="7" eb="9">
      <t>カンシ</t>
    </rPh>
    <rPh sb="9" eb="11">
      <t>ソクテイ</t>
    </rPh>
    <rPh sb="11" eb="12">
      <t>ヒ</t>
    </rPh>
    <phoneticPr fontId="1"/>
  </si>
  <si>
    <t>国際連合地域開発センター拠出金</t>
    <rPh sb="0" eb="2">
      <t>コクサイ</t>
    </rPh>
    <rPh sb="2" eb="4">
      <t>レンゴウ</t>
    </rPh>
    <rPh sb="4" eb="6">
      <t>チイキ</t>
    </rPh>
    <rPh sb="6" eb="8">
      <t>カイハツ</t>
    </rPh>
    <rPh sb="12" eb="15">
      <t>キョシュツキン</t>
    </rPh>
    <phoneticPr fontId="1"/>
  </si>
  <si>
    <t>東アジア酸性雨モニタリングネットワーク拠出金</t>
    <rPh sb="0" eb="1">
      <t>ヒガシ</t>
    </rPh>
    <phoneticPr fontId="3"/>
  </si>
  <si>
    <t>環境測定等に関する調査費</t>
    <rPh sb="4" eb="5">
      <t>トウ</t>
    </rPh>
    <rPh sb="6" eb="7">
      <t>カン</t>
    </rPh>
    <rPh sb="9" eb="12">
      <t>チョウサヒ</t>
    </rPh>
    <phoneticPr fontId="1"/>
  </si>
  <si>
    <t>放射性物質による一般環境汚染に係る基準等調査検討費</t>
    <rPh sb="0" eb="3">
      <t>ホウシャセイ</t>
    </rPh>
    <rPh sb="3" eb="5">
      <t>ブッシツ</t>
    </rPh>
    <rPh sb="8" eb="10">
      <t>イッパン</t>
    </rPh>
    <rPh sb="10" eb="12">
      <t>カンキョウ</t>
    </rPh>
    <rPh sb="12" eb="14">
      <t>オセン</t>
    </rPh>
    <rPh sb="15" eb="16">
      <t>カカ</t>
    </rPh>
    <rPh sb="17" eb="19">
      <t>キジュン</t>
    </rPh>
    <rPh sb="19" eb="20">
      <t>トウ</t>
    </rPh>
    <rPh sb="20" eb="22">
      <t>チョウサ</t>
    </rPh>
    <rPh sb="22" eb="24">
      <t>ケントウ</t>
    </rPh>
    <rPh sb="24" eb="25">
      <t>ヒ</t>
    </rPh>
    <phoneticPr fontId="1"/>
  </si>
  <si>
    <t>良好な生活環境形成・保全推進費</t>
    <rPh sb="0" eb="2">
      <t>リョウコウ</t>
    </rPh>
    <rPh sb="3" eb="5">
      <t>セイカツ</t>
    </rPh>
    <rPh sb="5" eb="7">
      <t>カンキョウ</t>
    </rPh>
    <rPh sb="7" eb="9">
      <t>ケイセイ</t>
    </rPh>
    <rPh sb="10" eb="12">
      <t>ホゼン</t>
    </rPh>
    <rPh sb="12" eb="15">
      <t>スイシンヒ</t>
    </rPh>
    <phoneticPr fontId="1"/>
  </si>
  <si>
    <t>クールシティ推進事業</t>
    <rPh sb="6" eb="8">
      <t>スイシン</t>
    </rPh>
    <rPh sb="8" eb="10">
      <t>ジギョウ</t>
    </rPh>
    <phoneticPr fontId="1"/>
  </si>
  <si>
    <t>騒音・振動公害防止強化対策費</t>
    <rPh sb="0" eb="2">
      <t>ソウオン</t>
    </rPh>
    <rPh sb="3" eb="5">
      <t>シンドウ</t>
    </rPh>
    <rPh sb="5" eb="7">
      <t>コウガイ</t>
    </rPh>
    <rPh sb="7" eb="9">
      <t>ボウシ</t>
    </rPh>
    <rPh sb="9" eb="11">
      <t>キョウカ</t>
    </rPh>
    <rPh sb="11" eb="14">
      <t>タイサクヒ</t>
    </rPh>
    <phoneticPr fontId="1"/>
  </si>
  <si>
    <t>交通騒音振動対策調査検討費</t>
    <rPh sb="0" eb="2">
      <t>コウツウ</t>
    </rPh>
    <rPh sb="2" eb="4">
      <t>ソウオン</t>
    </rPh>
    <rPh sb="4" eb="6">
      <t>シンドウ</t>
    </rPh>
    <rPh sb="6" eb="8">
      <t>タイサク</t>
    </rPh>
    <rPh sb="8" eb="10">
      <t>チョウサ</t>
    </rPh>
    <rPh sb="10" eb="13">
      <t>ケントウヒ</t>
    </rPh>
    <phoneticPr fontId="1"/>
  </si>
  <si>
    <t>水質環境基準検討費</t>
  </si>
  <si>
    <t>排水対策推進費</t>
  </si>
  <si>
    <t>水質関連情報利用基盤整備費</t>
  </si>
  <si>
    <t>総量削減及び閉鎖性海域管理推進費</t>
    <rPh sb="0" eb="2">
      <t>ソウリョウ</t>
    </rPh>
    <rPh sb="2" eb="4">
      <t>サクゲン</t>
    </rPh>
    <rPh sb="4" eb="5">
      <t>オヨ</t>
    </rPh>
    <rPh sb="6" eb="9">
      <t>ヘイサセイ</t>
    </rPh>
    <rPh sb="9" eb="11">
      <t>カイイキ</t>
    </rPh>
    <rPh sb="11" eb="13">
      <t>カンリ</t>
    </rPh>
    <rPh sb="13" eb="16">
      <t>スイシンヒ</t>
    </rPh>
    <phoneticPr fontId="1"/>
  </si>
  <si>
    <t>閉鎖性海域環境保全推進等調査費（有明海・八代海総合調査評価委員会経費を含む）</t>
    <rPh sb="0" eb="3">
      <t>ヘイサセイ</t>
    </rPh>
    <rPh sb="3" eb="5">
      <t>カイイキ</t>
    </rPh>
    <rPh sb="5" eb="7">
      <t>カンキョウ</t>
    </rPh>
    <rPh sb="7" eb="9">
      <t>ホゼン</t>
    </rPh>
    <rPh sb="9" eb="11">
      <t>スイシン</t>
    </rPh>
    <rPh sb="11" eb="12">
      <t>トウ</t>
    </rPh>
    <rPh sb="12" eb="15">
      <t>チョウサヒ</t>
    </rPh>
    <rPh sb="16" eb="19">
      <t>アリアケカイ</t>
    </rPh>
    <rPh sb="20" eb="23">
      <t>ヤツシロカイ</t>
    </rPh>
    <rPh sb="23" eb="25">
      <t>ソウゴウ</t>
    </rPh>
    <rPh sb="25" eb="27">
      <t>チョウサ</t>
    </rPh>
    <rPh sb="27" eb="29">
      <t>ヒョウカ</t>
    </rPh>
    <rPh sb="29" eb="32">
      <t>イインカイ</t>
    </rPh>
    <rPh sb="32" eb="34">
      <t>ケイヒ</t>
    </rPh>
    <rPh sb="35" eb="36">
      <t>フク</t>
    </rPh>
    <phoneticPr fontId="1"/>
  </si>
  <si>
    <t>豊かさを実感できる海の再生事業</t>
    <rPh sb="0" eb="1">
      <t>ユタ</t>
    </rPh>
    <rPh sb="4" eb="6">
      <t>ジッカン</t>
    </rPh>
    <rPh sb="9" eb="10">
      <t>ウミ</t>
    </rPh>
    <rPh sb="11" eb="13">
      <t>サイセイ</t>
    </rPh>
    <rPh sb="13" eb="15">
      <t>ジギョウ</t>
    </rPh>
    <phoneticPr fontId="1"/>
  </si>
  <si>
    <t>湖沼環境対策等推進費</t>
  </si>
  <si>
    <t>水質・底質分析法検討費</t>
  </si>
  <si>
    <t>水環境保全活動普及促進事業</t>
  </si>
  <si>
    <t>気候変動による水循環への影響評価・適応策検討費</t>
    <rPh sb="8" eb="10">
      <t>ジュンカン</t>
    </rPh>
    <rPh sb="14" eb="16">
      <t>ヒョウカ</t>
    </rPh>
    <phoneticPr fontId="1"/>
  </si>
  <si>
    <t>地下浸透の防止による地下水汚染対策推進費</t>
    <rPh sb="0" eb="2">
      <t>チカ</t>
    </rPh>
    <rPh sb="2" eb="4">
      <t>シントウ</t>
    </rPh>
    <rPh sb="5" eb="7">
      <t>ボウシ</t>
    </rPh>
    <rPh sb="10" eb="13">
      <t>チカスイ</t>
    </rPh>
    <rPh sb="13" eb="15">
      <t>オセン</t>
    </rPh>
    <rPh sb="15" eb="17">
      <t>タイサク</t>
    </rPh>
    <rPh sb="17" eb="19">
      <t>スイシン</t>
    </rPh>
    <rPh sb="19" eb="20">
      <t>ヒ</t>
    </rPh>
    <phoneticPr fontId="1"/>
  </si>
  <si>
    <t>地盤沈下等水管理推進費</t>
    <rPh sb="0" eb="2">
      <t>ジバン</t>
    </rPh>
    <rPh sb="2" eb="4">
      <t>チンカ</t>
    </rPh>
    <rPh sb="4" eb="5">
      <t>トウ</t>
    </rPh>
    <rPh sb="5" eb="6">
      <t>ミズ</t>
    </rPh>
    <rPh sb="6" eb="8">
      <t>カンリ</t>
    </rPh>
    <rPh sb="8" eb="11">
      <t>スイシンヒ</t>
    </rPh>
    <phoneticPr fontId="1"/>
  </si>
  <si>
    <t>国際的水環境改善活動推進等経費</t>
    <rPh sb="12" eb="13">
      <t>トウ</t>
    </rPh>
    <rPh sb="13" eb="15">
      <t>ケイヒ</t>
    </rPh>
    <phoneticPr fontId="1"/>
  </si>
  <si>
    <t>海洋環境関連条約対応事業</t>
    <rPh sb="0" eb="2">
      <t>カイヨウ</t>
    </rPh>
    <rPh sb="2" eb="4">
      <t>カンキョウ</t>
    </rPh>
    <rPh sb="4" eb="6">
      <t>カンレン</t>
    </rPh>
    <rPh sb="6" eb="8">
      <t>ジョウヤク</t>
    </rPh>
    <rPh sb="8" eb="10">
      <t>タイオウ</t>
    </rPh>
    <rPh sb="10" eb="12">
      <t>ジギョウ</t>
    </rPh>
    <phoneticPr fontId="1"/>
  </si>
  <si>
    <t>海洋環境モニタリング推進事業</t>
    <rPh sb="12" eb="14">
      <t>ジギョウ</t>
    </rPh>
    <phoneticPr fontId="1"/>
  </si>
  <si>
    <t>ロンドン議定書実施のための不発弾陸上処理事業</t>
    <rPh sb="20" eb="22">
      <t>ジギョウ</t>
    </rPh>
    <phoneticPr fontId="1"/>
  </si>
  <si>
    <t>漂流・漂着・海底ごみに係る削減方策総合検討事業</t>
    <rPh sb="6" eb="8">
      <t>カイテイ</t>
    </rPh>
    <rPh sb="17" eb="19">
      <t>ソウゴウ</t>
    </rPh>
    <rPh sb="19" eb="21">
      <t>ケントウ</t>
    </rPh>
    <rPh sb="21" eb="23">
      <t>ジギョウ</t>
    </rPh>
    <phoneticPr fontId="1"/>
  </si>
  <si>
    <t>水環境の危機管理・リスク管理推進事業</t>
    <rPh sb="0" eb="3">
      <t>ミズカンキョウ</t>
    </rPh>
    <rPh sb="4" eb="6">
      <t>キキ</t>
    </rPh>
    <rPh sb="6" eb="8">
      <t>カンリ</t>
    </rPh>
    <rPh sb="12" eb="14">
      <t>カンリ</t>
    </rPh>
    <rPh sb="14" eb="16">
      <t>スイシン</t>
    </rPh>
    <rPh sb="16" eb="18">
      <t>ジギョウ</t>
    </rPh>
    <phoneticPr fontId="1"/>
  </si>
  <si>
    <t>我が国の優れた水処理技術の海外展開支援</t>
    <rPh sb="0" eb="1">
      <t>ワ</t>
    </rPh>
    <rPh sb="2" eb="3">
      <t>クニ</t>
    </rPh>
    <rPh sb="4" eb="5">
      <t>スグ</t>
    </rPh>
    <rPh sb="7" eb="8">
      <t>ミズ</t>
    </rPh>
    <rPh sb="8" eb="10">
      <t>ショリ</t>
    </rPh>
    <rPh sb="10" eb="12">
      <t>ギジュツ</t>
    </rPh>
    <rPh sb="13" eb="15">
      <t>カイガイ</t>
    </rPh>
    <rPh sb="15" eb="17">
      <t>テンカイ</t>
    </rPh>
    <rPh sb="17" eb="19">
      <t>シエン</t>
    </rPh>
    <phoneticPr fontId="1"/>
  </si>
  <si>
    <t>国連大学拠出金（低炭素型水環境改善システム研究事業）</t>
  </si>
  <si>
    <t>放射性物質による水質汚濁状況の常時監視</t>
  </si>
  <si>
    <t>農用地土壌汚染対策費</t>
    <rPh sb="0" eb="3">
      <t>ノウヨウチ</t>
    </rPh>
    <rPh sb="3" eb="5">
      <t>ドジョウ</t>
    </rPh>
    <rPh sb="5" eb="7">
      <t>オセン</t>
    </rPh>
    <rPh sb="7" eb="9">
      <t>タイサク</t>
    </rPh>
    <rPh sb="9" eb="10">
      <t>ヒ</t>
    </rPh>
    <phoneticPr fontId="1"/>
  </si>
  <si>
    <t>市街地土壌汚染対策費</t>
    <rPh sb="0" eb="3">
      <t>シガイチ</t>
    </rPh>
    <rPh sb="3" eb="5">
      <t>ドジョウ</t>
    </rPh>
    <rPh sb="5" eb="7">
      <t>オセン</t>
    </rPh>
    <rPh sb="7" eb="9">
      <t>タイサク</t>
    </rPh>
    <rPh sb="9" eb="10">
      <t>ヒ</t>
    </rPh>
    <phoneticPr fontId="1"/>
  </si>
  <si>
    <t>ダイオキシン類土壌汚染対策費</t>
    <rPh sb="6" eb="7">
      <t>ルイ</t>
    </rPh>
    <rPh sb="7" eb="9">
      <t>ドジョウ</t>
    </rPh>
    <rPh sb="9" eb="11">
      <t>オセン</t>
    </rPh>
    <rPh sb="11" eb="13">
      <t>タイサク</t>
    </rPh>
    <rPh sb="13" eb="14">
      <t>ヒ</t>
    </rPh>
    <phoneticPr fontId="1"/>
  </si>
  <si>
    <t>農薬登録保留基準等設定費</t>
    <rPh sb="0" eb="2">
      <t>ノウヤク</t>
    </rPh>
    <rPh sb="2" eb="4">
      <t>トウロク</t>
    </rPh>
    <rPh sb="4" eb="6">
      <t>ホリュウ</t>
    </rPh>
    <rPh sb="6" eb="8">
      <t>キジュン</t>
    </rPh>
    <rPh sb="8" eb="9">
      <t>トウ</t>
    </rPh>
    <rPh sb="9" eb="11">
      <t>セッテイ</t>
    </rPh>
    <rPh sb="11" eb="12">
      <t>ヒ</t>
    </rPh>
    <phoneticPr fontId="1"/>
  </si>
  <si>
    <t>ダイオキシン類総合対策費</t>
    <rPh sb="6" eb="7">
      <t>ルイ</t>
    </rPh>
    <rPh sb="7" eb="9">
      <t>ソウゴウ</t>
    </rPh>
    <rPh sb="9" eb="12">
      <t>タイサクヒ</t>
    </rPh>
    <phoneticPr fontId="1"/>
  </si>
  <si>
    <t>循環型社会形成年次報告策定事務費</t>
  </si>
  <si>
    <t>循環型社会形成推進等経費</t>
    <rPh sb="0" eb="3">
      <t>ジュンカンガタ</t>
    </rPh>
    <rPh sb="3" eb="5">
      <t>シャカイ</t>
    </rPh>
    <rPh sb="5" eb="7">
      <t>ケイセイ</t>
    </rPh>
    <rPh sb="7" eb="9">
      <t>スイシン</t>
    </rPh>
    <rPh sb="9" eb="10">
      <t>トウ</t>
    </rPh>
    <rPh sb="10" eb="12">
      <t>ケイヒ</t>
    </rPh>
    <phoneticPr fontId="1"/>
  </si>
  <si>
    <t>日中韓循環型社会プロジェクト推進費</t>
    <rPh sb="0" eb="2">
      <t>ニッチュウ</t>
    </rPh>
    <rPh sb="2" eb="3">
      <t>カン</t>
    </rPh>
    <rPh sb="3" eb="6">
      <t>ジュンカンガタ</t>
    </rPh>
    <rPh sb="6" eb="8">
      <t>シャカイ</t>
    </rPh>
    <rPh sb="14" eb="17">
      <t>スイシンヒ</t>
    </rPh>
    <phoneticPr fontId="1"/>
  </si>
  <si>
    <t>UNEP「持続可能な資源管理に関する国際パネル」支援</t>
    <rPh sb="10" eb="12">
      <t>シゲン</t>
    </rPh>
    <rPh sb="12" eb="14">
      <t>カンリ</t>
    </rPh>
    <phoneticPr fontId="1"/>
  </si>
  <si>
    <t>アジア諸国における３Ｒの戦略的実施支援事業拠出金</t>
    <rPh sb="3" eb="5">
      <t>ショコク</t>
    </rPh>
    <rPh sb="12" eb="15">
      <t>センリャクテキ</t>
    </rPh>
    <rPh sb="15" eb="17">
      <t>ジッシ</t>
    </rPh>
    <rPh sb="17" eb="19">
      <t>シエン</t>
    </rPh>
    <rPh sb="19" eb="21">
      <t>ジギョウ</t>
    </rPh>
    <rPh sb="21" eb="24">
      <t>キョシュツキン</t>
    </rPh>
    <phoneticPr fontId="1"/>
  </si>
  <si>
    <t>アジア低炭素・循環型社会構築力強化プログラム事業</t>
    <rPh sb="3" eb="6">
      <t>テイタンソ</t>
    </rPh>
    <rPh sb="7" eb="9">
      <t>ジュンカン</t>
    </rPh>
    <rPh sb="9" eb="10">
      <t>カタ</t>
    </rPh>
    <rPh sb="10" eb="12">
      <t>シャカイ</t>
    </rPh>
    <rPh sb="12" eb="14">
      <t>コウチク</t>
    </rPh>
    <rPh sb="14" eb="15">
      <t>チカラ</t>
    </rPh>
    <rPh sb="15" eb="17">
      <t>キョウカ</t>
    </rPh>
    <rPh sb="22" eb="24">
      <t>ジギョウ</t>
    </rPh>
    <phoneticPr fontId="1"/>
  </si>
  <si>
    <t>我が国循環産業の戦略的国際展開・育成事業（国際展開支援）</t>
    <rPh sb="0" eb="1">
      <t>ワ</t>
    </rPh>
    <rPh sb="2" eb="3">
      <t>クニ</t>
    </rPh>
    <rPh sb="3" eb="5">
      <t>ジュンカン</t>
    </rPh>
    <rPh sb="5" eb="7">
      <t>サンギョウ</t>
    </rPh>
    <rPh sb="8" eb="11">
      <t>センリャクテキ</t>
    </rPh>
    <rPh sb="11" eb="13">
      <t>コクサイ</t>
    </rPh>
    <rPh sb="13" eb="15">
      <t>テンカイ</t>
    </rPh>
    <rPh sb="16" eb="18">
      <t>イクセイ</t>
    </rPh>
    <rPh sb="18" eb="20">
      <t>ジギョウ</t>
    </rPh>
    <rPh sb="21" eb="23">
      <t>コクサイ</t>
    </rPh>
    <rPh sb="23" eb="25">
      <t>テンカイ</t>
    </rPh>
    <rPh sb="25" eb="27">
      <t>シエン</t>
    </rPh>
    <phoneticPr fontId="1"/>
  </si>
  <si>
    <t>我が国循環産業の戦略的国際展開・育成事業（ビジネスモデル支援）</t>
    <rPh sb="0" eb="1">
      <t>ワ</t>
    </rPh>
    <rPh sb="2" eb="3">
      <t>クニ</t>
    </rPh>
    <rPh sb="3" eb="5">
      <t>ジュンカン</t>
    </rPh>
    <rPh sb="5" eb="7">
      <t>サンギョウ</t>
    </rPh>
    <rPh sb="8" eb="11">
      <t>センリャクテキ</t>
    </rPh>
    <rPh sb="11" eb="13">
      <t>コクサイ</t>
    </rPh>
    <rPh sb="13" eb="15">
      <t>テンカイ</t>
    </rPh>
    <rPh sb="16" eb="18">
      <t>イクセイ</t>
    </rPh>
    <rPh sb="18" eb="20">
      <t>ジギョウ</t>
    </rPh>
    <rPh sb="28" eb="30">
      <t>シエン</t>
    </rPh>
    <phoneticPr fontId="1"/>
  </si>
  <si>
    <t>循環型社会形成推進事業費</t>
    <rPh sb="0" eb="3">
      <t>ジュンカンガタ</t>
    </rPh>
    <rPh sb="3" eb="5">
      <t>シャカイ</t>
    </rPh>
    <rPh sb="5" eb="7">
      <t>ケイセイ</t>
    </rPh>
    <rPh sb="7" eb="9">
      <t>スイシン</t>
    </rPh>
    <rPh sb="9" eb="12">
      <t>ジギョウヒ</t>
    </rPh>
    <phoneticPr fontId="1"/>
  </si>
  <si>
    <t>容器包装リサイクル推進事業費</t>
    <rPh sb="0" eb="2">
      <t>ヨウキ</t>
    </rPh>
    <rPh sb="2" eb="4">
      <t>ホウソウ</t>
    </rPh>
    <rPh sb="9" eb="11">
      <t>スイシン</t>
    </rPh>
    <rPh sb="11" eb="14">
      <t>ジギョウヒ</t>
    </rPh>
    <phoneticPr fontId="8"/>
  </si>
  <si>
    <t>家電リサイクル推進事業費</t>
    <rPh sb="0" eb="2">
      <t>カデン</t>
    </rPh>
    <rPh sb="7" eb="9">
      <t>スイシン</t>
    </rPh>
    <rPh sb="9" eb="12">
      <t>ジギョウヒ</t>
    </rPh>
    <phoneticPr fontId="1"/>
  </si>
  <si>
    <t>資源の有効利用促進に係る適正化事業費</t>
    <rPh sb="0" eb="2">
      <t>シゲン</t>
    </rPh>
    <rPh sb="3" eb="5">
      <t>ユウコウ</t>
    </rPh>
    <rPh sb="5" eb="7">
      <t>リヨウ</t>
    </rPh>
    <rPh sb="7" eb="9">
      <t>ソクシン</t>
    </rPh>
    <rPh sb="10" eb="11">
      <t>カカ</t>
    </rPh>
    <rPh sb="12" eb="15">
      <t>テキセイカ</t>
    </rPh>
    <rPh sb="15" eb="18">
      <t>ジギョウヒ</t>
    </rPh>
    <phoneticPr fontId="1"/>
  </si>
  <si>
    <t>食品リサイクル推進事業費</t>
    <rPh sb="0" eb="2">
      <t>ショクヒン</t>
    </rPh>
    <rPh sb="7" eb="9">
      <t>スイシン</t>
    </rPh>
    <rPh sb="9" eb="12">
      <t>ジギョウヒ</t>
    </rPh>
    <phoneticPr fontId="1"/>
  </si>
  <si>
    <t>建設リサイクル推進事業費</t>
    <rPh sb="0" eb="2">
      <t>ケンセツ</t>
    </rPh>
    <rPh sb="7" eb="9">
      <t>スイシン</t>
    </rPh>
    <rPh sb="9" eb="12">
      <t>ジギョウヒ</t>
    </rPh>
    <phoneticPr fontId="1"/>
  </si>
  <si>
    <t>自動車リサイクル推進事業費</t>
    <rPh sb="0" eb="3">
      <t>ジドウシャ</t>
    </rPh>
    <rPh sb="8" eb="10">
      <t>スイシン</t>
    </rPh>
    <rPh sb="10" eb="13">
      <t>ジギョウヒ</t>
    </rPh>
    <phoneticPr fontId="1"/>
  </si>
  <si>
    <t>レアメタル等を含む小型電子機器等リサイクル推進事業費</t>
    <rPh sb="5" eb="6">
      <t>トウ</t>
    </rPh>
    <rPh sb="7" eb="8">
      <t>フク</t>
    </rPh>
    <rPh sb="9" eb="11">
      <t>コガタ</t>
    </rPh>
    <rPh sb="13" eb="15">
      <t>キキ</t>
    </rPh>
    <rPh sb="15" eb="16">
      <t>トウ</t>
    </rPh>
    <rPh sb="21" eb="23">
      <t>スイシン</t>
    </rPh>
    <rPh sb="23" eb="26">
      <t>ジギョウヒ</t>
    </rPh>
    <phoneticPr fontId="1"/>
  </si>
  <si>
    <t>ダイオキシン削減対策総合推進費</t>
  </si>
  <si>
    <t>廃棄物処理等に係る情報提供経費</t>
    <rPh sb="0" eb="3">
      <t>ハイキブツ</t>
    </rPh>
    <rPh sb="3" eb="5">
      <t>ショリ</t>
    </rPh>
    <rPh sb="5" eb="6">
      <t>トウ</t>
    </rPh>
    <rPh sb="7" eb="8">
      <t>カカ</t>
    </rPh>
    <rPh sb="9" eb="11">
      <t>ジョウホウ</t>
    </rPh>
    <rPh sb="11" eb="13">
      <t>テイキョウ</t>
    </rPh>
    <rPh sb="13" eb="15">
      <t>ケイヒ</t>
    </rPh>
    <phoneticPr fontId="1"/>
  </si>
  <si>
    <t>災害等廃棄物処理事業費補助金</t>
    <rPh sb="10" eb="11">
      <t>ヒ</t>
    </rPh>
    <rPh sb="11" eb="14">
      <t>ホジョキン</t>
    </rPh>
    <phoneticPr fontId="1"/>
  </si>
  <si>
    <t>廃棄物処理施設整備費補助</t>
    <rPh sb="9" eb="10">
      <t>ヒ</t>
    </rPh>
    <phoneticPr fontId="1"/>
  </si>
  <si>
    <t>循環型社会形成推進交付金</t>
  </si>
  <si>
    <t>廃棄物処理施設災害復旧事業</t>
    <rPh sb="0" eb="3">
      <t>ハイキブツ</t>
    </rPh>
    <rPh sb="3" eb="5">
      <t>ショリ</t>
    </rPh>
    <rPh sb="5" eb="7">
      <t>シセツ</t>
    </rPh>
    <rPh sb="7" eb="9">
      <t>サイガイ</t>
    </rPh>
    <rPh sb="9" eb="11">
      <t>フッキュウ</t>
    </rPh>
    <rPh sb="11" eb="13">
      <t>ジギョウ</t>
    </rPh>
    <phoneticPr fontId="1"/>
  </si>
  <si>
    <t>大規模災害に備えた廃棄物処理体制検討・拠点整備事業</t>
    <rPh sb="0" eb="3">
      <t>ダイキボ</t>
    </rPh>
    <rPh sb="3" eb="5">
      <t>サイガイ</t>
    </rPh>
    <rPh sb="6" eb="7">
      <t>ソナ</t>
    </rPh>
    <rPh sb="9" eb="12">
      <t>ハイキブツ</t>
    </rPh>
    <rPh sb="12" eb="14">
      <t>ショリ</t>
    </rPh>
    <rPh sb="14" eb="16">
      <t>タイセイ</t>
    </rPh>
    <rPh sb="16" eb="18">
      <t>ケントウ</t>
    </rPh>
    <rPh sb="19" eb="21">
      <t>キョテン</t>
    </rPh>
    <rPh sb="21" eb="23">
      <t>セイビ</t>
    </rPh>
    <rPh sb="23" eb="25">
      <t>ジギョウ</t>
    </rPh>
    <phoneticPr fontId="1"/>
  </si>
  <si>
    <t>廃棄物処理システム開発費</t>
  </si>
  <si>
    <t>廃棄物処分基準等設定費</t>
    <rPh sb="0" eb="3">
      <t>ハイキブツ</t>
    </rPh>
    <rPh sb="3" eb="5">
      <t>ショブン</t>
    </rPh>
    <rPh sb="5" eb="7">
      <t>キジュン</t>
    </rPh>
    <rPh sb="7" eb="8">
      <t>トウ</t>
    </rPh>
    <rPh sb="8" eb="10">
      <t>セッテイ</t>
    </rPh>
    <rPh sb="10" eb="11">
      <t>ヒ</t>
    </rPh>
    <phoneticPr fontId="1"/>
  </si>
  <si>
    <t>産業廃棄物等処理対策推進費</t>
    <rPh sb="0" eb="2">
      <t>サンギョウ</t>
    </rPh>
    <rPh sb="2" eb="5">
      <t>ハイキブツ</t>
    </rPh>
    <rPh sb="5" eb="6">
      <t>トウ</t>
    </rPh>
    <rPh sb="6" eb="8">
      <t>ショリ</t>
    </rPh>
    <rPh sb="8" eb="10">
      <t>タイサク</t>
    </rPh>
    <rPh sb="10" eb="13">
      <t>スイシンヒ</t>
    </rPh>
    <phoneticPr fontId="1"/>
  </si>
  <si>
    <t>産業廃棄物適正処理推進費</t>
    <rPh sb="0" eb="2">
      <t>サンギョウ</t>
    </rPh>
    <rPh sb="2" eb="5">
      <t>ハイキブツ</t>
    </rPh>
    <rPh sb="5" eb="7">
      <t>テキセイ</t>
    </rPh>
    <rPh sb="7" eb="9">
      <t>ショリ</t>
    </rPh>
    <rPh sb="9" eb="12">
      <t>スイシンヒ</t>
    </rPh>
    <phoneticPr fontId="1"/>
  </si>
  <si>
    <t>産業廃棄物処理業優良化推進事業費</t>
  </si>
  <si>
    <t>ＩＴを活用した循環型地域づくり基盤整備事業</t>
    <rPh sb="3" eb="5">
      <t>カツヨウ</t>
    </rPh>
    <rPh sb="7" eb="9">
      <t>ジュンカン</t>
    </rPh>
    <rPh sb="9" eb="10">
      <t>ガタ</t>
    </rPh>
    <rPh sb="10" eb="12">
      <t>チイキ</t>
    </rPh>
    <rPh sb="15" eb="17">
      <t>キバン</t>
    </rPh>
    <rPh sb="17" eb="19">
      <t>セイビ</t>
    </rPh>
    <rPh sb="19" eb="21">
      <t>ジギョウ</t>
    </rPh>
    <phoneticPr fontId="1"/>
  </si>
  <si>
    <t>石綿含有廃棄物無害化処理技術認定事業</t>
  </si>
  <si>
    <t>ＰＣＢ廃棄物適正処理対策推進事業</t>
    <rPh sb="6" eb="8">
      <t>テキセイ</t>
    </rPh>
    <rPh sb="8" eb="10">
      <t>ショリ</t>
    </rPh>
    <rPh sb="10" eb="12">
      <t>タイサク</t>
    </rPh>
    <rPh sb="12" eb="14">
      <t>スイシン</t>
    </rPh>
    <rPh sb="14" eb="16">
      <t>ジギョウ</t>
    </rPh>
    <phoneticPr fontId="1"/>
  </si>
  <si>
    <t>ＰＣＢ廃棄物対策推進費補助金</t>
  </si>
  <si>
    <t>製造業者等と連携した循環産業形成支援事業</t>
    <rPh sb="0" eb="3">
      <t>セイゾウギョウ</t>
    </rPh>
    <rPh sb="3" eb="5">
      <t>シャナド</t>
    </rPh>
    <rPh sb="6" eb="8">
      <t>レンケイ</t>
    </rPh>
    <rPh sb="10" eb="12">
      <t>ジュンカン</t>
    </rPh>
    <rPh sb="12" eb="14">
      <t>サンギョウ</t>
    </rPh>
    <rPh sb="14" eb="16">
      <t>ケイセイ</t>
    </rPh>
    <rPh sb="16" eb="18">
      <t>シエン</t>
    </rPh>
    <rPh sb="18" eb="20">
      <t>ジギョウ</t>
    </rPh>
    <phoneticPr fontId="1"/>
  </si>
  <si>
    <t>有害廃棄物等の環境上適正な管理事業等拠出金</t>
    <rPh sb="0" eb="2">
      <t>ユウガイ</t>
    </rPh>
    <rPh sb="2" eb="5">
      <t>ハイキブツ</t>
    </rPh>
    <rPh sb="5" eb="6">
      <t>トウ</t>
    </rPh>
    <rPh sb="7" eb="9">
      <t>カンキョウ</t>
    </rPh>
    <rPh sb="9" eb="10">
      <t>ジョウ</t>
    </rPh>
    <rPh sb="10" eb="12">
      <t>テキセイ</t>
    </rPh>
    <rPh sb="13" eb="15">
      <t>カンリ</t>
    </rPh>
    <rPh sb="15" eb="17">
      <t>ジギョウ</t>
    </rPh>
    <rPh sb="17" eb="18">
      <t>トウ</t>
    </rPh>
    <rPh sb="18" eb="21">
      <t>キョシュツキン</t>
    </rPh>
    <phoneticPr fontId="1"/>
  </si>
  <si>
    <t>クリアランス物管理システム整備費</t>
    <rPh sb="6" eb="7">
      <t>ブツ</t>
    </rPh>
    <rPh sb="7" eb="9">
      <t>カンリ</t>
    </rPh>
    <rPh sb="13" eb="16">
      <t>セイビヒ</t>
    </rPh>
    <phoneticPr fontId="1"/>
  </si>
  <si>
    <t>廃棄物等の越境移動に係る国際的環境問題対策費</t>
    <rPh sb="0" eb="3">
      <t>ハイキブツ</t>
    </rPh>
    <rPh sb="3" eb="4">
      <t>トウ</t>
    </rPh>
    <rPh sb="5" eb="7">
      <t>エッキョウ</t>
    </rPh>
    <rPh sb="7" eb="9">
      <t>イドウ</t>
    </rPh>
    <rPh sb="10" eb="11">
      <t>カカ</t>
    </rPh>
    <rPh sb="12" eb="15">
      <t>コクサイテキ</t>
    </rPh>
    <rPh sb="15" eb="17">
      <t>カンキョウ</t>
    </rPh>
    <rPh sb="17" eb="19">
      <t>モンダイ</t>
    </rPh>
    <rPh sb="19" eb="22">
      <t>タイサクヒ</t>
    </rPh>
    <phoneticPr fontId="1"/>
  </si>
  <si>
    <t>産業廃棄物不法投棄等原状回復措置推進費補助金</t>
  </si>
  <si>
    <t>産業廃棄物不法投棄等防止ネットワーク強化事業</t>
    <rPh sb="0" eb="2">
      <t>サンギョウ</t>
    </rPh>
    <rPh sb="2" eb="5">
      <t>ハイキブツ</t>
    </rPh>
    <rPh sb="5" eb="7">
      <t>フホウ</t>
    </rPh>
    <rPh sb="7" eb="9">
      <t>トウキ</t>
    </rPh>
    <rPh sb="9" eb="10">
      <t>トウ</t>
    </rPh>
    <rPh sb="10" eb="12">
      <t>ボウシ</t>
    </rPh>
    <rPh sb="18" eb="20">
      <t>キョウカ</t>
    </rPh>
    <rPh sb="20" eb="22">
      <t>ジギョウ</t>
    </rPh>
    <phoneticPr fontId="1"/>
  </si>
  <si>
    <t>浄化槽指導普及事業費</t>
    <rPh sb="0" eb="3">
      <t>ジョウカソウ</t>
    </rPh>
    <rPh sb="3" eb="5">
      <t>シドウ</t>
    </rPh>
    <rPh sb="5" eb="7">
      <t>フキュウ</t>
    </rPh>
    <rPh sb="7" eb="10">
      <t>ジギョウヒ</t>
    </rPh>
    <phoneticPr fontId="1"/>
  </si>
  <si>
    <t>浄化槽管理士国家試験費</t>
  </si>
  <si>
    <t>浄化槽整備推進費</t>
  </si>
  <si>
    <t>し尿処理システム国際普及推進事業費</t>
    <rPh sb="1" eb="2">
      <t>ニョウ</t>
    </rPh>
    <rPh sb="2" eb="4">
      <t>ショリ</t>
    </rPh>
    <rPh sb="8" eb="10">
      <t>コクサイ</t>
    </rPh>
    <rPh sb="10" eb="12">
      <t>フキュウ</t>
    </rPh>
    <rPh sb="12" eb="14">
      <t>スイシン</t>
    </rPh>
    <phoneticPr fontId="1"/>
  </si>
  <si>
    <t>国際分担金等経費</t>
  </si>
  <si>
    <t>南極地域自然環境保全対策費等
（「森林・乾燥地・極地保全対策費」に統合）</t>
    <rPh sb="17" eb="19">
      <t>シンリン</t>
    </rPh>
    <rPh sb="20" eb="23">
      <t>カンソウチ</t>
    </rPh>
    <rPh sb="24" eb="26">
      <t>キョクチ</t>
    </rPh>
    <rPh sb="26" eb="28">
      <t>ホゼン</t>
    </rPh>
    <rPh sb="28" eb="31">
      <t>タイサクヒ</t>
    </rPh>
    <rPh sb="33" eb="35">
      <t>トウゴウ</t>
    </rPh>
    <phoneticPr fontId="1"/>
  </si>
  <si>
    <t>生物多様性センター維持運営費</t>
  </si>
  <si>
    <t>自然環境保全基礎調査費</t>
  </si>
  <si>
    <t>地球規模生物多様性モニタリング推進事業</t>
  </si>
  <si>
    <t>地球規模生物多様性情報システム整備推進費</t>
  </si>
  <si>
    <t>生物多様性基本施策関連経費</t>
    <rPh sb="9" eb="11">
      <t>カンレン</t>
    </rPh>
    <phoneticPr fontId="1"/>
  </si>
  <si>
    <t>「国連生物多様性の10年」推進事業費</t>
  </si>
  <si>
    <t>愛知目標の実現に向けたCOP10主要課題検討調査費</t>
  </si>
  <si>
    <t>アジア太平洋地域生物多様性保全推進費</t>
  </si>
  <si>
    <t>森林・乾燥地・極地保全対策費
（「熱帯林等森林保全対策調査経費等」より名称変更）</t>
    <rPh sb="35" eb="37">
      <t>メイショウ</t>
    </rPh>
    <rPh sb="37" eb="39">
      <t>ヘンコウ</t>
    </rPh>
    <phoneticPr fontId="1"/>
  </si>
  <si>
    <t>地方環境事務所電子政府システム維持管理更新費</t>
  </si>
  <si>
    <t>アジア保護地域イニシアティブ構築推進事業</t>
    <rPh sb="3" eb="5">
      <t>ホゴ</t>
    </rPh>
    <rPh sb="5" eb="7">
      <t>チイキ</t>
    </rPh>
    <rPh sb="14" eb="16">
      <t>コウチク</t>
    </rPh>
    <rPh sb="16" eb="18">
      <t>スイシン</t>
    </rPh>
    <rPh sb="18" eb="20">
      <t>ジギョウ</t>
    </rPh>
    <phoneticPr fontId="1"/>
  </si>
  <si>
    <t>日仏文化交流事業費</t>
    <rPh sb="0" eb="2">
      <t>ニチフツ</t>
    </rPh>
    <rPh sb="2" eb="4">
      <t>ブンカ</t>
    </rPh>
    <rPh sb="4" eb="6">
      <t>コウリュウ</t>
    </rPh>
    <rPh sb="6" eb="9">
      <t>ジギョウヒ</t>
    </rPh>
    <phoneticPr fontId="1"/>
  </si>
  <si>
    <t>原生的な自然環境の危機対策事業</t>
  </si>
  <si>
    <t>生物多様性保全活動支援事業</t>
  </si>
  <si>
    <t>自然再生活動推進費</t>
  </si>
  <si>
    <t>国立・国定公園新規指定等推進事業費</t>
    <rPh sb="7" eb="9">
      <t>シンキ</t>
    </rPh>
    <rPh sb="9" eb="11">
      <t>シテイ</t>
    </rPh>
    <rPh sb="11" eb="12">
      <t>トウ</t>
    </rPh>
    <rPh sb="12" eb="14">
      <t>スイシン</t>
    </rPh>
    <phoneticPr fontId="1"/>
  </si>
  <si>
    <t>国立公園内生物多様性保全対策費</t>
  </si>
  <si>
    <t>日光国立公園「那須平成の森」管理運営体制構築事業</t>
  </si>
  <si>
    <t>特定民有地買上事業費</t>
  </si>
  <si>
    <t>鳥獣保護管理強化総合対策事業</t>
  </si>
  <si>
    <t>特定地域自然林保全整備</t>
  </si>
  <si>
    <t>国立公園管理計画等策定調査費</t>
  </si>
  <si>
    <t>国立公園等民間活用特定自然環境保全活動(グリーンワーカー)事業費</t>
  </si>
  <si>
    <t>世界遺産保全管理拠点施設等整備</t>
    <rPh sb="10" eb="12">
      <t>シセツ</t>
    </rPh>
    <rPh sb="12" eb="13">
      <t>トウ</t>
    </rPh>
    <rPh sb="13" eb="15">
      <t>セイビ</t>
    </rPh>
    <phoneticPr fontId="1"/>
  </si>
  <si>
    <t>生物多様性及び生態系サービスに関する科学政策プラットフォーム推進費</t>
    <rPh sb="0" eb="2">
      <t>セイブツ</t>
    </rPh>
    <rPh sb="2" eb="5">
      <t>タヨウセイ</t>
    </rPh>
    <rPh sb="5" eb="6">
      <t>オヨ</t>
    </rPh>
    <rPh sb="7" eb="10">
      <t>セイタイケイ</t>
    </rPh>
    <rPh sb="15" eb="16">
      <t>カン</t>
    </rPh>
    <rPh sb="18" eb="20">
      <t>カガク</t>
    </rPh>
    <rPh sb="20" eb="22">
      <t>セイサク</t>
    </rPh>
    <rPh sb="30" eb="33">
      <t>スイシンヒ</t>
    </rPh>
    <phoneticPr fontId="1"/>
  </si>
  <si>
    <t>山岳環境保全対策事業</t>
    <rPh sb="8" eb="10">
      <t>ジギョウ</t>
    </rPh>
    <phoneticPr fontId="1"/>
  </si>
  <si>
    <t>生物多様性保全回復施設整備交付金事業</t>
  </si>
  <si>
    <t>甚大な被害を及ぼしている鳥獣の生息状況等緊急調査事業</t>
    <rPh sb="0" eb="2">
      <t>ジンダイ</t>
    </rPh>
    <rPh sb="3" eb="5">
      <t>ヒガイ</t>
    </rPh>
    <rPh sb="6" eb="7">
      <t>オヨ</t>
    </rPh>
    <rPh sb="12" eb="14">
      <t>チョウジュウ</t>
    </rPh>
    <rPh sb="15" eb="17">
      <t>セイソク</t>
    </rPh>
    <rPh sb="17" eb="19">
      <t>ジョウキョウ</t>
    </rPh>
    <rPh sb="19" eb="20">
      <t>トウ</t>
    </rPh>
    <rPh sb="20" eb="22">
      <t>キンキュウ</t>
    </rPh>
    <rPh sb="22" eb="24">
      <t>チョウサ</t>
    </rPh>
    <rPh sb="24" eb="26">
      <t>ジギョウ</t>
    </rPh>
    <phoneticPr fontId="1"/>
  </si>
  <si>
    <t>小笠原国立公園兄島におけるグリーンアノール対策費</t>
    <rPh sb="0" eb="3">
      <t>オガサワラ</t>
    </rPh>
    <rPh sb="3" eb="5">
      <t>コクリツ</t>
    </rPh>
    <rPh sb="5" eb="7">
      <t>コウエン</t>
    </rPh>
    <rPh sb="7" eb="8">
      <t>アニ</t>
    </rPh>
    <rPh sb="8" eb="9">
      <t>ジマ</t>
    </rPh>
    <rPh sb="21" eb="24">
      <t>タイサクヒ</t>
    </rPh>
    <phoneticPr fontId="1"/>
  </si>
  <si>
    <t>日本の国立公園と世界遺産を活かした地域活性化推進費</t>
  </si>
  <si>
    <t>自然地域における外来生物緊急対策事業</t>
    <rPh sb="0" eb="2">
      <t>シゼン</t>
    </rPh>
    <rPh sb="2" eb="4">
      <t>チイキ</t>
    </rPh>
    <rPh sb="8" eb="10">
      <t>ガイライ</t>
    </rPh>
    <rPh sb="10" eb="12">
      <t>セイブツ</t>
    </rPh>
    <rPh sb="12" eb="14">
      <t>キンキュウ</t>
    </rPh>
    <rPh sb="14" eb="16">
      <t>タイサク</t>
    </rPh>
    <rPh sb="16" eb="18">
      <t>ジギョウ</t>
    </rPh>
    <phoneticPr fontId="1"/>
  </si>
  <si>
    <t>国際希少野生動植物種流通管理対策費</t>
    <rPh sb="0" eb="2">
      <t>コクサイ</t>
    </rPh>
    <rPh sb="2" eb="4">
      <t>キショウ</t>
    </rPh>
    <rPh sb="4" eb="6">
      <t>ヤセイ</t>
    </rPh>
    <rPh sb="6" eb="9">
      <t>ドウショクブツ</t>
    </rPh>
    <rPh sb="9" eb="10">
      <t>シュ</t>
    </rPh>
    <rPh sb="10" eb="12">
      <t>リュウツウ</t>
    </rPh>
    <rPh sb="12" eb="14">
      <t>カンリ</t>
    </rPh>
    <rPh sb="14" eb="17">
      <t>タイサクヒ</t>
    </rPh>
    <phoneticPr fontId="1"/>
  </si>
  <si>
    <t>トキ生息環境保護推進協力費</t>
  </si>
  <si>
    <t>鳥獣保護基盤整備費</t>
  </si>
  <si>
    <t>希少種保護推進費</t>
  </si>
  <si>
    <t>外来生物対策費</t>
  </si>
  <si>
    <t>野生鳥獣感染症対策事業費</t>
  </si>
  <si>
    <t>遺伝子組換え生物対策費</t>
  </si>
  <si>
    <t>野生生物保護センター等整備費</t>
    <rPh sb="0" eb="4">
      <t>ヤセイセイブツ</t>
    </rPh>
    <rPh sb="4" eb="6">
      <t>ホゴ</t>
    </rPh>
    <rPh sb="11" eb="14">
      <t>セイビヒ</t>
    </rPh>
    <phoneticPr fontId="1"/>
  </si>
  <si>
    <t>希少野生動植物種生息地等保護区管理費</t>
  </si>
  <si>
    <t>国指定鳥獣保護区対策費</t>
  </si>
  <si>
    <t>外来生物対策管理事業地方事務費</t>
  </si>
  <si>
    <t>特定外来生物防除等推進事業</t>
  </si>
  <si>
    <t>野生生物保護センター等維持費</t>
  </si>
  <si>
    <t>野生生物専門家活用事業</t>
  </si>
  <si>
    <t>指定管理鳥獣捕獲等事業</t>
    <rPh sb="0" eb="2">
      <t>シテイ</t>
    </rPh>
    <rPh sb="2" eb="4">
      <t>カンリ</t>
    </rPh>
    <rPh sb="4" eb="6">
      <t>チョウジュウ</t>
    </rPh>
    <rPh sb="6" eb="8">
      <t>ホカク</t>
    </rPh>
    <rPh sb="8" eb="9">
      <t>トウ</t>
    </rPh>
    <rPh sb="9" eb="11">
      <t>ジギョウ</t>
    </rPh>
    <phoneticPr fontId="1"/>
  </si>
  <si>
    <t>動物適正飼養推進・基盤強化事業</t>
  </si>
  <si>
    <t>飼養動物の安全・健康保持推進事業</t>
  </si>
  <si>
    <t>動物収容・譲渡対策施設整備費補助</t>
  </si>
  <si>
    <t>動物愛護管理推進事業</t>
  </si>
  <si>
    <t>エコツーリズム総合推進事業費</t>
  </si>
  <si>
    <t>温泉の保護及び安全・適正利用推進事業</t>
  </si>
  <si>
    <t>自然公園等事業費</t>
  </si>
  <si>
    <t>自然公園等利用ふれあい推進事業経費</t>
  </si>
  <si>
    <t>外国人観光客向けプロモーションと国立公園等国際化整備</t>
    <rPh sb="0" eb="3">
      <t>ガイコクジン</t>
    </rPh>
    <rPh sb="3" eb="6">
      <t>カンコウキャク</t>
    </rPh>
    <rPh sb="6" eb="7">
      <t>ム</t>
    </rPh>
    <rPh sb="16" eb="18">
      <t>コクリツ</t>
    </rPh>
    <rPh sb="18" eb="20">
      <t>コウエン</t>
    </rPh>
    <rPh sb="20" eb="21">
      <t>トウ</t>
    </rPh>
    <rPh sb="21" eb="24">
      <t>コクサイカ</t>
    </rPh>
    <rPh sb="24" eb="26">
      <t>セイビ</t>
    </rPh>
    <phoneticPr fontId="1"/>
  </si>
  <si>
    <t>山岳安全対策等緊急整備事業</t>
    <rPh sb="0" eb="2">
      <t>サンガク</t>
    </rPh>
    <rPh sb="2" eb="4">
      <t>アンゼン</t>
    </rPh>
    <rPh sb="4" eb="6">
      <t>タイサク</t>
    </rPh>
    <rPh sb="6" eb="7">
      <t>トウ</t>
    </rPh>
    <rPh sb="7" eb="9">
      <t>キンキュウ</t>
    </rPh>
    <rPh sb="9" eb="11">
      <t>セイビ</t>
    </rPh>
    <rPh sb="11" eb="13">
      <t>ジギョウ</t>
    </rPh>
    <phoneticPr fontId="1"/>
  </si>
  <si>
    <t>化学物質複合影響評価等調査費</t>
    <rPh sb="0" eb="2">
      <t>カガク</t>
    </rPh>
    <rPh sb="2" eb="4">
      <t>ブッシツ</t>
    </rPh>
    <rPh sb="4" eb="6">
      <t>フクゴウ</t>
    </rPh>
    <rPh sb="6" eb="8">
      <t>エイキョウ</t>
    </rPh>
    <rPh sb="8" eb="10">
      <t>ヒョウカ</t>
    </rPh>
    <rPh sb="10" eb="11">
      <t>トウ</t>
    </rPh>
    <rPh sb="11" eb="14">
      <t>チョウサヒ</t>
    </rPh>
    <phoneticPr fontId="1"/>
  </si>
  <si>
    <t>化学物質環境リスク初期評価推進費</t>
    <rPh sb="13" eb="15">
      <t>スイシン</t>
    </rPh>
    <rPh sb="15" eb="16">
      <t>ヒ</t>
    </rPh>
    <phoneticPr fontId="1"/>
  </si>
  <si>
    <t>ＰＲＴＲ制度運用・データ活用事業</t>
    <rPh sb="4" eb="6">
      <t>セイド</t>
    </rPh>
    <rPh sb="6" eb="8">
      <t>ウンヨウ</t>
    </rPh>
    <rPh sb="12" eb="14">
      <t>カツヨウ</t>
    </rPh>
    <rPh sb="14" eb="16">
      <t>ジギョウ</t>
    </rPh>
    <phoneticPr fontId="1"/>
  </si>
  <si>
    <t>化学物質の審査及び製造等の規制に関する法律施行経費</t>
  </si>
  <si>
    <t>化学物質緊急安全点検調査費</t>
    <rPh sb="0" eb="2">
      <t>カガク</t>
    </rPh>
    <rPh sb="2" eb="4">
      <t>ブッシツ</t>
    </rPh>
    <rPh sb="4" eb="6">
      <t>キンキュウ</t>
    </rPh>
    <rPh sb="6" eb="8">
      <t>アンゼン</t>
    </rPh>
    <rPh sb="8" eb="10">
      <t>テンケン</t>
    </rPh>
    <rPh sb="10" eb="13">
      <t>チョウサヒ</t>
    </rPh>
    <phoneticPr fontId="1"/>
  </si>
  <si>
    <t>ＰＯＰs（残留性有機汚染物質）条約対応関係事業</t>
  </si>
  <si>
    <t>化学物質国際対応政策強化事業費</t>
    <rPh sb="0" eb="2">
      <t>カガク</t>
    </rPh>
    <rPh sb="2" eb="4">
      <t>ブッシツ</t>
    </rPh>
    <rPh sb="4" eb="6">
      <t>コクサイ</t>
    </rPh>
    <rPh sb="6" eb="8">
      <t>タイオウ</t>
    </rPh>
    <rPh sb="8" eb="10">
      <t>セイサク</t>
    </rPh>
    <rPh sb="10" eb="12">
      <t>キョウカ</t>
    </rPh>
    <rPh sb="12" eb="15">
      <t>ジギョウヒ</t>
    </rPh>
    <phoneticPr fontId="1"/>
  </si>
  <si>
    <t>茨城県神栖市における有機ヒ素化合物汚染等への緊急対応策</t>
    <rPh sb="0" eb="3">
      <t>イバラキケン</t>
    </rPh>
    <rPh sb="3" eb="6">
      <t>カミスシ</t>
    </rPh>
    <rPh sb="10" eb="12">
      <t>ユウキ</t>
    </rPh>
    <rPh sb="13" eb="14">
      <t>ソ</t>
    </rPh>
    <rPh sb="14" eb="17">
      <t>カゴウブツ</t>
    </rPh>
    <rPh sb="17" eb="20">
      <t>オセントウ</t>
    </rPh>
    <rPh sb="22" eb="24">
      <t>キンキュウ</t>
    </rPh>
    <rPh sb="24" eb="26">
      <t>タイオウ</t>
    </rPh>
    <rPh sb="26" eb="27">
      <t>サク</t>
    </rPh>
    <phoneticPr fontId="1"/>
  </si>
  <si>
    <t>公害健康被害補償基本統計調査</t>
    <rPh sb="0" eb="2">
      <t>コウガイ</t>
    </rPh>
    <rPh sb="2" eb="4">
      <t>ケンコウ</t>
    </rPh>
    <rPh sb="4" eb="6">
      <t>ヒガイ</t>
    </rPh>
    <rPh sb="6" eb="8">
      <t>ホショウ</t>
    </rPh>
    <rPh sb="8" eb="10">
      <t>キホン</t>
    </rPh>
    <rPh sb="10" eb="12">
      <t>トウケイ</t>
    </rPh>
    <rPh sb="12" eb="14">
      <t>チョウサ</t>
    </rPh>
    <phoneticPr fontId="1"/>
  </si>
  <si>
    <t>環境保健サーベイランス調査費（健康影響等調査）</t>
    <rPh sb="15" eb="17">
      <t>ケンコウ</t>
    </rPh>
    <phoneticPr fontId="1"/>
  </si>
  <si>
    <t>公害健康被害補償給付支給事務費交付金</t>
  </si>
  <si>
    <t>公害保健福祉事業助成費</t>
  </si>
  <si>
    <t>公害健康被害補償基礎調査費</t>
  </si>
  <si>
    <t>自立支援型公害健康被害予防事業推進費</t>
    <rPh sb="15" eb="18">
      <t>スイシンヒ</t>
    </rPh>
    <phoneticPr fontId="1"/>
  </si>
  <si>
    <t>自動車重量税財源公害健康被害補償に係る納付金財源交付</t>
    <rPh sb="0" eb="3">
      <t>ジドウシャ</t>
    </rPh>
    <rPh sb="3" eb="6">
      <t>ジュウリョウゼイ</t>
    </rPh>
    <rPh sb="6" eb="8">
      <t>ザイゲン</t>
    </rPh>
    <rPh sb="8" eb="10">
      <t>コウガイ</t>
    </rPh>
    <rPh sb="10" eb="12">
      <t>ケンコウ</t>
    </rPh>
    <rPh sb="12" eb="14">
      <t>ヒガイ</t>
    </rPh>
    <rPh sb="14" eb="16">
      <t>ホショウ</t>
    </rPh>
    <rPh sb="17" eb="18">
      <t>カカ</t>
    </rPh>
    <rPh sb="19" eb="22">
      <t>ノウフキン</t>
    </rPh>
    <rPh sb="22" eb="24">
      <t>ザイゲン</t>
    </rPh>
    <rPh sb="24" eb="26">
      <t>コウフ</t>
    </rPh>
    <phoneticPr fontId="1"/>
  </si>
  <si>
    <t>水俣病総合対策関係経費</t>
    <rPh sb="0" eb="3">
      <t>ミナマタビョウ</t>
    </rPh>
    <rPh sb="3" eb="5">
      <t>ソウゴウ</t>
    </rPh>
    <rPh sb="5" eb="7">
      <t>タイサク</t>
    </rPh>
    <rPh sb="7" eb="9">
      <t>カンケイ</t>
    </rPh>
    <rPh sb="9" eb="11">
      <t>ケイヒ</t>
    </rPh>
    <phoneticPr fontId="1"/>
  </si>
  <si>
    <t>水俣病対策地方債償還費</t>
  </si>
  <si>
    <t>「環境首都水俣」創造事業</t>
    <rPh sb="1" eb="3">
      <t>カンキョウ</t>
    </rPh>
    <rPh sb="3" eb="5">
      <t>シュト</t>
    </rPh>
    <rPh sb="5" eb="7">
      <t>ミナマタ</t>
    </rPh>
    <rPh sb="8" eb="10">
      <t>ソウゾウ</t>
    </rPh>
    <rPh sb="10" eb="12">
      <t>ジギョウ</t>
    </rPh>
    <phoneticPr fontId="1"/>
  </si>
  <si>
    <t>環境首都水俣アピール推進事業</t>
    <rPh sb="0" eb="2">
      <t>カンキョウ</t>
    </rPh>
    <rPh sb="2" eb="4">
      <t>シュト</t>
    </rPh>
    <rPh sb="4" eb="6">
      <t>ミナマタ</t>
    </rPh>
    <rPh sb="10" eb="12">
      <t>スイシン</t>
    </rPh>
    <rPh sb="12" eb="14">
      <t>ジギョウ</t>
    </rPh>
    <phoneticPr fontId="1"/>
  </si>
  <si>
    <t>石綿問題への緊急対応に必要な経費</t>
    <rPh sb="0" eb="2">
      <t>イシワタ</t>
    </rPh>
    <rPh sb="2" eb="4">
      <t>モンダイ</t>
    </rPh>
    <rPh sb="6" eb="8">
      <t>キンキュウ</t>
    </rPh>
    <rPh sb="8" eb="10">
      <t>タイオウ</t>
    </rPh>
    <rPh sb="11" eb="13">
      <t>ヒツヨウ</t>
    </rPh>
    <rPh sb="14" eb="16">
      <t>ケイヒ</t>
    </rPh>
    <phoneticPr fontId="1"/>
  </si>
  <si>
    <t>大気汚染物質等健康影響評価事業費</t>
  </si>
  <si>
    <t>国等におけるグリーン購入推進等経費</t>
  </si>
  <si>
    <t>製品対策推進経費</t>
  </si>
  <si>
    <t>国等における環境配慮契約等推進経費</t>
  </si>
  <si>
    <t>税制全体のグリーン化推進検討経費</t>
  </si>
  <si>
    <t>企業行動推進経費</t>
  </si>
  <si>
    <t>公害防止計画策定経費</t>
  </si>
  <si>
    <t>地球環境パートナーシッププラザ運営</t>
  </si>
  <si>
    <t>地方環境パートナーシップ推進事業</t>
  </si>
  <si>
    <t>国連大学拠出金</t>
    <rPh sb="0" eb="2">
      <t>コクレン</t>
    </rPh>
    <rPh sb="2" eb="4">
      <t>ダイガク</t>
    </rPh>
    <rPh sb="4" eb="7">
      <t>キョシュツキン</t>
    </rPh>
    <phoneticPr fontId="1"/>
  </si>
  <si>
    <t>環境教育強化総合対策事業</t>
    <rPh sb="0" eb="2">
      <t>カンキョウ</t>
    </rPh>
    <rPh sb="2" eb="4">
      <t>キョウイク</t>
    </rPh>
    <rPh sb="4" eb="6">
      <t>キョウカ</t>
    </rPh>
    <rPh sb="6" eb="8">
      <t>ソウゴウ</t>
    </rPh>
    <rPh sb="8" eb="10">
      <t>タイサク</t>
    </rPh>
    <rPh sb="10" eb="12">
      <t>ジギョウ</t>
    </rPh>
    <phoneticPr fontId="1"/>
  </si>
  <si>
    <t>大震災の経験を踏まえた持続可能な社会づくり事業</t>
    <rPh sb="0" eb="3">
      <t>ダイシンサイ</t>
    </rPh>
    <rPh sb="4" eb="6">
      <t>ケイケン</t>
    </rPh>
    <rPh sb="7" eb="8">
      <t>フ</t>
    </rPh>
    <rPh sb="11" eb="13">
      <t>ジゾク</t>
    </rPh>
    <rPh sb="13" eb="15">
      <t>カノウ</t>
    </rPh>
    <rPh sb="16" eb="18">
      <t>シャカイ</t>
    </rPh>
    <rPh sb="21" eb="23">
      <t>ジギョウ</t>
    </rPh>
    <phoneticPr fontId="1"/>
  </si>
  <si>
    <t>地域活性化に向けた協働取組の加速化事業</t>
    <rPh sb="0" eb="2">
      <t>チイキ</t>
    </rPh>
    <rPh sb="2" eb="5">
      <t>カッセイカ</t>
    </rPh>
    <rPh sb="6" eb="7">
      <t>ム</t>
    </rPh>
    <rPh sb="9" eb="11">
      <t>キョウドウ</t>
    </rPh>
    <rPh sb="11" eb="13">
      <t>トリクミ</t>
    </rPh>
    <rPh sb="14" eb="17">
      <t>カソクカ</t>
    </rPh>
    <rPh sb="17" eb="19">
      <t>ジギョウ</t>
    </rPh>
    <phoneticPr fontId="1"/>
  </si>
  <si>
    <t>持続可能な地域づくりを担う人材育成事業</t>
    <rPh sb="0" eb="2">
      <t>ジゾク</t>
    </rPh>
    <rPh sb="2" eb="4">
      <t>カノウ</t>
    </rPh>
    <rPh sb="5" eb="7">
      <t>チイキ</t>
    </rPh>
    <rPh sb="11" eb="12">
      <t>ニナ</t>
    </rPh>
    <rPh sb="13" eb="15">
      <t>ジンザイ</t>
    </rPh>
    <rPh sb="15" eb="17">
      <t>イクセイ</t>
    </rPh>
    <rPh sb="17" eb="19">
      <t>ジギョウ</t>
    </rPh>
    <phoneticPr fontId="1"/>
  </si>
  <si>
    <t>環境行政年次報告書作成等経費</t>
  </si>
  <si>
    <t>環境保全経費見積調整費</t>
  </si>
  <si>
    <t>環境統計・環境情報の総合的な整備推進費</t>
    <rPh sb="0" eb="2">
      <t>カンキョウ</t>
    </rPh>
    <rPh sb="2" eb="4">
      <t>トウケイ</t>
    </rPh>
    <rPh sb="5" eb="7">
      <t>カンキョウ</t>
    </rPh>
    <rPh sb="7" eb="9">
      <t>ジョウホウ</t>
    </rPh>
    <rPh sb="10" eb="13">
      <t>ソウゴウテキ</t>
    </rPh>
    <rPh sb="14" eb="16">
      <t>セイビ</t>
    </rPh>
    <rPh sb="16" eb="19">
      <t>スイシンヒ</t>
    </rPh>
    <phoneticPr fontId="1"/>
  </si>
  <si>
    <t>環境基本計画推進事業費</t>
    <rPh sb="0" eb="2">
      <t>カンキョウ</t>
    </rPh>
    <rPh sb="8" eb="11">
      <t>ジギョウヒ</t>
    </rPh>
    <phoneticPr fontId="1"/>
  </si>
  <si>
    <t>持続可能な社会のためのグッドライフ総合推進事業</t>
  </si>
  <si>
    <t>環境影響評価制度高度化経費</t>
  </si>
  <si>
    <t>環境アセスメント技術調査費</t>
  </si>
  <si>
    <t>環境影響評価制度合理化・最適化経費</t>
  </si>
  <si>
    <t>地方環境事務所における環境影響評価審査体制強化費</t>
  </si>
  <si>
    <t>環境影響評価審査体制強化費</t>
  </si>
  <si>
    <t>大気汚染物質による暴露影響研究費</t>
    <rPh sb="0" eb="2">
      <t>タイキ</t>
    </rPh>
    <rPh sb="2" eb="4">
      <t>オセン</t>
    </rPh>
    <rPh sb="4" eb="6">
      <t>ブッシツ</t>
    </rPh>
    <rPh sb="9" eb="11">
      <t>バクロ</t>
    </rPh>
    <rPh sb="11" eb="13">
      <t>エイキョウ</t>
    </rPh>
    <rPh sb="13" eb="16">
      <t>ケンキュウヒ</t>
    </rPh>
    <phoneticPr fontId="1"/>
  </si>
  <si>
    <t>農薬健康・環境影響対策費</t>
  </si>
  <si>
    <t>環境研究・技術開発推進事業</t>
  </si>
  <si>
    <t>グリーン経済の実現に向けた政策研究と環境ビジネス情報整備・発信事業</t>
    <rPh sb="4" eb="6">
      <t>ケイザイ</t>
    </rPh>
    <rPh sb="7" eb="9">
      <t>ジツゲン</t>
    </rPh>
    <rPh sb="10" eb="11">
      <t>ム</t>
    </rPh>
    <rPh sb="13" eb="15">
      <t>セイサク</t>
    </rPh>
    <rPh sb="15" eb="17">
      <t>ケンキュウ</t>
    </rPh>
    <rPh sb="18" eb="20">
      <t>カンキョウ</t>
    </rPh>
    <rPh sb="24" eb="26">
      <t>ジョウホウ</t>
    </rPh>
    <rPh sb="26" eb="28">
      <t>セイビ</t>
    </rPh>
    <rPh sb="29" eb="31">
      <t>ハッシン</t>
    </rPh>
    <rPh sb="31" eb="33">
      <t>ジギョウ</t>
    </rPh>
    <phoneticPr fontId="1"/>
  </si>
  <si>
    <t>環境技術実証事業</t>
  </si>
  <si>
    <t>環境研究総合推進費</t>
  </si>
  <si>
    <t>子どもの健康と環境に関する全国調査（エコチル調査）</t>
    <rPh sb="0" eb="1">
      <t>コ</t>
    </rPh>
    <rPh sb="4" eb="6">
      <t>ケンコウ</t>
    </rPh>
    <rPh sb="7" eb="9">
      <t>カンキョウ</t>
    </rPh>
    <rPh sb="10" eb="11">
      <t>カン</t>
    </rPh>
    <rPh sb="13" eb="15">
      <t>ゼンコク</t>
    </rPh>
    <rPh sb="15" eb="17">
      <t>チョウサ</t>
    </rPh>
    <rPh sb="22" eb="24">
      <t>チョウサ</t>
    </rPh>
    <phoneticPr fontId="1"/>
  </si>
  <si>
    <t>環境汚染等健康影響基礎調査費</t>
  </si>
  <si>
    <t>化学物質環境実態調査費</t>
    <rPh sb="6" eb="8">
      <t>ジッタイ</t>
    </rPh>
    <phoneticPr fontId="1"/>
  </si>
  <si>
    <t>化学物質の人へのばく露総合調査事業費</t>
    <rPh sb="0" eb="2">
      <t>カガク</t>
    </rPh>
    <rPh sb="2" eb="4">
      <t>ブッシツ</t>
    </rPh>
    <rPh sb="5" eb="6">
      <t>ヒト</t>
    </rPh>
    <rPh sb="10" eb="11">
      <t>ロ</t>
    </rPh>
    <rPh sb="11" eb="13">
      <t>ソウゴウ</t>
    </rPh>
    <rPh sb="13" eb="15">
      <t>チョウサ</t>
    </rPh>
    <rPh sb="15" eb="18">
      <t>ジギョウヒ</t>
    </rPh>
    <phoneticPr fontId="1"/>
  </si>
  <si>
    <t>水俣病に関する総合的研究</t>
  </si>
  <si>
    <t>国立水俣病総合研究センター</t>
  </si>
  <si>
    <t>イタイイタイ病及び慢性カドミウム中毒に関する総合的研究</t>
    <rPh sb="6" eb="7">
      <t>ビョウ</t>
    </rPh>
    <rPh sb="7" eb="8">
      <t>オヨ</t>
    </rPh>
    <rPh sb="9" eb="11">
      <t>マンセイ</t>
    </rPh>
    <rPh sb="16" eb="18">
      <t>チュウドク</t>
    </rPh>
    <rPh sb="19" eb="20">
      <t>カン</t>
    </rPh>
    <rPh sb="22" eb="25">
      <t>ソウゴウテキ</t>
    </rPh>
    <rPh sb="25" eb="27">
      <t>ケンキュウ</t>
    </rPh>
    <phoneticPr fontId="1"/>
  </si>
  <si>
    <t>イタイイタイ病及び慢性砒素中毒発生地域住民健康影響実態調査費</t>
    <rPh sb="6" eb="7">
      <t>ビョウ</t>
    </rPh>
    <rPh sb="7" eb="8">
      <t>オヨ</t>
    </rPh>
    <rPh sb="9" eb="11">
      <t>マンセイ</t>
    </rPh>
    <rPh sb="11" eb="13">
      <t>ヒソ</t>
    </rPh>
    <rPh sb="13" eb="15">
      <t>チュウドク</t>
    </rPh>
    <rPh sb="15" eb="17">
      <t>ハッセイ</t>
    </rPh>
    <rPh sb="17" eb="19">
      <t>チイキ</t>
    </rPh>
    <rPh sb="19" eb="21">
      <t>ジュウミン</t>
    </rPh>
    <rPh sb="21" eb="23">
      <t>ケンコウ</t>
    </rPh>
    <rPh sb="23" eb="25">
      <t>エイキョウ</t>
    </rPh>
    <rPh sb="25" eb="27">
      <t>ジッタイ</t>
    </rPh>
    <rPh sb="27" eb="29">
      <t>チョウサ</t>
    </rPh>
    <rPh sb="29" eb="30">
      <t>ヒ</t>
    </rPh>
    <phoneticPr fontId="1"/>
  </si>
  <si>
    <t>環境汚染物質以外の因子に関する健康影響基礎調査費</t>
  </si>
  <si>
    <t>熱中症対策緊急推進事業</t>
    <rPh sb="0" eb="3">
      <t>ネッチュウショウ</t>
    </rPh>
    <rPh sb="3" eb="5">
      <t>タイサク</t>
    </rPh>
    <rPh sb="5" eb="7">
      <t>キンキュウ</t>
    </rPh>
    <rPh sb="7" eb="9">
      <t>スイシン</t>
    </rPh>
    <rPh sb="9" eb="11">
      <t>ジギョウ</t>
    </rPh>
    <phoneticPr fontId="1"/>
  </si>
  <si>
    <t>情報基盤の強化対策費</t>
  </si>
  <si>
    <t>環境保全普及推進費</t>
    <rPh sb="0" eb="2">
      <t>カンキョウ</t>
    </rPh>
    <rPh sb="2" eb="4">
      <t>ホゼン</t>
    </rPh>
    <rPh sb="4" eb="6">
      <t>フキュウ</t>
    </rPh>
    <rPh sb="6" eb="9">
      <t>スイシンヒ</t>
    </rPh>
    <phoneticPr fontId="1"/>
  </si>
  <si>
    <t>環境調査研修所</t>
    <rPh sb="0" eb="2">
      <t>カンキョウ</t>
    </rPh>
    <rPh sb="2" eb="4">
      <t>チョウサ</t>
    </rPh>
    <rPh sb="4" eb="7">
      <t>ケンシュウショ</t>
    </rPh>
    <phoneticPr fontId="1"/>
  </si>
  <si>
    <t>諸外国における環境法制に共通的に存在する基本問題の収集分析費</t>
    <rPh sb="0" eb="3">
      <t>ショガイコク</t>
    </rPh>
    <rPh sb="7" eb="9">
      <t>カンキョウ</t>
    </rPh>
    <rPh sb="9" eb="11">
      <t>ホウセイ</t>
    </rPh>
    <rPh sb="12" eb="15">
      <t>キョウツウテキ</t>
    </rPh>
    <rPh sb="16" eb="18">
      <t>ソンザイ</t>
    </rPh>
    <rPh sb="20" eb="22">
      <t>キホン</t>
    </rPh>
    <rPh sb="22" eb="24">
      <t>モンダイ</t>
    </rPh>
    <rPh sb="25" eb="27">
      <t>シュウシュウ</t>
    </rPh>
    <rPh sb="27" eb="29">
      <t>ブンセキ</t>
    </rPh>
    <rPh sb="29" eb="30">
      <t>ヒ</t>
    </rPh>
    <phoneticPr fontId="1"/>
  </si>
  <si>
    <t>原子力被災者に対する健康管理・健康調査</t>
  </si>
  <si>
    <t>地方環境事務所管理施設等整備費</t>
    <rPh sb="0" eb="2">
      <t>チホウ</t>
    </rPh>
    <rPh sb="2" eb="4">
      <t>カンキョウ</t>
    </rPh>
    <rPh sb="4" eb="6">
      <t>ジム</t>
    </rPh>
    <rPh sb="6" eb="7">
      <t>ショ</t>
    </rPh>
    <rPh sb="7" eb="9">
      <t>カンリ</t>
    </rPh>
    <rPh sb="9" eb="12">
      <t>シセツナド</t>
    </rPh>
    <rPh sb="12" eb="15">
      <t>セイビヒ</t>
    </rPh>
    <phoneticPr fontId="1"/>
  </si>
  <si>
    <t>独立行政法人環境再生保全機構運営費</t>
  </si>
  <si>
    <t>国立研究開発法人国立環境研究所運営費交付金</t>
    <rPh sb="0" eb="2">
      <t>コクリツ</t>
    </rPh>
    <rPh sb="2" eb="4">
      <t>ケンキュウ</t>
    </rPh>
    <rPh sb="4" eb="6">
      <t>カイハツ</t>
    </rPh>
    <rPh sb="6" eb="8">
      <t>ホウジン</t>
    </rPh>
    <phoneticPr fontId="1"/>
  </si>
  <si>
    <t>国立研究開発法人国立環境研究所施設費補助</t>
    <rPh sb="0" eb="2">
      <t>コクリツ</t>
    </rPh>
    <rPh sb="2" eb="4">
      <t>ケンキュウ</t>
    </rPh>
    <rPh sb="4" eb="6">
      <t>カイハツ</t>
    </rPh>
    <rPh sb="6" eb="8">
      <t>ホウジン</t>
    </rPh>
    <phoneticPr fontId="1"/>
  </si>
  <si>
    <t>平成２７年行政事業レビュー事業単位整理表兼点検結果の平成２８年度予算概算要求への反映状況調表</t>
    <rPh sb="0" eb="2">
      <t>ヘイセイ</t>
    </rPh>
    <rPh sb="4" eb="5">
      <t>ネン</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ヘイセイ</t>
    </rPh>
    <rPh sb="30" eb="32">
      <t>ネンド</t>
    </rPh>
    <rPh sb="32" eb="34">
      <t>ヨサン</t>
    </rPh>
    <rPh sb="34" eb="36">
      <t>ガイサン</t>
    </rPh>
    <rPh sb="36" eb="38">
      <t>ヨウキュウ</t>
    </rPh>
    <rPh sb="40" eb="42">
      <t>ハンエイ</t>
    </rPh>
    <rPh sb="42" eb="44">
      <t>ジョウキョウ</t>
    </rPh>
    <rPh sb="44" eb="45">
      <t>チョウ</t>
    </rPh>
    <rPh sb="45" eb="46">
      <t>ヒョウ</t>
    </rPh>
    <phoneticPr fontId="1"/>
  </si>
  <si>
    <t>（単位：百万円）</t>
    <phoneticPr fontId="1"/>
  </si>
  <si>
    <t>平成２６年度
補正後予算額</t>
    <rPh sb="0" eb="2">
      <t>ヘイセイ</t>
    </rPh>
    <rPh sb="4" eb="6">
      <t>ネンド</t>
    </rPh>
    <rPh sb="7" eb="9">
      <t>ホセイ</t>
    </rPh>
    <rPh sb="9" eb="10">
      <t>ゴ</t>
    </rPh>
    <rPh sb="10" eb="13">
      <t>ヨサンガク</t>
    </rPh>
    <phoneticPr fontId="1"/>
  </si>
  <si>
    <t>平成２６年度</t>
    <rPh sb="0" eb="2">
      <t>ヘイセイ</t>
    </rPh>
    <rPh sb="4" eb="6">
      <t>ネンド</t>
    </rPh>
    <phoneticPr fontId="1"/>
  </si>
  <si>
    <t>外部有識者コメント</t>
    <rPh sb="0" eb="2">
      <t>ガイブ</t>
    </rPh>
    <rPh sb="2" eb="4">
      <t>ユウシキ</t>
    </rPh>
    <rPh sb="4" eb="5">
      <t>シャ</t>
    </rPh>
    <phoneticPr fontId="1"/>
  </si>
  <si>
    <t>会計区分</t>
    <phoneticPr fontId="1"/>
  </si>
  <si>
    <t>項・事項</t>
    <phoneticPr fontId="1"/>
  </si>
  <si>
    <t>平成26年レビューシート番号</t>
    <rPh sb="0" eb="2">
      <t>ヘイセイ</t>
    </rPh>
    <rPh sb="4" eb="5">
      <t>ネン</t>
    </rPh>
    <rPh sb="12" eb="14">
      <t>バンゴウ</t>
    </rPh>
    <phoneticPr fontId="1"/>
  </si>
  <si>
    <t>外部有識者チェック対象（公開プロセス含む）
※対象となる場合、理由を記載</t>
    <rPh sb="0" eb="2">
      <t>ガイブ</t>
    </rPh>
    <rPh sb="2" eb="5">
      <t>ユウシキシャ</t>
    </rPh>
    <rPh sb="9" eb="11">
      <t>タイショウ</t>
    </rPh>
    <rPh sb="18" eb="19">
      <t>フク</t>
    </rPh>
    <rPh sb="23" eb="25">
      <t>タイショウ</t>
    </rPh>
    <rPh sb="28" eb="30">
      <t>バアイ</t>
    </rPh>
    <rPh sb="31" eb="33">
      <t>リユウ</t>
    </rPh>
    <rPh sb="34" eb="36">
      <t>キサイ</t>
    </rPh>
    <phoneticPr fontId="1"/>
  </si>
  <si>
    <t>25→26
繰越額</t>
    <phoneticPr fontId="1"/>
  </si>
  <si>
    <t>26→27
繰越額</t>
    <phoneticPr fontId="1"/>
  </si>
  <si>
    <t>予備費等</t>
    <rPh sb="0" eb="3">
      <t>ヨビヒ</t>
    </rPh>
    <rPh sb="3" eb="4">
      <t>ナド</t>
    </rPh>
    <phoneticPr fontId="1"/>
  </si>
  <si>
    <t>反映内容</t>
    <phoneticPr fontId="1"/>
  </si>
  <si>
    <t>Ａ</t>
    <phoneticPr fontId="1"/>
  </si>
  <si>
    <t>Ｂ</t>
    <phoneticPr fontId="1"/>
  </si>
  <si>
    <t>Ｂ－Ａ＝Ｃ</t>
    <phoneticPr fontId="1"/>
  </si>
  <si>
    <t>施策名：1-1 地球温暖化対策の計画的な推進による低炭素社会づくり　</t>
    <rPh sb="0" eb="2">
      <t>シサク</t>
    </rPh>
    <rPh sb="2" eb="3">
      <t>メイ</t>
    </rPh>
    <phoneticPr fontId="1"/>
  </si>
  <si>
    <t>地球温暖化対策推進法施行推進経費</t>
    <phoneticPr fontId="1"/>
  </si>
  <si>
    <t>平成10年度</t>
    <phoneticPr fontId="1"/>
  </si>
  <si>
    <t>終了(予定)なし</t>
    <phoneticPr fontId="1"/>
  </si>
  <si>
    <t>外部有識者点検対象外</t>
  </si>
  <si>
    <t>地球温暖化対策地方公共団体実行計画（事務事業）の策定支援は、「地方公共団体カーボン・マネジメント強化事業」と統合し効率的に事業を実施すること。</t>
    <phoneticPr fontId="0"/>
  </si>
  <si>
    <t>地球温暖化対策地方公共団体実行計画（事務事業編）に関しては、平成28年度から、所見を踏まえ、統合し事業実施することとした。また、概算要求額に関しても減額での要求とした。</t>
  </si>
  <si>
    <t>地球環境局</t>
    <rPh sb="0" eb="2">
      <t>チキュウ</t>
    </rPh>
    <rPh sb="2" eb="4">
      <t>カンキョウ</t>
    </rPh>
    <rPh sb="4" eb="5">
      <t>キョク</t>
    </rPh>
    <phoneticPr fontId="1"/>
  </si>
  <si>
    <t>一般会計</t>
    <rPh sb="0" eb="2">
      <t>イッパン</t>
    </rPh>
    <rPh sb="2" eb="4">
      <t>カイケイ</t>
    </rPh>
    <phoneticPr fontId="2"/>
  </si>
  <si>
    <t>（項）地球温暖化対策推進費
　（大事項）地球温暖化対策の推進に必要な経費</t>
    <rPh sb="1" eb="2">
      <t>コウ</t>
    </rPh>
    <rPh sb="3" eb="5">
      <t>チキュウ</t>
    </rPh>
    <rPh sb="5" eb="8">
      <t>オンダンカ</t>
    </rPh>
    <rPh sb="8" eb="10">
      <t>タイサク</t>
    </rPh>
    <rPh sb="10" eb="13">
      <t>スイシンヒ</t>
    </rPh>
    <rPh sb="16" eb="18">
      <t>ダイジ</t>
    </rPh>
    <rPh sb="18" eb="19">
      <t>コウ</t>
    </rPh>
    <rPh sb="20" eb="22">
      <t>チキュウ</t>
    </rPh>
    <rPh sb="22" eb="25">
      <t>オンダンカ</t>
    </rPh>
    <rPh sb="25" eb="27">
      <t>タイサク</t>
    </rPh>
    <rPh sb="28" eb="30">
      <t>スイシン</t>
    </rPh>
    <rPh sb="31" eb="33">
      <t>ヒツヨウ</t>
    </rPh>
    <rPh sb="34" eb="36">
      <t>ケイヒ</t>
    </rPh>
    <phoneticPr fontId="1"/>
  </si>
  <si>
    <t>001</t>
    <phoneticPr fontId="1"/>
  </si>
  <si>
    <t>平成２６年対象</t>
  </si>
  <si>
    <t>気候変動枠組条約・京都議定書拠出金</t>
    <phoneticPr fontId="1"/>
  </si>
  <si>
    <t>平成16年度</t>
    <rPh sb="0" eb="2">
      <t>ヘイセイ</t>
    </rPh>
    <rPh sb="4" eb="6">
      <t>ネンド</t>
    </rPh>
    <phoneticPr fontId="1"/>
  </si>
  <si>
    <t>終了(予定)なし</t>
    <phoneticPr fontId="1"/>
  </si>
  <si>
    <t>人材育成のアウトカムとしては、途上国で人材の再生産ができるようになったかどうかに焦点を当てるべきである。
MRVができたかどうかではなく、MRVを自力で行えるだけの人材、体制が整ったかどうかで評価すべきである。</t>
    <phoneticPr fontId="0"/>
  </si>
  <si>
    <t>イヤーマークとして拠出しているプロジェクトに対する成果指標等を設定した上で、拠出金に対する適切なフォローと評価を行うこと。</t>
    <phoneticPr fontId="0"/>
  </si>
  <si>
    <t>本年度より、拠出の使途として指定している事業について、測定、報告、検証が実施された件数や「審査員トレーニングプログラム」の参加国数を成果指標として設定している。本指標を活用しながら、継続的に拠出金の使途及び効果について評価を行う。将来的には、途上国が自力でMRVを実施できるような体制の構築とそれを指標とした評価を目指していく。</t>
    <phoneticPr fontId="0"/>
  </si>
  <si>
    <t>（項）地球温暖化対策推進費
　（大事項）地球温暖化対策の推進に必要な経費</t>
    <phoneticPr fontId="1"/>
  </si>
  <si>
    <t>070</t>
    <phoneticPr fontId="1"/>
  </si>
  <si>
    <t>○</t>
    <phoneticPr fontId="1"/>
  </si>
  <si>
    <t>将来国際枠組みづくり推進経費</t>
    <phoneticPr fontId="1"/>
  </si>
  <si>
    <t>平成19年度</t>
    <rPh sb="0" eb="2">
      <t>ヘイセイ</t>
    </rPh>
    <rPh sb="4" eb="6">
      <t>ネンド</t>
    </rPh>
    <phoneticPr fontId="1"/>
  </si>
  <si>
    <t>外部有識者点検対象外</t>
    <rPh sb="0" eb="2">
      <t>ガイブ</t>
    </rPh>
    <rPh sb="2" eb="5">
      <t>ユウシキシャ</t>
    </rPh>
    <rPh sb="5" eb="7">
      <t>テンケン</t>
    </rPh>
    <rPh sb="7" eb="10">
      <t>タイショウガイ</t>
    </rPh>
    <phoneticPr fontId="0"/>
  </si>
  <si>
    <t>次年度の気候変動枠組条約会議に向けて戦略的に調査・検討を行うとともに、カンクン合意等の実施による途上国支援等においても成果指標の設定等を行い、適切なフォローと評価を行うこと。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phoneticPr fontId="0"/>
  </si>
  <si>
    <t>引き続き次年度の気候変動枠組条約会議に向けて戦略的に調査・検討を行うとともに、途上国支援等の評価方法を検討し、より効果的な実施に努める。
また、費目、使途の内訳についても引き続き事業者に行政事業レビューの趣旨を説明し、協力が得られるよう努める。</t>
    <phoneticPr fontId="1"/>
  </si>
  <si>
    <t>071</t>
    <phoneticPr fontId="1"/>
  </si>
  <si>
    <t>気候変動に強靱な低炭素社会構築専門家世界ネットワーク事業</t>
    <phoneticPr fontId="1"/>
  </si>
  <si>
    <t>平成26年度</t>
    <rPh sb="0" eb="2">
      <t>ヘイセイ</t>
    </rPh>
    <rPh sb="4" eb="6">
      <t>ネンド</t>
    </rPh>
    <phoneticPr fontId="2"/>
  </si>
  <si>
    <t>平成26年度</t>
    <rPh sb="0" eb="2">
      <t>ヘイセイ</t>
    </rPh>
    <rPh sb="4" eb="6">
      <t>ネンド</t>
    </rPh>
    <phoneticPr fontId="1"/>
  </si>
  <si>
    <t>開始されたばかりの事業であり、評価は難しいが、ネットワークの構築というのであれば、どのような拠点との間でネットワークが築かれたのかも視野に入れるべきではないか。</t>
    <rPh sb="0" eb="2">
      <t>カイシ</t>
    </rPh>
    <rPh sb="9" eb="11">
      <t>ジギョウ</t>
    </rPh>
    <rPh sb="15" eb="17">
      <t>ヒョウカ</t>
    </rPh>
    <rPh sb="18" eb="19">
      <t>ムズカ</t>
    </rPh>
    <rPh sb="30" eb="32">
      <t>コウチク</t>
    </rPh>
    <rPh sb="46" eb="48">
      <t>キョテン</t>
    </rPh>
    <rPh sb="50" eb="51">
      <t>アイダ</t>
    </rPh>
    <rPh sb="59" eb="60">
      <t>キズ</t>
    </rPh>
    <rPh sb="66" eb="68">
      <t>シヤ</t>
    </rPh>
    <rPh sb="69" eb="70">
      <t>イ</t>
    </rPh>
    <phoneticPr fontId="0"/>
  </si>
  <si>
    <t>事業の進捗と評価を図るさらなる指標を引き続き検討した上で、事業を適切に実施すること。</t>
    <phoneticPr fontId="0"/>
  </si>
  <si>
    <r>
      <t>外部有識者の所見も踏まえ、事業の進捗と評価を図るさらなる指標を引き続き検討し、事業を適切かつ効率的に実施していく。
また、平成2</t>
    </r>
    <r>
      <rPr>
        <sz val="9"/>
        <color rgb="FFFF0000"/>
        <rFont val="ＭＳ ゴシック"/>
        <family val="3"/>
        <charset val="128"/>
      </rPr>
      <t>6</t>
    </r>
    <r>
      <rPr>
        <sz val="9"/>
        <rFont val="ＭＳ ゴシック"/>
        <family val="3"/>
        <charset val="128"/>
      </rPr>
      <t>年度の契約実績を考慮し、要求額を縮減する。</t>
    </r>
    <phoneticPr fontId="0"/>
  </si>
  <si>
    <t>新26-001</t>
    <phoneticPr fontId="1"/>
  </si>
  <si>
    <t>温室効果ガス排出・吸収量管理体制整備費</t>
    <phoneticPr fontId="1"/>
  </si>
  <si>
    <t>終了(予定)なし</t>
    <rPh sb="0" eb="2">
      <t>シュウリョウ</t>
    </rPh>
    <rPh sb="3" eb="5">
      <t>ヨテイ</t>
    </rPh>
    <phoneticPr fontId="2"/>
  </si>
  <si>
    <t>終了(予定)なし</t>
    <rPh sb="0" eb="2">
      <t>シュウリョウ</t>
    </rPh>
    <rPh sb="3" eb="5">
      <t>ヨテイ</t>
    </rPh>
    <phoneticPr fontId="1"/>
  </si>
  <si>
    <t>引き続き事業の競争性を確保できるよう努めること。</t>
    <phoneticPr fontId="0"/>
  </si>
  <si>
    <t>仕様書の記載を工夫することなどにより、引き続き事業の競争性を確保するよう努める。</t>
  </si>
  <si>
    <t>地球環境局</t>
    <phoneticPr fontId="1"/>
  </si>
  <si>
    <t>（項）地球温暖化対策推進費
　（大事項）地球温暖化対策の推進に必要な経費</t>
    <phoneticPr fontId="1"/>
  </si>
  <si>
    <t>005</t>
    <phoneticPr fontId="1"/>
  </si>
  <si>
    <t>ｴﾈﾙｷﾞｰ対策特別会計ｴﾈﾙｷﾞｰ需給勘定</t>
    <phoneticPr fontId="1"/>
  </si>
  <si>
    <t>（項）エネルギー需給構造高度化対策費
　（大事項）温暖化対策に必要な経費</t>
    <phoneticPr fontId="1"/>
  </si>
  <si>
    <t>気候変動影響評価・適応推進事業（292再掲）</t>
    <rPh sb="19" eb="21">
      <t>サイケイ</t>
    </rPh>
    <phoneticPr fontId="1"/>
  </si>
  <si>
    <t>施策名：1-2 国内における温室効果ガスの排出抑制　</t>
    <rPh sb="0" eb="2">
      <t>シサク</t>
    </rPh>
    <rPh sb="2" eb="3">
      <t>メイ</t>
    </rPh>
    <phoneticPr fontId="1"/>
  </si>
  <si>
    <t>廃棄物エネルギー導入・低炭素化促進事業</t>
    <phoneticPr fontId="1"/>
  </si>
  <si>
    <t>平成15年度</t>
    <rPh sb="0" eb="2">
      <t>ヘイセイ</t>
    </rPh>
    <rPh sb="4" eb="6">
      <t>ネンド</t>
    </rPh>
    <phoneticPr fontId="1"/>
  </si>
  <si>
    <t>平成32年度</t>
    <rPh sb="0" eb="2">
      <t>ヘイセイ</t>
    </rPh>
    <rPh sb="4" eb="6">
      <t>ネンド</t>
    </rPh>
    <phoneticPr fontId="1"/>
  </si>
  <si>
    <t>・廃棄物施設の稼働状況に問題があるためなのか、平成２６年度のＣＯ２削減単価が跳ね上がっているのはなぜか？この単価上昇は一時的なものなのか、恒久的なのか？</t>
    <rPh sb="1" eb="4">
      <t>ハイキブツ</t>
    </rPh>
    <rPh sb="4" eb="6">
      <t>シセツ</t>
    </rPh>
    <rPh sb="7" eb="9">
      <t>カドウ</t>
    </rPh>
    <rPh sb="9" eb="11">
      <t>ジョウキョウ</t>
    </rPh>
    <rPh sb="12" eb="14">
      <t>モンダイ</t>
    </rPh>
    <rPh sb="23" eb="25">
      <t>ヘイセイ</t>
    </rPh>
    <rPh sb="27" eb="29">
      <t>ネンド</t>
    </rPh>
    <rPh sb="33" eb="35">
      <t>サクゲン</t>
    </rPh>
    <rPh sb="35" eb="37">
      <t>タンカ</t>
    </rPh>
    <rPh sb="38" eb="39">
      <t>ハ</t>
    </rPh>
    <rPh sb="40" eb="41">
      <t>ア</t>
    </rPh>
    <rPh sb="54" eb="56">
      <t>タンカ</t>
    </rPh>
    <rPh sb="56" eb="58">
      <t>ジョウショウ</t>
    </rPh>
    <rPh sb="59" eb="62">
      <t>イチジテキ</t>
    </rPh>
    <rPh sb="69" eb="72">
      <t>コウキュウテキ</t>
    </rPh>
    <phoneticPr fontId="1"/>
  </si>
  <si>
    <t>外部有識者コメントを踏まえ、平成２６年度の単位当たりコスト、成果実績について分析し、効率的な事業の実施のために分析結果を反映すること。</t>
    <rPh sb="0" eb="2">
      <t>ガイブ</t>
    </rPh>
    <rPh sb="2" eb="5">
      <t>ユウシキシャ</t>
    </rPh>
    <rPh sb="10" eb="11">
      <t>フ</t>
    </rPh>
    <rPh sb="14" eb="16">
      <t>ヘイセイ</t>
    </rPh>
    <rPh sb="18" eb="20">
      <t>ネンド</t>
    </rPh>
    <rPh sb="21" eb="23">
      <t>タンイ</t>
    </rPh>
    <rPh sb="23" eb="24">
      <t>ア</t>
    </rPh>
    <rPh sb="30" eb="32">
      <t>セイカ</t>
    </rPh>
    <rPh sb="32" eb="34">
      <t>ジッセキ</t>
    </rPh>
    <rPh sb="38" eb="40">
      <t>ブンセキ</t>
    </rPh>
    <rPh sb="42" eb="45">
      <t>コウリツテキ</t>
    </rPh>
    <rPh sb="46" eb="48">
      <t>ジギョウ</t>
    </rPh>
    <rPh sb="49" eb="51">
      <t>ジッシ</t>
    </rPh>
    <rPh sb="55" eb="57">
      <t>ブンセキ</t>
    </rPh>
    <rPh sb="57" eb="59">
      <t>ケッカ</t>
    </rPh>
    <rPh sb="60" eb="62">
      <t>ハンエイ</t>
    </rPh>
    <phoneticPr fontId="1"/>
  </si>
  <si>
    <t>CO2排出削減量は、採択事業の種別（熱回収、燃料製造等）によって大きく異なるため、年度ごとの採択事業の種別によっては、一時的に単位当たりコストが増減するもの。燃料製造のほうが計算上削減効果が高くなる傾向にあるが、26年度の採択事業は熱回収のための施設のみであったため、単位あたりコストが相対的に高くなっているもの。
総務省の行政評価局からの指摘を踏まえ、平成28年度は、より効果的かつ実効的な事業とするべく抜本的な見直しを行い、廃止。</t>
  </si>
  <si>
    <t>廃棄物・リサイクル対策部</t>
    <phoneticPr fontId="1"/>
  </si>
  <si>
    <t>ｴﾈﾙｷﾞｰ対策特別会計ｴﾈﾙｷﾞｰ需給勘定</t>
    <phoneticPr fontId="1"/>
  </si>
  <si>
    <t>（項）エネルギー需給構造高度化対策費
　（大事項）温暖化対策に必要な経費</t>
    <phoneticPr fontId="1"/>
  </si>
  <si>
    <t>006</t>
    <phoneticPr fontId="1"/>
  </si>
  <si>
    <t>○</t>
    <phoneticPr fontId="1"/>
  </si>
  <si>
    <t>廃棄物発電の高度化支援事業</t>
    <phoneticPr fontId="1"/>
  </si>
  <si>
    <t>平成25年度</t>
    <phoneticPr fontId="1"/>
  </si>
  <si>
    <t>平成28年度</t>
    <phoneticPr fontId="1"/>
  </si>
  <si>
    <t>外部有識者点検対象外</t>
    <phoneticPr fontId="1"/>
  </si>
  <si>
    <t>より一層の予算執行効率化の観点から調達手法の改善（一者応札の抑制の取組等）を図るべき。</t>
  </si>
  <si>
    <t>執行等改善</t>
  </si>
  <si>
    <t>応札者が増えるよう仕様書をより明確にする等、効率的な執行に努める。</t>
    <rPh sb="20" eb="21">
      <t>ナド</t>
    </rPh>
    <rPh sb="22" eb="25">
      <t>コウリツテキ</t>
    </rPh>
    <rPh sb="26" eb="28">
      <t>シッコウ</t>
    </rPh>
    <rPh sb="29" eb="30">
      <t>ツト</t>
    </rPh>
    <phoneticPr fontId="1"/>
  </si>
  <si>
    <t>廃棄物・リサイクル対策部</t>
    <phoneticPr fontId="1"/>
  </si>
  <si>
    <t>007</t>
    <phoneticPr fontId="1"/>
  </si>
  <si>
    <t>廃棄物埋立処分場等への太陽光発電導入促進事業</t>
    <phoneticPr fontId="1"/>
  </si>
  <si>
    <t>平成28年度</t>
    <rPh sb="0" eb="2">
      <t>ヘイセイ</t>
    </rPh>
    <rPh sb="4" eb="6">
      <t>ネンド</t>
    </rPh>
    <phoneticPr fontId="1"/>
  </si>
  <si>
    <t>・平成２６年度の予算執行率が低いが、今年度は太陽光発電の固定価格買取り制度上の買取り価格低下があるうえ、今後は買取り制度そのものの見直しも予定されており、高い執行率は実現できるのか</t>
    <rPh sb="1" eb="3">
      <t>ヘイセイ</t>
    </rPh>
    <rPh sb="5" eb="7">
      <t>ネンド</t>
    </rPh>
    <rPh sb="8" eb="10">
      <t>ヨサン</t>
    </rPh>
    <rPh sb="10" eb="12">
      <t>シッコウ</t>
    </rPh>
    <rPh sb="12" eb="13">
      <t>リツ</t>
    </rPh>
    <rPh sb="14" eb="15">
      <t>ヒク</t>
    </rPh>
    <rPh sb="18" eb="19">
      <t>コン</t>
    </rPh>
    <rPh sb="19" eb="21">
      <t>ネンド</t>
    </rPh>
    <rPh sb="22" eb="25">
      <t>タイヨウコウ</t>
    </rPh>
    <rPh sb="25" eb="27">
      <t>ハツデン</t>
    </rPh>
    <rPh sb="28" eb="30">
      <t>コテイ</t>
    </rPh>
    <rPh sb="30" eb="32">
      <t>カカク</t>
    </rPh>
    <rPh sb="32" eb="34">
      <t>カイト</t>
    </rPh>
    <rPh sb="35" eb="37">
      <t>セイド</t>
    </rPh>
    <rPh sb="37" eb="38">
      <t>ウエ</t>
    </rPh>
    <rPh sb="39" eb="41">
      <t>カイト</t>
    </rPh>
    <rPh sb="42" eb="44">
      <t>カカク</t>
    </rPh>
    <rPh sb="44" eb="46">
      <t>テイカ</t>
    </rPh>
    <rPh sb="52" eb="54">
      <t>コンゴ</t>
    </rPh>
    <rPh sb="55" eb="57">
      <t>カイト</t>
    </rPh>
    <rPh sb="58" eb="60">
      <t>セイド</t>
    </rPh>
    <rPh sb="65" eb="67">
      <t>ミナオ</t>
    </rPh>
    <rPh sb="69" eb="71">
      <t>ヨテイ</t>
    </rPh>
    <rPh sb="77" eb="78">
      <t>タカ</t>
    </rPh>
    <rPh sb="79" eb="81">
      <t>シッコウ</t>
    </rPh>
    <rPh sb="81" eb="82">
      <t>リツ</t>
    </rPh>
    <rPh sb="83" eb="85">
      <t>ジツゲン</t>
    </rPh>
    <phoneticPr fontId="1"/>
  </si>
  <si>
    <t>外部有識者の所見に確実に対応するとともに、成果目標が未達成であることを踏まえ、成果実績を高めるための具体的な改善策を明示し、成果実績を向上させること。</t>
    <rPh sb="0" eb="2">
      <t>ガイブ</t>
    </rPh>
    <rPh sb="2" eb="5">
      <t>ユウシキシャ</t>
    </rPh>
    <rPh sb="6" eb="8">
      <t>ショケン</t>
    </rPh>
    <rPh sb="9" eb="11">
      <t>カクジツ</t>
    </rPh>
    <rPh sb="12" eb="14">
      <t>タイオウ</t>
    </rPh>
    <rPh sb="23" eb="25">
      <t>モクヒョウ</t>
    </rPh>
    <rPh sb="26" eb="29">
      <t>ミタッセイ</t>
    </rPh>
    <rPh sb="35" eb="36">
      <t>フ</t>
    </rPh>
    <rPh sb="39" eb="41">
      <t>セイカ</t>
    </rPh>
    <rPh sb="41" eb="43">
      <t>ジッセキ</t>
    </rPh>
    <rPh sb="44" eb="45">
      <t>タカ</t>
    </rPh>
    <rPh sb="50" eb="53">
      <t>グタイテキ</t>
    </rPh>
    <rPh sb="54" eb="57">
      <t>カイゼンサク</t>
    </rPh>
    <rPh sb="58" eb="60">
      <t>メイジ</t>
    </rPh>
    <phoneticPr fontId="1"/>
  </si>
  <si>
    <t>平成26年度の補助事業の執行率が低かったことなどを踏まえ、平成28年度概算要求においては減額要求とした。一方、平成26年度より、別途、実現可能性調査や処分場の管理者を対象としたアンケート調査の実施等を通じてニーズの掘り起こしを図っているところであり、引き続き成果実績を高めるよう努める。</t>
  </si>
  <si>
    <t>新26-002</t>
    <phoneticPr fontId="1"/>
  </si>
  <si>
    <t>○</t>
    <phoneticPr fontId="1"/>
  </si>
  <si>
    <t>モーダルシフト・輸送効率化による低炭素型静脈物流促進事業（国土交通省連携事業）</t>
    <phoneticPr fontId="1"/>
  </si>
  <si>
    <t>平成30年度</t>
    <rPh sb="0" eb="2">
      <t>ヘイセイ</t>
    </rPh>
    <rPh sb="4" eb="6">
      <t>ネンド</t>
    </rPh>
    <phoneticPr fontId="1"/>
  </si>
  <si>
    <t>これまでの知見を活かし、より効果的にＣｏ２排出量を削減するとともに、低炭素型静脈物流システムの構築が進むような取組について検討すること。</t>
    <rPh sb="5" eb="7">
      <t>チケン</t>
    </rPh>
    <rPh sb="8" eb="9">
      <t>イ</t>
    </rPh>
    <rPh sb="14" eb="17">
      <t>コウカテキ</t>
    </rPh>
    <rPh sb="21" eb="24">
      <t>ハイシュツリョウ</t>
    </rPh>
    <rPh sb="25" eb="27">
      <t>サクゲン</t>
    </rPh>
    <rPh sb="34" eb="37">
      <t>テイタンソ</t>
    </rPh>
    <rPh sb="37" eb="38">
      <t>ガタ</t>
    </rPh>
    <rPh sb="38" eb="40">
      <t>ジョウミャク</t>
    </rPh>
    <rPh sb="40" eb="42">
      <t>ブツリュウ</t>
    </rPh>
    <rPh sb="47" eb="49">
      <t>コウチク</t>
    </rPh>
    <rPh sb="50" eb="51">
      <t>スス</t>
    </rPh>
    <rPh sb="55" eb="57">
      <t>トリクミ</t>
    </rPh>
    <rPh sb="61" eb="63">
      <t>ケントウ</t>
    </rPh>
    <phoneticPr fontId="1"/>
  </si>
  <si>
    <t>平成26年事業を通じた関係者との調整により、地域内の物流をコーディネートすることにより、物流システムの効率化を図り、確実かつ効果的な事業の実施に努めるとともに、民間事業者による自主的なモーダルシフト・輸送効率化の加速を図り、独立採算化の実現を目指す。</t>
  </si>
  <si>
    <t>新26-003</t>
    <phoneticPr fontId="1"/>
  </si>
  <si>
    <t>先導的「低炭素・循環・自然共生」地域創出事業（グリーンプラン・パートナーシップ事業）</t>
    <phoneticPr fontId="1"/>
  </si>
  <si>
    <t>終了(予定)なし</t>
    <phoneticPr fontId="1"/>
  </si>
  <si>
    <t>予算の執行率は今後高まる見通しはあるのか。事業趣旨にあった計画が当初見込みを下回りそうな場合、今後、予算額削減も検討するべきではないか。</t>
    <rPh sb="0" eb="2">
      <t>ヨサン</t>
    </rPh>
    <rPh sb="3" eb="6">
      <t>シッコウリツ</t>
    </rPh>
    <rPh sb="7" eb="9">
      <t>コンゴ</t>
    </rPh>
    <rPh sb="9" eb="10">
      <t>タカ</t>
    </rPh>
    <rPh sb="12" eb="14">
      <t>ミトオ</t>
    </rPh>
    <rPh sb="21" eb="23">
      <t>ジギョウ</t>
    </rPh>
    <rPh sb="23" eb="25">
      <t>シュシ</t>
    </rPh>
    <rPh sb="29" eb="31">
      <t>ケイカク</t>
    </rPh>
    <rPh sb="32" eb="34">
      <t>トウショ</t>
    </rPh>
    <rPh sb="34" eb="36">
      <t>ミコ</t>
    </rPh>
    <rPh sb="38" eb="40">
      <t>シタマワ</t>
    </rPh>
    <rPh sb="44" eb="46">
      <t>バアイ</t>
    </rPh>
    <rPh sb="47" eb="49">
      <t>コンゴ</t>
    </rPh>
    <rPh sb="50" eb="52">
      <t>ヨサン</t>
    </rPh>
    <rPh sb="52" eb="53">
      <t>ガク</t>
    </rPh>
    <rPh sb="53" eb="55">
      <t>サクゲン</t>
    </rPh>
    <rPh sb="56" eb="58">
      <t>ケントウ</t>
    </rPh>
    <phoneticPr fontId="1"/>
  </si>
  <si>
    <t>外部有識者の所見を踏まえ、予算の節減を検討すること。
また、中間段階での支出状況や事業効果、事業の進捗を定期的に確認しつつ計画的に実施すること。</t>
    <rPh sb="0" eb="2">
      <t>ガイブ</t>
    </rPh>
    <rPh sb="2" eb="5">
      <t>ユウシキシャ</t>
    </rPh>
    <rPh sb="6" eb="8">
      <t>ショケン</t>
    </rPh>
    <rPh sb="9" eb="10">
      <t>フ</t>
    </rPh>
    <rPh sb="13" eb="15">
      <t>ヨサン</t>
    </rPh>
    <rPh sb="16" eb="18">
      <t>セツゲン</t>
    </rPh>
    <rPh sb="19" eb="21">
      <t>ケントウ</t>
    </rPh>
    <rPh sb="30" eb="32">
      <t>チュウカン</t>
    </rPh>
    <rPh sb="32" eb="34">
      <t>ダンカイ</t>
    </rPh>
    <rPh sb="36" eb="38">
      <t>シシュツ</t>
    </rPh>
    <rPh sb="38" eb="40">
      <t>ジョウキョウ</t>
    </rPh>
    <rPh sb="41" eb="43">
      <t>ジギョウ</t>
    </rPh>
    <rPh sb="43" eb="45">
      <t>コウカ</t>
    </rPh>
    <rPh sb="46" eb="48">
      <t>ジギョウ</t>
    </rPh>
    <rPh sb="49" eb="51">
      <t>シンチョク</t>
    </rPh>
    <rPh sb="52" eb="55">
      <t>テイキテキ</t>
    </rPh>
    <rPh sb="56" eb="58">
      <t>カクニン</t>
    </rPh>
    <rPh sb="61" eb="64">
      <t>ケイカクテキ</t>
    </rPh>
    <rPh sb="65" eb="67">
      <t>ジッシ</t>
    </rPh>
    <phoneticPr fontId="1"/>
  </si>
  <si>
    <t>本事業については、温暖化対策事業全体の拡充強化に伴い、平成28年度は、平成26年度及び平成27年度に実施した再エネ・省エネ設備導入に係る事業化計画の策定・FS調査支援案件の設備導入等の継続分のみを支援することとした。継続分についても中間段階での支出状況や事業効果、事業の進捗を定期的に確認しつつ計画的に実施してまいりたい。</t>
    <rPh sb="0" eb="1">
      <t>ホン</t>
    </rPh>
    <rPh sb="1" eb="3">
      <t>ジギョウ</t>
    </rPh>
    <rPh sb="9" eb="12">
      <t>オンダンカ</t>
    </rPh>
    <rPh sb="12" eb="14">
      <t>タイサク</t>
    </rPh>
    <rPh sb="14" eb="16">
      <t>ジギョウ</t>
    </rPh>
    <rPh sb="16" eb="18">
      <t>ゼンタイ</t>
    </rPh>
    <rPh sb="19" eb="21">
      <t>カクジュウ</t>
    </rPh>
    <rPh sb="21" eb="23">
      <t>キョウカ</t>
    </rPh>
    <rPh sb="24" eb="25">
      <t>トモナ</t>
    </rPh>
    <rPh sb="27" eb="29">
      <t>ヘイセイ</t>
    </rPh>
    <rPh sb="31" eb="33">
      <t>ネンド</t>
    </rPh>
    <rPh sb="35" eb="37">
      <t>ヘイセイ</t>
    </rPh>
    <rPh sb="39" eb="41">
      <t>ネンド</t>
    </rPh>
    <rPh sb="41" eb="42">
      <t>オヨ</t>
    </rPh>
    <rPh sb="43" eb="45">
      <t>ヘイセイ</t>
    </rPh>
    <rPh sb="47" eb="49">
      <t>ネンド</t>
    </rPh>
    <rPh sb="50" eb="52">
      <t>ジッシ</t>
    </rPh>
    <rPh sb="54" eb="55">
      <t>サイ</t>
    </rPh>
    <rPh sb="58" eb="59">
      <t>ショウ</t>
    </rPh>
    <rPh sb="61" eb="63">
      <t>セツビ</t>
    </rPh>
    <rPh sb="63" eb="65">
      <t>ドウニュウ</t>
    </rPh>
    <rPh sb="66" eb="67">
      <t>カカ</t>
    </rPh>
    <rPh sb="68" eb="71">
      <t>ジギョウカ</t>
    </rPh>
    <rPh sb="71" eb="73">
      <t>ケイカク</t>
    </rPh>
    <rPh sb="74" eb="76">
      <t>サクテイ</t>
    </rPh>
    <rPh sb="79" eb="81">
      <t>チョウサ</t>
    </rPh>
    <rPh sb="81" eb="83">
      <t>シエン</t>
    </rPh>
    <rPh sb="83" eb="85">
      <t>アンケン</t>
    </rPh>
    <rPh sb="86" eb="88">
      <t>セツビ</t>
    </rPh>
    <rPh sb="88" eb="90">
      <t>ドウニュウ</t>
    </rPh>
    <rPh sb="90" eb="91">
      <t>トウ</t>
    </rPh>
    <rPh sb="92" eb="94">
      <t>ケイゾク</t>
    </rPh>
    <rPh sb="94" eb="95">
      <t>ブン</t>
    </rPh>
    <rPh sb="98" eb="100">
      <t>シエン</t>
    </rPh>
    <rPh sb="108" eb="110">
      <t>ケイゾク</t>
    </rPh>
    <rPh sb="110" eb="111">
      <t>ブン</t>
    </rPh>
    <rPh sb="116" eb="118">
      <t>チュウカン</t>
    </rPh>
    <rPh sb="118" eb="120">
      <t>ダンカイ</t>
    </rPh>
    <rPh sb="122" eb="124">
      <t>シシュツ</t>
    </rPh>
    <rPh sb="124" eb="126">
      <t>ジョウキョウ</t>
    </rPh>
    <rPh sb="127" eb="129">
      <t>ジギョウ</t>
    </rPh>
    <rPh sb="129" eb="131">
      <t>コウカ</t>
    </rPh>
    <rPh sb="132" eb="134">
      <t>ジギョウ</t>
    </rPh>
    <rPh sb="135" eb="137">
      <t>シンチョク</t>
    </rPh>
    <rPh sb="138" eb="141">
      <t>テイキテキ</t>
    </rPh>
    <rPh sb="142" eb="144">
      <t>カクニン</t>
    </rPh>
    <rPh sb="147" eb="150">
      <t>ケイカクテキ</t>
    </rPh>
    <rPh sb="151" eb="153">
      <t>ジッシ</t>
    </rPh>
    <phoneticPr fontId="1"/>
  </si>
  <si>
    <t>平成27年度より「先導的「低炭素・循環・自然共生」地域創出事業」から名称変更</t>
    <rPh sb="9" eb="12">
      <t>センドウテキ</t>
    </rPh>
    <rPh sb="13" eb="16">
      <t>テイタンソ</t>
    </rPh>
    <rPh sb="17" eb="19">
      <t>ジュンカン</t>
    </rPh>
    <rPh sb="20" eb="22">
      <t>シゼン</t>
    </rPh>
    <rPh sb="22" eb="24">
      <t>キョウセイ</t>
    </rPh>
    <rPh sb="25" eb="27">
      <t>チイキ</t>
    </rPh>
    <rPh sb="27" eb="29">
      <t>ソウシュツ</t>
    </rPh>
    <rPh sb="29" eb="31">
      <t>ジギョウ</t>
    </rPh>
    <rPh sb="34" eb="36">
      <t>メイショウ</t>
    </rPh>
    <rPh sb="36" eb="38">
      <t>ヘンコウ</t>
    </rPh>
    <phoneticPr fontId="1"/>
  </si>
  <si>
    <t>廃棄物・リサイクル対策部、総合環境政策局、地球環境局、自然環境局</t>
    <phoneticPr fontId="1"/>
  </si>
  <si>
    <t>新26-007</t>
    <phoneticPr fontId="1"/>
  </si>
  <si>
    <t>家庭・事業者向けエコリース促進事業</t>
    <phoneticPr fontId="1"/>
  </si>
  <si>
    <t>平成23年度</t>
    <phoneticPr fontId="1"/>
  </si>
  <si>
    <t>低炭素機器のリースを行いうるリース業者はある程度絞れるはずであるから、全リース事業者を母数として達成度を算出することは適切とはいえない。</t>
    <rPh sb="0" eb="3">
      <t>テイタンソ</t>
    </rPh>
    <rPh sb="3" eb="5">
      <t>キキ</t>
    </rPh>
    <rPh sb="10" eb="11">
      <t>オコナ</t>
    </rPh>
    <rPh sb="17" eb="19">
      <t>ギョウシャ</t>
    </rPh>
    <rPh sb="22" eb="24">
      <t>テイド</t>
    </rPh>
    <rPh sb="24" eb="25">
      <t>シボ</t>
    </rPh>
    <rPh sb="35" eb="36">
      <t>ゼン</t>
    </rPh>
    <rPh sb="39" eb="42">
      <t>ジギョウシャ</t>
    </rPh>
    <rPh sb="43" eb="45">
      <t>ボスウ</t>
    </rPh>
    <rPh sb="48" eb="51">
      <t>タッセイド</t>
    </rPh>
    <rPh sb="52" eb="54">
      <t>サンシュツ</t>
    </rPh>
    <rPh sb="59" eb="61">
      <t>テキセツ</t>
    </rPh>
    <phoneticPr fontId="1"/>
  </si>
  <si>
    <t>・外部有識者の所見に適切に対応すること。
・引き続き、定期的に補助金交付状況、事業費等の報告内容を確認し、適正な予算執行に努めること。</t>
    <rPh sb="1" eb="3">
      <t>ガイブ</t>
    </rPh>
    <rPh sb="3" eb="6">
      <t>ユウシキシャ</t>
    </rPh>
    <rPh sb="7" eb="9">
      <t>ショケン</t>
    </rPh>
    <rPh sb="10" eb="12">
      <t>テキセツ</t>
    </rPh>
    <rPh sb="13" eb="15">
      <t>タイオウ</t>
    </rPh>
    <rPh sb="22" eb="23">
      <t>ヒ</t>
    </rPh>
    <rPh sb="24" eb="25">
      <t>ツヅ</t>
    </rPh>
    <rPh sb="27" eb="30">
      <t>テイキテキ</t>
    </rPh>
    <rPh sb="31" eb="34">
      <t>ホジョキン</t>
    </rPh>
    <rPh sb="34" eb="36">
      <t>コウフ</t>
    </rPh>
    <rPh sb="36" eb="38">
      <t>ジョウキョウ</t>
    </rPh>
    <rPh sb="39" eb="42">
      <t>ジギョウヒ</t>
    </rPh>
    <rPh sb="42" eb="43">
      <t>トウ</t>
    </rPh>
    <rPh sb="44" eb="46">
      <t>ホウコク</t>
    </rPh>
    <rPh sb="46" eb="48">
      <t>ナイヨウ</t>
    </rPh>
    <rPh sb="49" eb="51">
      <t>カクニン</t>
    </rPh>
    <rPh sb="53" eb="55">
      <t>テキセイ</t>
    </rPh>
    <rPh sb="56" eb="58">
      <t>ヨサン</t>
    </rPh>
    <rPh sb="58" eb="60">
      <t>シッコウ</t>
    </rPh>
    <rPh sb="61" eb="62">
      <t>ツト</t>
    </rPh>
    <phoneticPr fontId="1"/>
  </si>
  <si>
    <t>・引き続き、定期的に補助金交付状況、事業費等の報告内容を確認し、適正な予算執行に努める。
・御指摘を踏まえ、業界団体に確認したところ、低炭素機器のリースを取扱えないリース会社を特定することは困難との見解であったことから、引き続き現状の達成度算出方法を採用することとしたい。</t>
    <rPh sb="46" eb="47">
      <t>ゴ</t>
    </rPh>
    <rPh sb="54" eb="56">
      <t>ギョウカイ</t>
    </rPh>
    <rPh sb="56" eb="58">
      <t>ダンタイ</t>
    </rPh>
    <rPh sb="59" eb="61">
      <t>カクニン</t>
    </rPh>
    <rPh sb="67" eb="70">
      <t>テイタンソ</t>
    </rPh>
    <rPh sb="70" eb="72">
      <t>キキ</t>
    </rPh>
    <rPh sb="77" eb="79">
      <t>トリアツカ</t>
    </rPh>
    <rPh sb="85" eb="87">
      <t>カイシャ</t>
    </rPh>
    <rPh sb="88" eb="90">
      <t>トクテイ</t>
    </rPh>
    <rPh sb="95" eb="97">
      <t>コンナン</t>
    </rPh>
    <rPh sb="99" eb="101">
      <t>ケンカイ</t>
    </rPh>
    <rPh sb="110" eb="111">
      <t>ヒ</t>
    </rPh>
    <rPh sb="112" eb="113">
      <t>ツヅ</t>
    </rPh>
    <rPh sb="114" eb="116">
      <t>ゲンジョウ</t>
    </rPh>
    <rPh sb="117" eb="120">
      <t>タッセイド</t>
    </rPh>
    <rPh sb="120" eb="122">
      <t>サンシュツ</t>
    </rPh>
    <rPh sb="122" eb="124">
      <t>ホウホウ</t>
    </rPh>
    <rPh sb="125" eb="127">
      <t>サイヨウ</t>
    </rPh>
    <phoneticPr fontId="1"/>
  </si>
  <si>
    <t>総合環境政策局</t>
    <phoneticPr fontId="1"/>
  </si>
  <si>
    <t>008</t>
    <phoneticPr fontId="1"/>
  </si>
  <si>
    <t>平成26年度</t>
    <phoneticPr fontId="1"/>
  </si>
  <si>
    <t>本事業で得た知見や成果を有効に利用すること。</t>
    <rPh sb="6" eb="8">
      <t>チケン</t>
    </rPh>
    <phoneticPr fontId="1"/>
  </si>
  <si>
    <t>本事業で得た知見や成果は本年度以降の事業や計画に活用しているところ。</t>
    <rPh sb="0" eb="1">
      <t>ホン</t>
    </rPh>
    <rPh sb="1" eb="3">
      <t>ジギョウ</t>
    </rPh>
    <rPh sb="4" eb="5">
      <t>エ</t>
    </rPh>
    <rPh sb="6" eb="8">
      <t>チケン</t>
    </rPh>
    <rPh sb="9" eb="11">
      <t>セイカ</t>
    </rPh>
    <rPh sb="12" eb="15">
      <t>ホンネンド</t>
    </rPh>
    <rPh sb="15" eb="17">
      <t>イコウ</t>
    </rPh>
    <rPh sb="18" eb="20">
      <t>ジギョウ</t>
    </rPh>
    <rPh sb="21" eb="23">
      <t>ケイカク</t>
    </rPh>
    <rPh sb="24" eb="26">
      <t>カツヨウ</t>
    </rPh>
    <phoneticPr fontId="1"/>
  </si>
  <si>
    <t>公共施設への再生可能エネルギー・先進的設備等導入推進事業</t>
    <phoneticPr fontId="1"/>
  </si>
  <si>
    <t>平成24年度</t>
    <phoneticPr fontId="1"/>
  </si>
  <si>
    <t>平成27年度</t>
    <phoneticPr fontId="1"/>
  </si>
  <si>
    <r>
      <t xml:space="preserve">・防災拠点等に再生可能エネルギーを導入することは、災害に強い地域づくりを進めるためには大変重要な事業である。当該事業は平成２７年度で終結とのことであるが、防災拠点の整備が進んでいないのであれば、事業内容を見直し、更に推進する必要がある。
・アウトカムがＣＯ２の削減量となっているが、ＣＯ２の削減量も必要ではあるが、整備が必要とされる防災拠点に対し、どの程度導入されたかを成果とすることも必要である。
</t>
    </r>
    <r>
      <rPr>
        <sz val="9"/>
        <rFont val="ＭＳ ゴシック"/>
        <family val="3"/>
        <charset val="128"/>
      </rPr>
      <t>・「事業の効率性」の「評価に関する説明」の中に、「実施要領において定めており、妥当」という説明の箇所があるが、なぜ実施要領でそのように定めたのかの理由を明確にすべきである。</t>
    </r>
    <phoneticPr fontId="1"/>
  </si>
  <si>
    <t>外部有識者の所見に確実に対応すること。また、２８年度概算要求にあたり、防災拠点等への再生可能エネルギー導入推進事業の今後の対応方針を検討した上で、適切な要求とすること。</t>
    <rPh sb="0" eb="2">
      <t>ガイブ</t>
    </rPh>
    <rPh sb="2" eb="5">
      <t>ユウシキシャ</t>
    </rPh>
    <rPh sb="6" eb="8">
      <t>ショケン</t>
    </rPh>
    <rPh sb="9" eb="11">
      <t>カクジツ</t>
    </rPh>
    <rPh sb="12" eb="14">
      <t>タイオウ</t>
    </rPh>
    <rPh sb="24" eb="26">
      <t>ネンド</t>
    </rPh>
    <rPh sb="26" eb="28">
      <t>ガイサン</t>
    </rPh>
    <rPh sb="28" eb="30">
      <t>ヨウキュウ</t>
    </rPh>
    <rPh sb="53" eb="55">
      <t>スイシン</t>
    </rPh>
    <rPh sb="55" eb="57">
      <t>ジギョウ</t>
    </rPh>
    <rPh sb="58" eb="60">
      <t>コンゴ</t>
    </rPh>
    <rPh sb="61" eb="63">
      <t>タイオウ</t>
    </rPh>
    <rPh sb="63" eb="65">
      <t>ホウシン</t>
    </rPh>
    <rPh sb="66" eb="68">
      <t>ケントウ</t>
    </rPh>
    <rPh sb="70" eb="71">
      <t>ウエ</t>
    </rPh>
    <rPh sb="73" eb="75">
      <t>テキセツ</t>
    </rPh>
    <rPh sb="76" eb="78">
      <t>ヨウキュウ</t>
    </rPh>
    <phoneticPr fontId="1"/>
  </si>
  <si>
    <t>・防災拠点等への再生可能エネルギー等導入推進事業としては、平成27年度までで、おおむね全国の都道府県への支援が完了するため、予定通り平成27年度限りで終了とする。
・別途、実施要領において、防災拠点における再生可能エネルギーの普及率を把握することとしている。
・地方公共団体と民間事業者とで政策的必要性に応じて交付率を設定している。</t>
    <rPh sb="62" eb="64">
      <t>ヨテイ</t>
    </rPh>
    <rPh sb="64" eb="65">
      <t>ドオ</t>
    </rPh>
    <rPh sb="75" eb="77">
      <t>シュウリョウ</t>
    </rPh>
    <rPh sb="131" eb="133">
      <t>チホウ</t>
    </rPh>
    <rPh sb="133" eb="135">
      <t>コウキョウ</t>
    </rPh>
    <rPh sb="135" eb="137">
      <t>ダンタイ</t>
    </rPh>
    <rPh sb="138" eb="140">
      <t>ミンカン</t>
    </rPh>
    <rPh sb="140" eb="143">
      <t>ジギョウシャ</t>
    </rPh>
    <rPh sb="145" eb="148">
      <t>セイサクテキ</t>
    </rPh>
    <rPh sb="148" eb="151">
      <t>ヒツヨウセイ</t>
    </rPh>
    <rPh sb="152" eb="153">
      <t>オウ</t>
    </rPh>
    <rPh sb="155" eb="158">
      <t>コウフリツ</t>
    </rPh>
    <rPh sb="159" eb="161">
      <t>セッテイ</t>
    </rPh>
    <phoneticPr fontId="1"/>
  </si>
  <si>
    <t>平成27年度より「再生可能エネルギー等導入推進基金事業（グリーンニューディール基金）」から名称変更</t>
    <phoneticPr fontId="1"/>
  </si>
  <si>
    <t>総合環境政策局
廃棄物・リサイクル対策部</t>
    <rPh sb="8" eb="11">
      <t>ハイキブツ</t>
    </rPh>
    <rPh sb="17" eb="20">
      <t>タイサクブ</t>
    </rPh>
    <phoneticPr fontId="1"/>
  </si>
  <si>
    <t>平成２５年対象</t>
  </si>
  <si>
    <t>環境配慮型経営促進事業に係る利子補給事業</t>
    <phoneticPr fontId="1"/>
  </si>
  <si>
    <t>平成19年度</t>
    <phoneticPr fontId="1"/>
  </si>
  <si>
    <t>・環境金融の拡大に向けた利子補給事業へ統合することにより効率的に業務を行うこと。
・成果目標の達成度が極端に低いため、早急に原因を究明した上で、目標達成のための工程表を明確にする等、成果目標達成に向けた改善策を具体的に示すこと。</t>
    <rPh sb="19" eb="21">
      <t>トウゴウ</t>
    </rPh>
    <rPh sb="28" eb="31">
      <t>コウリツテキ</t>
    </rPh>
    <rPh sb="32" eb="34">
      <t>ギョウム</t>
    </rPh>
    <rPh sb="35" eb="36">
      <t>オコナ</t>
    </rPh>
    <phoneticPr fontId="1"/>
  </si>
  <si>
    <t>・平成24年度行政事業レビューの結果を踏まえ、同年度をもって新規採択を終了し、段階的に廃止することとしている。既採択分の利子補給については、環境金融の拡大に向けた利子補給事業（環境配慮型融資促進利子補給事業）へ統合し、効率的に業務を行っている。</t>
    <rPh sb="1" eb="3">
      <t>ヘイセイ</t>
    </rPh>
    <rPh sb="5" eb="7">
      <t>ネンド</t>
    </rPh>
    <rPh sb="7" eb="9">
      <t>ギョウセイ</t>
    </rPh>
    <rPh sb="9" eb="11">
      <t>ジギョウ</t>
    </rPh>
    <rPh sb="16" eb="18">
      <t>ケッカ</t>
    </rPh>
    <rPh sb="19" eb="20">
      <t>フ</t>
    </rPh>
    <rPh sb="23" eb="25">
      <t>ドウネン</t>
    </rPh>
    <rPh sb="25" eb="26">
      <t>ド</t>
    </rPh>
    <rPh sb="30" eb="32">
      <t>シンキ</t>
    </rPh>
    <rPh sb="32" eb="34">
      <t>サイタク</t>
    </rPh>
    <rPh sb="35" eb="37">
      <t>シュウリョウ</t>
    </rPh>
    <rPh sb="39" eb="42">
      <t>ダンカイテキ</t>
    </rPh>
    <rPh sb="43" eb="45">
      <t>ハイシ</t>
    </rPh>
    <rPh sb="55" eb="56">
      <t>キ</t>
    </rPh>
    <rPh sb="56" eb="58">
      <t>サイタク</t>
    </rPh>
    <rPh sb="58" eb="59">
      <t>ブン</t>
    </rPh>
    <rPh sb="60" eb="62">
      <t>リシ</t>
    </rPh>
    <rPh sb="105" eb="107">
      <t>トウゴウ</t>
    </rPh>
    <phoneticPr fontId="1"/>
  </si>
  <si>
    <t>平成27年度から「環境金融の拡大に向けた利子補給事業」に統合</t>
    <phoneticPr fontId="1"/>
  </si>
  <si>
    <t>平成28年度(予定)</t>
    <phoneticPr fontId="1"/>
  </si>
  <si>
    <t>・支出実績等を勘案し、予算を節減すべき。
・アウトカムの情報整備モデル地区環境情報の情報提供数の達成度が極端に低いため、早急に原因を究明した上で、目標達成のための工程表を明確にする等、成果目標達成に向けた改善策を具体的に示すこと。</t>
    <rPh sb="1" eb="3">
      <t>シシュツ</t>
    </rPh>
    <rPh sb="3" eb="5">
      <t>ジッセキ</t>
    </rPh>
    <rPh sb="5" eb="6">
      <t>トウ</t>
    </rPh>
    <rPh sb="7" eb="9">
      <t>カンアン</t>
    </rPh>
    <rPh sb="11" eb="13">
      <t>ヨサン</t>
    </rPh>
    <rPh sb="14" eb="16">
      <t>セツゲン</t>
    </rPh>
    <rPh sb="28" eb="30">
      <t>ジョウホウ</t>
    </rPh>
    <rPh sb="30" eb="32">
      <t>セイビ</t>
    </rPh>
    <rPh sb="35" eb="37">
      <t>チク</t>
    </rPh>
    <rPh sb="37" eb="39">
      <t>カンキョウ</t>
    </rPh>
    <rPh sb="39" eb="41">
      <t>ジョウホウ</t>
    </rPh>
    <rPh sb="42" eb="44">
      <t>ジョウホウ</t>
    </rPh>
    <rPh sb="44" eb="46">
      <t>テイキョウ</t>
    </rPh>
    <rPh sb="46" eb="47">
      <t>スウ</t>
    </rPh>
    <rPh sb="73" eb="75">
      <t>モクヒョウ</t>
    </rPh>
    <rPh sb="75" eb="77">
      <t>タッセイ</t>
    </rPh>
    <rPh sb="81" eb="84">
      <t>コウテイヒョウ</t>
    </rPh>
    <rPh sb="85" eb="87">
      <t>メイカク</t>
    </rPh>
    <rPh sb="90" eb="91">
      <t>トウ</t>
    </rPh>
    <rPh sb="99" eb="100">
      <t>ム</t>
    </rPh>
    <rPh sb="102" eb="105">
      <t>カイゼンサク</t>
    </rPh>
    <rPh sb="106" eb="109">
      <t>グタイテキ</t>
    </rPh>
    <rPh sb="110" eb="111">
      <t>シメ</t>
    </rPh>
    <phoneticPr fontId="1"/>
  </si>
  <si>
    <t>・支出実績等を勘案し、予算を縮減した。
・重要種の生息状況等の情報提供は、昨年度末から対応を開始したため昨年度実績が少ないが、既に本年度（7月末現在）において、延べ15件（19地区）の提供実績となっており、引き続き、情報提供数の拡大が図られる見込み。</t>
    <rPh sb="14" eb="16">
      <t>シュクゲン</t>
    </rPh>
    <rPh sb="21" eb="23">
      <t>ジュウヨウ</t>
    </rPh>
    <rPh sb="23" eb="24">
      <t>シュ</t>
    </rPh>
    <rPh sb="25" eb="27">
      <t>セイソク</t>
    </rPh>
    <rPh sb="27" eb="29">
      <t>ジョウキョウ</t>
    </rPh>
    <rPh sb="29" eb="30">
      <t>トウ</t>
    </rPh>
    <rPh sb="31" eb="33">
      <t>ジョウホウ</t>
    </rPh>
    <rPh sb="43" eb="45">
      <t>タイオウ</t>
    </rPh>
    <rPh sb="46" eb="48">
      <t>カイシ</t>
    </rPh>
    <rPh sb="52" eb="54">
      <t>サクネン</t>
    </rPh>
    <rPh sb="54" eb="55">
      <t>ド</t>
    </rPh>
    <rPh sb="55" eb="57">
      <t>ジッセキ</t>
    </rPh>
    <rPh sb="58" eb="59">
      <t>スク</t>
    </rPh>
    <rPh sb="63" eb="64">
      <t>スデ</t>
    </rPh>
    <rPh sb="65" eb="68">
      <t>ホンネンド</t>
    </rPh>
    <rPh sb="70" eb="71">
      <t>ガツ</t>
    </rPh>
    <rPh sb="71" eb="72">
      <t>マツ</t>
    </rPh>
    <rPh sb="72" eb="74">
      <t>ゲンザイ</t>
    </rPh>
    <rPh sb="80" eb="81">
      <t>ノ</t>
    </rPh>
    <rPh sb="84" eb="85">
      <t>ケン</t>
    </rPh>
    <rPh sb="88" eb="90">
      <t>チク</t>
    </rPh>
    <rPh sb="92" eb="94">
      <t>テイキョウ</t>
    </rPh>
    <rPh sb="94" eb="96">
      <t>ジッセキ</t>
    </rPh>
    <rPh sb="103" eb="104">
      <t>ヒ</t>
    </rPh>
    <rPh sb="105" eb="106">
      <t>ツヅ</t>
    </rPh>
    <rPh sb="108" eb="110">
      <t>ジョウホウ</t>
    </rPh>
    <rPh sb="110" eb="112">
      <t>テイキョウ</t>
    </rPh>
    <rPh sb="112" eb="113">
      <t>スウ</t>
    </rPh>
    <rPh sb="114" eb="116">
      <t>カクダイ</t>
    </rPh>
    <rPh sb="117" eb="118">
      <t>ハカ</t>
    </rPh>
    <rPh sb="121" eb="123">
      <t>ミコ</t>
    </rPh>
    <phoneticPr fontId="1"/>
  </si>
  <si>
    <t>平成25年度</t>
    <phoneticPr fontId="1"/>
  </si>
  <si>
    <t>平成28年度</t>
    <phoneticPr fontId="1"/>
  </si>
  <si>
    <t>・引き続き業務の効率化を図りつつ、環境省において事業の進捗管理を行うこと。
・成果目標の達成度が極端に低いため、早急に原因を究明した上で、目標達成のための工程表を明確にする等、成果目標達成に向けた改善策を具体的に示すこと。</t>
    <rPh sb="1" eb="2">
      <t>ヒ</t>
    </rPh>
    <rPh sb="3" eb="4">
      <t>ツヅ</t>
    </rPh>
    <rPh sb="5" eb="7">
      <t>ギョウム</t>
    </rPh>
    <rPh sb="8" eb="11">
      <t>コウリツカ</t>
    </rPh>
    <rPh sb="12" eb="13">
      <t>ハカ</t>
    </rPh>
    <rPh sb="17" eb="20">
      <t>カンキョウショウ</t>
    </rPh>
    <rPh sb="24" eb="26">
      <t>ジギョウ</t>
    </rPh>
    <rPh sb="27" eb="29">
      <t>シンチョク</t>
    </rPh>
    <rPh sb="29" eb="31">
      <t>カンリ</t>
    </rPh>
    <rPh sb="32" eb="33">
      <t>オコナ</t>
    </rPh>
    <phoneticPr fontId="1"/>
  </si>
  <si>
    <t>成果目標には、すべてのプラントが稼働した際のCO2削減効果を掲げている。平成26年度の達成度が低い理由は、平成27年度に導入を予定している設備があるためであり、成果目標に向けた進捗は概ね事業計画に沿ったものとなっている。本事業の成果目標達成に向け、受託事業者の実証状況を定期的に把握し、改善が必要な際は有識者の意見を求めるなどの対策を講じ、事業を推進する。</t>
    <phoneticPr fontId="1"/>
  </si>
  <si>
    <t>住民参加による低炭素都市形成計画策定モデル事業</t>
    <phoneticPr fontId="1"/>
  </si>
  <si>
    <t>平成25年度</t>
    <rPh sb="5" eb="6">
      <t>ド</t>
    </rPh>
    <phoneticPr fontId="1"/>
  </si>
  <si>
    <t>平成26年度</t>
    <rPh sb="5" eb="6">
      <t>ド</t>
    </rPh>
    <phoneticPr fontId="1"/>
  </si>
  <si>
    <t>平成25年度</t>
    <phoneticPr fontId="1"/>
  </si>
  <si>
    <t>終了(予定)なし</t>
    <phoneticPr fontId="1"/>
  </si>
  <si>
    <t>外部有識者点検対象外</t>
    <phoneticPr fontId="1"/>
  </si>
  <si>
    <t>成果目標の達成に向け１件でも多く出資決定が行えるよう効率的に業務を行い、地域における低炭素化プロジェクトへの投資促進に努めること。</t>
    <rPh sb="11" eb="12">
      <t>ケン</t>
    </rPh>
    <rPh sb="14" eb="15">
      <t>オオ</t>
    </rPh>
    <rPh sb="16" eb="18">
      <t>シュッシ</t>
    </rPh>
    <rPh sb="18" eb="20">
      <t>ケッテイ</t>
    </rPh>
    <rPh sb="21" eb="22">
      <t>オコナ</t>
    </rPh>
    <rPh sb="26" eb="29">
      <t>コウリツテキ</t>
    </rPh>
    <rPh sb="30" eb="32">
      <t>ギョウム</t>
    </rPh>
    <rPh sb="33" eb="34">
      <t>オコナ</t>
    </rPh>
    <rPh sb="36" eb="38">
      <t>チイキ</t>
    </rPh>
    <rPh sb="42" eb="45">
      <t>テイタンソ</t>
    </rPh>
    <rPh sb="45" eb="46">
      <t>カ</t>
    </rPh>
    <rPh sb="54" eb="56">
      <t>トウシ</t>
    </rPh>
    <rPh sb="56" eb="58">
      <t>ソクシン</t>
    </rPh>
    <rPh sb="59" eb="60">
      <t>ツト</t>
    </rPh>
    <phoneticPr fontId="1"/>
  </si>
  <si>
    <t>成果目標の達成に向け１件でも多く出資決定が行えるよう効率的に業務を行い、地域における低炭素化プロジェクトへの投資促進に努める。</t>
  </si>
  <si>
    <t>・平成26年度より「地域低炭素投資促進ファンド創設事業」と分割
・要求額のうち「新しい日本のための優先課題推進枠」360百万円</t>
    <rPh sb="60" eb="62">
      <t>ヒャクマン</t>
    </rPh>
    <rPh sb="62" eb="63">
      <t>エン</t>
    </rPh>
    <phoneticPr fontId="1"/>
  </si>
  <si>
    <t>総合環境政策局</t>
    <phoneticPr fontId="1"/>
  </si>
  <si>
    <t>ｴﾈﾙｷﾞｰ対策特別会計ｴﾈﾙｷﾞｰ需給勘定</t>
    <phoneticPr fontId="1"/>
  </si>
  <si>
    <t>（項）エネルギー需給構造高度化対策費
　（大事項）温暖化対策に必要な経費</t>
    <phoneticPr fontId="1"/>
  </si>
  <si>
    <t>平成25年度</t>
    <phoneticPr fontId="1"/>
  </si>
  <si>
    <t>終了(予定)なし</t>
    <phoneticPr fontId="1"/>
  </si>
  <si>
    <t>外部有識者点検対象外</t>
    <phoneticPr fontId="1"/>
  </si>
  <si>
    <t>25年度、26年度において、成果目標が達成できていないことから、早急に原因を究明して、成果目標を達成するための改善策を具体的に示すこと。</t>
    <rPh sb="2" eb="3">
      <t>ネン</t>
    </rPh>
    <rPh sb="3" eb="4">
      <t>ド</t>
    </rPh>
    <rPh sb="32" eb="34">
      <t>ソウキュウ</t>
    </rPh>
    <rPh sb="55" eb="58">
      <t>カイゼンサク</t>
    </rPh>
    <rPh sb="59" eb="62">
      <t>グタイテキ</t>
    </rPh>
    <rPh sb="63" eb="64">
      <t>シメ</t>
    </rPh>
    <phoneticPr fontId="1"/>
  </si>
  <si>
    <t>（１）環境配慮型融資促進利子補給事業
環境配慮型融資の取組が停滞している地域金融機関の取組の裾野拡大を図るため、平成27年度から、一定の実績を有する金融機関がアレンジャー行となり、参加行に対して環境配慮型融資に係る知見の提供等を行うシンジケートローンを対象とする等の改善を講じている。
（２）環境リスク調査融資促進利子補給事業
平成27年度から、地域金融機関における環境リスク調査融資の取組向上や取組の一般化等を図るため、環境リスク調査融資の基本的枠組みや手続き等を示した「環境リスク調査融資に関する指針」を策定し、当該指針に基づいて行われる融資を本事業の対象とする等の改善を講じている。</t>
    <rPh sb="286" eb="288">
      <t>カイゼン</t>
    </rPh>
    <phoneticPr fontId="1"/>
  </si>
  <si>
    <t>平成26年度より「地域低炭素投資促進ファンド創設事業」と分割</t>
    <rPh sb="0" eb="2">
      <t>ヘイセイ</t>
    </rPh>
    <rPh sb="4" eb="6">
      <t>ネンド</t>
    </rPh>
    <rPh sb="9" eb="11">
      <t>チイキ</t>
    </rPh>
    <rPh sb="11" eb="14">
      <t>テイタンソ</t>
    </rPh>
    <rPh sb="14" eb="16">
      <t>トウシ</t>
    </rPh>
    <rPh sb="16" eb="18">
      <t>ソクシン</t>
    </rPh>
    <rPh sb="22" eb="24">
      <t>ソウセツ</t>
    </rPh>
    <rPh sb="24" eb="26">
      <t>ジギョウ</t>
    </rPh>
    <rPh sb="28" eb="30">
      <t>ブンカツ</t>
    </rPh>
    <phoneticPr fontId="1"/>
  </si>
  <si>
    <t>地方公共団体実行計画を核とした地域の低炭素化基盤整備事業</t>
    <phoneticPr fontId="1"/>
  </si>
  <si>
    <t>・地域において低炭素社会を実現するためには、具体的な対策や施策を盛り込んだ実行計画の策定を支援する当該事業は大変重要な事業である。実行計画未策定自治体に対しては、集中講座の実施等の事業も必要であるが、市町村首長会議を通じた働きかけなど多様な機会を設けて働きかけをする必要がある。
・アウトプットとして集中講座の開催回数が記載されているが、開催回数も必要であるが、未策定自治体の職員の参加率などを確認することも必要である。
・民間事業者への委託の落札率が全て４０～６０％代と低い状況である。競争入札であっても低すぎるのではないか。当初設計が妥当であったかどうかを検証する必要がある。</t>
    <phoneticPr fontId="1"/>
  </si>
  <si>
    <t>・外部有識者の所見に確実に対応すること。
・また、成果目標未達成の現状を踏まえ、目標達成のための具体的な改善策を示すこと。</t>
    <rPh sb="1" eb="3">
      <t>ガイブ</t>
    </rPh>
    <rPh sb="3" eb="6">
      <t>ユウシキシャ</t>
    </rPh>
    <rPh sb="7" eb="9">
      <t>ショケン</t>
    </rPh>
    <rPh sb="10" eb="12">
      <t>カクジツ</t>
    </rPh>
    <rPh sb="13" eb="15">
      <t>タイオウ</t>
    </rPh>
    <rPh sb="25" eb="27">
      <t>セイカ</t>
    </rPh>
    <rPh sb="27" eb="29">
      <t>モクヒョウ</t>
    </rPh>
    <rPh sb="29" eb="32">
      <t>ミタッセイ</t>
    </rPh>
    <rPh sb="33" eb="35">
      <t>ゲンジョウ</t>
    </rPh>
    <rPh sb="36" eb="37">
      <t>フ</t>
    </rPh>
    <rPh sb="40" eb="42">
      <t>モクヒョウ</t>
    </rPh>
    <rPh sb="42" eb="44">
      <t>タッセイ</t>
    </rPh>
    <rPh sb="48" eb="51">
      <t>グタイテキ</t>
    </rPh>
    <rPh sb="52" eb="55">
      <t>カイゼンサク</t>
    </rPh>
    <rPh sb="56" eb="57">
      <t>シメ</t>
    </rPh>
    <phoneticPr fontId="1"/>
  </si>
  <si>
    <t>・実行計画未策定自治体に対しては、多様な機会を捉えて、実行計画策定の必要性を働きかけるとともに、自治体職員を対象とした集中講座においては未策定自治体の参加状況の把握のみならず、アンケート調査を実施するなどにより様々な分析を行い、実行計画策定率の向上に寄与するよう努める。
・前年度の入札実績を検証するとともに、その検証結果を踏まえた予定価格の積算を行うように努める。
・また、来年度予算措置として、実行計画の策定について、自治体に対する財政的な支援を検討している。</t>
    <phoneticPr fontId="1"/>
  </si>
  <si>
    <t>新26-004</t>
    <phoneticPr fontId="1"/>
  </si>
  <si>
    <t>○</t>
    <phoneticPr fontId="1"/>
  </si>
  <si>
    <t>温室効果ガス排出量算定・報告・公表制度基盤整備事業費等</t>
    <phoneticPr fontId="1"/>
  </si>
  <si>
    <t>平成11年度</t>
    <phoneticPr fontId="1"/>
  </si>
  <si>
    <t>今後とも着実に進められることを望む。</t>
    <rPh sb="0" eb="2">
      <t>コンゴ</t>
    </rPh>
    <rPh sb="4" eb="6">
      <t>チャクジツ</t>
    </rPh>
    <rPh sb="7" eb="8">
      <t>スス</t>
    </rPh>
    <rPh sb="15" eb="16">
      <t>ノゾ</t>
    </rPh>
    <phoneticPr fontId="1"/>
  </si>
  <si>
    <t>事業の進捗を図るさらなる指標を引き続き検討した上で、事業を適切に実施すること。</t>
    <phoneticPr fontId="1"/>
  </si>
  <si>
    <t>これまでの排出量の集計結果も踏まえつつ、事業者の排出量削減に係る自主的取組を促すための新たな指標を引き続き検討していく。
また、平成２７年度から導入した電子報告システムの周知・活用普及を図ることにより、集計結果のより迅速な公表に努めていく。</t>
    <phoneticPr fontId="0"/>
  </si>
  <si>
    <t>地球環境局</t>
    <phoneticPr fontId="1"/>
  </si>
  <si>
    <t>（項）地球温暖化対策推進費
　（大事項）地球温暖化対策の推進に必要な経費</t>
    <phoneticPr fontId="1"/>
  </si>
  <si>
    <t>019</t>
    <phoneticPr fontId="1"/>
  </si>
  <si>
    <t>平成20年度</t>
    <phoneticPr fontId="1"/>
  </si>
  <si>
    <t>執行率が低下傾向にあり、てこ入れ策も始まるとのことであるが、２７年度はＰＤＣＡをしっかり検証してもらいたい</t>
    <phoneticPr fontId="1"/>
  </si>
  <si>
    <t>外部有識者のコメントを踏まえ、引き続きPDCAの検証に努めること。</t>
    <rPh sb="0" eb="2">
      <t>ガイブ</t>
    </rPh>
    <rPh sb="2" eb="5">
      <t>ユウシキシャ</t>
    </rPh>
    <rPh sb="11" eb="12">
      <t>フ</t>
    </rPh>
    <rPh sb="15" eb="16">
      <t>ヒ</t>
    </rPh>
    <rPh sb="17" eb="18">
      <t>ツヅ</t>
    </rPh>
    <rPh sb="24" eb="26">
      <t>ケンショウ</t>
    </rPh>
    <rPh sb="27" eb="28">
      <t>ツト</t>
    </rPh>
    <phoneticPr fontId="1"/>
  </si>
  <si>
    <t>外部有識者及び行政事業レビュー推進チームの所見を踏まえ、有識者から事業執行に関する意見を徴取するなどの方法により、事業の計画及び実施に関し検証を行い、これらを踏まえて次年度の執行方法を検討していくこととする。</t>
    <phoneticPr fontId="1"/>
  </si>
  <si>
    <t>低炭素社会の実現に向けた中長期的温室効果ガス排出削減工程検討及びボトルネック解消等調査費</t>
    <phoneticPr fontId="1"/>
  </si>
  <si>
    <t>平成29年度</t>
    <rPh sb="0" eb="2">
      <t>ヘイセイ</t>
    </rPh>
    <rPh sb="4" eb="6">
      <t>ネンド</t>
    </rPh>
    <phoneticPr fontId="1"/>
  </si>
  <si>
    <t>事業の進捗を図るさらなる指標を引き続き検討した上で、事業を適切に実施すること。</t>
  </si>
  <si>
    <t>本事業の成果が、中長期的な温室効果ガス排出削減工程の策定に資するよう、指標を引き続き検討するととももに、適切に事業を実施する。</t>
    <phoneticPr fontId="1"/>
  </si>
  <si>
    <t>地球環境局</t>
    <rPh sb="0" eb="2">
      <t>チキュウ</t>
    </rPh>
    <rPh sb="2" eb="5">
      <t>カンキョウキョク</t>
    </rPh>
    <phoneticPr fontId="2"/>
  </si>
  <si>
    <t>地球環境局</t>
    <rPh sb="0" eb="2">
      <t>チキュウ</t>
    </rPh>
    <rPh sb="2" eb="5">
      <t>カンキョウキョク</t>
    </rPh>
    <phoneticPr fontId="1"/>
  </si>
  <si>
    <t>一般会計</t>
    <phoneticPr fontId="1"/>
  </si>
  <si>
    <t>新26-016</t>
    <phoneticPr fontId="1"/>
  </si>
  <si>
    <t>再生可能エネルギー導入のための蓄電池制御等実証モデル事業</t>
    <phoneticPr fontId="1"/>
  </si>
  <si>
    <t>平成24年度</t>
    <phoneticPr fontId="1"/>
  </si>
  <si>
    <t xml:space="preserve">平成26年度 </t>
    <phoneticPr fontId="1"/>
  </si>
  <si>
    <t>予定どおり平成２６年度限りの事業とする。</t>
    <rPh sb="0" eb="2">
      <t>ヨテイ</t>
    </rPh>
    <rPh sb="5" eb="7">
      <t>ヘイセイ</t>
    </rPh>
    <rPh sb="9" eb="11">
      <t>ネンド</t>
    </rPh>
    <rPh sb="11" eb="12">
      <t>カギ</t>
    </rPh>
    <rPh sb="14" eb="16">
      <t>ジギョウ</t>
    </rPh>
    <phoneticPr fontId="1"/>
  </si>
  <si>
    <t>予定どおり平成２６年度限りの事業とする。</t>
  </si>
  <si>
    <t>017</t>
    <phoneticPr fontId="1"/>
  </si>
  <si>
    <t>小規模地方公共団体対策技術率先導入補助事業</t>
    <phoneticPr fontId="1"/>
  </si>
  <si>
    <t>当該事業の終了を踏まえ、今後地方公共団体に対する取り組みをどのように国として行っていくか方向性等を記載すること。</t>
    <rPh sb="0" eb="2">
      <t>トウガイ</t>
    </rPh>
    <rPh sb="2" eb="4">
      <t>ジギョウ</t>
    </rPh>
    <rPh sb="5" eb="7">
      <t>シュウリョウ</t>
    </rPh>
    <rPh sb="8" eb="9">
      <t>フ</t>
    </rPh>
    <rPh sb="12" eb="14">
      <t>コンゴ</t>
    </rPh>
    <rPh sb="14" eb="16">
      <t>チホウ</t>
    </rPh>
    <rPh sb="16" eb="18">
      <t>コウキョウ</t>
    </rPh>
    <rPh sb="18" eb="20">
      <t>ダンタイ</t>
    </rPh>
    <rPh sb="21" eb="22">
      <t>タイ</t>
    </rPh>
    <rPh sb="24" eb="25">
      <t>ト</t>
    </rPh>
    <rPh sb="26" eb="27">
      <t>ク</t>
    </rPh>
    <rPh sb="34" eb="35">
      <t>クニ</t>
    </rPh>
    <rPh sb="38" eb="39">
      <t>オコナ</t>
    </rPh>
    <rPh sb="44" eb="47">
      <t>ホウコウセイ</t>
    </rPh>
    <rPh sb="47" eb="48">
      <t>トウ</t>
    </rPh>
    <rPh sb="49" eb="51">
      <t>キサイ</t>
    </rPh>
    <phoneticPr fontId="1"/>
  </si>
  <si>
    <t>本事業の成果も踏まえ、地方公共団体と連携し、地球温暖化対策地方公共団体実行計画等に基づく地域における再生可能エネルギーの導入等、引き続き地方公共団体における地球温暖化対策を推進するための施策を展開していく。</t>
  </si>
  <si>
    <t>事業の成果と進捗を図るさらなる指標を引き続き検討した上で、H28年度以降から行う本格調査に向け、コストの削減や課題の抽出等を行い適切に事業を実施すること。</t>
    <phoneticPr fontId="1"/>
  </si>
  <si>
    <t>事業の成果と進捗を図るさらなる指標を引き続き検討した上で、本格調査（29年度調査：29年４月～30年３月の12か月間）の実施に向け、コストの削減や課題の抽出等を行い、適切に事業を実施する。</t>
  </si>
  <si>
    <t>平成26年度</t>
    <phoneticPr fontId="1"/>
  </si>
  <si>
    <t>H26まで事業を実施してどのような成果を得たのか。得た成果をどのように活かしていくのかを整理すること。</t>
  </si>
  <si>
    <t>本事業で得られた成果をマニュアルとして公開し、事業者がＨＥＭＳデータを利活用した事業を検討する上での手引きとする。</t>
  </si>
  <si>
    <t>024
026</t>
    <phoneticPr fontId="1"/>
  </si>
  <si>
    <t>平成28年度</t>
    <phoneticPr fontId="1"/>
  </si>
  <si>
    <t>事業の進捗を図るさらなる指標を引き続き検討した上で、事業を適切に実施すること。
事業規模を縮小した上で、「エネルギー起源CO2排出削減技術評価・検証事業」として一体的に行う。</t>
    <rPh sb="40" eb="42">
      <t>ジギョウ</t>
    </rPh>
    <rPh sb="42" eb="44">
      <t>キボ</t>
    </rPh>
    <rPh sb="45" eb="47">
      <t>シュクショウ</t>
    </rPh>
    <rPh sb="49" eb="50">
      <t>ウエ</t>
    </rPh>
    <rPh sb="80" eb="83">
      <t>イッタイテキ</t>
    </rPh>
    <rPh sb="84" eb="85">
      <t>オコナ</t>
    </rPh>
    <phoneticPr fontId="1"/>
  </si>
  <si>
    <t>事業の進捗を管理できる指標についてさらなる検討を行いつつ、事業を適切に実施するよう努める。
平成28年度は、事業規模を40.000千円に縮小した上で、「エネルギー起源CO2排出削減技術評価・検証事業」として一体的に行うことにより、より効率的、効果的な事業執行に努める。</t>
    <phoneticPr fontId="0"/>
  </si>
  <si>
    <t>平成21年度</t>
    <phoneticPr fontId="1"/>
  </si>
  <si>
    <t>事業の進捗を図るさらなる指標を引き続き検討した上で、事業を適切に実施すること。
平成26年度秋レビューの評価を踏まえ、ＣＯ２削減量の目標値及び新たな審査項目の検討を行うべき。その場合、いつまでに検討を行うか、期限を設けるべき。</t>
    <phoneticPr fontId="0"/>
  </si>
  <si>
    <t>これまでの国民運動では、一部個人のチャレンジを成果指標としてあげていましたが、平成26年度からは主に企業等に向けた国民運動の展開を行っているため、現在・過去の施策に統一的な成果指標を持たせるため、企業等の賛同数に特化した指標に改善しました。
また、事業の進捗については､低炭素社会に向けた地球温暖化防止国民運動関連事業推進委員会において、外部有識者による事業評価等を受けながら進めています｡
国民運動の定量目標等については、今年度検討を進めていきます。</t>
    <phoneticPr fontId="0"/>
  </si>
  <si>
    <t>028
052</t>
    <phoneticPr fontId="1"/>
  </si>
  <si>
    <t>平成２６年対象</t>
    <phoneticPr fontId="1"/>
  </si>
  <si>
    <t>平成15年度</t>
    <phoneticPr fontId="1"/>
  </si>
  <si>
    <t>t-CO2単位当たりのコストが下がってきていることは評価できるが、それでも絶対値としてはかなり高いのではないか。改善の余地を探るべきであろう。</t>
    <rPh sb="5" eb="7">
      <t>タンイ</t>
    </rPh>
    <rPh sb="7" eb="8">
      <t>ア</t>
    </rPh>
    <rPh sb="15" eb="16">
      <t>サ</t>
    </rPh>
    <rPh sb="26" eb="28">
      <t>ヒョウカ</t>
    </rPh>
    <rPh sb="37" eb="40">
      <t>ゼッタイチ</t>
    </rPh>
    <rPh sb="47" eb="48">
      <t>タカ</t>
    </rPh>
    <rPh sb="56" eb="58">
      <t>カイゼン</t>
    </rPh>
    <rPh sb="59" eb="61">
      <t>ヨチ</t>
    </rPh>
    <rPh sb="62" eb="63">
      <t>サグ</t>
    </rPh>
    <phoneticPr fontId="1"/>
  </si>
  <si>
    <t>事業の競争性を高める工夫を検討すること</t>
    <rPh sb="0" eb="2">
      <t>ジギョウ</t>
    </rPh>
    <rPh sb="3" eb="6">
      <t>キョウソウセイ</t>
    </rPh>
    <rPh sb="7" eb="8">
      <t>タカ</t>
    </rPh>
    <rPh sb="10" eb="12">
      <t>クフウ</t>
    </rPh>
    <rPh sb="13" eb="15">
      <t>ケントウ</t>
    </rPh>
    <phoneticPr fontId="1"/>
  </si>
  <si>
    <t>地域の気候や特異性を活かしたきめ細かな地球温暖化防止活動の基盤形成、行動の拡大・定着につなげる事業であり、現段階でt-CO2単位の絶対値が高いということは一概に言えないが、日本の約束草案達成に向け、地方公共団体が主体となった取組の拡大や定着を進められるよう協力体制や支援策を構築することで、さらなるCO2削減施策を推進する。
また、地域でのCO2排出削減促進事業における地域活動支援・連携促進事業については、公募方式を活用し、競争性を確保する。</t>
  </si>
  <si>
    <t>平成20年度</t>
    <phoneticPr fontId="1"/>
  </si>
  <si>
    <t>「先進技術を利用した省エネ型自然冷媒機器普及促進事業」として引き続き事業を実施し、本事業の成果を十分活用できるよう努めること</t>
  </si>
  <si>
    <t>「先進技術を利用した省エネ型自然冷媒機器普及促進事業」として引き続き事業を実施し、更なる省エネ型自然冷媒機器の普及による地球温暖化防止に努めていく。</t>
  </si>
  <si>
    <t>平成17年度</t>
    <rPh sb="5" eb="6">
      <t>ド</t>
    </rPh>
    <phoneticPr fontId="1"/>
  </si>
  <si>
    <t>事業規模の縮小に伴い、テーマの重点化とコスト見直しを検討すること</t>
  </si>
  <si>
    <t>計画書制度については、行政区内における事業者の意識や態度をCO２削減につなげるための施策であるが、一定の地方公共団体においては既に当該制度が導入されたことから、これらの支援等に係る経費については要求を行わず、国内排出量取引制度等の調査検討に予算を重点化するとともに、当該業務の効率的な執行に努める。なお、計画書制度が未導入の地方公共団体については、先行事例を参考として自主的な取組みに委ねることとし、また、事業者の意識等の醸成については、地方公共団体が引き続き進めるとともに、地方公共団体と協力しながら環境省の他の施策を通して行うこととする。</t>
  </si>
  <si>
    <t>温室効果ｶﾞｽ排出抑制等指針策定事業　</t>
    <phoneticPr fontId="1"/>
  </si>
  <si>
    <r>
      <t>事業の進捗を図るさらなる指標を引き続き検討した上で、事業を適切に実施すること。</t>
    </r>
    <r>
      <rPr>
        <strike/>
        <sz val="9"/>
        <rFont val="ＭＳ ゴシック"/>
        <family val="3"/>
        <charset val="128"/>
      </rPr>
      <t xml:space="preserve">
</t>
    </r>
    <r>
      <rPr>
        <sz val="9"/>
        <rFont val="ＭＳ ゴシック"/>
        <family val="3"/>
        <charset val="128"/>
      </rPr>
      <t>「温室効果ガス関連情報基盤整備事業」と統合して効率的に事業を実施すること。</t>
    </r>
    <rPh sb="59" eb="61">
      <t>トウゴウ</t>
    </rPh>
    <rPh sb="63" eb="66">
      <t>コウリツテキ</t>
    </rPh>
    <rPh sb="67" eb="69">
      <t>ジギョウ</t>
    </rPh>
    <phoneticPr fontId="1"/>
  </si>
  <si>
    <t>事業の進捗を管理できる指標についてさらなる検討を行いつつ、事業を適切に実施するよう努める。
平成28年度は、地球温暖化対策推進法や気候変動枠組条約等の上位の法制度に基づき国が継続的に実施する複数の調査事業を統合した「温室効果ガス関連情報基盤整備事業」に集約・管理することにより、より効率的、効果的な事業の執行に努める。</t>
  </si>
  <si>
    <t>平成22年度</t>
    <phoneticPr fontId="1"/>
  </si>
  <si>
    <t xml:space="preserve">事業の進捗を図るさらなる指標を引き続き検討し、事業の適切な実施をめざす。
H27年度に参考書・業種別算定事例・Q&amp;Aを整備することにより、個社別や業界別の支援を廃止することとし、H28年度の二酸化炭素排出抑制対策事業等委託費は大幅に減額とした。
※H28年度は、サプライチェーンの重要な構成者である中小事業者の低炭素化の取組を促進するための既存事業を、本事業の中に位置づけて実施することとしたため、要求額全体では微減となっている。
</t>
  </si>
  <si>
    <t>平成32年度</t>
    <phoneticPr fontId="1"/>
  </si>
  <si>
    <t>・　省エネ・省ＣＯ２対策を推進するためには、より効率的な「低炭素投資」が必要である。そのためには当該事業の推進は大変重要であり、この結果を広く事業者に普及する手段を検討していくことが必要である。
・　事業の有効性の欄で、「診断で提案された対策を１件以上実施している」とあるが、更に多くの事業所で活用される工夫を検討すべきである。
・　アウトカムにおいて、１事業所当たりのＣＯ２削減量を６４０ｔとしているが、ＣＯ2排出量は事業所の規模により異なることから、削減総量とともに、事業所総排出量に対する削減率も明記する方が適切と考えられる。
・　より効率的な調査を進めるためには国が主導的に実施することも必要であるが、事業所の実態を最も把握している地方自治体を活用することも必要ではないか。</t>
    <phoneticPr fontId="0"/>
  </si>
  <si>
    <t xml:space="preserve">外部有識者のコメントを踏まえて、広く事業者に普及する手段を検討することとともに、より適切な事業の評価を行うため、事業所得総排出量に対する削減率をアウトカムに設定することを検討すること。
</t>
    <rPh sb="0" eb="2">
      <t>ガイブ</t>
    </rPh>
    <rPh sb="2" eb="5">
      <t>ユウシキシャ</t>
    </rPh>
    <rPh sb="11" eb="12">
      <t>フ</t>
    </rPh>
    <rPh sb="29" eb="31">
      <t>ケントウ</t>
    </rPh>
    <rPh sb="42" eb="44">
      <t>テキセツ</t>
    </rPh>
    <rPh sb="45" eb="47">
      <t>ジギョウ</t>
    </rPh>
    <rPh sb="48" eb="50">
      <t>ヒョウカ</t>
    </rPh>
    <rPh sb="51" eb="52">
      <t>オコナ</t>
    </rPh>
    <rPh sb="56" eb="58">
      <t>ジギョウ</t>
    </rPh>
    <rPh sb="58" eb="60">
      <t>ショトク</t>
    </rPh>
    <rPh sb="60" eb="61">
      <t>ソウ</t>
    </rPh>
    <rPh sb="61" eb="64">
      <t>ハイシュツリョウ</t>
    </rPh>
    <rPh sb="65" eb="66">
      <t>タイ</t>
    </rPh>
    <rPh sb="68" eb="71">
      <t>サクゲンリツ</t>
    </rPh>
    <rPh sb="78" eb="80">
      <t>セッテイ</t>
    </rPh>
    <rPh sb="85" eb="87">
      <t>ケントウ</t>
    </rPh>
    <phoneticPr fontId="1"/>
  </si>
  <si>
    <t>・CO2削減ポテンシャル診断事業は重要であるため、過年度より多くの事業所で活用される手段として、提案された対策内容をWebサイトや説明会で紹介しており、引き続き当該業務を実施するための予算を要求する。
・診断で提案された対策を、より多く取り組んで頂けるよう、平成27年度にガイドラインを作成し、実施率を高めることとしている。
・アウトカムにおいて事業所総排出量に対する削減率を記載することについては、来年度以降検討する。
・本事業は執行段階において自治体と協力して行っている。</t>
  </si>
  <si>
    <t>平成27年度</t>
    <rPh sb="0" eb="2">
      <t>ヘイセイ</t>
    </rPh>
    <phoneticPr fontId="1"/>
  </si>
  <si>
    <t xml:space="preserve">・ 地球温暖化防止対策の推進は喫緊の課題であり、その対策とし
て温室効果ガス排出量が最も多い産業部門に先進的な高効率の設備の導入を促進する当該事業は大変重要である。また、併せてできるだけ早い時期に導入する必要がある国内排出量制度の導入に向けた検討を実施している当該事業は理解できる。
・ 当該事業は２７年度限りの事業であるが、当該事業の成果をきち
っと検証し、当該事業の成果が活かされるよう検討すべきである。
</t>
  </si>
  <si>
    <t>外部有識者のコメントを踏まえて、当該事業の成果を検証し、成果が活かされるよう検討すること</t>
    <rPh sb="0" eb="2">
      <t>ガイブ</t>
    </rPh>
    <rPh sb="2" eb="5">
      <t>ユウシキシャ</t>
    </rPh>
    <rPh sb="11" eb="12">
      <t>フ</t>
    </rPh>
    <rPh sb="16" eb="18">
      <t>トウガイ</t>
    </rPh>
    <phoneticPr fontId="1"/>
  </si>
  <si>
    <t>これまでは、CO2排出量の規模からすると中小規模に該当する事業所が多く、また、排出量の検証に係る費用を国が負担するといった状況で排出枠取引が行われていた。本事業は、排出量取引制度を全国で導入するための実証事業であるため、制度を実際に導入するためには、これまでの実証内容では限定的となっており、制度の検討としては不十分である。そのため、平成28年度からは、大規模事業所やエネルギー多消費産業等も参加し、多種多様な取引相手が多数存在するとともに、業者自身が費用負担し排出量の信頼性・妥当性を確保することが要求されるため、より現実的な環境の下で排出枠の取引が行われるよう事業内容を見直し、排出量取引に係る事業者の意識の醸成・知見の蓄積を図るとともに、事業で得られた成果を国内排出量取引制度の導入に向けた検討を引き続き進めていく。
また、契約先は競争性・公平性が確保される方法で選定するとともに、排出枠を発行・管理する電子システムの維持・管理等、専門性が求められ、且つ当該事業者にしか実施できないと判断した業務に限って随意契約を締結し、事業を実施している。</t>
  </si>
  <si>
    <t>・ 地球温暖化防止対策を推進するためには洋上風力の実用化は
大変重要である。その意味から、洋上風力導入に当たっての課題である信頼性・安全性の検証や、漁業者との調整、環境アセスメント手法の確立などを実施する当該事業の必要性は十分理解できる。
・ アウトカムの成果目標が「洋上風力発電の設置容量」と「環境アセ
スメント手法の確立」となっていることから途中年度の「成果実績」が明らかとなっていない。成果目標を上記２項目にすることは理解できるものの、毎年度３０億円近い経費を執行しているにもかかわらず、成果実績が明らかにされないことは国民の理解を得ることが困難である。従って、途中年度の成果実績が明らかになる成果目標についても検討する必要がある。</t>
  </si>
  <si>
    <t>外部有識者からのコメントを踏まえて、途中年度で事業を評価できる中間的な成果指標の設定を検討するとともに、H28新規要求している事業においても今回の指摘を反映させること。</t>
    <rPh sb="0" eb="2">
      <t>ガイブ</t>
    </rPh>
    <rPh sb="2" eb="5">
      <t>ユウシキシャ</t>
    </rPh>
    <rPh sb="13" eb="14">
      <t>フ</t>
    </rPh>
    <rPh sb="18" eb="20">
      <t>トチュウ</t>
    </rPh>
    <rPh sb="20" eb="22">
      <t>ネンド</t>
    </rPh>
    <rPh sb="23" eb="25">
      <t>ジギョウ</t>
    </rPh>
    <rPh sb="26" eb="28">
      <t>ヒョウカ</t>
    </rPh>
    <rPh sb="31" eb="34">
      <t>チュウカンテキ</t>
    </rPh>
    <rPh sb="35" eb="37">
      <t>セイカ</t>
    </rPh>
    <rPh sb="37" eb="39">
      <t>シヒョウ</t>
    </rPh>
    <rPh sb="40" eb="42">
      <t>セッテイ</t>
    </rPh>
    <rPh sb="43" eb="45">
      <t>ケントウ</t>
    </rPh>
    <rPh sb="55" eb="57">
      <t>シンキ</t>
    </rPh>
    <rPh sb="57" eb="59">
      <t>ヨウキュウ</t>
    </rPh>
    <rPh sb="63" eb="65">
      <t>ジギョウ</t>
    </rPh>
    <rPh sb="70" eb="72">
      <t>コンカイ</t>
    </rPh>
    <rPh sb="73" eb="75">
      <t>シテキ</t>
    </rPh>
    <rPh sb="76" eb="78">
      <t>ハンエイ</t>
    </rPh>
    <phoneticPr fontId="1"/>
  </si>
  <si>
    <t>ご指摘を踏まえ、「平成27年度までに2MW浮体式洋上風力の関連技術を確立する。」という成果目標について、途中年度の成果実績が明らかとなるよう下記のとおり修正した。
・平成24年度の成果目標、成果実績に0.1(MW)を追加。
・平成25年度、平成26年度の成果目標、成果実績に2(MW)を追加。
※本事業においては0.1MW(100kW)の小規模試験機の実証で得られた知見を踏まえ、2MW風車の実証を実施している。0.1MW小規模試験機についてはH24年度に設置し、2MW実証機についてはH25年度に設置したため、それぞれ、H24年度、H25年度以降の成果実績に追加をしたもの。
なお、環境アセスメント手法については、成果目標である「平成27年度の浮体式洋上風力発電施設に係る環境アセスメント手法の確立」の達成に向け、途中年度において、試験機及び実証機の設置前、建造中、建造後・稼働前、稼働中等の各段階の環境影響に係るデータについて収集を行っているところ。</t>
  </si>
  <si>
    <t>平成22年度</t>
    <rPh sb="5" eb="6">
      <t>ド</t>
    </rPh>
    <phoneticPr fontId="1"/>
  </si>
  <si>
    <t>できる限り負担率の圧縮に努めること。
国際機関が行っている具体的な取り組みに対する評価指標を設定すること。</t>
    <rPh sb="3" eb="4">
      <t>カギ</t>
    </rPh>
    <rPh sb="5" eb="8">
      <t>フタンリツ</t>
    </rPh>
    <rPh sb="9" eb="11">
      <t>アッシュク</t>
    </rPh>
    <rPh sb="12" eb="13">
      <t>ツト</t>
    </rPh>
    <rPh sb="19" eb="21">
      <t>コクサイ</t>
    </rPh>
    <rPh sb="21" eb="23">
      <t>キカン</t>
    </rPh>
    <rPh sb="24" eb="25">
      <t>オコナ</t>
    </rPh>
    <rPh sb="29" eb="32">
      <t>グタイテキ</t>
    </rPh>
    <rPh sb="33" eb="34">
      <t>ト</t>
    </rPh>
    <rPh sb="35" eb="36">
      <t>ク</t>
    </rPh>
    <rPh sb="38" eb="39">
      <t>タイ</t>
    </rPh>
    <rPh sb="41" eb="43">
      <t>ヒョウカ</t>
    </rPh>
    <rPh sb="43" eb="45">
      <t>シヒョウ</t>
    </rPh>
    <rPh sb="46" eb="48">
      <t>セッテイ</t>
    </rPh>
    <phoneticPr fontId="1"/>
  </si>
  <si>
    <t>ＩＲＥＮＡにおける事業の効率化等を理事会等で主張することにより、適正な予算管理に努めできる限りＩＲＥＮＡの予算の圧縮に努めているところ。なお、平成２７年度は13.052％（日本国全体）の負担率であったところ、平成２８年度分は12.758％となった。
所見を踏まえ、国際機関の活動を評価できるような指標の設定を検討する。</t>
  </si>
  <si>
    <t>平成16年度</t>
    <phoneticPr fontId="1"/>
  </si>
  <si>
    <t xml:space="preserve">「ＣＯ２削減対策強化誘導型技術開発・実証事業」において本事業の成果を十分活用できるよう努めること。
</t>
  </si>
  <si>
    <t>「ＣＯ２削減対策強化誘導型技術開発・実証事業」においては、本事業における課題を踏まえ、規制等の地球温暖化対策強化につながる技術開発のテーマを設定し、政策的に必要な技術を主体的に開発しているところ。引き続き、効率的・効果的に事業を運営していく。</t>
  </si>
  <si>
    <t xml:space="preserve">・ 地球温暖化対策を推進するためには、温室効果ガスの削減が進
んでいない民生（業務部門）の対策を検討する当該事業の実施の必要性は理解できる。
・ 次のステップとして当該事業の成果を多くの既存の中小ビルに普
及できるよう取り組む必要がある。
</t>
  </si>
  <si>
    <t>今後は、来年度以降の事業において、業務用ビル等の省CO2化に対する施策支援を検討すること。</t>
  </si>
  <si>
    <t>本事業では、主にオーナー・テナント・金融機関それぞれがメリットを享受できる形での省エネ改修を誘導する仕組み作りの具体案を策定することを目指して事業を進めており、本事業のアウトプット（収集データや分析結果等）を広く周知することで、中小ビルの省エネ改修促進につながると考えている。
2020年に向けたCO2排出量削減に寄与すべく、来年度以降の施策との連携もふまえて、効率的に事業を実施していきたい。</t>
  </si>
  <si>
    <t>集計中であるH26年度の成果実績をもとに当該事業の評価を行った上で、中長期的なアウトカムの設定を検討すること。</t>
    <rPh sb="0" eb="3">
      <t>シュウケイチュウ</t>
    </rPh>
    <rPh sb="9" eb="11">
      <t>ネンド</t>
    </rPh>
    <rPh sb="12" eb="14">
      <t>セイカ</t>
    </rPh>
    <rPh sb="14" eb="16">
      <t>ジッセキ</t>
    </rPh>
    <rPh sb="20" eb="22">
      <t>トウガイ</t>
    </rPh>
    <rPh sb="22" eb="24">
      <t>ジギョウ</t>
    </rPh>
    <rPh sb="25" eb="27">
      <t>ヒョウカ</t>
    </rPh>
    <rPh sb="28" eb="29">
      <t>オコナ</t>
    </rPh>
    <rPh sb="31" eb="32">
      <t>ウエ</t>
    </rPh>
    <rPh sb="34" eb="38">
      <t>チュウチョウキテキ</t>
    </rPh>
    <rPh sb="45" eb="47">
      <t>セッテイ</t>
    </rPh>
    <rPh sb="48" eb="50">
      <t>ケントウ</t>
    </rPh>
    <phoneticPr fontId="1"/>
  </si>
  <si>
    <t>H26年度までの補助事業の成果実績を踏まえ、費用対効果を加味した年間のCO２削減目標を設定。また、２０３０年度における中長期的なCO2削減量とする目標を検討。</t>
  </si>
  <si>
    <t>効率的な予算運用に努めてほしい。</t>
  </si>
  <si>
    <t>当初の予定どおり平成27年度限りの事業とする。本事業の成果を十分活用できるよう努めること。</t>
  </si>
  <si>
    <t>指摘を踏まえ、既往研究やデータベースの最大限の活用は当然として、H27年度はさらなる事業の効率性向上に努めて事業を実施する。</t>
  </si>
  <si>
    <t>引き続き課題の整理やその改善方法を検討すること</t>
    <rPh sb="0" eb="1">
      <t>ヒ</t>
    </rPh>
    <rPh sb="2" eb="3">
      <t>ツヅ</t>
    </rPh>
    <rPh sb="4" eb="6">
      <t>カダイ</t>
    </rPh>
    <rPh sb="7" eb="9">
      <t>セイリ</t>
    </rPh>
    <rPh sb="12" eb="14">
      <t>カイゼン</t>
    </rPh>
    <rPh sb="14" eb="16">
      <t>ホウホウ</t>
    </rPh>
    <rPh sb="17" eb="19">
      <t>ケントウ</t>
    </rPh>
    <phoneticPr fontId="1"/>
  </si>
  <si>
    <t>平成28年度の事業整理に向け、引き続き、事業の中で得られた課題の整理及びそれらに対する改善方法の検討を行う。
また、成果目標及び成果指標について、より定量的となるよう見直しを行った。</t>
  </si>
  <si>
    <t>風力発電等の再生可能エネルギーの普及促進を行うにあたり、本調査事業の成果を十分活用できるよう努め、適切に事業を実施すること。</t>
    <rPh sb="0" eb="2">
      <t>フウリョク</t>
    </rPh>
    <rPh sb="2" eb="4">
      <t>ハツデン</t>
    </rPh>
    <rPh sb="4" eb="5">
      <t>トウ</t>
    </rPh>
    <rPh sb="6" eb="8">
      <t>サイセイ</t>
    </rPh>
    <rPh sb="8" eb="10">
      <t>カノウ</t>
    </rPh>
    <rPh sb="16" eb="18">
      <t>フキュウ</t>
    </rPh>
    <rPh sb="18" eb="20">
      <t>ソクシン</t>
    </rPh>
    <rPh sb="21" eb="22">
      <t>オコナ</t>
    </rPh>
    <rPh sb="29" eb="31">
      <t>チョウサ</t>
    </rPh>
    <rPh sb="49" eb="51">
      <t>テキセツ</t>
    </rPh>
    <rPh sb="52" eb="54">
      <t>ジギョウ</t>
    </rPh>
    <rPh sb="55" eb="57">
      <t>ジッシ</t>
    </rPh>
    <phoneticPr fontId="1"/>
  </si>
  <si>
    <t>本事業においては事業の報告書を環境省ホームページ上に公開しているところ。引き続き事業で得られた知見の公開等により風力発電等の再生可能エネルギーの普及を促進していく。</t>
  </si>
  <si>
    <t>平成34年度</t>
  </si>
  <si>
    <t>引き続き外部専門家からの助言や指示を踏まえて、事業計画や必要経費の見直しを行うこと。
当該事業で開発された技術がいつまでにどれくらい社会実装されることを目指すか等、事業の進捗と評価を図るにあたり適切な指標と目標を設定すること。</t>
    <rPh sb="0" eb="1">
      <t>ヒ</t>
    </rPh>
    <rPh sb="2" eb="3">
      <t>ツヅ</t>
    </rPh>
    <rPh sb="4" eb="6">
      <t>ガイブ</t>
    </rPh>
    <rPh sb="6" eb="9">
      <t>センモンカ</t>
    </rPh>
    <rPh sb="12" eb="14">
      <t>ジョゲン</t>
    </rPh>
    <rPh sb="15" eb="17">
      <t>シジ</t>
    </rPh>
    <rPh sb="18" eb="19">
      <t>フ</t>
    </rPh>
    <rPh sb="23" eb="25">
      <t>ジギョウ</t>
    </rPh>
    <rPh sb="25" eb="27">
      <t>ケイカク</t>
    </rPh>
    <rPh sb="28" eb="30">
      <t>ヒツヨウ</t>
    </rPh>
    <rPh sb="30" eb="32">
      <t>ケイヒ</t>
    </rPh>
    <rPh sb="33" eb="35">
      <t>ミナオ</t>
    </rPh>
    <rPh sb="37" eb="38">
      <t>オコナ</t>
    </rPh>
    <rPh sb="43" eb="45">
      <t>トウガイ</t>
    </rPh>
    <rPh sb="45" eb="47">
      <t>ジギョウ</t>
    </rPh>
    <rPh sb="48" eb="50">
      <t>カイハツ</t>
    </rPh>
    <rPh sb="53" eb="55">
      <t>ギジュツ</t>
    </rPh>
    <rPh sb="66" eb="68">
      <t>シャカイ</t>
    </rPh>
    <rPh sb="68" eb="70">
      <t>ジッソウ</t>
    </rPh>
    <rPh sb="76" eb="78">
      <t>メザ</t>
    </rPh>
    <rPh sb="80" eb="81">
      <t>トウ</t>
    </rPh>
    <rPh sb="82" eb="84">
      <t>ジギョウ</t>
    </rPh>
    <rPh sb="85" eb="87">
      <t>シンチョク</t>
    </rPh>
    <rPh sb="88" eb="90">
      <t>ヒョウカ</t>
    </rPh>
    <rPh sb="91" eb="92">
      <t>ハカ</t>
    </rPh>
    <rPh sb="97" eb="99">
      <t>テキセツ</t>
    </rPh>
    <rPh sb="100" eb="102">
      <t>シヒョウ</t>
    </rPh>
    <rPh sb="103" eb="105">
      <t>モクヒョウ</t>
    </rPh>
    <rPh sb="106" eb="108">
      <t>セッテイ</t>
    </rPh>
    <phoneticPr fontId="1"/>
  </si>
  <si>
    <t>ご指摘頂いた「事業の進捗と評価を図るにあたり適切な指標と目標」であるが、各採択事業において実証される技術毎に社会実装を目指す時期が異なり統一的な指標及び目標を設けることは困難であるため、各採択事業毎に毎年度における達成目標等を設定し、進捗管理をしているところである。ご指摘も踏まえ、引き続き適切な成果指標・目標の設定を検討し、効果的に事業を運営していく。</t>
  </si>
  <si>
    <t>2020年の約束草案の達成期までの成果目標を設定することは理解できるが、一方で年度毎に評価できるような中間的なアウトカムの設定を検討し、適切に事業の進捗と評価を図った上で事業を実施すること。</t>
    <rPh sb="4" eb="5">
      <t>ネン</t>
    </rPh>
    <rPh sb="6" eb="8">
      <t>ヤクソク</t>
    </rPh>
    <rPh sb="8" eb="10">
      <t>ソウアン</t>
    </rPh>
    <rPh sb="11" eb="13">
      <t>タッセイ</t>
    </rPh>
    <rPh sb="13" eb="14">
      <t>キ</t>
    </rPh>
    <rPh sb="17" eb="19">
      <t>セイカ</t>
    </rPh>
    <rPh sb="19" eb="21">
      <t>モクヒョウ</t>
    </rPh>
    <rPh sb="22" eb="24">
      <t>セッテイ</t>
    </rPh>
    <rPh sb="29" eb="31">
      <t>リカイ</t>
    </rPh>
    <rPh sb="36" eb="38">
      <t>イッポウ</t>
    </rPh>
    <rPh sb="39" eb="41">
      <t>ネンド</t>
    </rPh>
    <rPh sb="41" eb="42">
      <t>ゴト</t>
    </rPh>
    <rPh sb="43" eb="45">
      <t>ヒョウカ</t>
    </rPh>
    <rPh sb="51" eb="54">
      <t>チュウカンテキ</t>
    </rPh>
    <rPh sb="61" eb="63">
      <t>セッテイ</t>
    </rPh>
    <rPh sb="64" eb="66">
      <t>ケントウ</t>
    </rPh>
    <rPh sb="68" eb="70">
      <t>テキセツ</t>
    </rPh>
    <rPh sb="71" eb="73">
      <t>ジギョウ</t>
    </rPh>
    <rPh sb="74" eb="76">
      <t>シンチョク</t>
    </rPh>
    <rPh sb="77" eb="79">
      <t>ヒョウカ</t>
    </rPh>
    <rPh sb="80" eb="81">
      <t>ハカ</t>
    </rPh>
    <rPh sb="83" eb="84">
      <t>ウエ</t>
    </rPh>
    <rPh sb="85" eb="87">
      <t>ジギョウ</t>
    </rPh>
    <rPh sb="88" eb="90">
      <t>ジッシ</t>
    </rPh>
    <phoneticPr fontId="1"/>
  </si>
  <si>
    <t>中間的なアウトカムの検討を進めるとともに、引き続き適切な事業管理を行っていく。</t>
  </si>
  <si>
    <t>平成26年度</t>
  </si>
  <si>
    <t>当初の予定どおり平成26年度限りの事業とする。
本事業の成果を十分活用できるよう努めること。</t>
    <rPh sb="0" eb="2">
      <t>トウショ</t>
    </rPh>
    <rPh sb="3" eb="5">
      <t>ヨテイ</t>
    </rPh>
    <rPh sb="8" eb="10">
      <t>ヘイセイ</t>
    </rPh>
    <rPh sb="12" eb="14">
      <t>ネンド</t>
    </rPh>
    <rPh sb="14" eb="15">
      <t>カギ</t>
    </rPh>
    <rPh sb="17" eb="19">
      <t>ジギョウ</t>
    </rPh>
    <phoneticPr fontId="1"/>
  </si>
  <si>
    <t>本事業については、平成26年度限りの事業とし、本事業で得た成果については、事業番号035「経済性を重視したCO2削減対策支援事業」において活用する。</t>
  </si>
  <si>
    <t>当初の予定どおり平成26年度限りの事業とする。
本事業の成果を十分活用できるよう努めること。</t>
  </si>
  <si>
    <t>策定された事業化計画等の本事業で得られた知見を踏まえ、「離島の低炭素地域づくり推進事業」を実施していく。</t>
  </si>
  <si>
    <t>成果目標を達成出来なかった要因を分析し、それを踏まえた上で、「低炭素型の融雪設備導入支援事業」を実施すること。</t>
    <rPh sb="23" eb="24">
      <t>フ</t>
    </rPh>
    <rPh sb="27" eb="28">
      <t>ウエ</t>
    </rPh>
    <rPh sb="31" eb="34">
      <t>テイタンソ</t>
    </rPh>
    <rPh sb="34" eb="35">
      <t>ガタ</t>
    </rPh>
    <rPh sb="36" eb="38">
      <t>ユウセツ</t>
    </rPh>
    <rPh sb="38" eb="40">
      <t>セツビ</t>
    </rPh>
    <rPh sb="40" eb="42">
      <t>ドウニュウ</t>
    </rPh>
    <rPh sb="42" eb="44">
      <t>シエン</t>
    </rPh>
    <rPh sb="44" eb="46">
      <t>ジギョウ</t>
    </rPh>
    <rPh sb="48" eb="50">
      <t>ジッシ</t>
    </rPh>
    <phoneticPr fontId="1"/>
  </si>
  <si>
    <t>1事業者が事業者都合により中断したことによって成果目標(CO2削減量)が達成出来なかったが、他の７事業者の成果実績はCO2削減量の目標に見合ったものとなっている。
本事業の成果を踏まえ、平成28年度からは省CO2型社会の構築に向けた社会ストック対策支援事業のうち「低炭素型の融雪設備導入支援事業」として、適切に事業を実施する。</t>
  </si>
  <si>
    <t>ＣＣＳによるゼロカーボン電力導入促進事業（一部経済産業省連携事業）</t>
    <phoneticPr fontId="1"/>
  </si>
  <si>
    <t>平成38年度</t>
  </si>
  <si>
    <t>ＣＣＳは地球温暖化防止対策上、極めて重要な対応策になり、実現の成否がエネルギー・環境政策の意志決定を左右するため、一日も早くプロジェクトが成果を出せるよう努力してほしい。</t>
  </si>
  <si>
    <t>年度毎に評価できるような中間的なアウトカムの設定を検討し、適切に事業の進捗と評価を図った上で、外部有識者のコメントを踏まえ、引き続き事業の進捗管理を適切に行うこと</t>
  </si>
  <si>
    <t>・二酸化炭素貯留適地調査については、経済産業省と連携の上、３３年度までに適地を３ケ所程度選定出来るよう、環境配慮型CCS実証事業については、２７年度中に要素技術検討フェーズを完了し、２８年度より技術実証フェーズに移行出来るよう推進する。また、２８年度以降、事業を加速出来るよう体制を整備中である。
・中間的なアウトカムを設定した。また、行革事務局より「直接的にCO２削減につながる目標を設定すべき」との指摘を受けて、②の最終年度の成果指標をＣＯ２分離回収量に改めた。石炭火力発電の排ガスからCO２分離回収を行う予定であるが、分離回収に伴う発電効率等への影響を評価するためには総排出量の５０％程度以上のCO２を分離回収する必要がある。この点と予算規模の点から、想定している規模の石炭火力発電にて５０～６０％に相当する６００トン／日を予定。</t>
  </si>
  <si>
    <t>要求額のうち「新しい日本のための優先課題推進枠」3,000百万円</t>
    <phoneticPr fontId="0"/>
  </si>
  <si>
    <t>新26-005</t>
    <phoneticPr fontId="1"/>
  </si>
  <si>
    <t>未来のあるべき社会・ライフスタイルを創造する技術イノベーション事業</t>
    <phoneticPr fontId="1"/>
  </si>
  <si>
    <t>省エネルギーは温暖化防止を進めるうえで重要な技術開発であるが、経済産業省などとテーマが重複していないか</t>
  </si>
  <si>
    <t>外部有識からのコメントを踏まえて、経済産業省とのデマケについて整理すること
事業終了後の早期の実用化を図るべく、量産化手法の確立を目指すこと。</t>
    <rPh sb="0" eb="2">
      <t>ガイブ</t>
    </rPh>
    <rPh sb="2" eb="4">
      <t>ユウシキ</t>
    </rPh>
    <rPh sb="12" eb="13">
      <t>フ</t>
    </rPh>
    <rPh sb="17" eb="19">
      <t>ケイザイ</t>
    </rPh>
    <rPh sb="19" eb="22">
      <t>サンギョウショウ</t>
    </rPh>
    <rPh sb="31" eb="33">
      <t>セイリ</t>
    </rPh>
    <rPh sb="38" eb="40">
      <t>ジギョウ</t>
    </rPh>
    <rPh sb="40" eb="43">
      <t>シュウリョウゴ</t>
    </rPh>
    <rPh sb="44" eb="46">
      <t>ソウキ</t>
    </rPh>
    <rPh sb="47" eb="50">
      <t>ジツヨウカ</t>
    </rPh>
    <rPh sb="51" eb="52">
      <t>ハカ</t>
    </rPh>
    <rPh sb="56" eb="58">
      <t>リョウサン</t>
    </rPh>
    <rPh sb="58" eb="59">
      <t>カ</t>
    </rPh>
    <rPh sb="59" eb="61">
      <t>シュホウ</t>
    </rPh>
    <rPh sb="62" eb="64">
      <t>カクリツ</t>
    </rPh>
    <rPh sb="65" eb="67">
      <t>メザ</t>
    </rPh>
    <phoneticPr fontId="1"/>
  </si>
  <si>
    <t>経済産業省では、SiC基板の高品質化やSi等との異種材料結合（GaN on Si等）等の技術開発、及び既存デバイスの用途拡大のための標準化・共通化等の基盤整備等を実施しており、新規のGaN on GaNを用いた最高品質のパワー・光デバイスの開発・実証を行う本事業とはテーマが異なる。
なお、事業終了後の早期実用化に向け、量産化手法についても検討していく。</t>
  </si>
  <si>
    <t>新26-006</t>
    <phoneticPr fontId="1"/>
  </si>
  <si>
    <t>国連持続可能な消費と生産10年計画枠組み基金への拠出等による国際的な民生部門対策</t>
    <phoneticPr fontId="1"/>
  </si>
  <si>
    <t>CO2削減への民生部門の取組は重要であり、そのための施策を始めたことは評価できる。プロジェクトは開始されたばかりであるので、評価は今後を待つべきであろう。</t>
    <rPh sb="3" eb="5">
      <t>サクゲン</t>
    </rPh>
    <rPh sb="7" eb="9">
      <t>ミンセイ</t>
    </rPh>
    <rPh sb="9" eb="11">
      <t>ブモン</t>
    </rPh>
    <rPh sb="12" eb="14">
      <t>トリクミ</t>
    </rPh>
    <rPh sb="15" eb="17">
      <t>ジュウヨウ</t>
    </rPh>
    <rPh sb="26" eb="28">
      <t>セサク</t>
    </rPh>
    <rPh sb="29" eb="30">
      <t>ハジ</t>
    </rPh>
    <rPh sb="35" eb="37">
      <t>ヒョウカ</t>
    </rPh>
    <rPh sb="48" eb="50">
      <t>カイシ</t>
    </rPh>
    <rPh sb="62" eb="64">
      <t>ヒョウカ</t>
    </rPh>
    <rPh sb="65" eb="67">
      <t>コンゴ</t>
    </rPh>
    <rPh sb="68" eb="69">
      <t>マ</t>
    </rPh>
    <phoneticPr fontId="1"/>
  </si>
  <si>
    <t>外部有識者からのコメントを踏まえて、適切なプロジェクトの進捗管理と評価を行うこと。
国際機関が行っている具体的なプログラムの進捗状況に対する評価指標を設定すること。</t>
    <rPh sb="0" eb="2">
      <t>ガイブ</t>
    </rPh>
    <rPh sb="2" eb="5">
      <t>ユウシキシャ</t>
    </rPh>
    <rPh sb="13" eb="14">
      <t>フ</t>
    </rPh>
    <rPh sb="18" eb="20">
      <t>テキセツ</t>
    </rPh>
    <rPh sb="28" eb="30">
      <t>シンチョク</t>
    </rPh>
    <rPh sb="30" eb="32">
      <t>カンリ</t>
    </rPh>
    <rPh sb="33" eb="35">
      <t>ヒョウカ</t>
    </rPh>
    <rPh sb="36" eb="37">
      <t>オコナ</t>
    </rPh>
    <rPh sb="62" eb="64">
      <t>シンチョク</t>
    </rPh>
    <rPh sb="64" eb="66">
      <t>ジョウキョウ</t>
    </rPh>
    <phoneticPr fontId="1"/>
  </si>
  <si>
    <t>日本の拠出によって実施するプロジェクトについては、CO2排出削減量見込みを算出することを求めているところ。今後、国際機関とも連携し、CO2排出削減量等適切な評価指標をプログラム及びプロジェクトの進捗状況に応じて設定する。</t>
  </si>
  <si>
    <t>新26-010</t>
    <phoneticPr fontId="1"/>
  </si>
  <si>
    <t>自立・分散型低炭素エネルギー社会構築推進事業</t>
    <phoneticPr fontId="1"/>
  </si>
  <si>
    <t>外部有識からのコメントを踏まえて、経済産業省とのデマケについて整理すること
現在実証している事業成果等を全国に展開できるよう、適切に出口までのアプローチを明確にした上で適切に事業を実施すること。</t>
    <rPh sb="0" eb="2">
      <t>ガイブ</t>
    </rPh>
    <rPh sb="2" eb="4">
      <t>ユウシキ</t>
    </rPh>
    <rPh sb="12" eb="13">
      <t>フ</t>
    </rPh>
    <rPh sb="17" eb="19">
      <t>ケイザイ</t>
    </rPh>
    <rPh sb="19" eb="22">
      <t>サンギョウショウ</t>
    </rPh>
    <rPh sb="31" eb="33">
      <t>セイリ</t>
    </rPh>
    <rPh sb="38" eb="40">
      <t>ゲンザイ</t>
    </rPh>
    <rPh sb="40" eb="42">
      <t>ジッショウ</t>
    </rPh>
    <rPh sb="46" eb="48">
      <t>ジギョウ</t>
    </rPh>
    <rPh sb="48" eb="50">
      <t>セイカ</t>
    </rPh>
    <rPh sb="50" eb="51">
      <t>トウ</t>
    </rPh>
    <rPh sb="52" eb="54">
      <t>ゼンコク</t>
    </rPh>
    <rPh sb="55" eb="57">
      <t>テンカイ</t>
    </rPh>
    <rPh sb="63" eb="65">
      <t>テキセツ</t>
    </rPh>
    <rPh sb="66" eb="68">
      <t>デグチ</t>
    </rPh>
    <rPh sb="77" eb="79">
      <t>メイカク</t>
    </rPh>
    <rPh sb="82" eb="83">
      <t>ウエ</t>
    </rPh>
    <rPh sb="84" eb="86">
      <t>テキセツ</t>
    </rPh>
    <rPh sb="87" eb="89">
      <t>ジギョウ</t>
    </rPh>
    <rPh sb="90" eb="92">
      <t>ジッシ</t>
    </rPh>
    <phoneticPr fontId="1"/>
  </si>
  <si>
    <t>環境省では、送電線容量や周波数等調整の制約のため既存の基幹電力系統への導入が進みにくい再生可能エネルギーの大幅導入によりCO2排出量を削減することを目的とし、再生可能エネルギー等を活用し、地域内でエネルギーを創り、蓄え、融通し合う、基幹電力系統に依存しない自立・分散型のエネルギーシステムの実証を実施している。電力の安定供給を目的とし、主に基幹電力系統の制御・運用と関連する事業を実施する経済産業省とは重複がないよう十分に調整をした上で、事業を行っているところである。
また、事業終了年度に向け、自立・分散型エネルギーシステムのモデルを確立させると共に、モデルの展開を目指し、適正に事業を実施していく。
なお、成果目標についてより定量的となるよう見直した。</t>
  </si>
  <si>
    <t>新26-011</t>
    <phoneticPr fontId="1"/>
  </si>
  <si>
    <t>バイオ燃料利用体制確立促進事業</t>
    <phoneticPr fontId="1"/>
  </si>
  <si>
    <t>関係省庁、産業界と協力し、実用化へ早くメドを付けてほしい。</t>
  </si>
  <si>
    <t>外部有識者からのコメントを踏まえて、関係省庁や産業界との協力を推し進めるよう努めること。
目標最終年度の成果目標を適切に達成出来るよう、事業計画と評価を適切に行った上で事業を実施すること。</t>
    <rPh sb="0" eb="2">
      <t>ガイブ</t>
    </rPh>
    <rPh sb="2" eb="5">
      <t>ユウシキシャ</t>
    </rPh>
    <rPh sb="13" eb="14">
      <t>フ</t>
    </rPh>
    <rPh sb="18" eb="20">
      <t>カンケイ</t>
    </rPh>
    <rPh sb="20" eb="22">
      <t>ショウチョウ</t>
    </rPh>
    <rPh sb="23" eb="26">
      <t>サンギョウカイ</t>
    </rPh>
    <rPh sb="28" eb="30">
      <t>キョウリョク</t>
    </rPh>
    <rPh sb="31" eb="32">
      <t>オ</t>
    </rPh>
    <rPh sb="33" eb="34">
      <t>スス</t>
    </rPh>
    <rPh sb="38" eb="39">
      <t>ツト</t>
    </rPh>
    <rPh sb="45" eb="47">
      <t>モクヒョウ</t>
    </rPh>
    <rPh sb="47" eb="49">
      <t>サイシュウ</t>
    </rPh>
    <rPh sb="49" eb="51">
      <t>ネンド</t>
    </rPh>
    <rPh sb="52" eb="54">
      <t>セイカ</t>
    </rPh>
    <rPh sb="54" eb="56">
      <t>モクヒョウ</t>
    </rPh>
    <rPh sb="57" eb="59">
      <t>テキセツ</t>
    </rPh>
    <rPh sb="60" eb="64">
      <t>タッセイデキ</t>
    </rPh>
    <rPh sb="68" eb="70">
      <t>ジギョウ</t>
    </rPh>
    <rPh sb="70" eb="72">
      <t>ケイカク</t>
    </rPh>
    <rPh sb="73" eb="75">
      <t>ヒョウカ</t>
    </rPh>
    <rPh sb="76" eb="78">
      <t>テキセツ</t>
    </rPh>
    <rPh sb="79" eb="80">
      <t>オコナ</t>
    </rPh>
    <rPh sb="82" eb="83">
      <t>ウエ</t>
    </rPh>
    <rPh sb="84" eb="86">
      <t>ジギョウ</t>
    </rPh>
    <rPh sb="87" eb="89">
      <t>ジッシ</t>
    </rPh>
    <phoneticPr fontId="1"/>
  </si>
  <si>
    <t>成果目標の達成に向け、概ね事業計画どおりに事業を進めているところ。御指摘を踏まえ、引き続き関係者等と協力しながら事業を適切に執行する。</t>
  </si>
  <si>
    <t>新26-012</t>
    <phoneticPr fontId="1"/>
  </si>
  <si>
    <t>潮流発電技術実用化推進事業（経済産業省連携事業）</t>
    <phoneticPr fontId="1"/>
  </si>
  <si>
    <t>重要な開発であるが、経済産業省との調整はどのようになっているのか？</t>
  </si>
  <si>
    <t>外部有識者からのコメントを踏まえて、経済産業省とのデマケについて整理すること
年度毎に評価できるような中間的なアウトカムの設定を検討し、適切に事業の進捗と評価を図った上で事業を実施すること。</t>
    <rPh sb="0" eb="2">
      <t>ガイブ</t>
    </rPh>
    <rPh sb="2" eb="4">
      <t>ユウシキ</t>
    </rPh>
    <rPh sb="4" eb="5">
      <t>シャ</t>
    </rPh>
    <rPh sb="13" eb="14">
      <t>フ</t>
    </rPh>
    <rPh sb="18" eb="20">
      <t>ケイザイ</t>
    </rPh>
    <rPh sb="20" eb="23">
      <t>サンギョウショウ</t>
    </rPh>
    <rPh sb="32" eb="34">
      <t>セイリ</t>
    </rPh>
    <phoneticPr fontId="1"/>
  </si>
  <si>
    <t>経済産業省の事業は、潮流発電等の海洋エネルギー発電の発電効率の向上、発電コスト低減等に資するブレード・タービン等の技術開発を行っており、環境省の事業は、潮流発電による環境・漁業影響の低減に資する発電設備の設計、建設方法、メンテナンス手法の開発及び実海域での商用規模の実証を通じた実用化を行う。なお、両事業において情報交換等連携を密に行いながら事業を推進することで、効率的・効果的な事業実施が図られ、両省の事業の実用化が促進される。
また、「最終成果目標の実現に向け、実証事業毎に設定している各年度において達成すべき実証目標を100％達成する。」という成果目標については毎年度毎に評価をすることとなるが、引き続き適切な成果目標・指標について検討を行い、効果的に事業を運営していく。</t>
  </si>
  <si>
    <t>新26-013</t>
    <phoneticPr fontId="1"/>
  </si>
  <si>
    <t>離島の低炭素地域づくり推進事業</t>
    <phoneticPr fontId="1"/>
  </si>
  <si>
    <t>重要な課題であるが、経済産業省との調整はどのようになっているのか？</t>
  </si>
  <si>
    <t>外部有識者からのコメントを踏まえて、経済産業省とのデマケについて整理すること</t>
    <rPh sb="0" eb="2">
      <t>ガイブ</t>
    </rPh>
    <rPh sb="2" eb="4">
      <t>ユウシキ</t>
    </rPh>
    <rPh sb="4" eb="5">
      <t>シャ</t>
    </rPh>
    <rPh sb="13" eb="14">
      <t>フ</t>
    </rPh>
    <rPh sb="18" eb="20">
      <t>ケイザイ</t>
    </rPh>
    <rPh sb="20" eb="23">
      <t>サンギョウショウ</t>
    </rPh>
    <rPh sb="32" eb="34">
      <t>セイリ</t>
    </rPh>
    <phoneticPr fontId="1"/>
  </si>
  <si>
    <t>環境省では蓄電池の活用等を含めた地域資源の再エネ導入、主要施設への省エネ設備の導入等により、地産地消の自立・分散型低炭素エネルギー社会を構築し、化石燃料に依存する離島におけるCO2排出量を削減することを目的とし、経済産業省との重複がないよう十分に調整をした上で、事業を行っているところである。</t>
  </si>
  <si>
    <t>新26-014</t>
    <phoneticPr fontId="1"/>
  </si>
  <si>
    <t>エコチューニングビジネスモデル確立事業</t>
    <phoneticPr fontId="1"/>
  </si>
  <si>
    <t>効率的な予算運用に努め、２９年度からは独立したビジネスになるよう支援してほしい。政府の支援を離れたビジネスにできれば、環境省の政策の成功例になる。</t>
  </si>
  <si>
    <t xml:space="preserve">外部有識者からのコメントを踏まえて、事業が独り立ちできるよう、そのために必要となる成果指標等を検討した上で、計画と評価を適切に行い、事業のビジネス化に努めること
</t>
    <rPh sb="4" eb="5">
      <t>シャ</t>
    </rPh>
    <rPh sb="18" eb="20">
      <t>ジギョウ</t>
    </rPh>
    <rPh sb="21" eb="22">
      <t>ヒト</t>
    </rPh>
    <rPh sb="23" eb="24">
      <t>ダ</t>
    </rPh>
    <rPh sb="36" eb="38">
      <t>ヒツヨウ</t>
    </rPh>
    <rPh sb="41" eb="43">
      <t>セイカ</t>
    </rPh>
    <rPh sb="43" eb="45">
      <t>シヒョウ</t>
    </rPh>
    <rPh sb="45" eb="46">
      <t>トウ</t>
    </rPh>
    <rPh sb="47" eb="49">
      <t>ケントウ</t>
    </rPh>
    <rPh sb="51" eb="52">
      <t>ウエ</t>
    </rPh>
    <rPh sb="54" eb="56">
      <t>ケイカク</t>
    </rPh>
    <rPh sb="57" eb="59">
      <t>ヒョウカ</t>
    </rPh>
    <rPh sb="60" eb="62">
      <t>テキセツ</t>
    </rPh>
    <rPh sb="63" eb="64">
      <t>オコナ</t>
    </rPh>
    <rPh sb="66" eb="68">
      <t>ジギョウ</t>
    </rPh>
    <rPh sb="73" eb="74">
      <t>カ</t>
    </rPh>
    <rPh sb="75" eb="76">
      <t>ツト</t>
    </rPh>
    <phoneticPr fontId="1"/>
  </si>
  <si>
    <t>効率的な予算運用に努め、28年度から技術者資格制度・事業者認定制度を開始するとともに、29年度からは民間の独立したビジネスモデルとなるよう支援するとともに、適切な評価指標の設定を検討する。</t>
  </si>
  <si>
    <t>新26-015</t>
    <phoneticPr fontId="1"/>
  </si>
  <si>
    <t>先進技術を利用した省エネ型自然冷媒機器等普及促進事業（一部国土交通省・経済産業省連携事業）</t>
    <phoneticPr fontId="1"/>
  </si>
  <si>
    <t>・事業概要の柱のひとつに途上国における廃機器・廃フロンの回収・適正処理のための体制構築に向けた調査を行う旨の記載があるが、これに関わるアウトカム指標が設定されていないため、いかなる国を対象にして何をどこまで目指しているのかが判然としない。
・アウトカム目標として設定されている補助事業によるCO₂排出削減量がどうしてこうした数値になるのか根拠が明確ではない。
・事業の有効性に関する評価説明には「効果的かつ低コストで実施している」とあるが、そのように評価する根拠が明確ではない。</t>
  </si>
  <si>
    <t>外部有識者からのコメントに確実に対応し、アウトカム指標等の根拠を明確にすること</t>
    <rPh sb="0" eb="2">
      <t>ガイブ</t>
    </rPh>
    <rPh sb="2" eb="5">
      <t>ユウシキシャ</t>
    </rPh>
    <rPh sb="13" eb="15">
      <t>カクジツ</t>
    </rPh>
    <rPh sb="16" eb="18">
      <t>タイオウ</t>
    </rPh>
    <rPh sb="25" eb="27">
      <t>シヒョウ</t>
    </rPh>
    <rPh sb="27" eb="28">
      <t>トウ</t>
    </rPh>
    <rPh sb="29" eb="31">
      <t>コンキョ</t>
    </rPh>
    <rPh sb="32" eb="34">
      <t>メイカク</t>
    </rPh>
    <phoneticPr fontId="1"/>
  </si>
  <si>
    <t>・途上国における省エネ型自然冷媒機器等の導入の際に求められる廃機器・廃フロンの回収・適正処理のための体制構築調査については、開発途上国の中でも、冷凍空調機器の導入量の多い、マレーシア、タイ、ベトナム及びインドネシアを主な対象としている。本調査において、対象国における、廃機器・廃フロン回収・処理制度の構築に関する効果や課題などを整理し、行政担当者へ働きかけることにより、同国での廃機器・廃フロンの回収・適正処理のための体制構築に貢献することを予定している。例えば、今後、議定書に基づき、フロンの新規生産量が削減されるため、再生フロンの需要が高まることが予想される。本事業においてフロン再生の費用対効果や体制構築上の課題を整理することにより、フロン再生の促進や再生フロンの需要拡大、ひいては廃機器・廃フロンの回収に資するものと考えられる。所見を踏まえ、来年度の中間公表時までに適切なアウトカム指標を検討する。
・アウトカム（成果目標）は、過去の補助事業の実績を基に想定した削減量（エネ起CO2と冷媒漏洩防止量の合計）に、本補助事業の予算内における補助対象事業数を掛け、その合計として算出したものである。冷凍冷蔵倉庫・食品製造工場にあっては、1件あたり1,000t-CO2、化学製造工場は1件当たり760t-CO2、アイススケートリンクは1件当たり640t-CO2、コンビニは1件当たり25t-CO2、スーパーマーケットは1件当たり250t-CO2が削減されるものとして数値を設定しており、それぞれ採択目標として、業界や製造メーカに与えるインパクトを鑑み、想定採択数を設定している。
・事業の有効性の項目については、外部有識者の御所見に基づき、機器の価格低減に係る記述から、業務実施にあたる効果性・コスト性を観点とした記述に変更した。</t>
    <rPh sb="368" eb="370">
      <t>ショケン</t>
    </rPh>
    <rPh sb="371" eb="372">
      <t>フ</t>
    </rPh>
    <rPh sb="375" eb="378">
      <t>ライネンド</t>
    </rPh>
    <rPh sb="379" eb="381">
      <t>チュウカン</t>
    </rPh>
    <rPh sb="381" eb="383">
      <t>コウヒョウ</t>
    </rPh>
    <rPh sb="383" eb="384">
      <t>ジ</t>
    </rPh>
    <rPh sb="387" eb="389">
      <t>テキセツ</t>
    </rPh>
    <rPh sb="395" eb="397">
      <t>シヒョウ</t>
    </rPh>
    <rPh sb="398" eb="400">
      <t>ケントウ</t>
    </rPh>
    <rPh sb="431" eb="433">
      <t>ソウテイ</t>
    </rPh>
    <rPh sb="465" eb="467">
      <t>ヨサン</t>
    </rPh>
    <rPh sb="467" eb="468">
      <t>ナイ</t>
    </rPh>
    <rPh sb="480" eb="481">
      <t>カ</t>
    </rPh>
    <rPh sb="500" eb="502">
      <t>レイトウ</t>
    </rPh>
    <rPh sb="502" eb="504">
      <t>レイゾウ</t>
    </rPh>
    <rPh sb="504" eb="506">
      <t>ソウコ</t>
    </rPh>
    <rPh sb="507" eb="509">
      <t>ショクヒン</t>
    </rPh>
    <rPh sb="509" eb="511">
      <t>セイゾウ</t>
    </rPh>
    <rPh sb="511" eb="513">
      <t>コウジョウ</t>
    </rPh>
    <rPh sb="520" eb="521">
      <t>ケン</t>
    </rPh>
    <rPh sb="535" eb="537">
      <t>カガク</t>
    </rPh>
    <rPh sb="537" eb="539">
      <t>セイゾウ</t>
    </rPh>
    <rPh sb="539" eb="541">
      <t>コウジョウ</t>
    </rPh>
    <rPh sb="543" eb="544">
      <t>ケン</t>
    </rPh>
    <rPh sb="544" eb="545">
      <t>ア</t>
    </rPh>
    <rPh sb="568" eb="569">
      <t>ケン</t>
    </rPh>
    <rPh sb="569" eb="570">
      <t>ア</t>
    </rPh>
    <rPh sb="587" eb="588">
      <t>ケン</t>
    </rPh>
    <rPh sb="588" eb="589">
      <t>ア</t>
    </rPh>
    <rPh sb="610" eb="611">
      <t>ケン</t>
    </rPh>
    <rPh sb="611" eb="612">
      <t>ア</t>
    </rPh>
    <rPh sb="623" eb="625">
      <t>サクゲン</t>
    </rPh>
    <rPh sb="633" eb="635">
      <t>スウチ</t>
    </rPh>
    <rPh sb="636" eb="638">
      <t>セッテイ</t>
    </rPh>
    <rPh sb="647" eb="649">
      <t>サイタク</t>
    </rPh>
    <rPh sb="649" eb="651">
      <t>モクヒョウ</t>
    </rPh>
    <rPh sb="655" eb="657">
      <t>ギョウカイ</t>
    </rPh>
    <rPh sb="658" eb="660">
      <t>セイゾウ</t>
    </rPh>
    <rPh sb="664" eb="665">
      <t>アタ</t>
    </rPh>
    <rPh sb="673" eb="674">
      <t>カンガ</t>
    </rPh>
    <rPh sb="676" eb="678">
      <t>ソウテイ</t>
    </rPh>
    <rPh sb="678" eb="680">
      <t>サイタク</t>
    </rPh>
    <rPh sb="680" eb="681">
      <t>スウ</t>
    </rPh>
    <rPh sb="682" eb="684">
      <t>セッテイ</t>
    </rPh>
    <rPh sb="691" eb="693">
      <t>ジギョウ</t>
    </rPh>
    <rPh sb="694" eb="697">
      <t>ユウコウセイ</t>
    </rPh>
    <rPh sb="698" eb="700">
      <t>コウモク</t>
    </rPh>
    <rPh sb="706" eb="708">
      <t>ガイブ</t>
    </rPh>
    <rPh sb="708" eb="711">
      <t>ユウシキシャ</t>
    </rPh>
    <rPh sb="712" eb="713">
      <t>ゴ</t>
    </rPh>
    <rPh sb="713" eb="715">
      <t>ショケン</t>
    </rPh>
    <rPh sb="716" eb="717">
      <t>モト</t>
    </rPh>
    <rPh sb="720" eb="722">
      <t>キキ</t>
    </rPh>
    <rPh sb="723" eb="725">
      <t>カカク</t>
    </rPh>
    <rPh sb="725" eb="727">
      <t>テイゲン</t>
    </rPh>
    <rPh sb="728" eb="729">
      <t>カカ</t>
    </rPh>
    <rPh sb="730" eb="732">
      <t>キジュツ</t>
    </rPh>
    <rPh sb="735" eb="737">
      <t>ギョウム</t>
    </rPh>
    <rPh sb="737" eb="739">
      <t>ジッシ</t>
    </rPh>
    <rPh sb="743" eb="745">
      <t>コウカ</t>
    </rPh>
    <rPh sb="745" eb="746">
      <t>セイ</t>
    </rPh>
    <rPh sb="750" eb="751">
      <t>セイ</t>
    </rPh>
    <rPh sb="752" eb="754">
      <t>カンテン</t>
    </rPh>
    <rPh sb="757" eb="759">
      <t>キジュツ</t>
    </rPh>
    <rPh sb="760" eb="762">
      <t>ヘンコウ</t>
    </rPh>
    <phoneticPr fontId="4"/>
  </si>
  <si>
    <t>新26-017</t>
  </si>
  <si>
    <t>農業水利施設省エネルギーシステム導入推進モデル事業（農林水産省連携事業）</t>
    <phoneticPr fontId="1"/>
  </si>
  <si>
    <t>平成27年度</t>
    <rPh sb="0" eb="2">
      <t>ヘイセイ</t>
    </rPh>
    <rPh sb="4" eb="6">
      <t>ネンド</t>
    </rPh>
    <phoneticPr fontId="2"/>
  </si>
  <si>
    <t>平成27年度</t>
    <rPh sb="0" eb="2">
      <t>ヘイセイ</t>
    </rPh>
    <rPh sb="4" eb="6">
      <t>ネンド</t>
    </rPh>
    <phoneticPr fontId="1"/>
  </si>
  <si>
    <t>・アウトカム目標にある対策手法を20程度発掘するという数値の根拠はどこにあるのか。</t>
  </si>
  <si>
    <t>アウトカム目標については、本事業の予算要求時に検討を進める中で、連携先である農林水産省や関係者ヒアリングを基に一般的な手法数として15程度を算出し、より意欲的な目標とするべく合計20程度と設定しているもの。事業実施及び計画策定にあたっては、ソフト対策及びハード対策の両面を更に検討・発掘することにより、今後の普及に向けて効果的且つ多様な省エネ省CO2モデルを提示したい。</t>
  </si>
  <si>
    <t>新26-018</t>
    <phoneticPr fontId="1"/>
  </si>
  <si>
    <t>低炭素ライフスタイル構築に向けた診断促進事業</t>
    <phoneticPr fontId="1"/>
  </si>
  <si>
    <t>・単位当たりコストに係る評価説明では、前身事業の実績を下回っていることをもって妥当としているが、家庭向け省エネ診断1件あたりの適正コストの目安を予め想定することは可能なのではないか。
・事業の有効性に係る評価が△となっている項目の説明が正しいのであれば、次年度は成果実績および活動実績ともに改善するはずであるが、その見通しがあるのか、改善に向けていかなる努力をしていくのか示されるべき。
・支出先の選定では企画競争方式にて委託先を選定しており、競争性が確保されているとの説明であるが、（社）地球温暖化防止全国ネットはさらに業務を外注しており、その委託先とは随意契約を結んでいる。これで事業全体として適切に競争性が担保されているといえるのか疑問がある。</t>
    <rPh sb="203" eb="205">
      <t>キカク</t>
    </rPh>
    <phoneticPr fontId="1"/>
  </si>
  <si>
    <t>外部有識者からのコメントに確実に対応し、成果実績および活動実績の改善を検討すること</t>
    <rPh sb="0" eb="2">
      <t>ガイブ</t>
    </rPh>
    <rPh sb="2" eb="5">
      <t>ユウシキシャ</t>
    </rPh>
    <rPh sb="35" eb="37">
      <t>ケントウ</t>
    </rPh>
    <phoneticPr fontId="1"/>
  </si>
  <si>
    <t>・省エネ診断１件あたりのコスト目安について、診断に係る人件費、交通費等の諸経費の積み上げで約1.6万円/件と算出しており、診断に係る経費の最大1/2を補助していることから、平成27年度の単位当たりコストの見込み額を8,000円/件としている。
・平成27年度は、既存診断機関の制度に対する理解の深まりや自社事業としての診断活動の積極的促進、新規診断実施機関の参入により、診断件数が増加する見通しである。これらを後押しするために、制度説明会の開催や、メディア・イベント等での制度の周知、診断優良事例の紹介等を行っている。
・平成26年度から制度運営を開始するに当たり、単年で事務局が変わっては業務に支障が出る恐れあり、３年間継続して事業を実施できることを要件として企画競争により委託先を選定している。委託先として選定された（社）地球温暖化防止全国ネットが外注している業務は、環境省所有の診断ソフトの不具合対策、維持管理、エンハンス等である。これらについては診断ソフトの開発元でなければ対応できず、また、診断結果の集計等行うには、ソフトとシステムの連動が必要であるため、ソフトとシステムの両方を委託業務において（社）地球温暖化防止全国ネットより随意契約で外注している。</t>
    <rPh sb="86" eb="88">
      <t>ヘイセイ</t>
    </rPh>
    <rPh sb="123" eb="125">
      <t>ヘイセイ</t>
    </rPh>
    <phoneticPr fontId="1"/>
  </si>
  <si>
    <t>新26-019</t>
    <phoneticPr fontId="1"/>
  </si>
  <si>
    <t>省ＣＯ２加速化・基盤整備事業</t>
    <phoneticPr fontId="1"/>
  </si>
  <si>
    <t>３つある事業の柱に係るアウトカム実績はいずれも目標値を達成していることは評価されて良いといえる一方で、果たして当初の目標設定が妥当であったのか、達成が容易な目標を当初から設定していたのではないかとの疑問も残る。この点、十分な説明が求められる。</t>
  </si>
  <si>
    <t>外部有識者からのコメントを踏まえて、アウトカム指標の妥当性を説明すること
本事業の成果を十分活用できるよう努めること。</t>
    <rPh sb="23" eb="25">
      <t>シヒョウ</t>
    </rPh>
    <rPh sb="26" eb="29">
      <t>ダトウセイ</t>
    </rPh>
    <rPh sb="30" eb="32">
      <t>セツメイ</t>
    </rPh>
    <phoneticPr fontId="1"/>
  </si>
  <si>
    <t>(1) 複数の自治体（２市町以上）が保有する複数の公共施設（庁舎、文化センター、図書館等）を対象とし、効果検証を行う上で必要と考えるモデル数（２市町×３施設＝６施設）を成果目標として設定したものであり、妥当なものであると考える。
(2) 本事業の成果目標である「CO2削減効果及び波及効果が高い水素サプライチェーンモデル」については、下記の考えに基づき事前に検討した上で設定したものであり、妥当なものであると考える。
①：CO2削減効果が高く、ポテンシャルがあり波及効果も高いと想定される水素の製造方法として、Ａ副生水素（工場において主生成物を製造する際に副生的に発生する水素）、Ｂ下水汚泥由来のバイオガスから精製、Ｃ家畜糞尿由来のバイオガスから精製、Ｄ再生可能エネルギーの電気から水を電気分解の４つを想定、
②：上記水素製造方法にて製造される水素量の想定から、水素供給範囲を設定（水素製造量が多いと想定されるものは近隣地域にも輸送することを想定）。Ａ（製造地域＋近隣地域）、Ｂ・Ｃ（製造地域）、Ｄ（製造地域、製造地域＋近隣地域）
③：①②の組み合わせより導出されるサプライチェーンの数が合計５種類となる。
(3) 環境省BATリストを作成する上で、日本の約束草案要綱における分類に基づいて主要部門（産業、業務、家庭、運輸、エネルギー転換）に廃棄物分野を合わせた幅広い領域に対して網羅的に低炭素技術を収集した結果700余りの技術をリストアップした。収集した技術の中から「先導的」、「エネルギー起源CO2排出を大幅に削減する」、「効率指標の設定可能性」という観点から技術の絞り込みを検討した結果、成果目標として設定したものであり、妥当なものであると考える。</t>
  </si>
  <si>
    <t>新26-020</t>
    <phoneticPr fontId="1"/>
  </si>
  <si>
    <t>短期寿命気候汚染物質削減に関する国際パートナーシップ拠出金関連業務</t>
    <phoneticPr fontId="1"/>
  </si>
  <si>
    <t>平成29年度</t>
    <phoneticPr fontId="1"/>
  </si>
  <si>
    <t>委託費については、現在、国内におけるブラックカーボン等の排出実態の把握のための実測に努めている。そのため、実測による情報更新に係る指標を設定している。今後は、実測数の拡充により精度向上が図れた段階で対策技術に係る情報収集を行うことしており、その時点で事業目標達成に向けた新たな指標を設定するとともに、事業進捗の状況を把握し事業を適切に実施していく。また、拠出に関しても、CCACの活動の発展に伴い適切な指標を検討するとともに事業の目的にかなった拠出となるよう努めていく。</t>
  </si>
  <si>
    <t>地球環境局
水・大気環境局</t>
    <rPh sb="0" eb="2">
      <t>チキュウ</t>
    </rPh>
    <rPh sb="2" eb="5">
      <t>カンキョウキョク</t>
    </rPh>
    <rPh sb="6" eb="7">
      <t>ミズ</t>
    </rPh>
    <rPh sb="8" eb="10">
      <t>タイキ</t>
    </rPh>
    <rPh sb="10" eb="13">
      <t>カンキョウキョク</t>
    </rPh>
    <phoneticPr fontId="1"/>
  </si>
  <si>
    <t>地熱・地中熱等の利用による低炭素社会推進事業</t>
    <phoneticPr fontId="1"/>
  </si>
  <si>
    <t>効率的な予算運用に努めてほしい。</t>
    <phoneticPr fontId="1"/>
  </si>
  <si>
    <t>外部有識者の所見に加え、本事業をより効果的に実施するため、再生可能エネルギー電気・熱自立的普及促進事業と統合すること。</t>
    <rPh sb="12" eb="15">
      <t>ホンジギョウ</t>
    </rPh>
    <rPh sb="18" eb="21">
      <t>コウカテキ</t>
    </rPh>
    <rPh sb="22" eb="24">
      <t>ジッシ</t>
    </rPh>
    <rPh sb="29" eb="31">
      <t>サイセイ</t>
    </rPh>
    <rPh sb="31" eb="33">
      <t>カノウ</t>
    </rPh>
    <rPh sb="38" eb="40">
      <t>デンキ</t>
    </rPh>
    <rPh sb="41" eb="42">
      <t>ネツ</t>
    </rPh>
    <rPh sb="42" eb="44">
      <t>ジリツ</t>
    </rPh>
    <rPh sb="44" eb="45">
      <t>テキ</t>
    </rPh>
    <rPh sb="45" eb="47">
      <t>フキュウ</t>
    </rPh>
    <rPh sb="47" eb="49">
      <t>ソクシン</t>
    </rPh>
    <rPh sb="49" eb="51">
      <t>ジギョウ</t>
    </rPh>
    <rPh sb="52" eb="54">
      <t>トウゴウ</t>
    </rPh>
    <phoneticPr fontId="1"/>
  </si>
  <si>
    <t>効率的な予算運用に努めると共に平成28年度要求において再生可能エネルギー電気・熱自立的普及促進事業と統合し、廃止した。</t>
    <rPh sb="0" eb="3">
      <t>コウリツテキ</t>
    </rPh>
    <rPh sb="4" eb="6">
      <t>ヨサン</t>
    </rPh>
    <rPh sb="6" eb="8">
      <t>ウンヨウ</t>
    </rPh>
    <rPh sb="9" eb="10">
      <t>ツト</t>
    </rPh>
    <rPh sb="13" eb="14">
      <t>トモ</t>
    </rPh>
    <rPh sb="15" eb="17">
      <t>ヘイセイ</t>
    </rPh>
    <rPh sb="19" eb="21">
      <t>ネンド</t>
    </rPh>
    <rPh sb="21" eb="23">
      <t>ヨウキュウ</t>
    </rPh>
    <rPh sb="54" eb="56">
      <t>ハイシ</t>
    </rPh>
    <phoneticPr fontId="1"/>
  </si>
  <si>
    <t>地球環境局
水・大気環境局
自然環境局</t>
    <rPh sb="14" eb="16">
      <t>シゼン</t>
    </rPh>
    <rPh sb="16" eb="18">
      <t>カンキョウ</t>
    </rPh>
    <rPh sb="18" eb="19">
      <t>キョク</t>
    </rPh>
    <phoneticPr fontId="1"/>
  </si>
  <si>
    <t>新26-008</t>
    <phoneticPr fontId="1"/>
  </si>
  <si>
    <t>平成23年度</t>
    <phoneticPr fontId="1"/>
  </si>
  <si>
    <t>終了予定</t>
    <rPh sb="0" eb="2">
      <t>シュウリョウ</t>
    </rPh>
    <rPh sb="2" eb="4">
      <t>ヨテイ</t>
    </rPh>
    <phoneticPr fontId="1"/>
  </si>
  <si>
    <t>今後は当該事業の成果を有効に活用していくこと。</t>
    <phoneticPr fontId="1"/>
  </si>
  <si>
    <t>導入実績等の情報を今後のハイブリッドオフロード車等の導入支援施策の立案に活用する。</t>
    <rPh sb="0" eb="2">
      <t>ドウニュウ</t>
    </rPh>
    <rPh sb="2" eb="4">
      <t>ジッセキ</t>
    </rPh>
    <rPh sb="4" eb="5">
      <t>トウ</t>
    </rPh>
    <rPh sb="6" eb="8">
      <t>ジョウホウ</t>
    </rPh>
    <rPh sb="9" eb="11">
      <t>コンゴ</t>
    </rPh>
    <rPh sb="23" eb="24">
      <t>シャ</t>
    </rPh>
    <rPh sb="24" eb="25">
      <t>トウ</t>
    </rPh>
    <rPh sb="26" eb="28">
      <t>ドウニュウ</t>
    </rPh>
    <rPh sb="28" eb="30">
      <t>シエン</t>
    </rPh>
    <rPh sb="30" eb="32">
      <t>シサク</t>
    </rPh>
    <rPh sb="33" eb="35">
      <t>リツアン</t>
    </rPh>
    <rPh sb="36" eb="38">
      <t>カツヨウ</t>
    </rPh>
    <phoneticPr fontId="1"/>
  </si>
  <si>
    <t>水・大気環境局</t>
    <rPh sb="0" eb="1">
      <t>ミズ</t>
    </rPh>
    <rPh sb="2" eb="4">
      <t>タイキ</t>
    </rPh>
    <rPh sb="4" eb="6">
      <t>カンキョウ</t>
    </rPh>
    <rPh sb="6" eb="7">
      <t>キョク</t>
    </rPh>
    <phoneticPr fontId="2"/>
  </si>
  <si>
    <t>水・大気環境局</t>
    <rPh sb="0" eb="1">
      <t>ミズ</t>
    </rPh>
    <rPh sb="2" eb="4">
      <t>タイキ</t>
    </rPh>
    <rPh sb="4" eb="6">
      <t>カンキョウ</t>
    </rPh>
    <rPh sb="6" eb="7">
      <t>キョク</t>
    </rPh>
    <phoneticPr fontId="1"/>
  </si>
  <si>
    <t>海底下ＣＣＳ審査のための海洋環境把握等調査事業</t>
    <phoneticPr fontId="1"/>
  </si>
  <si>
    <t>ＣＣＳは地球温暖化防止対策上、極めて重要な対応策になり、実現の成否がエネルギー・環境政策の意志決定を左右するため、一日も早くプロジェクトが成果を出せるよう努力してほしい。</t>
    <phoneticPr fontId="1"/>
  </si>
  <si>
    <t>外部有識者の所見に加え、今後は当該事業の成果を有効に活用していくこと。</t>
    <rPh sb="0" eb="2">
      <t>ガイブ</t>
    </rPh>
    <rPh sb="2" eb="5">
      <t>ユウシキシャ</t>
    </rPh>
    <rPh sb="6" eb="8">
      <t>ショケン</t>
    </rPh>
    <rPh sb="9" eb="10">
      <t>クワ</t>
    </rPh>
    <phoneticPr fontId="1"/>
  </si>
  <si>
    <t>本事業の成果については、海洋汚染防止法における海底下CCS事業の審査、指針等の見直しに有効に活用される。これにより、海底下CCS事業の促進が期待される。</t>
    <rPh sb="0" eb="1">
      <t>ホン</t>
    </rPh>
    <rPh sb="1" eb="3">
      <t>ジギョウ</t>
    </rPh>
    <rPh sb="4" eb="6">
      <t>セイカ</t>
    </rPh>
    <rPh sb="12" eb="14">
      <t>カイヨウ</t>
    </rPh>
    <rPh sb="14" eb="16">
      <t>オセン</t>
    </rPh>
    <rPh sb="16" eb="19">
      <t>ボウシホウ</t>
    </rPh>
    <rPh sb="23" eb="26">
      <t>カイテイカ</t>
    </rPh>
    <rPh sb="29" eb="31">
      <t>ジギョウ</t>
    </rPh>
    <rPh sb="32" eb="34">
      <t>シンサ</t>
    </rPh>
    <rPh sb="43" eb="45">
      <t>ユウコウ</t>
    </rPh>
    <rPh sb="46" eb="48">
      <t>カツヨウ</t>
    </rPh>
    <rPh sb="58" eb="61">
      <t>カイテイカ</t>
    </rPh>
    <rPh sb="64" eb="66">
      <t>ジギョウ</t>
    </rPh>
    <rPh sb="67" eb="69">
      <t>ソクシン</t>
    </rPh>
    <rPh sb="70" eb="72">
      <t>キタイ</t>
    </rPh>
    <phoneticPr fontId="1"/>
  </si>
  <si>
    <t>新26-021</t>
    <phoneticPr fontId="1"/>
  </si>
  <si>
    <t>低炭素交通システム構築事業（国土交通省・警察庁連携事業）</t>
    <phoneticPr fontId="1"/>
  </si>
  <si>
    <t>足元の成果と最終年度の成果目標に大きな差があるが、達成への工程表は？目標が高すぎることはないのか？</t>
    <phoneticPr fontId="1"/>
  </si>
  <si>
    <t>外部有識者の所見に加え、中間目標を示すなどして、目標が着実に実施できる見込みを示すこと。</t>
    <rPh sb="0" eb="2">
      <t>ガイブ</t>
    </rPh>
    <rPh sb="2" eb="5">
      <t>ユウシキシャ</t>
    </rPh>
    <rPh sb="6" eb="8">
      <t>ショケン</t>
    </rPh>
    <rPh sb="9" eb="10">
      <t>クワ</t>
    </rPh>
    <rPh sb="12" eb="14">
      <t>チュウカン</t>
    </rPh>
    <rPh sb="14" eb="16">
      <t>モクヒョウ</t>
    </rPh>
    <rPh sb="17" eb="18">
      <t>シメ</t>
    </rPh>
    <rPh sb="24" eb="26">
      <t>モクヒョウ</t>
    </rPh>
    <rPh sb="27" eb="29">
      <t>チャクジツ</t>
    </rPh>
    <rPh sb="30" eb="32">
      <t>ジッシ</t>
    </rPh>
    <rPh sb="35" eb="37">
      <t>ミコ</t>
    </rPh>
    <rPh sb="39" eb="40">
      <t>シメ</t>
    </rPh>
    <phoneticPr fontId="1"/>
  </si>
  <si>
    <t>公共交通利用転換事業については、本事業によって整備されたBRTやLRTの運用開始以降にマイカーから公共交通へのシフトが図られることによってCO2削減効果が発現する工程となっているため、運用開始前である平成26年度末時点の成果はゼロとなっている。平成28年度から運用を開始し、平成34年度までに成果目標に到達する予定である。各年度の実施状況報告により中間段階での目標達成状況を把握し、着実に最終年度の目標が達成されるようフォローアップを行う。</t>
    <phoneticPr fontId="1"/>
  </si>
  <si>
    <t>新26-022</t>
    <phoneticPr fontId="1"/>
  </si>
  <si>
    <t>中小トラック運送業者における低炭素化推進事業</t>
    <phoneticPr fontId="1"/>
  </si>
  <si>
    <t>２９年度以降は、買い換えは一巡し、補助事業は不要になると考えてよいのか</t>
    <phoneticPr fontId="1"/>
  </si>
  <si>
    <t>外部有識者の所見に加え、事務費は、引き続き、広報活動費用等の削減を行い、圧縮を行うこと。</t>
    <rPh sb="0" eb="2">
      <t>ガイブ</t>
    </rPh>
    <rPh sb="2" eb="5">
      <t>ユウシキシャ</t>
    </rPh>
    <rPh sb="6" eb="8">
      <t>ショケン</t>
    </rPh>
    <rPh sb="9" eb="10">
      <t>クワ</t>
    </rPh>
    <rPh sb="12" eb="15">
      <t>ジムヒ</t>
    </rPh>
    <rPh sb="17" eb="18">
      <t>ヒ</t>
    </rPh>
    <rPh sb="19" eb="20">
      <t>ツヅ</t>
    </rPh>
    <rPh sb="22" eb="24">
      <t>コウホウ</t>
    </rPh>
    <rPh sb="24" eb="26">
      <t>カツドウ</t>
    </rPh>
    <rPh sb="26" eb="28">
      <t>ヒヨウ</t>
    </rPh>
    <rPh sb="28" eb="29">
      <t>トウ</t>
    </rPh>
    <rPh sb="30" eb="32">
      <t>サクゲン</t>
    </rPh>
    <rPh sb="33" eb="34">
      <t>オコナ</t>
    </rPh>
    <rPh sb="36" eb="38">
      <t>アッシュク</t>
    </rPh>
    <rPh sb="39" eb="40">
      <t>オコナ</t>
    </rPh>
    <phoneticPr fontId="1"/>
  </si>
  <si>
    <t>平成28年度までで買い換えは一巡するため、本事業は平成28年度で終了する。事務費については、広報活動費用等の見直しの検討を行い、より効果的な予算執行に努める。</t>
    <phoneticPr fontId="1"/>
  </si>
  <si>
    <t>水・大気環境局</t>
    <phoneticPr fontId="1"/>
  </si>
  <si>
    <t>新26-023</t>
    <phoneticPr fontId="1"/>
  </si>
  <si>
    <t>＜公開プロセスの結果＞
○評価結果
　事業内容の一部改善
　（事業全体の抜本的改善：１人、事業内容の一部改善：５人）
○とりまとめコメント
　アウトカムがガイドラインの普及率１００％というのは不適切であり、見直す必要がある。例えば、このガイドラインによる再生可能エネルギー導入量の予測値や、ガイドラインにインセンティブを与えてそれに従って事業化された事業数などを成果指標として示すべきではないか。</t>
    <phoneticPr fontId="0"/>
  </si>
  <si>
    <t>公開プロセスの結果を踏まえ、成果指標の見直しを適切に行うこと。</t>
    <phoneticPr fontId="0"/>
  </si>
  <si>
    <t>　「アウトカムがガイドラインの普及率１００％というのは不適切」「再生可能エネルギーを推進する目標とすることを考えるべき」といった所見を踏まえ、各事業についてアウトカムを以下の通り修正した。
（１）希少猛禽類に対する効果的なバードストライク防止策に係るガイドラインづくりについては、「風力発電施設における希少猛禽類に対する効果的なバードストライク防止策ガイドラインの普及率」としていたが、外部有識者の所見を踏まえ、「風力発電施設の稼働基数に対する、環境省に報告されたバードストライク発生件数の減少割合」に改善した。
（２）国立公園の風致景観等への支障軽減策に係るガイドラインづくりについても、所見を踏まえ、再生可能エネルギーを推進する目標となるよう、成果指標として「ガイドラインに適合した自然環境に配慮した優良な再生可能エネルギー導入事例数」と設定し、また、太陽光発電施設については、不適切な開発が適切に抑制されているかを把握するため、成果指標として「太陽光発電施設に係る年間総相談件数のうち、自然環境に配慮しない相談件数の割合」と設定し、事業の効果をより定量的に把握するよう改善した。
（３）温泉資源への影響軽減策のガイドラインづくりについては、地熱発電の導入量を成果指標とし、ガイドラインに沿った都道府県の許可判断や地熱開発を推進することとした。なお、ガイドラインは公開プロセスでの指摘を踏まえ、成果実績等の状況を勘案し適宜見直しや改善を図っていくこととしたい。</t>
    <phoneticPr fontId="0"/>
  </si>
  <si>
    <t>自然環境局</t>
    <rPh sb="0" eb="2">
      <t>シゼン</t>
    </rPh>
    <rPh sb="2" eb="4">
      <t>カンキョウ</t>
    </rPh>
    <rPh sb="4" eb="5">
      <t>キョク</t>
    </rPh>
    <phoneticPr fontId="1"/>
  </si>
  <si>
    <t>平成25年度</t>
  </si>
  <si>
    <t>本事業の成果を十分活用できるよう努め、「先導的「低炭素・循環・自然共生」地域創出事業」として引き続き適切に事業を実施すること。</t>
    <rPh sb="46" eb="47">
      <t>ヒ</t>
    </rPh>
    <rPh sb="48" eb="49">
      <t>ツヅ</t>
    </rPh>
    <rPh sb="50" eb="52">
      <t>テキセツ</t>
    </rPh>
    <rPh sb="53" eb="55">
      <t>ジギョウ</t>
    </rPh>
    <rPh sb="56" eb="58">
      <t>ジッシ</t>
    </rPh>
    <phoneticPr fontId="1"/>
  </si>
  <si>
    <t>-</t>
  </si>
  <si>
    <t>-</t>
    <phoneticPr fontId="0"/>
  </si>
  <si>
    <t>本事業で得られた地熱の導入ポテンシャルの精密調査・分析結果等の知見を活用し、引き続き「先導的「低炭素・循環・自然共生」地域創出事業」において事業を効率的・効果的に運営していく。</t>
  </si>
  <si>
    <t>地球環境局</t>
  </si>
  <si>
    <t>ｴﾈﾙｷﾞｰ対策特別会計ｴﾈﾙｷﾞｰ需給勘定</t>
  </si>
  <si>
    <t>（項）エネルギー需給構造高度化対策費
　（大事項）温暖化対策に必要な経費</t>
  </si>
  <si>
    <t>057</t>
  </si>
  <si>
    <t>フロン等対策推進調査費（081再掲）</t>
    <phoneticPr fontId="1"/>
  </si>
  <si>
    <t>施策名：1-3 森林吸収源による温室効果ガス吸収量の確保</t>
    <rPh sb="0" eb="2">
      <t>シサク</t>
    </rPh>
    <rPh sb="2" eb="3">
      <t>メイ</t>
    </rPh>
    <phoneticPr fontId="1"/>
  </si>
  <si>
    <t>森林等の吸収源対策に関する国内体制整備確立調査費</t>
    <phoneticPr fontId="1"/>
  </si>
  <si>
    <t>平成11年度</t>
    <rPh sb="0" eb="2">
      <t>ヘイセイ</t>
    </rPh>
    <rPh sb="4" eb="6">
      <t>ネンド</t>
    </rPh>
    <phoneticPr fontId="1"/>
  </si>
  <si>
    <t>定量的な成果実績について適切に集計し、当該事業の出口戦略と施策の効果を明確化した上で事業を実施すること。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0" eb="3">
      <t>テイリョウテキ</t>
    </rPh>
    <rPh sb="4" eb="6">
      <t>セイカ</t>
    </rPh>
    <rPh sb="6" eb="8">
      <t>ジッセキ</t>
    </rPh>
    <rPh sb="12" eb="14">
      <t>テキセツ</t>
    </rPh>
    <rPh sb="15" eb="17">
      <t>シュウケイ</t>
    </rPh>
    <rPh sb="19" eb="21">
      <t>トウガイ</t>
    </rPh>
    <rPh sb="21" eb="23">
      <t>ジギョウ</t>
    </rPh>
    <rPh sb="24" eb="26">
      <t>デグチ</t>
    </rPh>
    <rPh sb="26" eb="28">
      <t>センリャク</t>
    </rPh>
    <rPh sb="29" eb="31">
      <t>セサク</t>
    </rPh>
    <rPh sb="32" eb="34">
      <t>コウカ</t>
    </rPh>
    <rPh sb="35" eb="38">
      <t>メイカクカ</t>
    </rPh>
    <rPh sb="40" eb="41">
      <t>ウエ</t>
    </rPh>
    <rPh sb="42" eb="44">
      <t>ジギョウ</t>
    </rPh>
    <rPh sb="45" eb="47">
      <t>ジッシ</t>
    </rPh>
    <phoneticPr fontId="1"/>
  </si>
  <si>
    <r>
      <t>定量的な成果実績について適切に集計し、出口戦略と施策の効果を検討して事業を実施する。
また、引き続き競争性のある契約を実施し、１者応札の改善の検討を含め、効率的な調査・検討を図る。
費目、使途の内訳についても引き続き事業者に行政事業レビューの趣旨を説明し、協力が得られるよう努める。
平成2</t>
    </r>
    <r>
      <rPr>
        <sz val="9"/>
        <color rgb="FFFF0000"/>
        <rFont val="ＭＳ ゴシック"/>
        <family val="3"/>
        <charset val="128"/>
      </rPr>
      <t>6</t>
    </r>
    <r>
      <rPr>
        <sz val="9"/>
        <rFont val="ＭＳ ゴシック"/>
        <family val="3"/>
        <charset val="128"/>
      </rPr>
      <t>年度の契約実績を考慮し、要求額を縮減する。</t>
    </r>
    <phoneticPr fontId="0"/>
  </si>
  <si>
    <t>064</t>
    <phoneticPr fontId="1"/>
  </si>
  <si>
    <t>施策名：1-4 市場メカニズムを活用した海外における地球温暖化対策の推進　</t>
    <rPh sb="0" eb="2">
      <t>シサク</t>
    </rPh>
    <rPh sb="2" eb="3">
      <t>メイ</t>
    </rPh>
    <phoneticPr fontId="1"/>
  </si>
  <si>
    <t>循環産業の国際展開に係る海外でのＣＯ２削減に向けた実証支援事業</t>
    <phoneticPr fontId="1"/>
  </si>
  <si>
    <t>・目標最終年度である平成30年度までに2件の国際展開を目指すという成果目標を設定した理由／根拠はどこにあるのか。
・上の点と関連して、本事業で投じる予算に対して、2件の国際展開事業が実現したならば、日本の循環産業にとってどれだけの利益をもたらすことが試算されるのかについて説明がなければ、2件をアウトカム目標として設定する説明がつかないのではないか。</t>
    <rPh sb="1" eb="3">
      <t>モクヒョウ</t>
    </rPh>
    <rPh sb="3" eb="5">
      <t>サイシュウ</t>
    </rPh>
    <rPh sb="5" eb="7">
      <t>ネンド</t>
    </rPh>
    <rPh sb="10" eb="12">
      <t>ヘイセイ</t>
    </rPh>
    <rPh sb="14" eb="16">
      <t>ネンド</t>
    </rPh>
    <rPh sb="20" eb="21">
      <t>ケン</t>
    </rPh>
    <rPh sb="22" eb="24">
      <t>コクサイ</t>
    </rPh>
    <rPh sb="24" eb="26">
      <t>テンカイ</t>
    </rPh>
    <rPh sb="27" eb="29">
      <t>メザ</t>
    </rPh>
    <rPh sb="33" eb="35">
      <t>セイカ</t>
    </rPh>
    <rPh sb="35" eb="37">
      <t>モクヒョウ</t>
    </rPh>
    <rPh sb="38" eb="40">
      <t>セッテイ</t>
    </rPh>
    <rPh sb="42" eb="44">
      <t>リユウ</t>
    </rPh>
    <rPh sb="45" eb="47">
      <t>コンキョ</t>
    </rPh>
    <rPh sb="58" eb="59">
      <t>ウエ</t>
    </rPh>
    <rPh sb="60" eb="61">
      <t>テン</t>
    </rPh>
    <rPh sb="62" eb="64">
      <t>カンレン</t>
    </rPh>
    <rPh sb="67" eb="68">
      <t>ホン</t>
    </rPh>
    <rPh sb="68" eb="70">
      <t>ジギョウ</t>
    </rPh>
    <rPh sb="71" eb="72">
      <t>トウ</t>
    </rPh>
    <rPh sb="74" eb="76">
      <t>ヨサン</t>
    </rPh>
    <rPh sb="77" eb="78">
      <t>タイ</t>
    </rPh>
    <rPh sb="82" eb="83">
      <t>ケン</t>
    </rPh>
    <rPh sb="84" eb="86">
      <t>コクサイ</t>
    </rPh>
    <rPh sb="86" eb="88">
      <t>テンカイ</t>
    </rPh>
    <rPh sb="88" eb="90">
      <t>ジギョウ</t>
    </rPh>
    <rPh sb="91" eb="93">
      <t>ジツゲン</t>
    </rPh>
    <rPh sb="99" eb="101">
      <t>ニホン</t>
    </rPh>
    <rPh sb="102" eb="104">
      <t>ジュンカン</t>
    </rPh>
    <rPh sb="104" eb="106">
      <t>サンギョウ</t>
    </rPh>
    <rPh sb="115" eb="117">
      <t>リエキ</t>
    </rPh>
    <rPh sb="125" eb="127">
      <t>シサン</t>
    </rPh>
    <rPh sb="136" eb="138">
      <t>セツメイ</t>
    </rPh>
    <rPh sb="145" eb="146">
      <t>ケン</t>
    </rPh>
    <rPh sb="152" eb="154">
      <t>モクヒョウ</t>
    </rPh>
    <rPh sb="157" eb="159">
      <t>セッテイ</t>
    </rPh>
    <rPh sb="161" eb="163">
      <t>セツメイ</t>
    </rPh>
    <phoneticPr fontId="1"/>
  </si>
  <si>
    <t>外部有識者の所見に確実に対応するとともに、より一層の予算執行効率化の観点から価格競争性を高める調達手法の導入を図るべき。</t>
    <rPh sb="0" eb="2">
      <t>ガイブ</t>
    </rPh>
    <rPh sb="2" eb="5">
      <t>ユウシキシャ</t>
    </rPh>
    <rPh sb="38" eb="42">
      <t>カカクキョウソウ</t>
    </rPh>
    <rPh sb="42" eb="43">
      <t>セイ</t>
    </rPh>
    <rPh sb="44" eb="45">
      <t>タカ</t>
    </rPh>
    <rPh sb="52" eb="54">
      <t>ドウニュウ</t>
    </rPh>
    <phoneticPr fontId="1"/>
  </si>
  <si>
    <t>本事業では、異なる複数の分野で実証を行うため、当初より３年間で２件程度の実証研究を予定しており、すべての案件の国際展開を目標としているところ。
また、本事業の目的は廃棄物・リサイクル分野のCO2削減技術確立であり、この目標が達成された場合、2018年度までに２事業を事業化し、１事業で１機100t/日のごみ処理能力を持つごみ発電プラントを導入するものとして試算すると波及効果として、2020年度で36,590tCO2/年のCO2削減が見込まれる。直接は海外のCO2削減であるが、JCM等につなげることにより、日本の削減量とすることが可能であり、環境負荷低減及び経済活性化に貢献することができると考えられる。
業務終了年度である来年度においては、事業の公募、選定を予定していないが、契約の際は必要経費の精査等、最大限予算効率化に努めたい。</t>
    <rPh sb="0" eb="1">
      <t>ホン</t>
    </rPh>
    <rPh sb="1" eb="3">
      <t>ジギョウ</t>
    </rPh>
    <rPh sb="6" eb="7">
      <t>コト</t>
    </rPh>
    <rPh sb="9" eb="11">
      <t>フクスウ</t>
    </rPh>
    <rPh sb="12" eb="14">
      <t>ブンヤ</t>
    </rPh>
    <rPh sb="15" eb="17">
      <t>ジッショウ</t>
    </rPh>
    <rPh sb="18" eb="19">
      <t>オコナ</t>
    </rPh>
    <rPh sb="23" eb="25">
      <t>トウショ</t>
    </rPh>
    <rPh sb="28" eb="30">
      <t>ネンカン</t>
    </rPh>
    <rPh sb="32" eb="33">
      <t>ケン</t>
    </rPh>
    <rPh sb="33" eb="35">
      <t>テイド</t>
    </rPh>
    <rPh sb="36" eb="38">
      <t>ジッショウ</t>
    </rPh>
    <rPh sb="38" eb="40">
      <t>ケンキュウ</t>
    </rPh>
    <rPh sb="41" eb="43">
      <t>ヨテイ</t>
    </rPh>
    <rPh sb="52" eb="54">
      <t>アンケン</t>
    </rPh>
    <rPh sb="55" eb="57">
      <t>コクサイ</t>
    </rPh>
    <rPh sb="57" eb="59">
      <t>テンカイ</t>
    </rPh>
    <rPh sb="60" eb="62">
      <t>モクヒョウ</t>
    </rPh>
    <rPh sb="75" eb="76">
      <t>ホン</t>
    </rPh>
    <rPh sb="76" eb="78">
      <t>ジギョウ</t>
    </rPh>
    <rPh sb="79" eb="81">
      <t>モクテキ</t>
    </rPh>
    <rPh sb="82" eb="85">
      <t>ハイキブツ</t>
    </rPh>
    <rPh sb="91" eb="93">
      <t>ブンヤ</t>
    </rPh>
    <rPh sb="97" eb="99">
      <t>サクゲン</t>
    </rPh>
    <rPh sb="99" eb="101">
      <t>ギジュツ</t>
    </rPh>
    <rPh sb="101" eb="103">
      <t>カクリツ</t>
    </rPh>
    <rPh sb="109" eb="111">
      <t>モクヒョウ</t>
    </rPh>
    <rPh sb="112" eb="114">
      <t>タッセイ</t>
    </rPh>
    <rPh sb="117" eb="119">
      <t>バアイ</t>
    </rPh>
    <rPh sb="158" eb="159">
      <t>モ</t>
    </rPh>
    <rPh sb="162" eb="164">
      <t>ハツデン</t>
    </rPh>
    <rPh sb="169" eb="171">
      <t>ドウニュウ</t>
    </rPh>
    <rPh sb="183" eb="187">
      <t>ハキュウコウカ</t>
    </rPh>
    <rPh sb="195" eb="196">
      <t>ネン</t>
    </rPh>
    <rPh sb="196" eb="197">
      <t>ド</t>
    </rPh>
    <rPh sb="209" eb="210">
      <t>ネン</t>
    </rPh>
    <rPh sb="217" eb="219">
      <t>ミコ</t>
    </rPh>
    <rPh sb="223" eb="225">
      <t>チョクセツ</t>
    </rPh>
    <rPh sb="226" eb="228">
      <t>カイガイ</t>
    </rPh>
    <rPh sb="232" eb="234">
      <t>サクゲン</t>
    </rPh>
    <rPh sb="242" eb="243">
      <t>トウ</t>
    </rPh>
    <rPh sb="254" eb="256">
      <t>ニホン</t>
    </rPh>
    <rPh sb="257" eb="260">
      <t>サクゲンリョウ</t>
    </rPh>
    <rPh sb="266" eb="268">
      <t>カノウ</t>
    </rPh>
    <rPh sb="272" eb="274">
      <t>カンキョウ</t>
    </rPh>
    <rPh sb="274" eb="276">
      <t>フカ</t>
    </rPh>
    <rPh sb="276" eb="278">
      <t>テイゲン</t>
    </rPh>
    <rPh sb="278" eb="279">
      <t>オヨ</t>
    </rPh>
    <rPh sb="280" eb="282">
      <t>ケイザイ</t>
    </rPh>
    <rPh sb="282" eb="285">
      <t>カッセイカ</t>
    </rPh>
    <rPh sb="286" eb="288">
      <t>コウケン</t>
    </rPh>
    <rPh sb="297" eb="298">
      <t>カンガ</t>
    </rPh>
    <rPh sb="304" eb="306">
      <t>ギョウム</t>
    </rPh>
    <rPh sb="306" eb="308">
      <t>シュウリョウ</t>
    </rPh>
    <rPh sb="308" eb="310">
      <t>ネンド</t>
    </rPh>
    <rPh sb="313" eb="316">
      <t>ライネンド</t>
    </rPh>
    <rPh sb="322" eb="324">
      <t>ジギョウ</t>
    </rPh>
    <rPh sb="325" eb="327">
      <t>コウボ</t>
    </rPh>
    <rPh sb="328" eb="330">
      <t>センテイ</t>
    </rPh>
    <rPh sb="331" eb="333">
      <t>ヨテイ</t>
    </rPh>
    <rPh sb="340" eb="342">
      <t>ケイヤク</t>
    </rPh>
    <rPh sb="343" eb="344">
      <t>サイ</t>
    </rPh>
    <rPh sb="345" eb="347">
      <t>ヒツヨウ</t>
    </rPh>
    <rPh sb="347" eb="349">
      <t>ケイヒ</t>
    </rPh>
    <rPh sb="350" eb="352">
      <t>セイサ</t>
    </rPh>
    <rPh sb="352" eb="353">
      <t>トウ</t>
    </rPh>
    <rPh sb="354" eb="357">
      <t>サイダイゲン</t>
    </rPh>
    <rPh sb="357" eb="359">
      <t>ヨサン</t>
    </rPh>
    <rPh sb="359" eb="362">
      <t>コウリツカ</t>
    </rPh>
    <rPh sb="363" eb="364">
      <t>ツト</t>
    </rPh>
    <phoneticPr fontId="1"/>
  </si>
  <si>
    <t>廃棄物・リサイクル対策部</t>
    <rPh sb="0" eb="3">
      <t>ハイキブツ</t>
    </rPh>
    <rPh sb="9" eb="12">
      <t>タイサクブ</t>
    </rPh>
    <phoneticPr fontId="2"/>
  </si>
  <si>
    <t>廃棄物・リサイクル対策部</t>
    <rPh sb="0" eb="3">
      <t>ハイキブツ</t>
    </rPh>
    <rPh sb="9" eb="12">
      <t>タイサクブ</t>
    </rPh>
    <phoneticPr fontId="1"/>
  </si>
  <si>
    <t>新26-027</t>
    <phoneticPr fontId="1"/>
  </si>
  <si>
    <t>京都メカニズム運営等経費</t>
    <phoneticPr fontId="1"/>
  </si>
  <si>
    <t>平成14年度</t>
    <phoneticPr fontId="1"/>
  </si>
  <si>
    <t>所見のとおり、さらなる活動指標を引き続き検討し、法令に従って事業を適切に実施する。</t>
    <phoneticPr fontId="0"/>
  </si>
  <si>
    <t>065</t>
    <phoneticPr fontId="1"/>
  </si>
  <si>
    <t>平成42年度の成果目標が5,000万から1億トンのCO₂削減・吸収というのは幅がありすぎるのではないか。併せて、最終年度に至るまでの途中の目標設定がなされることで、最終目標達成に向けた着実な歩みが可能になると思われる。</t>
  </si>
  <si>
    <t>外部有識者からのコメントに確実に対応し、中期的な目標設定の検討を行うこと。</t>
    <rPh sb="0" eb="2">
      <t>ガイブ</t>
    </rPh>
    <rPh sb="2" eb="5">
      <t>ユウシキシャ</t>
    </rPh>
    <rPh sb="20" eb="23">
      <t>チュウキテキ</t>
    </rPh>
    <rPh sb="29" eb="31">
      <t>ケントウ</t>
    </rPh>
    <rPh sb="32" eb="33">
      <t>オコナ</t>
    </rPh>
    <phoneticPr fontId="1"/>
  </si>
  <si>
    <t>成果目標については、日本の約束草案（平成27年7月地球温暖化対策推進本部決定）で示された内容を記載しているものである。 「成果目標」欄には、目標最終年度を明示しつつ、事業の目的に照らし、達成すべき成果に関する目標を定量的に記載するものであるため、成果目標を修正することはしないが、毎年度達成すべき目標を掲げて、着実に事業を実施していくこととする。</t>
  </si>
  <si>
    <t>地球環境局</t>
    <phoneticPr fontId="1"/>
  </si>
  <si>
    <t>ｴﾈﾙｷﾞｰ対策特別会計ｴﾈﾙｷﾞｰ需給勘定</t>
    <phoneticPr fontId="1"/>
  </si>
  <si>
    <t>（項）エネルギー需給構造高度化対策費
　（大事項）温暖化対策に必要な経費</t>
    <phoneticPr fontId="1"/>
  </si>
  <si>
    <t>066
新26-009</t>
  </si>
  <si>
    <t>平成26年度</t>
    <phoneticPr fontId="1"/>
  </si>
  <si>
    <t>中期的な目標設定の検討を行い、事業の評価を適切に行った上で事業を実施すること。</t>
    <rPh sb="15" eb="17">
      <t>ジギョウ</t>
    </rPh>
    <rPh sb="18" eb="20">
      <t>ヒョウカ</t>
    </rPh>
    <rPh sb="21" eb="23">
      <t>テキセツ</t>
    </rPh>
    <rPh sb="24" eb="25">
      <t>オコナ</t>
    </rPh>
    <rPh sb="27" eb="28">
      <t>ウエ</t>
    </rPh>
    <rPh sb="29" eb="31">
      <t>ジギョウ</t>
    </rPh>
    <rPh sb="32" eb="34">
      <t>ジッシ</t>
    </rPh>
    <phoneticPr fontId="1"/>
  </si>
  <si>
    <t>成果目標については、日本の約束草案（平成27年7月地球温暖化対策推進本部決定）で示された内容を記載しているものである。「成果目標」欄には、目標最終年度を明示しつつ、事業の目的に照らし、達成すべき成果に関する目標を定量的に記載するものであるため、成果目標を修正することはしないが、毎年度達成すべき目標を掲げて、着実に事業を実施していくこととする。</t>
  </si>
  <si>
    <t>新26-009</t>
    <rPh sb="0" eb="1">
      <t>シン</t>
    </rPh>
    <phoneticPr fontId="1"/>
  </si>
  <si>
    <t>平成16年度</t>
    <phoneticPr fontId="1"/>
  </si>
  <si>
    <t>引き続き他省庁と連携を行い、定量的なCO2削減目標等の設定の検討をした上で、適切な事業管理に努めること</t>
    <rPh sb="0" eb="1">
      <t>ヒ</t>
    </rPh>
    <rPh sb="2" eb="3">
      <t>ツヅ</t>
    </rPh>
    <rPh sb="4" eb="7">
      <t>タショウチョウ</t>
    </rPh>
    <rPh sb="8" eb="10">
      <t>レンケイ</t>
    </rPh>
    <rPh sb="11" eb="12">
      <t>オコナ</t>
    </rPh>
    <rPh sb="14" eb="17">
      <t>テイリョウテキ</t>
    </rPh>
    <rPh sb="21" eb="23">
      <t>サクゲン</t>
    </rPh>
    <rPh sb="23" eb="25">
      <t>モクヒョウ</t>
    </rPh>
    <rPh sb="25" eb="26">
      <t>トウ</t>
    </rPh>
    <rPh sb="27" eb="29">
      <t>セッテイ</t>
    </rPh>
    <rPh sb="30" eb="32">
      <t>ケントウ</t>
    </rPh>
    <rPh sb="35" eb="36">
      <t>ウエ</t>
    </rPh>
    <rPh sb="38" eb="40">
      <t>テキセツ</t>
    </rPh>
    <rPh sb="41" eb="43">
      <t>ジギョウ</t>
    </rPh>
    <rPh sb="43" eb="45">
      <t>カンリ</t>
    </rPh>
    <rPh sb="46" eb="47">
      <t>ツト</t>
    </rPh>
    <phoneticPr fontId="1"/>
  </si>
  <si>
    <t>本事業はJCM資金支援事業と連携することでCO2排出削減効果を発揮することを目指すものであり、引き続き、他省庁と連携して制度を着実に運用するとともに、途上国におけるCO2排出削減プロジェクトの案件発掘や組成を支援する事業を拡充し、JCM資金支援事業のさらに効率的な実施を促進する。</t>
  </si>
  <si>
    <t>066
068</t>
  </si>
  <si>
    <t>グリーン投資スキーム（GIS）プロジェクト管理事業</t>
    <phoneticPr fontId="1"/>
  </si>
  <si>
    <t>平成18年度</t>
    <phoneticPr fontId="1"/>
  </si>
  <si>
    <t>・事業の目的および概要に照らして、設定されているアウトカム目標・指標が妥当とは考えられない。活動指標もしかりである。GIS相手国における環境対策プロジェクトへの資金還流率なり、環境対策プロジェクトが実施されたことによる環境保全効果なりが把握されるべきではないか。
・GISプロジェクト管理国の数がなぜ１のみなのか。</t>
    <phoneticPr fontId="0"/>
  </si>
  <si>
    <t>外部有識者からのコメントを踏まえて、より適切なアウトカム指標を検討すること。
事業概要等を現状にあわせて適切に修正すること。</t>
    <rPh sb="0" eb="2">
      <t>ガイブ</t>
    </rPh>
    <rPh sb="2" eb="5">
      <t>ユウシキシャ</t>
    </rPh>
    <rPh sb="13" eb="14">
      <t>フ</t>
    </rPh>
    <rPh sb="20" eb="22">
      <t>テキセツ</t>
    </rPh>
    <rPh sb="28" eb="30">
      <t>シヒョウ</t>
    </rPh>
    <rPh sb="31" eb="33">
      <t>ケントウ</t>
    </rPh>
    <rPh sb="39" eb="43">
      <t>ジギョウガイヨウ</t>
    </rPh>
    <rPh sb="43" eb="44">
      <t>トウ</t>
    </rPh>
    <rPh sb="45" eb="47">
      <t>ゲンジョウ</t>
    </rPh>
    <rPh sb="52" eb="54">
      <t>テキセツ</t>
    </rPh>
    <rPh sb="55" eb="57">
      <t>シュウセイ</t>
    </rPh>
    <phoneticPr fontId="1"/>
  </si>
  <si>
    <t>所見の御指摘に対応するため、事業概要をより具体的に修正する。
GIS実施国でグリーニングが未だ終了していない国はウクライナしかなく、本事業において、引き続きウクライナのグリーニングの管理を行う。
アウトカム指標等については、より適切に設定ができるかについて来年度以降検討する。</t>
  </si>
  <si>
    <t>067</t>
    <phoneticPr fontId="1"/>
  </si>
  <si>
    <t>気候技術センター・ネットワーク（ＣＴＣＮ）事業との連携推進</t>
    <phoneticPr fontId="1"/>
  </si>
  <si>
    <t>・ 途上国における低炭素化の推進や温室効果ガスの排出削減を図るため、わが国の低炭素技術を海外に展開する当該事業の必要性は十分理解できる。また、拠出金に対し、わが国が関与している作業に対し、プログラムごとの金額配分を指定したうえで拠出を行っている点については高く評価できる。
・ プログラムごとの金額配分に対し、拠出先の国における温暖化対策がどの程度進んだかを何らかの形で明らかにすることも将来検討すべきである。</t>
  </si>
  <si>
    <t>外部有識者からのコメントを踏まえて、拠出先における温暖化対策の進捗を将来的に明らかにできるよう検討すること。</t>
    <rPh sb="18" eb="20">
      <t>キョシュツ</t>
    </rPh>
    <rPh sb="20" eb="21">
      <t>サキ</t>
    </rPh>
    <rPh sb="25" eb="28">
      <t>オンダンカ</t>
    </rPh>
    <rPh sb="28" eb="30">
      <t>タイサク</t>
    </rPh>
    <rPh sb="31" eb="33">
      <t>シンチョク</t>
    </rPh>
    <rPh sb="34" eb="37">
      <t>ショウライテキ</t>
    </rPh>
    <rPh sb="38" eb="39">
      <t>アキ</t>
    </rPh>
    <rPh sb="47" eb="49">
      <t>ケントウ</t>
    </rPh>
    <phoneticPr fontId="1"/>
  </si>
  <si>
    <t>拠出先による温暖化対策の効果について今後検討しつつ、引き続き途上国における低炭素化の推進及びわが国の低炭素技術の海外展開に貢献していく。</t>
  </si>
  <si>
    <t>新26-024</t>
    <phoneticPr fontId="1"/>
  </si>
  <si>
    <t>二国間クレジット制度（ＪＣＭ）推進のためのMRV等関連する技術高度化事業</t>
    <phoneticPr fontId="1"/>
  </si>
  <si>
    <t>・事業の目的および概要に照らして、設定されているアウトカム目標・指標が妥当とは考えられない。計測センサーの数はアウトカムではなく、アウトプットではないか。アウトカムとしては、JCMのための温室効果ガス算定・報告・検証の精度がどれだけ向上したのかが問われるのであって、センサー等の設置や技術開発は精度向上のための手段でしかない。
・事業の目的の2つ目の柱である都市および地域単位で社会システム整備を行うことに係る目標や指標を欠いている。</t>
  </si>
  <si>
    <t>外部有識者のコメントを踏まえ、事業の進捗を図るさらなる指標を引き続き検討した上で、事業を適切に実施すること。
平成29年度の打ち上げに向けて、引き続き長期計画の最適化を行うとともに、費用対効果の説明を十分できるよう適切な執行に努めること。</t>
    <rPh sb="0" eb="2">
      <t>ガイブ</t>
    </rPh>
    <rPh sb="2" eb="5">
      <t>ユウシキシャ</t>
    </rPh>
    <rPh sb="11" eb="12">
      <t>フ</t>
    </rPh>
    <phoneticPr fontId="1"/>
  </si>
  <si>
    <t>外部有識者の所見を踏まえ、現在設定しているアウトカム・アウトプットについて、GOSAT後継機打ち上げ後速やかに成果を出すための取り組みを実施するとともに、JCM推進のためのMRV高度化事業については、事業の進捗を図るさらなる指標を次年度までに検討した上で、事業を適切に実施する。
また、衛星の開発、打上げ、運用は、長期にわたる事業であるため、事業進捗を考慮しつつ適宜長期計画の最適化を行い、より効率的で無駄のない予算執行に努める。</t>
  </si>
  <si>
    <t>新26-025</t>
    <phoneticPr fontId="1"/>
  </si>
  <si>
    <t>途上国向け低炭素技術イノベーション創出事業</t>
    <phoneticPr fontId="1"/>
  </si>
  <si>
    <t>成果目標・指標として掲げている「各年度における事業目標」とは何を意味するのか。平成26年度は目標値７に対して実績が７で100％達成されているとの記載であるが、事業目標がそもそもいかなる内容なのか、７という数字が事業数なのか、目標数なのか、判然としない。さらには、事業目標を達成することによっていかなる効果が得られるのかがアウトカム指標として設定されるべきである。</t>
  </si>
  <si>
    <t>外部有識者からのコメントを踏まえて、事業目標について説明し、事業を達成することによって得られる効果をアウトカム指標として設定すること。</t>
    <rPh sb="18" eb="20">
      <t>ジギョウ</t>
    </rPh>
    <rPh sb="20" eb="22">
      <t>モクヒョウ</t>
    </rPh>
    <rPh sb="26" eb="28">
      <t>セツメイ</t>
    </rPh>
    <rPh sb="30" eb="32">
      <t>ジギョウ</t>
    </rPh>
    <rPh sb="33" eb="35">
      <t>タッセイ</t>
    </rPh>
    <rPh sb="43" eb="44">
      <t>エ</t>
    </rPh>
    <rPh sb="47" eb="49">
      <t>コウカ</t>
    </rPh>
    <rPh sb="55" eb="57">
      <t>シヒョウ</t>
    </rPh>
    <rPh sb="60" eb="62">
      <t>セッテイ</t>
    </rPh>
    <phoneticPr fontId="1"/>
  </si>
  <si>
    <t>本事業においては、技術を確立し、「本事業の技術が普及することにより、平成42年度に300万t-CO2を削減する」という最終目標の達成に向け、各技術開発・実証事業毎に毎年度における技術開発・実証の達成目標を設定し、進捗管理をしているところである。「各年度における事業目標」とは「各技術開発・実証事業毎に設定している毎年度における技術開発・実証の達成目標」を、７という数字は本事業における技術開発・実証事業の実施件数を指している。「各技術開発・実証事業毎に設定している毎年度における技術開発・実証の達成目標」については、例えば、軽量化、低コスト化、防水性の向上といった目標を定量的に設定しているところ。ご指摘を踏まえ、成果目標を修正した。また、本成果目標については、「本事業の技術が普及することにより、平成42年度に300万t-CO2を削減する」という最終成果目標に加え、補助的に設定したものである。引き続き、適切な成果目標・指標について検討していく。</t>
  </si>
  <si>
    <t>新26-026</t>
    <phoneticPr fontId="1"/>
  </si>
  <si>
    <t>・コベネフィットというからには成果指標として二酸化炭素削減量に加えて大気汚染物質の削減も合わせて位置付けるべきと思われるが、現状では二酸化炭素削減量のみの指標となっている。
・最終年度である平成38年度の目標値に照らして、成果実績および達成度がかなり低い状況にあるが、目標達成見込みがあるのか疑問である。</t>
    <phoneticPr fontId="1"/>
  </si>
  <si>
    <r>
      <t>外部有識者の所見に加え、</t>
    </r>
    <r>
      <rPr>
        <sz val="9"/>
        <color theme="1"/>
        <rFont val="ＭＳ ゴシック"/>
        <family val="3"/>
        <charset val="128"/>
      </rPr>
      <t>より一層の予算執行効率化の観点から調達手法の改善（一者応札の抑制の取組等）を図るべき。</t>
    </r>
    <rPh sb="0" eb="2">
      <t>ガイブ</t>
    </rPh>
    <rPh sb="2" eb="5">
      <t>ユウシキシャ</t>
    </rPh>
    <rPh sb="6" eb="8">
      <t>ショケン</t>
    </rPh>
    <rPh sb="9" eb="10">
      <t>クワ</t>
    </rPh>
    <phoneticPr fontId="1"/>
  </si>
  <si>
    <t>・成果指標へ大気汚染物質の減少量を追加した。
・最終年度の目標値に対して各年度の成果実績を用いていたことにより、達成度が低く算出されていたが、最終年度（38年度）に目標が達成できる着実な計画であるCDMクレジット移転の計画量を目標値として達成度を計ることとした。なお、補助対象工場の稼働は開始されており、さらに27年度よりクレジット移転を行う補助対象工場が増加になること等から、平成38年度までに成果目標に到達する予定である。また、各年度の実施状況報告により進捗を把握し、着実に最終年度の目標が達成されるようフォローアップを行う。
・公告期間の延長等により、調達手法を改善し予算執行効率化を図る。
・既存事業は予算規模を圧縮し、効率的な執行に努める</t>
    <phoneticPr fontId="1"/>
  </si>
  <si>
    <t>069</t>
    <phoneticPr fontId="1"/>
  </si>
  <si>
    <t>施策名：2-1 オゾン層の保護・回復</t>
    <rPh sb="0" eb="2">
      <t>シサク</t>
    </rPh>
    <rPh sb="2" eb="3">
      <t>メイ</t>
    </rPh>
    <phoneticPr fontId="1"/>
  </si>
  <si>
    <t>フロン等対策推進調査費</t>
    <phoneticPr fontId="1"/>
  </si>
  <si>
    <t>平成元年度</t>
    <rPh sb="0" eb="2">
      <t>ヘイセイ</t>
    </rPh>
    <rPh sb="2" eb="5">
      <t>ガンネンド</t>
    </rPh>
    <phoneticPr fontId="1"/>
  </si>
  <si>
    <t xml:space="preserve">・ オゾン層破壊物質等の濃度変化は継続的に把握すべきことは十分理解できる。
・ 事業実施時期を「～終了予定なし」とする点については再検討する必要がある。例えば５年ごとに濃度変化を把握し、調査方法の見直しなどを実施することも必要である。
・ 以下「事業概要の②、③」についても同様である。
</t>
  </si>
  <si>
    <t>予算措置だけでなく、「フロン類算定漏えい量報告」制度など、規制・制度面による対策を踏まえ、目標達成に向け適切に事業を実施すること。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0" eb="2">
      <t>ヨサン</t>
    </rPh>
    <rPh sb="2" eb="4">
      <t>ソチ</t>
    </rPh>
    <rPh sb="14" eb="15">
      <t>ルイ</t>
    </rPh>
    <rPh sb="15" eb="17">
      <t>サンテイ</t>
    </rPh>
    <rPh sb="17" eb="18">
      <t>ロウ</t>
    </rPh>
    <rPh sb="20" eb="21">
      <t>リョウ</t>
    </rPh>
    <rPh sb="21" eb="23">
      <t>ホウコク</t>
    </rPh>
    <rPh sb="24" eb="26">
      <t>セイド</t>
    </rPh>
    <rPh sb="29" eb="31">
      <t>キセイ</t>
    </rPh>
    <rPh sb="32" eb="34">
      <t>セイド</t>
    </rPh>
    <rPh sb="34" eb="35">
      <t>メン</t>
    </rPh>
    <rPh sb="38" eb="40">
      <t>タイサク</t>
    </rPh>
    <rPh sb="41" eb="42">
      <t>フ</t>
    </rPh>
    <rPh sb="45" eb="47">
      <t>モクヒョウ</t>
    </rPh>
    <rPh sb="47" eb="49">
      <t>タッセイ</t>
    </rPh>
    <rPh sb="50" eb="51">
      <t>ム</t>
    </rPh>
    <rPh sb="52" eb="54">
      <t>テキセツ</t>
    </rPh>
    <rPh sb="55" eb="57">
      <t>ジギョウ</t>
    </rPh>
    <rPh sb="58" eb="60">
      <t>ジッシ</t>
    </rPh>
    <phoneticPr fontId="1"/>
  </si>
  <si>
    <t>オゾン層の監視状況や、フロン類算定漏えい量報告制度の公表結果などの施策実施状況を踏まえ、必要に応じて調査方法や事業実施方法の見直しを行いつつ、目標達成に向け事業を実施し、事業実施期間も適切に見直しを行う。
費目、使途の内訳についても引き続き事業者に行政事業レビューの趣旨を説明し、協力が得られるよう努める。
平成26年度の契約実績を考慮し、要求額を縮減する。</t>
  </si>
  <si>
    <t>（項）地球環境保全費
　（大事項）地球環境の保全に必要な経費</t>
    <phoneticPr fontId="1"/>
  </si>
  <si>
    <t>018</t>
    <phoneticPr fontId="1"/>
  </si>
  <si>
    <t>施策名：2-2 地球環境保全に関する国際連携・協力</t>
    <rPh sb="0" eb="2">
      <t>シサク</t>
    </rPh>
    <rPh sb="2" eb="3">
      <t>メイ</t>
    </rPh>
    <phoneticPr fontId="1"/>
  </si>
  <si>
    <t>経済協力開発機構拠出金</t>
    <phoneticPr fontId="1"/>
  </si>
  <si>
    <t>平成7年度</t>
    <rPh sb="0" eb="2">
      <t>ヘイセイ</t>
    </rPh>
    <rPh sb="3" eb="5">
      <t>ネンド</t>
    </rPh>
    <phoneticPr fontId="1"/>
  </si>
  <si>
    <t>イヤーマークとして拠出しているプロジェクトに対する成果指標等を設定した上で、拠出金に対する適切なフォローと評価を行うこと。</t>
    <rPh sb="22" eb="23">
      <t>タイ</t>
    </rPh>
    <rPh sb="25" eb="27">
      <t>セイカ</t>
    </rPh>
    <rPh sb="27" eb="29">
      <t>シヒョウ</t>
    </rPh>
    <rPh sb="29" eb="30">
      <t>トウ</t>
    </rPh>
    <rPh sb="31" eb="33">
      <t>セッテイ</t>
    </rPh>
    <rPh sb="35" eb="36">
      <t>ウエ</t>
    </rPh>
    <rPh sb="38" eb="41">
      <t>キョシュツキン</t>
    </rPh>
    <rPh sb="42" eb="43">
      <t>タイ</t>
    </rPh>
    <rPh sb="45" eb="47">
      <t>テキセツ</t>
    </rPh>
    <rPh sb="53" eb="55">
      <t>ヒョウカ</t>
    </rPh>
    <rPh sb="56" eb="57">
      <t>オコナ</t>
    </rPh>
    <phoneticPr fontId="1"/>
  </si>
  <si>
    <t>指摘をふまえ、各プロジェクトに対する成果指標を検討し、再設定を行った。今後も設定した成果指標を用いて、適切な評価を行う。</t>
  </si>
  <si>
    <t>072</t>
    <phoneticPr fontId="1"/>
  </si>
  <si>
    <t>排出・吸収量世界標準算定方式確立事業拠出金等</t>
    <phoneticPr fontId="1"/>
  </si>
  <si>
    <t>平成9年度</t>
    <rPh sb="0" eb="2">
      <t>ヘイセイ</t>
    </rPh>
    <rPh sb="3" eb="5">
      <t>ネンド</t>
    </rPh>
    <phoneticPr fontId="1"/>
  </si>
  <si>
    <t>IPCCが公表する報告書等について、公表された報告書等を踏まえ、成果指標等を適切に設定し、拠出金のフォローと評価を実施する。</t>
  </si>
  <si>
    <t>073</t>
    <phoneticPr fontId="1"/>
  </si>
  <si>
    <t>国際連合環境計画拠出金等</t>
    <phoneticPr fontId="1"/>
  </si>
  <si>
    <t>拠出の目的に沿った、より具体的な成果指標等を設定した上で、拠出金に対する適切なフォローと評価を行うこと。</t>
  </si>
  <si>
    <t>①UNEP拠出金及び②UNEP国際環境技術センター（IETC）拠出金に関しては、ご指摘をふまえ、成果指標を検討し、再設定を行った。今後も設定した成果指標を用いて、適切な評価を行う。③ROAP拠出金では、事業開始時に設定した成果指標をもとに、フォローと評価を行っている。④ネットワークの運営委員会での議論及びレビューを踏まえて概算要求に反映している。今後も適切なフォローと評価に努める。</t>
  </si>
  <si>
    <t>074</t>
    <phoneticPr fontId="1"/>
  </si>
  <si>
    <t>国際連合気候変動枠組条約事務局拠出金</t>
    <phoneticPr fontId="1"/>
  </si>
  <si>
    <t>平成21年度</t>
    <rPh sb="0" eb="2">
      <t>ヘイセイ</t>
    </rPh>
    <rPh sb="4" eb="6">
      <t>ネンド</t>
    </rPh>
    <phoneticPr fontId="1"/>
  </si>
  <si>
    <t>引き続き必要最低限の拠出となるよう検討を進めること。</t>
  </si>
  <si>
    <t>人件費、諸手当、赴任に係る経費が前年度の所要額等に照らし、必要な経費となっているか検討を行ったうえで、必要最低限の要求額とした。</t>
    <phoneticPr fontId="0"/>
  </si>
  <si>
    <t>075</t>
    <phoneticPr fontId="1"/>
  </si>
  <si>
    <t>国際連携戦略推進費</t>
    <phoneticPr fontId="1"/>
  </si>
  <si>
    <t>平成23年度</t>
    <rPh sb="0" eb="2">
      <t>ヘイセイ</t>
    </rPh>
    <rPh sb="4" eb="6">
      <t>ネンド</t>
    </rPh>
    <phoneticPr fontId="1"/>
  </si>
  <si>
    <t>終了(予定)なし</t>
  </si>
  <si>
    <r>
      <t>事業の進捗を図</t>
    </r>
    <r>
      <rPr>
        <sz val="9"/>
        <color rgb="FFFF0000"/>
        <rFont val="ＭＳ ゴシック"/>
        <family val="3"/>
        <charset val="128"/>
      </rPr>
      <t>り評価を行うための</t>
    </r>
    <r>
      <rPr>
        <sz val="9"/>
        <color theme="1"/>
        <rFont val="ＭＳ ゴシック"/>
        <family val="3"/>
        <charset val="128"/>
      </rPr>
      <t>さらなる指標を引き続き検討した上で、事業を適切に実施すること。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
    <rPh sb="0" eb="2">
      <t>ジギョウ</t>
    </rPh>
    <rPh sb="3" eb="5">
      <t>シンチョク</t>
    </rPh>
    <rPh sb="6" eb="7">
      <t>ハカ</t>
    </rPh>
    <rPh sb="8" eb="10">
      <t>ヒョウカ</t>
    </rPh>
    <rPh sb="11" eb="12">
      <t>オコナ</t>
    </rPh>
    <rPh sb="20" eb="22">
      <t>シヒョウ</t>
    </rPh>
    <rPh sb="23" eb="24">
      <t>ヒ</t>
    </rPh>
    <rPh sb="25" eb="26">
      <t>ツヅ</t>
    </rPh>
    <rPh sb="27" eb="29">
      <t>ケントウ</t>
    </rPh>
    <rPh sb="31" eb="32">
      <t>ウエ</t>
    </rPh>
    <rPh sb="34" eb="36">
      <t>ジギョウ</t>
    </rPh>
    <rPh sb="37" eb="39">
      <t>テキセツ</t>
    </rPh>
    <rPh sb="40" eb="42">
      <t>ジッシ</t>
    </rPh>
    <phoneticPr fontId="1"/>
  </si>
  <si>
    <t>引き続き事業の進捗を図り評価を行うためのさらなる指標を検討し、事業を適切に実施する。
また、費目、使途の内訳についても引き続き事業者に行政事業レビューの趣旨を説明し、協力が得られるよう努める。</t>
  </si>
  <si>
    <t>076</t>
    <phoneticPr fontId="1"/>
  </si>
  <si>
    <t>環境国際協力推進費</t>
    <phoneticPr fontId="1"/>
  </si>
  <si>
    <t>平成10年度</t>
    <rPh sb="0" eb="2">
      <t>ヘイセイ</t>
    </rPh>
    <rPh sb="4" eb="6">
      <t>ネンド</t>
    </rPh>
    <phoneticPr fontId="1"/>
  </si>
  <si>
    <t>この種のプロジェクトに関しては、定性的なアウトカムによる評価の方が妥当であろう。セミナー参加者数を挙げても評価の仕方がない。</t>
    <rPh sb="2" eb="3">
      <t>シュ</t>
    </rPh>
    <rPh sb="11" eb="12">
      <t>カン</t>
    </rPh>
    <rPh sb="16" eb="19">
      <t>テイセイテキ</t>
    </rPh>
    <rPh sb="28" eb="30">
      <t>ヒョウカ</t>
    </rPh>
    <rPh sb="31" eb="32">
      <t>ホウ</t>
    </rPh>
    <rPh sb="33" eb="35">
      <t>ダトウ</t>
    </rPh>
    <rPh sb="44" eb="48">
      <t>サンカシャスウ</t>
    </rPh>
    <rPh sb="49" eb="50">
      <t>ア</t>
    </rPh>
    <rPh sb="53" eb="55">
      <t>ヒョウカ</t>
    </rPh>
    <rPh sb="56" eb="58">
      <t>シカタ</t>
    </rPh>
    <phoneticPr fontId="1"/>
  </si>
  <si>
    <t>外部有識者のコメントを踏まえ、クリーンアジアイニシアティブ、日中韓三カ国環境大臣会合、環境分野における二国間協力などの事業において、定性的な評価も含め事業の効率と効果を図る適切な指標と目標を検討した上で、適切に事業を実施する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0" eb="2">
      <t>ガイブ</t>
    </rPh>
    <rPh sb="2" eb="5">
      <t>ユウシキシャ</t>
    </rPh>
    <rPh sb="11" eb="12">
      <t>フ</t>
    </rPh>
    <rPh sb="30" eb="33">
      <t>ニッチュウカン</t>
    </rPh>
    <rPh sb="33" eb="34">
      <t>サン</t>
    </rPh>
    <rPh sb="35" eb="36">
      <t>コク</t>
    </rPh>
    <rPh sb="36" eb="38">
      <t>カンキョウ</t>
    </rPh>
    <rPh sb="38" eb="40">
      <t>ダイジン</t>
    </rPh>
    <rPh sb="40" eb="42">
      <t>カイゴウ</t>
    </rPh>
    <rPh sb="43" eb="45">
      <t>カンキョウ</t>
    </rPh>
    <rPh sb="45" eb="47">
      <t>ブンヤ</t>
    </rPh>
    <rPh sb="51" eb="52">
      <t>ニ</t>
    </rPh>
    <rPh sb="52" eb="54">
      <t>コクカン</t>
    </rPh>
    <rPh sb="54" eb="56">
      <t>キョウリョク</t>
    </rPh>
    <rPh sb="59" eb="61">
      <t>ジギョウ</t>
    </rPh>
    <rPh sb="66" eb="69">
      <t>テイセイテキ</t>
    </rPh>
    <rPh sb="70" eb="72">
      <t>ヒョウカ</t>
    </rPh>
    <rPh sb="73" eb="74">
      <t>フク</t>
    </rPh>
    <rPh sb="75" eb="77">
      <t>ジギョウ</t>
    </rPh>
    <rPh sb="78" eb="80">
      <t>コウリツ</t>
    </rPh>
    <rPh sb="81" eb="83">
      <t>コウカ</t>
    </rPh>
    <rPh sb="84" eb="85">
      <t>ハカ</t>
    </rPh>
    <rPh sb="86" eb="88">
      <t>テキセツ</t>
    </rPh>
    <rPh sb="89" eb="91">
      <t>シヒョウ</t>
    </rPh>
    <rPh sb="92" eb="94">
      <t>モクヒョウ</t>
    </rPh>
    <rPh sb="95" eb="97">
      <t>ケントウ</t>
    </rPh>
    <rPh sb="99" eb="100">
      <t>ウエ</t>
    </rPh>
    <rPh sb="102" eb="104">
      <t>テキセツ</t>
    </rPh>
    <rPh sb="105" eb="107">
      <t>ジギョウ</t>
    </rPh>
    <rPh sb="108" eb="110">
      <t>ジッシ</t>
    </rPh>
    <phoneticPr fontId="1"/>
  </si>
  <si>
    <t>所見を踏まえて、上記事業につき適切な事業を実施し、成果の向上を図るため、定性的な指標及び代替指標の検討も含めさらなる指標の開発を行っていく。
また、費目、使途の内訳についても引き続き事業者に行政事業レビューの趣旨を説明し、協力が得られるよう努める。</t>
  </si>
  <si>
    <t>077</t>
    <phoneticPr fontId="1"/>
  </si>
  <si>
    <t>施策名：2-3 地球環境保全に関する調査研究</t>
    <rPh sb="0" eb="2">
      <t>シサク</t>
    </rPh>
    <rPh sb="2" eb="3">
      <t>メイ</t>
    </rPh>
    <phoneticPr fontId="1"/>
  </si>
  <si>
    <t>地球環境戦略研究機関拠出金</t>
    <phoneticPr fontId="1"/>
  </si>
  <si>
    <t>拠出の効果を図る指標を引き続き検討しつつ、適切に事業を執行すること。</t>
    <rPh sb="0" eb="2">
      <t>キョシュツ</t>
    </rPh>
    <rPh sb="3" eb="5">
      <t>コウカ</t>
    </rPh>
    <rPh sb="6" eb="7">
      <t>ハカ</t>
    </rPh>
    <rPh sb="8" eb="10">
      <t>シヒョウ</t>
    </rPh>
    <rPh sb="11" eb="12">
      <t>ヒ</t>
    </rPh>
    <rPh sb="13" eb="14">
      <t>ツヅ</t>
    </rPh>
    <rPh sb="15" eb="17">
      <t>ケントウ</t>
    </rPh>
    <rPh sb="21" eb="23">
      <t>テキセツ</t>
    </rPh>
    <rPh sb="24" eb="26">
      <t>ジギョウ</t>
    </rPh>
    <rPh sb="27" eb="29">
      <t>シッコウ</t>
    </rPh>
    <phoneticPr fontId="1"/>
  </si>
  <si>
    <t>拠出金の効果を適切に把握するための指標を引き続き検討し、適切に事業を執行する。</t>
  </si>
  <si>
    <t>078</t>
    <phoneticPr fontId="1"/>
  </si>
  <si>
    <t>地球環境に関するアジア太平洋地域共同研究・観測事業拠出金</t>
    <phoneticPr fontId="1"/>
  </si>
  <si>
    <t>我が国が拠出している共同研究に対する適切なフォローと評価を行い、事業を実施すること。</t>
    <rPh sb="0" eb="1">
      <t>ワ</t>
    </rPh>
    <rPh sb="2" eb="3">
      <t>クニ</t>
    </rPh>
    <rPh sb="10" eb="12">
      <t>キョウドウ</t>
    </rPh>
    <rPh sb="12" eb="14">
      <t>ケンキュウ</t>
    </rPh>
    <rPh sb="32" eb="34">
      <t>ジギョウ</t>
    </rPh>
    <rPh sb="35" eb="37">
      <t>ジッシ</t>
    </rPh>
    <phoneticPr fontId="1"/>
  </si>
  <si>
    <t>我が国が拠出している共同研究について、毎年開催される政府間会合において、環境省担当官を派遣するなど、適切なフォローと評価を行い、事業を実施する。</t>
  </si>
  <si>
    <t>079</t>
    <phoneticPr fontId="1"/>
  </si>
  <si>
    <t>地球環境保全試験研究費</t>
    <phoneticPr fontId="1"/>
  </si>
  <si>
    <t>平成13年度</t>
    <rPh sb="0" eb="2">
      <t>ヘイセイ</t>
    </rPh>
    <rPh sb="4" eb="6">
      <t>ネンド</t>
    </rPh>
    <phoneticPr fontId="1"/>
  </si>
  <si>
    <t>継続性こそが重要な事業であり、今後においても着実に進められるべきである。</t>
    <rPh sb="0" eb="3">
      <t>ケイゾクセイ</t>
    </rPh>
    <rPh sb="6" eb="8">
      <t>ジュウヨウ</t>
    </rPh>
    <rPh sb="9" eb="11">
      <t>ジギョウ</t>
    </rPh>
    <rPh sb="15" eb="17">
      <t>コンゴ</t>
    </rPh>
    <rPh sb="22" eb="24">
      <t>チャクジツ</t>
    </rPh>
    <rPh sb="25" eb="26">
      <t>スス</t>
    </rPh>
    <phoneticPr fontId="1"/>
  </si>
  <si>
    <t>現在実施している研究の中間評価・最終評価だけではなく、過去に実施した研究であってもどのように施策に反映されたか等、当該事業の効果を図る指標等を検討した上で適切に事業を実施すること。</t>
    <rPh sb="0" eb="2">
      <t>ゲンザイ</t>
    </rPh>
    <rPh sb="2" eb="4">
      <t>ジッシ</t>
    </rPh>
    <rPh sb="8" eb="10">
      <t>ケンキュウ</t>
    </rPh>
    <rPh sb="11" eb="13">
      <t>チュウカン</t>
    </rPh>
    <rPh sb="13" eb="15">
      <t>ヒョウカ</t>
    </rPh>
    <rPh sb="16" eb="18">
      <t>サイシュウ</t>
    </rPh>
    <rPh sb="18" eb="20">
      <t>ヒョウカ</t>
    </rPh>
    <rPh sb="27" eb="29">
      <t>カコ</t>
    </rPh>
    <rPh sb="30" eb="32">
      <t>ジッシ</t>
    </rPh>
    <rPh sb="34" eb="36">
      <t>ケンキュウ</t>
    </rPh>
    <rPh sb="46" eb="48">
      <t>セサク</t>
    </rPh>
    <rPh sb="49" eb="51">
      <t>ハンエイ</t>
    </rPh>
    <rPh sb="55" eb="56">
      <t>ナド</t>
    </rPh>
    <rPh sb="57" eb="59">
      <t>トウガイ</t>
    </rPh>
    <rPh sb="59" eb="61">
      <t>ジギョウ</t>
    </rPh>
    <rPh sb="62" eb="64">
      <t>コウカ</t>
    </rPh>
    <rPh sb="65" eb="66">
      <t>ハカ</t>
    </rPh>
    <rPh sb="67" eb="69">
      <t>シヒョウ</t>
    </rPh>
    <rPh sb="69" eb="70">
      <t>トウ</t>
    </rPh>
    <rPh sb="71" eb="73">
      <t>ケントウ</t>
    </rPh>
    <rPh sb="75" eb="76">
      <t>ウエ</t>
    </rPh>
    <rPh sb="77" eb="79">
      <t>テキセツ</t>
    </rPh>
    <rPh sb="80" eb="82">
      <t>ジギョウ</t>
    </rPh>
    <rPh sb="83" eb="85">
      <t>ジッシ</t>
    </rPh>
    <phoneticPr fontId="1"/>
  </si>
  <si>
    <t>外部有識者の所見も踏まえ、事業の継続性を確実に確保するとともに、過去に実施された研究についても、次年度以降の評価スキームにおいて、事業の効果を図る指標等を検討し、適切に事業を実施する。</t>
  </si>
  <si>
    <t>（項）地球環境保全等試験研究費
　（大事項）地球環境保全等試験研究に必要な経費</t>
    <phoneticPr fontId="1"/>
  </si>
  <si>
    <t>081</t>
    <phoneticPr fontId="1"/>
  </si>
  <si>
    <t>気候変動評価・適応推進事業（292再掲）</t>
    <rPh sb="17" eb="19">
      <t>サイケイ</t>
    </rPh>
    <phoneticPr fontId="1"/>
  </si>
  <si>
    <t>温室効果ガス観測技術衛星「いぶき」による地球環境観測事業（311再掲）</t>
    <phoneticPr fontId="1"/>
  </si>
  <si>
    <t>施策名：3-1　大気環境の保全（酸性雨・黄砂対策を含む）</t>
    <rPh sb="0" eb="2">
      <t>シサク</t>
    </rPh>
    <rPh sb="2" eb="3">
      <t>メイ</t>
    </rPh>
    <rPh sb="8" eb="10">
      <t>タイキ</t>
    </rPh>
    <rPh sb="10" eb="12">
      <t>カンキョウ</t>
    </rPh>
    <rPh sb="13" eb="15">
      <t>ホゼン</t>
    </rPh>
    <rPh sb="16" eb="19">
      <t>サンセイウ</t>
    </rPh>
    <rPh sb="20" eb="22">
      <t>コウサ</t>
    </rPh>
    <rPh sb="22" eb="24">
      <t>タイサク</t>
    </rPh>
    <rPh sb="25" eb="26">
      <t>フク</t>
    </rPh>
    <phoneticPr fontId="1"/>
  </si>
  <si>
    <t>大気環境基準等設定業務費</t>
    <phoneticPr fontId="1"/>
  </si>
  <si>
    <t>昭和49年度</t>
    <rPh sb="0" eb="2">
      <t>ショウワ</t>
    </rPh>
    <rPh sb="4" eb="6">
      <t>ネンド</t>
    </rPh>
    <phoneticPr fontId="1"/>
  </si>
  <si>
    <r>
      <t>継続的な調査・研究が必要不可欠であるものの、</t>
    </r>
    <r>
      <rPr>
        <sz val="9"/>
        <rFont val="ＭＳ ゴシック"/>
        <family val="3"/>
        <charset val="128"/>
      </rPr>
      <t>より一層の予算執行効率化の観点から調達手法の改善（一者応札の抑制の取組等）を図るべき。</t>
    </r>
    <phoneticPr fontId="1"/>
  </si>
  <si>
    <t>一者応札の抑制等の観点から、公告期間の延長などを実施する。</t>
    <phoneticPr fontId="1"/>
  </si>
  <si>
    <t>（項）大気・水・土壌環境等保全費
　（大事項）大気・水・土壌環境等の保全に必要な経費</t>
    <rPh sb="1" eb="2">
      <t>コウ</t>
    </rPh>
    <rPh sb="3" eb="5">
      <t>タイキ</t>
    </rPh>
    <rPh sb="6" eb="7">
      <t>ミズ</t>
    </rPh>
    <rPh sb="8" eb="10">
      <t>ドジョウ</t>
    </rPh>
    <rPh sb="10" eb="12">
      <t>カンキョウ</t>
    </rPh>
    <rPh sb="12" eb="13">
      <t>トウ</t>
    </rPh>
    <rPh sb="13" eb="15">
      <t>ホゼン</t>
    </rPh>
    <rPh sb="15" eb="16">
      <t>ヒ</t>
    </rPh>
    <rPh sb="19" eb="21">
      <t>ダイジ</t>
    </rPh>
    <rPh sb="21" eb="22">
      <t>コウ</t>
    </rPh>
    <rPh sb="23" eb="25">
      <t>タイキ</t>
    </rPh>
    <rPh sb="26" eb="27">
      <t>ミズ</t>
    </rPh>
    <rPh sb="28" eb="30">
      <t>ドジョウ</t>
    </rPh>
    <rPh sb="30" eb="32">
      <t>カンキョウ</t>
    </rPh>
    <rPh sb="32" eb="33">
      <t>トウ</t>
    </rPh>
    <rPh sb="34" eb="36">
      <t>ホゼン</t>
    </rPh>
    <rPh sb="37" eb="39">
      <t>ヒツヨウ</t>
    </rPh>
    <rPh sb="40" eb="42">
      <t>ケイヒ</t>
    </rPh>
    <phoneticPr fontId="2"/>
  </si>
  <si>
    <t>（項）大気・水・土壌環境等保全費
　（大事項）大気・水・土壌環境等の保全に必要な経費</t>
    <rPh sb="1" eb="2">
      <t>コウ</t>
    </rPh>
    <rPh sb="3" eb="5">
      <t>タイキ</t>
    </rPh>
    <rPh sb="6" eb="7">
      <t>ミズ</t>
    </rPh>
    <rPh sb="8" eb="10">
      <t>ドジョウ</t>
    </rPh>
    <rPh sb="10" eb="12">
      <t>カンキョウ</t>
    </rPh>
    <rPh sb="12" eb="13">
      <t>トウ</t>
    </rPh>
    <rPh sb="13" eb="15">
      <t>ホゼン</t>
    </rPh>
    <rPh sb="15" eb="16">
      <t>ヒ</t>
    </rPh>
    <rPh sb="19" eb="21">
      <t>ダイジ</t>
    </rPh>
    <rPh sb="21" eb="22">
      <t>コウ</t>
    </rPh>
    <rPh sb="23" eb="25">
      <t>タイキ</t>
    </rPh>
    <rPh sb="26" eb="27">
      <t>ミズ</t>
    </rPh>
    <rPh sb="28" eb="30">
      <t>ドジョウ</t>
    </rPh>
    <rPh sb="30" eb="32">
      <t>カンキョウ</t>
    </rPh>
    <rPh sb="32" eb="33">
      <t>トウ</t>
    </rPh>
    <rPh sb="34" eb="36">
      <t>ホゼン</t>
    </rPh>
    <rPh sb="37" eb="39">
      <t>ヒツヨウ</t>
    </rPh>
    <rPh sb="40" eb="42">
      <t>ケイヒ</t>
    </rPh>
    <phoneticPr fontId="1"/>
  </si>
  <si>
    <t>昭和46年度</t>
    <rPh sb="0" eb="2">
      <t>ショウワ</t>
    </rPh>
    <rPh sb="4" eb="6">
      <t>ネンド</t>
    </rPh>
    <phoneticPr fontId="1"/>
  </si>
  <si>
    <t>例年相当額の不用が生じているため、あらためて不用の原因を精査した上で、より一層計画的に機器更新を実施する等の予算執行の適正化を図るとともに、必要最低限の予算要求とすること。</t>
    <rPh sb="0" eb="2">
      <t>レイネン</t>
    </rPh>
    <rPh sb="2" eb="5">
      <t>ソウトウガク</t>
    </rPh>
    <rPh sb="6" eb="8">
      <t>フヨウ</t>
    </rPh>
    <rPh sb="9" eb="10">
      <t>ショウ</t>
    </rPh>
    <rPh sb="22" eb="24">
      <t>フヨウ</t>
    </rPh>
    <rPh sb="25" eb="27">
      <t>ゲンイン</t>
    </rPh>
    <rPh sb="28" eb="30">
      <t>セイサ</t>
    </rPh>
    <rPh sb="32" eb="33">
      <t>ウエ</t>
    </rPh>
    <rPh sb="37" eb="39">
      <t>イッソウ</t>
    </rPh>
    <rPh sb="39" eb="42">
      <t>ケイカクテキ</t>
    </rPh>
    <rPh sb="43" eb="45">
      <t>キキ</t>
    </rPh>
    <rPh sb="45" eb="47">
      <t>コウシン</t>
    </rPh>
    <rPh sb="48" eb="50">
      <t>ジッシ</t>
    </rPh>
    <rPh sb="52" eb="53">
      <t>トウ</t>
    </rPh>
    <rPh sb="54" eb="56">
      <t>ヨサン</t>
    </rPh>
    <rPh sb="56" eb="58">
      <t>シッコウ</t>
    </rPh>
    <rPh sb="59" eb="62">
      <t>テキセイカ</t>
    </rPh>
    <rPh sb="63" eb="64">
      <t>ハカ</t>
    </rPh>
    <rPh sb="70" eb="72">
      <t>ヒツヨウ</t>
    </rPh>
    <rPh sb="72" eb="75">
      <t>サイテイゲン</t>
    </rPh>
    <rPh sb="76" eb="78">
      <t>ヨサン</t>
    </rPh>
    <rPh sb="78" eb="80">
      <t>ヨウキュウ</t>
    </rPh>
    <phoneticPr fontId="1"/>
  </si>
  <si>
    <t>▲15.124</t>
  </si>
  <si>
    <t>計画的に機器更新を実施する等の予算執行の適正化を図るとともに、これを踏まえた必要最低限の予算要求とする。</t>
    <phoneticPr fontId="1"/>
  </si>
  <si>
    <t>昭和47年度</t>
    <rPh sb="0" eb="2">
      <t>ショウワ</t>
    </rPh>
    <rPh sb="4" eb="6">
      <t>ネンド</t>
    </rPh>
    <phoneticPr fontId="1"/>
  </si>
  <si>
    <t>法の施行状況調査結果を年１回公表すること自体は、国として当然行うべきものと考えられるため、これとは別に、より適切に本事業の具体的な成果を表す成果目標を検討すること。</t>
    <rPh sb="0" eb="1">
      <t>ホウ</t>
    </rPh>
    <rPh sb="2" eb="6">
      <t>セコウジョウキョウ</t>
    </rPh>
    <rPh sb="11" eb="12">
      <t>ネン</t>
    </rPh>
    <rPh sb="13" eb="14">
      <t>カイ</t>
    </rPh>
    <rPh sb="20" eb="22">
      <t>ジタイ</t>
    </rPh>
    <rPh sb="30" eb="31">
      <t>オコナ</t>
    </rPh>
    <rPh sb="37" eb="38">
      <t>カンガ</t>
    </rPh>
    <rPh sb="49" eb="50">
      <t>ベツ</t>
    </rPh>
    <rPh sb="54" eb="56">
      <t>テキセツ</t>
    </rPh>
    <rPh sb="57" eb="58">
      <t>ホン</t>
    </rPh>
    <rPh sb="58" eb="60">
      <t>ジギョウ</t>
    </rPh>
    <rPh sb="61" eb="64">
      <t>グタイテキ</t>
    </rPh>
    <rPh sb="65" eb="67">
      <t>セイカ</t>
    </rPh>
    <rPh sb="68" eb="69">
      <t>アラワ</t>
    </rPh>
    <rPh sb="70" eb="72">
      <t>セイカ</t>
    </rPh>
    <rPh sb="72" eb="74">
      <t>モクヒョウ</t>
    </rPh>
    <rPh sb="75" eb="77">
      <t>ケントウ</t>
    </rPh>
    <phoneticPr fontId="1"/>
  </si>
  <si>
    <t>指摘を踏まえ、レビューシートに成果目標を追加した。具体的には、規制事務の施行状況等を調査・公表し、適正な規制を図るとの本事業の目的に鑑み、調査結果に基づく制度の見直しを成果目標に追加した。</t>
    <phoneticPr fontId="1"/>
  </si>
  <si>
    <t>平成5年度</t>
    <rPh sb="0" eb="2">
      <t>ヘイセイ</t>
    </rPh>
    <rPh sb="3" eb="5">
      <t>ネンド</t>
    </rPh>
    <phoneticPr fontId="1"/>
  </si>
  <si>
    <t>支出額等を考慮し、既存事業は、予算規模を圧縮すること。また、緊急性の高い物質の排出抑制対策を重点的に要求を行い、平成28年度中に結論を出すこと。</t>
    <rPh sb="0" eb="2">
      <t>シシュツ</t>
    </rPh>
    <rPh sb="2" eb="4">
      <t>ガクトウ</t>
    </rPh>
    <rPh sb="5" eb="7">
      <t>コウリョ</t>
    </rPh>
    <rPh sb="9" eb="11">
      <t>キゾン</t>
    </rPh>
    <rPh sb="11" eb="13">
      <t>ジギョウ</t>
    </rPh>
    <rPh sb="15" eb="17">
      <t>ヨサン</t>
    </rPh>
    <rPh sb="17" eb="19">
      <t>キボ</t>
    </rPh>
    <rPh sb="20" eb="22">
      <t>アッシュク</t>
    </rPh>
    <rPh sb="30" eb="33">
      <t>キンキュウセイ</t>
    </rPh>
    <rPh sb="34" eb="35">
      <t>タカ</t>
    </rPh>
    <rPh sb="36" eb="38">
      <t>ブッシツ</t>
    </rPh>
    <rPh sb="39" eb="41">
      <t>ハイシュツ</t>
    </rPh>
    <rPh sb="41" eb="43">
      <t>ヨクセイ</t>
    </rPh>
    <rPh sb="43" eb="45">
      <t>タイサク</t>
    </rPh>
    <rPh sb="46" eb="49">
      <t>ジュウテンテキ</t>
    </rPh>
    <rPh sb="50" eb="52">
      <t>ヨウキュウ</t>
    </rPh>
    <rPh sb="53" eb="54">
      <t>オコナ</t>
    </rPh>
    <rPh sb="56" eb="58">
      <t>ヘイセイ</t>
    </rPh>
    <rPh sb="60" eb="62">
      <t>ネンド</t>
    </rPh>
    <rPh sb="62" eb="63">
      <t>チュウ</t>
    </rPh>
    <rPh sb="64" eb="66">
      <t>ケツロン</t>
    </rPh>
    <rPh sb="67" eb="68">
      <t>ダ</t>
    </rPh>
    <phoneticPr fontId="1"/>
  </si>
  <si>
    <t>▲0.518</t>
  </si>
  <si>
    <t>支出額等を考慮し、既存事業は、予算規模の圧縮を行った。また、緊急性の高いトリクロロエチレンの排出抑制対策を重点的に要求を行い、平成28年度中に制度的対応を含めた検討の結論を出す</t>
    <phoneticPr fontId="1"/>
  </si>
  <si>
    <t>成果目標について、調査結果の公表は、国の事業としては、当然、実施すべきであり、ほかの成果目標を検討すること。</t>
    <rPh sb="0" eb="2">
      <t>セイカ</t>
    </rPh>
    <rPh sb="2" eb="4">
      <t>モクヒョウ</t>
    </rPh>
    <rPh sb="9" eb="11">
      <t>チョウサ</t>
    </rPh>
    <rPh sb="11" eb="13">
      <t>ケッカ</t>
    </rPh>
    <rPh sb="14" eb="16">
      <t>コウヒョウ</t>
    </rPh>
    <rPh sb="18" eb="19">
      <t>クニ</t>
    </rPh>
    <rPh sb="20" eb="22">
      <t>ジギョウ</t>
    </rPh>
    <rPh sb="27" eb="29">
      <t>トウゼン</t>
    </rPh>
    <rPh sb="30" eb="32">
      <t>ジッシ</t>
    </rPh>
    <rPh sb="42" eb="44">
      <t>セイカ</t>
    </rPh>
    <rPh sb="44" eb="46">
      <t>モクヒョウ</t>
    </rPh>
    <rPh sb="47" eb="49">
      <t>ケントウ</t>
    </rPh>
    <phoneticPr fontId="1"/>
  </si>
  <si>
    <t>▲3.554</t>
  </si>
  <si>
    <t>指摘を踏まえ、成果目標等を修正する。
成果指標について「我が国の制度や技術情報の提供のためワークショップを開催した国の数」を追加し、その成果目標については、「石綿対策に関する我が国の経験や知見の提供を通じて年1回以上の能力向上を図る」とする。</t>
    <phoneticPr fontId="1"/>
  </si>
  <si>
    <t>在日米軍施設・区域周辺環境保全対策費</t>
    <phoneticPr fontId="1"/>
  </si>
  <si>
    <t>昭和53年度</t>
    <rPh sb="0" eb="2">
      <t>ショウワ</t>
    </rPh>
    <rPh sb="4" eb="6">
      <t>ネンド</t>
    </rPh>
    <phoneticPr fontId="1"/>
  </si>
  <si>
    <t>より一層の予算執行効率化の観点から調達手法の改善（一者応札の抑制の取組等）を図るべき。</t>
    <phoneticPr fontId="1"/>
  </si>
  <si>
    <t>同地方にある基地の調査をなるべくまとめて実施する等の工夫により、旅費等の事業にかかる諸経費を縮減する。</t>
    <rPh sb="0" eb="3">
      <t>ドウチホウ</t>
    </rPh>
    <rPh sb="6" eb="8">
      <t>キチ</t>
    </rPh>
    <rPh sb="9" eb="11">
      <t>チョウサ</t>
    </rPh>
    <rPh sb="20" eb="22">
      <t>ジッシ</t>
    </rPh>
    <rPh sb="24" eb="25">
      <t>トウ</t>
    </rPh>
    <rPh sb="26" eb="28">
      <t>クフウ</t>
    </rPh>
    <rPh sb="32" eb="34">
      <t>リョヒ</t>
    </rPh>
    <rPh sb="34" eb="35">
      <t>トウ</t>
    </rPh>
    <rPh sb="36" eb="38">
      <t>ジギョウ</t>
    </rPh>
    <rPh sb="42" eb="45">
      <t>ショケイヒ</t>
    </rPh>
    <rPh sb="46" eb="48">
      <t>シュクゲン</t>
    </rPh>
    <phoneticPr fontId="1"/>
  </si>
  <si>
    <t>平成22年度</t>
    <rPh sb="0" eb="2">
      <t>ヘイセイ</t>
    </rPh>
    <rPh sb="4" eb="6">
      <t>ネンド</t>
    </rPh>
    <phoneticPr fontId="1"/>
  </si>
  <si>
    <t>アジア・コベネフィット・パートナーシップの参加団体数について、実績値が大幅に目標値を下回っていることから、目標最終年度までに、目標値を達成できる見込みを示すこと。</t>
    <rPh sb="21" eb="23">
      <t>サンカ</t>
    </rPh>
    <rPh sb="23" eb="26">
      <t>ダンタイスウ</t>
    </rPh>
    <rPh sb="31" eb="34">
      <t>ジッセキチ</t>
    </rPh>
    <rPh sb="35" eb="37">
      <t>オオハバ</t>
    </rPh>
    <rPh sb="38" eb="41">
      <t>モクヒョウチ</t>
    </rPh>
    <rPh sb="42" eb="44">
      <t>シタマワ</t>
    </rPh>
    <rPh sb="53" eb="55">
      <t>モクヒョウ</t>
    </rPh>
    <rPh sb="55" eb="57">
      <t>サイシュウ</t>
    </rPh>
    <rPh sb="57" eb="59">
      <t>ネンド</t>
    </rPh>
    <rPh sb="63" eb="66">
      <t>モクヒョウチ</t>
    </rPh>
    <rPh sb="67" eb="69">
      <t>タッセイ</t>
    </rPh>
    <rPh sb="72" eb="74">
      <t>ミコ</t>
    </rPh>
    <rPh sb="76" eb="77">
      <t>シメ</t>
    </rPh>
    <phoneticPr fontId="1"/>
  </si>
  <si>
    <t>・他のコベネフィット関連業務のネットワークも活かし、参加団体数の拡大に取り組み、目標最終年度までに目標値を達成できる見込み。
・既存事業は予算規模を圧縮し、効率的な執行に努める。</t>
    <rPh sb="1" eb="2">
      <t>タ</t>
    </rPh>
    <rPh sb="10" eb="12">
      <t>カンレン</t>
    </rPh>
    <rPh sb="12" eb="14">
      <t>ギョウム</t>
    </rPh>
    <rPh sb="22" eb="23">
      <t>イ</t>
    </rPh>
    <rPh sb="26" eb="28">
      <t>サンカ</t>
    </rPh>
    <rPh sb="28" eb="30">
      <t>ダンタイ</t>
    </rPh>
    <rPh sb="30" eb="31">
      <t>スウ</t>
    </rPh>
    <rPh sb="32" eb="34">
      <t>カクダイ</t>
    </rPh>
    <rPh sb="35" eb="36">
      <t>ト</t>
    </rPh>
    <rPh sb="37" eb="38">
      <t>ク</t>
    </rPh>
    <rPh sb="40" eb="42">
      <t>モクヒョウ</t>
    </rPh>
    <rPh sb="42" eb="44">
      <t>サイシュウ</t>
    </rPh>
    <rPh sb="44" eb="46">
      <t>ネンド</t>
    </rPh>
    <rPh sb="49" eb="52">
      <t>モクヒョウチ</t>
    </rPh>
    <rPh sb="53" eb="55">
      <t>タッセイ</t>
    </rPh>
    <rPh sb="58" eb="60">
      <t>ミコ</t>
    </rPh>
    <phoneticPr fontId="1"/>
  </si>
  <si>
    <t>引き続き、効率的に予算を執行し、成果目標の達成度を高めること。</t>
    <rPh sb="0" eb="1">
      <t>ヒ</t>
    </rPh>
    <rPh sb="2" eb="3">
      <t>ツヅ</t>
    </rPh>
    <rPh sb="5" eb="8">
      <t>コウリツテキ</t>
    </rPh>
    <rPh sb="9" eb="11">
      <t>ヨサン</t>
    </rPh>
    <rPh sb="12" eb="14">
      <t>シッコウ</t>
    </rPh>
    <rPh sb="16" eb="18">
      <t>セイカ</t>
    </rPh>
    <rPh sb="18" eb="20">
      <t>モクヒョウ</t>
    </rPh>
    <rPh sb="21" eb="24">
      <t>タッセイド</t>
    </rPh>
    <rPh sb="25" eb="26">
      <t>タカ</t>
    </rPh>
    <phoneticPr fontId="1"/>
  </si>
  <si>
    <t>真に必要な事業に重点化を図るなど、引き続き予算の効率的な執行に努めるとともに、成果目標の達成度が高くなるよう努める。</t>
    <rPh sb="39" eb="41">
      <t>セイカ</t>
    </rPh>
    <rPh sb="41" eb="43">
      <t>モクヒョウ</t>
    </rPh>
    <rPh sb="44" eb="47">
      <t>タッセイド</t>
    </rPh>
    <rPh sb="48" eb="49">
      <t>タカ</t>
    </rPh>
    <phoneticPr fontId="1"/>
  </si>
  <si>
    <t>平成20年度</t>
    <rPh sb="0" eb="2">
      <t>ヘイセイ</t>
    </rPh>
    <rPh sb="4" eb="6">
      <t>ネンド</t>
    </rPh>
    <phoneticPr fontId="1"/>
  </si>
  <si>
    <t>支出額等を考慮し、既存事業は、予算規模を圧縮すること。また、平成27年3月の中環審とりまとめ（微小粒子状物質の国内における排出抑制対策の在り方について）に基づき、更なる対策の検討を行うための経費を重点的に要求すること。</t>
    <rPh sb="0" eb="3">
      <t>シシュツガク</t>
    </rPh>
    <rPh sb="3" eb="4">
      <t>トウ</t>
    </rPh>
    <rPh sb="5" eb="7">
      <t>コウリョ</t>
    </rPh>
    <rPh sb="9" eb="11">
      <t>キゾン</t>
    </rPh>
    <rPh sb="11" eb="13">
      <t>ジギョウ</t>
    </rPh>
    <rPh sb="15" eb="17">
      <t>ヨサン</t>
    </rPh>
    <rPh sb="17" eb="19">
      <t>キボ</t>
    </rPh>
    <rPh sb="20" eb="22">
      <t>アッシュク</t>
    </rPh>
    <rPh sb="95" eb="97">
      <t>ケイヒ</t>
    </rPh>
    <phoneticPr fontId="1"/>
  </si>
  <si>
    <t>支出額等を考慮し、既存事業は、予算規模の圧縮を行った。また、平成27年3月の中環審とりまとめ（微小粒子状物質の国内における排出抑制対策の在り方について）に基づき、更なる対策の検討を行うためのモニタリング等の高度化に係る経費を重点的に要求する。</t>
    <phoneticPr fontId="1"/>
  </si>
  <si>
    <t>要求額のうち「新しい日本のための優先課題推進枠」649百万円</t>
    <rPh sb="27" eb="28">
      <t>ヒャク</t>
    </rPh>
    <rPh sb="28" eb="30">
      <t>マンエン</t>
    </rPh>
    <phoneticPr fontId="1"/>
  </si>
  <si>
    <t>・不勉強ながら、このような情報の存在を知らなかった。もっと国民に知らしめて活用を図るべきでは？
・認知度向上策は、気象庁や厚生労働省などとタイアップして行うのが効果的ではないか。</t>
    <phoneticPr fontId="1"/>
  </si>
  <si>
    <r>
      <t>外部有識者の所見に加え、</t>
    </r>
    <r>
      <rPr>
        <sz val="9"/>
        <rFont val="ＭＳ ゴシック"/>
        <family val="3"/>
        <charset val="128"/>
      </rPr>
      <t>より一層の予算執行効率化の観点から調達手法の改善（一者応札の抑制の取組等）を図るべき。</t>
    </r>
    <rPh sb="0" eb="2">
      <t>ガイブ</t>
    </rPh>
    <rPh sb="2" eb="5">
      <t>ユウシキシャ</t>
    </rPh>
    <rPh sb="6" eb="8">
      <t>ショケン</t>
    </rPh>
    <rPh sb="9" eb="10">
      <t>クワ</t>
    </rPh>
    <phoneticPr fontId="1"/>
  </si>
  <si>
    <t>大気環境監視の情報については、気象庁及び厚生労働省のＨＰと相互にリンクし、認知度の向上を図っているところである。また、環境省ＨＰでも国民の関心が高まる時期に応じて、トピックスに掲載等を行うことにより一層国民への周知に努めるとともに、一者応札への対応として入札公告期間の延長等により対応していく。</t>
    <phoneticPr fontId="1"/>
  </si>
  <si>
    <t>越境大気汚染対策推進費</t>
    <phoneticPr fontId="1"/>
  </si>
  <si>
    <t>平成14年度</t>
    <rPh sb="0" eb="2">
      <t>ヘイセイ</t>
    </rPh>
    <rPh sb="4" eb="6">
      <t>ネンド</t>
    </rPh>
    <phoneticPr fontId="1"/>
  </si>
  <si>
    <t>指摘を踏まえ、成果目標を国内のモニタリングデータの精度を示す成果指標に修正した。具体的には、EANETの精度管理目標を満たした国内の地点の割合を成果指標とした。</t>
    <phoneticPr fontId="1"/>
  </si>
  <si>
    <t>支出額等を考慮し、既存事業は、予算規模を圧縮すること。また、成果実績は、27年度の中間目標は既にほぼ達成していることから、32年度の目標値に置き換えるべき。</t>
    <rPh sb="0" eb="3">
      <t>シシュツガク</t>
    </rPh>
    <rPh sb="3" eb="4">
      <t>トウ</t>
    </rPh>
    <rPh sb="5" eb="7">
      <t>コウリョ</t>
    </rPh>
    <rPh sb="9" eb="11">
      <t>キゾン</t>
    </rPh>
    <rPh sb="11" eb="13">
      <t>ジギョウ</t>
    </rPh>
    <rPh sb="15" eb="17">
      <t>ヨサン</t>
    </rPh>
    <rPh sb="17" eb="19">
      <t>キボ</t>
    </rPh>
    <rPh sb="20" eb="22">
      <t>アッシュク</t>
    </rPh>
    <rPh sb="30" eb="32">
      <t>セイカ</t>
    </rPh>
    <rPh sb="32" eb="34">
      <t>ジッセキ</t>
    </rPh>
    <rPh sb="38" eb="40">
      <t>ネンド</t>
    </rPh>
    <rPh sb="41" eb="43">
      <t>チュウカン</t>
    </rPh>
    <rPh sb="43" eb="45">
      <t>モクヒョウ</t>
    </rPh>
    <rPh sb="46" eb="47">
      <t>スデ</t>
    </rPh>
    <rPh sb="50" eb="52">
      <t>タッセイ</t>
    </rPh>
    <rPh sb="63" eb="65">
      <t>ネンド</t>
    </rPh>
    <rPh sb="66" eb="69">
      <t>モクヒョウチ</t>
    </rPh>
    <rPh sb="70" eb="71">
      <t>オ</t>
    </rPh>
    <rPh sb="72" eb="73">
      <t>カ</t>
    </rPh>
    <phoneticPr fontId="1"/>
  </si>
  <si>
    <t>平成27年度の目標は監視測定局における環境基準の達成であるが、まだ、未達成の測定局もある。また、平成32年度の目標は、測定局以外も含めた対策地域における環境基準の確保であるが、その評価方法は平成28年度末にとりまとめる予定であり、評価方法を確立次第、目標達成率の算出を行う。</t>
    <phoneticPr fontId="1"/>
  </si>
  <si>
    <t>平成18年度</t>
    <rPh sb="0" eb="2">
      <t>ヘイセイ</t>
    </rPh>
    <rPh sb="4" eb="6">
      <t>ネンド</t>
    </rPh>
    <phoneticPr fontId="1"/>
  </si>
  <si>
    <t>政府共通プラットフォームへの移行計画に係る要求を認めるが、平成29年度以降に発生する運用コストは現状の３割削減すること。</t>
    <rPh sb="19" eb="20">
      <t>カカ</t>
    </rPh>
    <rPh sb="21" eb="23">
      <t>ヨウキュウ</t>
    </rPh>
    <rPh sb="24" eb="25">
      <t>ミト</t>
    </rPh>
    <rPh sb="29" eb="31">
      <t>ヘイセイ</t>
    </rPh>
    <rPh sb="33" eb="35">
      <t>ネンド</t>
    </rPh>
    <rPh sb="35" eb="37">
      <t>イコウ</t>
    </rPh>
    <rPh sb="38" eb="40">
      <t>ハッセイ</t>
    </rPh>
    <rPh sb="42" eb="44">
      <t>ウンヨウ</t>
    </rPh>
    <rPh sb="48" eb="50">
      <t>ゲンジョウ</t>
    </rPh>
    <rPh sb="52" eb="53">
      <t>ワリ</t>
    </rPh>
    <rPh sb="53" eb="55">
      <t>サクゲン</t>
    </rPh>
    <phoneticPr fontId="1"/>
  </si>
  <si>
    <t>政府共通プラットフォームへの移行計画に係る要求を行い、平成29年度以降に発生する運用コストは現状の３割削減を行う。</t>
    <rPh sb="21" eb="23">
      <t>ヨウキュウ</t>
    </rPh>
    <rPh sb="24" eb="25">
      <t>オコナ</t>
    </rPh>
    <rPh sb="54" eb="55">
      <t>オコナ</t>
    </rPh>
    <phoneticPr fontId="1"/>
  </si>
  <si>
    <t>（項）地方環境対策費
　（大事項）大気・水・土壌環境等の保全に必要な経費</t>
    <rPh sb="1" eb="2">
      <t>コウ</t>
    </rPh>
    <rPh sb="3" eb="5">
      <t>チホウ</t>
    </rPh>
    <rPh sb="5" eb="7">
      <t>カンキョウ</t>
    </rPh>
    <rPh sb="7" eb="9">
      <t>タイサク</t>
    </rPh>
    <rPh sb="9" eb="10">
      <t>ヒ</t>
    </rPh>
    <rPh sb="13" eb="15">
      <t>ダイジ</t>
    </rPh>
    <rPh sb="15" eb="16">
      <t>コウ</t>
    </rPh>
    <rPh sb="17" eb="19">
      <t>タイキ</t>
    </rPh>
    <rPh sb="20" eb="21">
      <t>ミズ</t>
    </rPh>
    <rPh sb="22" eb="24">
      <t>ドジョウ</t>
    </rPh>
    <rPh sb="24" eb="26">
      <t>カンキョウ</t>
    </rPh>
    <rPh sb="26" eb="27">
      <t>トウ</t>
    </rPh>
    <rPh sb="28" eb="30">
      <t>ホゼン</t>
    </rPh>
    <rPh sb="31" eb="33">
      <t>ヒツヨウ</t>
    </rPh>
    <rPh sb="34" eb="36">
      <t>ケイヒ</t>
    </rPh>
    <phoneticPr fontId="1"/>
  </si>
  <si>
    <t>環境基準達成率が極端に低い大気汚染物質について、早急に原因の究明等を行い、目標達成の見込み（いつまでにどれだけ達成するかなど）を示すこと。</t>
    <rPh sb="0" eb="2">
      <t>カンキョウ</t>
    </rPh>
    <rPh sb="2" eb="4">
      <t>キジュン</t>
    </rPh>
    <rPh sb="4" eb="6">
      <t>タッセイ</t>
    </rPh>
    <rPh sb="6" eb="7">
      <t>リツ</t>
    </rPh>
    <rPh sb="8" eb="10">
      <t>キョクタン</t>
    </rPh>
    <rPh sb="11" eb="12">
      <t>ヒク</t>
    </rPh>
    <rPh sb="13" eb="15">
      <t>タイキ</t>
    </rPh>
    <rPh sb="15" eb="17">
      <t>オセン</t>
    </rPh>
    <rPh sb="17" eb="19">
      <t>ブッシツ</t>
    </rPh>
    <rPh sb="24" eb="26">
      <t>ソウキュウ</t>
    </rPh>
    <rPh sb="27" eb="29">
      <t>ゲンイン</t>
    </rPh>
    <rPh sb="30" eb="32">
      <t>キュウメイ</t>
    </rPh>
    <rPh sb="32" eb="33">
      <t>トウ</t>
    </rPh>
    <rPh sb="34" eb="35">
      <t>オコナ</t>
    </rPh>
    <rPh sb="37" eb="39">
      <t>モクヒョウ</t>
    </rPh>
    <rPh sb="39" eb="41">
      <t>タッセイ</t>
    </rPh>
    <rPh sb="42" eb="44">
      <t>ミコ</t>
    </rPh>
    <rPh sb="55" eb="57">
      <t>タッセイ</t>
    </rPh>
    <rPh sb="64" eb="65">
      <t>シメ</t>
    </rPh>
    <phoneticPr fontId="1"/>
  </si>
  <si>
    <t>Oxは揮発性有機化合物や窒素酸化物等の2次生成物質であり,越境汚染やNOタイトレーション効果の低下等の要因が複雑に関係しているため、濃度の動向等の実態把握及び生成機構の解明に係る検討並びに科学的知見の収集等を進めているところ。船舶・航空機排ガスにおいては平成29年度までに2次生成物質を含む排出ガスのモニタリングやシミュレーションによる実態把握を行い、寄与度の推定を目指す。</t>
    <phoneticPr fontId="1"/>
  </si>
  <si>
    <t>自動車排出ガス・騒音規制強化等の推進</t>
    <phoneticPr fontId="1"/>
  </si>
  <si>
    <t>平成12年度</t>
    <rPh sb="0" eb="2">
      <t>ヘイセイ</t>
    </rPh>
    <rPh sb="4" eb="6">
      <t>ネンド</t>
    </rPh>
    <phoneticPr fontId="1"/>
  </si>
  <si>
    <t>・事業の性格がいまひとつわからない。事業概要と成果目標などとの関係がわかりにくい。
・政策立案に役立つデータを提供することが目標のように見えるが、そもそも毎年政策の重点が変わるのか？また、どの程度政策決定に能動的に影響を与えうるのか？</t>
    <phoneticPr fontId="1"/>
  </si>
  <si>
    <r>
      <t>外部有識者の所見に加え、</t>
    </r>
    <r>
      <rPr>
        <sz val="9"/>
        <rFont val="ＭＳ ゴシック"/>
        <family val="3"/>
        <charset val="128"/>
      </rPr>
      <t>より一層の予算執行効率化の観点から調達手法の改善（一者応札の抑制の取組等）を図るべき。</t>
    </r>
    <phoneticPr fontId="1"/>
  </si>
  <si>
    <t>ご指摘を踏まえ事業の目的や成果に関してより明確化を図り、行政事業レビューシートの記載内容（事業の目的、事業概要、成果目標、成果指標、活動指標）を改めます。
さらに1者応札の改善として入札公告期間の延長とともに事業の早期開始に努めます。</t>
    <phoneticPr fontId="1"/>
  </si>
  <si>
    <t>昭和38年度</t>
    <rPh sb="0" eb="2">
      <t>ショウワ</t>
    </rPh>
    <rPh sb="4" eb="6">
      <t>ネンド</t>
    </rPh>
    <phoneticPr fontId="1"/>
  </si>
  <si>
    <t>機器の更新に当たっては、不用原因を精査した上で、実効性のある調達計画の作成を行い、必要最低限の予算要求を行う。</t>
    <phoneticPr fontId="1"/>
  </si>
  <si>
    <t>拠出先の活動を把握して評価を行うなど、より効果的な予算執行に努めること。</t>
    <phoneticPr fontId="1"/>
  </si>
  <si>
    <t>拠出先から定期的に活動計画や進捗状況等の報告を求め活動状況を把握して評価を行うなど、より効果的な予算執行に努める。</t>
    <rPh sb="9" eb="11">
      <t>カツドウ</t>
    </rPh>
    <rPh sb="11" eb="13">
      <t>ケイカク</t>
    </rPh>
    <rPh sb="14" eb="16">
      <t>シンチョク</t>
    </rPh>
    <rPh sb="16" eb="18">
      <t>ジョウキョウ</t>
    </rPh>
    <rPh sb="18" eb="19">
      <t>トウ</t>
    </rPh>
    <rPh sb="25" eb="27">
      <t>カツドウ</t>
    </rPh>
    <rPh sb="27" eb="29">
      <t>ジョウキョウ</t>
    </rPh>
    <phoneticPr fontId="1"/>
  </si>
  <si>
    <t>拠出先の活動内容の進捗状況を随時把握し、より効果的な執行に努めること。また、成果目標に対する達成度が高水準であるが、いつまでに100％を達成するが検討すること。</t>
    <rPh sb="38" eb="40">
      <t>セイカ</t>
    </rPh>
    <rPh sb="40" eb="42">
      <t>モクヒョウ</t>
    </rPh>
    <rPh sb="43" eb="44">
      <t>タイ</t>
    </rPh>
    <rPh sb="46" eb="49">
      <t>タッセイド</t>
    </rPh>
    <rPh sb="50" eb="53">
      <t>コウスイジュン</t>
    </rPh>
    <rPh sb="68" eb="70">
      <t>タッセイ</t>
    </rPh>
    <rPh sb="73" eb="75">
      <t>ケントウ</t>
    </rPh>
    <phoneticPr fontId="1"/>
  </si>
  <si>
    <t>活動内容の進捗状況については、引き続き、毎年開催されるEANETの会合への参加等を通じて随時把握し、より効果的な執行に努める。また、指摘事項については、EANETの会合における精度管理・保証に関する議論等を踏まえて今後検討していく。</t>
    <phoneticPr fontId="1"/>
  </si>
  <si>
    <t>昭和50年度</t>
    <rPh sb="0" eb="2">
      <t>ショウワ</t>
    </rPh>
    <rPh sb="4" eb="6">
      <t>ネンド</t>
    </rPh>
    <phoneticPr fontId="1"/>
  </si>
  <si>
    <t>引き続き、民間の分析機関に対する手数料は、適切な金額とし、環境測定分析に係る費用は応分の負担を求めること。</t>
    <rPh sb="0" eb="1">
      <t>ヒ</t>
    </rPh>
    <rPh sb="2" eb="3">
      <t>ツヅ</t>
    </rPh>
    <rPh sb="5" eb="7">
      <t>ミンカン</t>
    </rPh>
    <rPh sb="8" eb="10">
      <t>ブンセキ</t>
    </rPh>
    <rPh sb="10" eb="12">
      <t>キカン</t>
    </rPh>
    <rPh sb="13" eb="14">
      <t>タイ</t>
    </rPh>
    <rPh sb="16" eb="19">
      <t>テスウリョウ</t>
    </rPh>
    <rPh sb="21" eb="23">
      <t>テキセツ</t>
    </rPh>
    <rPh sb="24" eb="26">
      <t>キンガク</t>
    </rPh>
    <rPh sb="29" eb="31">
      <t>カンキョウ</t>
    </rPh>
    <rPh sb="31" eb="33">
      <t>ソクテイ</t>
    </rPh>
    <rPh sb="33" eb="35">
      <t>ブンセキ</t>
    </rPh>
    <rPh sb="36" eb="37">
      <t>カカ</t>
    </rPh>
    <rPh sb="38" eb="40">
      <t>ヒヨウ</t>
    </rPh>
    <rPh sb="41" eb="43">
      <t>オウブン</t>
    </rPh>
    <rPh sb="44" eb="46">
      <t>フタン</t>
    </rPh>
    <rPh sb="47" eb="48">
      <t>モト</t>
    </rPh>
    <phoneticPr fontId="1"/>
  </si>
  <si>
    <t>環境測定分析機関の分析精度向上を巡る情勢の変化や、それに伴う調査参加機関の必要性等に適切に対応し、調査試料、内容等の重点化を図り、より効果的なものとなるよう、環境測定分析に係る費用について適宜見直しを行う。</t>
    <rPh sb="79" eb="81">
      <t>カンキョウ</t>
    </rPh>
    <rPh sb="81" eb="83">
      <t>ソクテイ</t>
    </rPh>
    <rPh sb="83" eb="85">
      <t>ブンセキ</t>
    </rPh>
    <rPh sb="86" eb="87">
      <t>カカ</t>
    </rPh>
    <rPh sb="88" eb="90">
      <t>ヒヨウ</t>
    </rPh>
    <phoneticPr fontId="1"/>
  </si>
  <si>
    <t>平成25年度</t>
    <rPh sb="0" eb="2">
      <t>ヘイセイ</t>
    </rPh>
    <rPh sb="4" eb="6">
      <t>ネンド</t>
    </rPh>
    <phoneticPr fontId="2"/>
  </si>
  <si>
    <t>平成25年度</t>
    <rPh sb="0" eb="2">
      <t>ヘイセイ</t>
    </rPh>
    <rPh sb="4" eb="6">
      <t>ネンド</t>
    </rPh>
    <phoneticPr fontId="1"/>
  </si>
  <si>
    <t>特に優先度の高い項目に集中投資等を行い、予算額の縮減を図ること。</t>
    <rPh sb="0" eb="1">
      <t>トク</t>
    </rPh>
    <rPh sb="2" eb="5">
      <t>ユウセンド</t>
    </rPh>
    <rPh sb="6" eb="7">
      <t>タカ</t>
    </rPh>
    <rPh sb="8" eb="10">
      <t>コウモク</t>
    </rPh>
    <rPh sb="11" eb="13">
      <t>シュウチュウ</t>
    </rPh>
    <rPh sb="13" eb="15">
      <t>トウシ</t>
    </rPh>
    <rPh sb="15" eb="16">
      <t>トウ</t>
    </rPh>
    <rPh sb="17" eb="18">
      <t>オコナ</t>
    </rPh>
    <rPh sb="20" eb="23">
      <t>ヨサンガク</t>
    </rPh>
    <rPh sb="24" eb="26">
      <t>シュクゲン</t>
    </rPh>
    <rPh sb="27" eb="28">
      <t>ハカ</t>
    </rPh>
    <phoneticPr fontId="1"/>
  </si>
  <si>
    <t>特に優先度の高い項目に集中投資等を行い、更に、平成27年度の契約実績を考慮し、要求額を縮減する。</t>
    <rPh sb="20" eb="21">
      <t>サラ</t>
    </rPh>
    <rPh sb="23" eb="25">
      <t>ヘイセイ</t>
    </rPh>
    <rPh sb="27" eb="29">
      <t>ネンド</t>
    </rPh>
    <rPh sb="30" eb="32">
      <t>ケイヤク</t>
    </rPh>
    <rPh sb="32" eb="34">
      <t>ジッセキ</t>
    </rPh>
    <rPh sb="35" eb="37">
      <t>コウリョ</t>
    </rPh>
    <rPh sb="39" eb="42">
      <t>ヨウキュウガク</t>
    </rPh>
    <rPh sb="43" eb="45">
      <t>シュクゲン</t>
    </rPh>
    <phoneticPr fontId="1"/>
  </si>
  <si>
    <t>施策名：3-2　大気生活環境の保全</t>
    <rPh sb="0" eb="2">
      <t>シサク</t>
    </rPh>
    <rPh sb="2" eb="3">
      <t>メイ</t>
    </rPh>
    <rPh sb="8" eb="10">
      <t>タイキ</t>
    </rPh>
    <rPh sb="10" eb="12">
      <t>セイカツ</t>
    </rPh>
    <rPh sb="12" eb="14">
      <t>カンキョウ</t>
    </rPh>
    <rPh sb="15" eb="17">
      <t>ホゼン</t>
    </rPh>
    <phoneticPr fontId="1"/>
  </si>
  <si>
    <t>昭和63年度</t>
    <rPh sb="0" eb="2">
      <t>ショウワ</t>
    </rPh>
    <rPh sb="4" eb="6">
      <t>ネンド</t>
    </rPh>
    <phoneticPr fontId="1"/>
  </si>
  <si>
    <t>現状通り</t>
    <phoneticPr fontId="1"/>
  </si>
  <si>
    <t>システムの運用を継続していくことが必要であるが、必要な情報を精査するなど、より効率的・効果的な予算の執行に努めること。また、26年度において、成果目標が達成できていないことから、原因を究明して、成果目標を達成するように努めること。</t>
    <rPh sb="64" eb="66">
      <t>ネンド</t>
    </rPh>
    <rPh sb="71" eb="73">
      <t>セイカ</t>
    </rPh>
    <rPh sb="73" eb="75">
      <t>モクヒョウ</t>
    </rPh>
    <rPh sb="76" eb="78">
      <t>タッセイ</t>
    </rPh>
    <rPh sb="89" eb="91">
      <t>ゲンイン</t>
    </rPh>
    <rPh sb="92" eb="94">
      <t>キュウメイ</t>
    </rPh>
    <rPh sb="97" eb="99">
      <t>セイカ</t>
    </rPh>
    <rPh sb="99" eb="101">
      <t>モクヒョウ</t>
    </rPh>
    <rPh sb="102" eb="104">
      <t>タッセイ</t>
    </rPh>
    <rPh sb="109" eb="110">
      <t>ツト</t>
    </rPh>
    <phoneticPr fontId="1"/>
  </si>
  <si>
    <t>成果目標・指標をより的確に事業の成果に即したものに改めることも含めて、現在地方公共団体から収集している騒音・振動・悪臭についての法令の施行状況について、データ項目を見直すと共に、データ分析方法の改良を行い、毎年webページで公表している報告書の内容を拡充する。</t>
    <phoneticPr fontId="1"/>
  </si>
  <si>
    <t>調達を各分野毎に分離し、さらに総合評価による発注方式に見直し、事業費の執行の改善をする。また、１者応札の改善として、要件の緩和や適切な工期設定に努める。</t>
    <rPh sb="0" eb="2">
      <t>チョウタツ</t>
    </rPh>
    <rPh sb="3" eb="4">
      <t>カク</t>
    </rPh>
    <rPh sb="4" eb="6">
      <t>ブンヤ</t>
    </rPh>
    <rPh sb="6" eb="7">
      <t>ゴト</t>
    </rPh>
    <rPh sb="8" eb="10">
      <t>ブンリ</t>
    </rPh>
    <rPh sb="15" eb="17">
      <t>ソウゴウ</t>
    </rPh>
    <rPh sb="17" eb="19">
      <t>ヒョウカ</t>
    </rPh>
    <rPh sb="22" eb="24">
      <t>ハッチュウ</t>
    </rPh>
    <rPh sb="24" eb="26">
      <t>ホウシキ</t>
    </rPh>
    <rPh sb="27" eb="29">
      <t>ミナオ</t>
    </rPh>
    <rPh sb="31" eb="34">
      <t>ジギョウヒ</t>
    </rPh>
    <rPh sb="35" eb="37">
      <t>シッコウ</t>
    </rPh>
    <rPh sb="38" eb="40">
      <t>カイゼン</t>
    </rPh>
    <rPh sb="48" eb="49">
      <t>シャ</t>
    </rPh>
    <rPh sb="49" eb="51">
      <t>オウサツ</t>
    </rPh>
    <rPh sb="52" eb="54">
      <t>カイゼン</t>
    </rPh>
    <rPh sb="58" eb="60">
      <t>ヨウケン</t>
    </rPh>
    <rPh sb="61" eb="63">
      <t>カンワ</t>
    </rPh>
    <rPh sb="64" eb="66">
      <t>テキセツ</t>
    </rPh>
    <rPh sb="67" eb="69">
      <t>コウキ</t>
    </rPh>
    <rPh sb="69" eb="71">
      <t>セッテイ</t>
    </rPh>
    <rPh sb="72" eb="73">
      <t>ツト</t>
    </rPh>
    <phoneticPr fontId="1"/>
  </si>
  <si>
    <t>成果実績について、平成26年度の達成度が例年と比べて、悪化しているので、原因を究明し、成果実績を向上させること。</t>
    <rPh sb="0" eb="2">
      <t>セイカ</t>
    </rPh>
    <rPh sb="2" eb="4">
      <t>ジッセキ</t>
    </rPh>
    <rPh sb="9" eb="11">
      <t>ヘイセイ</t>
    </rPh>
    <rPh sb="13" eb="15">
      <t>ネンド</t>
    </rPh>
    <rPh sb="16" eb="19">
      <t>タッセイド</t>
    </rPh>
    <rPh sb="20" eb="22">
      <t>レイネン</t>
    </rPh>
    <rPh sb="23" eb="24">
      <t>クラ</t>
    </rPh>
    <rPh sb="27" eb="29">
      <t>アッカ</t>
    </rPh>
    <rPh sb="36" eb="38">
      <t>ゲンイン</t>
    </rPh>
    <rPh sb="39" eb="41">
      <t>キュウメイ</t>
    </rPh>
    <rPh sb="43" eb="45">
      <t>セイカ</t>
    </rPh>
    <rPh sb="45" eb="47">
      <t>ジッセキ</t>
    </rPh>
    <rPh sb="48" eb="50">
      <t>コウジョウ</t>
    </rPh>
    <phoneticPr fontId="1"/>
  </si>
  <si>
    <t>成果の指標である講習会の参加者数について、その実績向上のため専門家からなる検討会での助言を基に効果的な周知方法を検討する。また、開催場所についても交通の利便性の高い都市の中で過年度開催していない場所を選定するなど参加者確保に努める。</t>
    <rPh sb="0" eb="2">
      <t>セイカ</t>
    </rPh>
    <rPh sb="3" eb="5">
      <t>シヒョウ</t>
    </rPh>
    <rPh sb="8" eb="11">
      <t>コウシュウカイ</t>
    </rPh>
    <rPh sb="23" eb="25">
      <t>ジッセキ</t>
    </rPh>
    <rPh sb="30" eb="33">
      <t>センモンカ</t>
    </rPh>
    <rPh sb="37" eb="40">
      <t>ケントウカイ</t>
    </rPh>
    <rPh sb="42" eb="44">
      <t>ジョゲン</t>
    </rPh>
    <rPh sb="45" eb="46">
      <t>モト</t>
    </rPh>
    <rPh sb="47" eb="50">
      <t>コウカテキ</t>
    </rPh>
    <rPh sb="51" eb="53">
      <t>シュウチ</t>
    </rPh>
    <rPh sb="53" eb="55">
      <t>ホウホウ</t>
    </rPh>
    <rPh sb="56" eb="58">
      <t>ケントウ</t>
    </rPh>
    <rPh sb="64" eb="66">
      <t>カイサイ</t>
    </rPh>
    <rPh sb="66" eb="68">
      <t>バショ</t>
    </rPh>
    <rPh sb="73" eb="75">
      <t>コウツウ</t>
    </rPh>
    <rPh sb="76" eb="79">
      <t>リベンセイ</t>
    </rPh>
    <rPh sb="80" eb="81">
      <t>タカ</t>
    </rPh>
    <rPh sb="82" eb="84">
      <t>トシ</t>
    </rPh>
    <rPh sb="85" eb="86">
      <t>ナカ</t>
    </rPh>
    <rPh sb="87" eb="90">
      <t>カネンド</t>
    </rPh>
    <rPh sb="90" eb="92">
      <t>カイサイ</t>
    </rPh>
    <rPh sb="97" eb="99">
      <t>バショ</t>
    </rPh>
    <rPh sb="100" eb="102">
      <t>センテイ</t>
    </rPh>
    <rPh sb="106" eb="109">
      <t>サンカシャ</t>
    </rPh>
    <rPh sb="109" eb="111">
      <t>カクホ</t>
    </rPh>
    <rPh sb="112" eb="113">
      <t>ツト</t>
    </rPh>
    <phoneticPr fontId="1"/>
  </si>
  <si>
    <t>悪臭公害防止強化対策費</t>
    <phoneticPr fontId="1"/>
  </si>
  <si>
    <t>平成8年度</t>
    <rPh sb="0" eb="2">
      <t>ヘイセイ</t>
    </rPh>
    <rPh sb="3" eb="5">
      <t>ネンド</t>
    </rPh>
    <phoneticPr fontId="1"/>
  </si>
  <si>
    <t>成果実績について、いつまでに目標値を上回るようにするかどうかを明らかにすること。</t>
    <rPh sb="0" eb="2">
      <t>セイカ</t>
    </rPh>
    <rPh sb="2" eb="4">
      <t>ジッセキ</t>
    </rPh>
    <rPh sb="14" eb="17">
      <t>モクヒョウチ</t>
    </rPh>
    <rPh sb="18" eb="20">
      <t>ウワマワ</t>
    </rPh>
    <rPh sb="31" eb="32">
      <t>アキ</t>
    </rPh>
    <phoneticPr fontId="1"/>
  </si>
  <si>
    <t>目標値「500市町村」の見直しも含めて、いつまでに目標値を上回るようにするかを有識者による検討会において議論の上、平成28年度までに明らかにするよう努める。</t>
    <rPh sb="12" eb="14">
      <t>ミナオ</t>
    </rPh>
    <rPh sb="55" eb="56">
      <t>ウエ</t>
    </rPh>
    <rPh sb="57" eb="59">
      <t>ヘイセイ</t>
    </rPh>
    <rPh sb="61" eb="63">
      <t>ネンド</t>
    </rPh>
    <rPh sb="66" eb="67">
      <t>アキ</t>
    </rPh>
    <rPh sb="74" eb="75">
      <t>ツト</t>
    </rPh>
    <phoneticPr fontId="1"/>
  </si>
  <si>
    <t>外注などに当たっては、より市場価格を適切に反映し、概算要求額を縮減すること。</t>
    <rPh sb="0" eb="2">
      <t>ガイチュウ</t>
    </rPh>
    <rPh sb="5" eb="6">
      <t>ア</t>
    </rPh>
    <rPh sb="13" eb="15">
      <t>シジョウ</t>
    </rPh>
    <rPh sb="15" eb="17">
      <t>カカク</t>
    </rPh>
    <rPh sb="18" eb="20">
      <t>テキセツ</t>
    </rPh>
    <rPh sb="21" eb="23">
      <t>ハンエイ</t>
    </rPh>
    <rPh sb="25" eb="27">
      <t>ガイサン</t>
    </rPh>
    <rPh sb="27" eb="30">
      <t>ヨウキュウガク</t>
    </rPh>
    <rPh sb="31" eb="33">
      <t>シュクゲン</t>
    </rPh>
    <phoneticPr fontId="1"/>
  </si>
  <si>
    <t>統一単価や見積等により市場価格を適切に反映し、概算要求額を縮減した。</t>
    <rPh sb="0" eb="2">
      <t>トウイツ</t>
    </rPh>
    <rPh sb="2" eb="4">
      <t>タンカ</t>
    </rPh>
    <rPh sb="5" eb="7">
      <t>ミツモリ</t>
    </rPh>
    <rPh sb="7" eb="8">
      <t>トウ</t>
    </rPh>
    <rPh sb="11" eb="13">
      <t>シジョウ</t>
    </rPh>
    <rPh sb="13" eb="15">
      <t>カカク</t>
    </rPh>
    <rPh sb="16" eb="18">
      <t>テキセツ</t>
    </rPh>
    <rPh sb="19" eb="21">
      <t>ハンエイ</t>
    </rPh>
    <rPh sb="23" eb="25">
      <t>ガイサン</t>
    </rPh>
    <rPh sb="25" eb="28">
      <t>ヨウキュウガク</t>
    </rPh>
    <rPh sb="29" eb="31">
      <t>シュクゲン</t>
    </rPh>
    <phoneticPr fontId="1"/>
  </si>
  <si>
    <t>自動車排出ガス・騒音規制強化等の推進（105再掲）</t>
    <phoneticPr fontId="1"/>
  </si>
  <si>
    <t>施策名：3-3　水環境の保全（海洋環境の保全を含む）</t>
    <rPh sb="0" eb="2">
      <t>シサク</t>
    </rPh>
    <rPh sb="2" eb="3">
      <t>メイ</t>
    </rPh>
    <rPh sb="8" eb="9">
      <t>ミズ</t>
    </rPh>
    <rPh sb="9" eb="11">
      <t>カンキョウ</t>
    </rPh>
    <rPh sb="12" eb="14">
      <t>ホゼン</t>
    </rPh>
    <rPh sb="15" eb="17">
      <t>カイヨウ</t>
    </rPh>
    <rPh sb="17" eb="19">
      <t>カンキョウ</t>
    </rPh>
    <rPh sb="20" eb="22">
      <t>ホゼン</t>
    </rPh>
    <rPh sb="23" eb="24">
      <t>フク</t>
    </rPh>
    <phoneticPr fontId="1"/>
  </si>
  <si>
    <t>・基準の見直しは毎年必要なのか？また毎年見直しを実施して、そのうちいくつが変更されているのか？
・事業の目的に照らすと、成果目標はミスマッチではないか？</t>
    <phoneticPr fontId="1"/>
  </si>
  <si>
    <t>外部有識者の所見に加え、新たに環境基準が設定されることに伴い、業務量の増加が見込まれるが、既存事業は、執行率が低調なため、最低限の要求金額とすること。また、費目、使途の内訳について、請負契約を理由に未提出となっているものが多数あるが、これでは支出の透明性を確保することができず問題であるため、国として、行政事業レビューの趣旨を十分説明し、事業者より使途の内訳の回答を得られるよう努力すべき。</t>
    <rPh sb="0" eb="2">
      <t>ガイブ</t>
    </rPh>
    <rPh sb="2" eb="5">
      <t>ユウシキシャ</t>
    </rPh>
    <rPh sb="6" eb="8">
      <t>ショケン</t>
    </rPh>
    <rPh sb="9" eb="10">
      <t>クワ</t>
    </rPh>
    <rPh sb="12" eb="13">
      <t>アラ</t>
    </rPh>
    <rPh sb="15" eb="17">
      <t>カンキョウ</t>
    </rPh>
    <rPh sb="17" eb="19">
      <t>キジュン</t>
    </rPh>
    <rPh sb="20" eb="22">
      <t>セッテイ</t>
    </rPh>
    <rPh sb="28" eb="29">
      <t>トモナ</t>
    </rPh>
    <rPh sb="31" eb="34">
      <t>ギョウムリョウ</t>
    </rPh>
    <rPh sb="35" eb="37">
      <t>ゾウカ</t>
    </rPh>
    <rPh sb="38" eb="40">
      <t>ミコ</t>
    </rPh>
    <rPh sb="45" eb="47">
      <t>キゾン</t>
    </rPh>
    <rPh sb="47" eb="49">
      <t>ジギョウ</t>
    </rPh>
    <rPh sb="51" eb="53">
      <t>シッコウ</t>
    </rPh>
    <rPh sb="53" eb="54">
      <t>リツ</t>
    </rPh>
    <rPh sb="55" eb="57">
      <t>テイチョウ</t>
    </rPh>
    <rPh sb="61" eb="64">
      <t>サイテイゲン</t>
    </rPh>
    <rPh sb="65" eb="67">
      <t>ヨウキュウ</t>
    </rPh>
    <rPh sb="67" eb="69">
      <t>キンガク</t>
    </rPh>
    <rPh sb="111" eb="113">
      <t>タスウ</t>
    </rPh>
    <phoneticPr fontId="1"/>
  </si>
  <si>
    <t>▲1.794</t>
  </si>
  <si>
    <t xml:space="preserve">
・環境基準は、環境基本法に基づき、常に適切な科学的判断が加えられ、必要な改定がなされなければならないため、基準の設定及び見直しにあたっては、毎年度、情報収集、分析、調査を行い、その結果に基づき検討を行っている。本業務の検討結果を踏まえて、以下を変更している。
■平成26年11月にトリクロロエチレンの環境基準値が改正された。
■底層溶存酸素量の基準化に向けた検討が中央環境審議会において現在進められている。
■類型指定についても、平成27年３月に３海域の類型指定が行われた。
・事業目的がわかりにくかったため事業目的を修正した。
・既存事業に関し、人件費の削減を中心に、最低限の要求金額となるよう見直した。
・事業者に対し、行政事業レビューの主旨を説明し、使途の内訳を得られるよう努める。</t>
    <rPh sb="120" eb="122">
      <t>イカ</t>
    </rPh>
    <rPh sb="123" eb="125">
      <t>ヘンコウ</t>
    </rPh>
    <rPh sb="194" eb="196">
      <t>ゲンザイ</t>
    </rPh>
    <rPh sb="255" eb="257">
      <t>ジギョウ</t>
    </rPh>
    <rPh sb="257" eb="259">
      <t>モクテキ</t>
    </rPh>
    <phoneticPr fontId="1"/>
  </si>
  <si>
    <t>平成30年度までをメドに生物応答を利用した水環境管理導入促進事業を実施することに伴い、業務量の増加が見込まれるが、既存事業は、執行率が低調なため、最低限の要求金額とすること。また、費目、使途の内訳について、請負契約を理由に未提出となっているものが多数あるが、これでは支出の透明性を確保することができず問題であるため、国として、行政事業レビューの趣旨を十分説明し、事業者より使途の内訳の回答を得られるよう努力すべき。</t>
    <rPh sb="0" eb="2">
      <t>ヘイセイ</t>
    </rPh>
    <rPh sb="4" eb="6">
      <t>ネンド</t>
    </rPh>
    <rPh sb="12" eb="14">
      <t>セイブツ</t>
    </rPh>
    <rPh sb="14" eb="16">
      <t>オウトウ</t>
    </rPh>
    <rPh sb="17" eb="19">
      <t>リヨウ</t>
    </rPh>
    <rPh sb="21" eb="22">
      <t>ミズ</t>
    </rPh>
    <rPh sb="22" eb="24">
      <t>カンキョウ</t>
    </rPh>
    <rPh sb="24" eb="26">
      <t>カンリ</t>
    </rPh>
    <rPh sb="26" eb="28">
      <t>ドウニュウ</t>
    </rPh>
    <rPh sb="28" eb="30">
      <t>ソクシン</t>
    </rPh>
    <rPh sb="30" eb="32">
      <t>ジギョウ</t>
    </rPh>
    <rPh sb="33" eb="35">
      <t>ジッシ</t>
    </rPh>
    <rPh sb="40" eb="41">
      <t>トモナ</t>
    </rPh>
    <rPh sb="43" eb="46">
      <t>ギョウムリョウ</t>
    </rPh>
    <rPh sb="47" eb="49">
      <t>ゾウカ</t>
    </rPh>
    <rPh sb="50" eb="52">
      <t>ミコ</t>
    </rPh>
    <rPh sb="57" eb="59">
      <t>キゾン</t>
    </rPh>
    <rPh sb="59" eb="61">
      <t>ジギョウ</t>
    </rPh>
    <rPh sb="63" eb="65">
      <t>シッコウ</t>
    </rPh>
    <rPh sb="65" eb="66">
      <t>リツ</t>
    </rPh>
    <rPh sb="67" eb="69">
      <t>テイチョウ</t>
    </rPh>
    <rPh sb="73" eb="76">
      <t>サイテイゲン</t>
    </rPh>
    <rPh sb="77" eb="79">
      <t>ヨウキュウ</t>
    </rPh>
    <rPh sb="79" eb="81">
      <t>キンガク</t>
    </rPh>
    <rPh sb="123" eb="125">
      <t>タスウ</t>
    </rPh>
    <phoneticPr fontId="1"/>
  </si>
  <si>
    <t>・既存事業について、サンプル数の見直し等を行うことで、事業費の見直しを行った。
・事業者に対し、行政事業レビューの主旨を説明し、使途の内訳を得られるよう努める。</t>
    <rPh sb="1" eb="3">
      <t>キゾン</t>
    </rPh>
    <rPh sb="3" eb="5">
      <t>ジギョウ</t>
    </rPh>
    <rPh sb="14" eb="15">
      <t>スウ</t>
    </rPh>
    <rPh sb="16" eb="18">
      <t>ミナオ</t>
    </rPh>
    <rPh sb="19" eb="20">
      <t>ナド</t>
    </rPh>
    <rPh sb="21" eb="22">
      <t>オコナ</t>
    </rPh>
    <rPh sb="27" eb="30">
      <t>ジギョウヒ</t>
    </rPh>
    <rPh sb="31" eb="33">
      <t>ミナオ</t>
    </rPh>
    <rPh sb="35" eb="36">
      <t>オコナ</t>
    </rPh>
    <phoneticPr fontId="4"/>
  </si>
  <si>
    <t>今年度、水質関連システムを政府共通プラットフォームに移行し、平成28年度に運用に係る調達を実施することとなるが、運用に係る経費は、実質的に縮減すること。また、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0" eb="3">
      <t>コンネンド</t>
    </rPh>
    <rPh sb="4" eb="6">
      <t>スイシツ</t>
    </rPh>
    <rPh sb="6" eb="8">
      <t>カンレン</t>
    </rPh>
    <rPh sb="26" eb="28">
      <t>イコウ</t>
    </rPh>
    <rPh sb="30" eb="32">
      <t>ヘイセイ</t>
    </rPh>
    <rPh sb="34" eb="36">
      <t>ネンド</t>
    </rPh>
    <rPh sb="37" eb="39">
      <t>ウンヨウ</t>
    </rPh>
    <rPh sb="40" eb="41">
      <t>カカ</t>
    </rPh>
    <rPh sb="42" eb="44">
      <t>チョウタツ</t>
    </rPh>
    <rPh sb="45" eb="47">
      <t>ジッシ</t>
    </rPh>
    <rPh sb="56" eb="58">
      <t>ウンヨウ</t>
    </rPh>
    <rPh sb="59" eb="60">
      <t>カカ</t>
    </rPh>
    <rPh sb="61" eb="63">
      <t>ケイヒ</t>
    </rPh>
    <rPh sb="65" eb="68">
      <t>ジッシツテキ</t>
    </rPh>
    <rPh sb="69" eb="71">
      <t>シュクゲン</t>
    </rPh>
    <phoneticPr fontId="1"/>
  </si>
  <si>
    <t>・当該システムの政府共通ＰＦ移行により、システム運用に係る経費について、実質的に縮減を行う。
・事業者に対し、行政事業レビューの主旨を説明し、使途の内訳を得られるよう努める。</t>
    <rPh sb="27" eb="28">
      <t>カカ</t>
    </rPh>
    <rPh sb="36" eb="39">
      <t>ジッシツテキ</t>
    </rPh>
    <rPh sb="43" eb="44">
      <t>オコナ</t>
    </rPh>
    <phoneticPr fontId="1"/>
  </si>
  <si>
    <t>成果目標に対する達成度の推移に改善が見られず、成果目標が達成できていないことから、原因を究明するとともに、中間目標を定めるなどして、目標を達成できるように改善すべき。</t>
    <rPh sb="0" eb="2">
      <t>セイカ</t>
    </rPh>
    <rPh sb="2" eb="4">
      <t>モクヒョウ</t>
    </rPh>
    <rPh sb="5" eb="6">
      <t>タイ</t>
    </rPh>
    <rPh sb="8" eb="11">
      <t>タッセイド</t>
    </rPh>
    <rPh sb="12" eb="14">
      <t>スイイ</t>
    </rPh>
    <rPh sb="15" eb="17">
      <t>カイゼン</t>
    </rPh>
    <rPh sb="18" eb="19">
      <t>ミ</t>
    </rPh>
    <rPh sb="53" eb="55">
      <t>チュウカン</t>
    </rPh>
    <rPh sb="55" eb="57">
      <t>モクヒョウ</t>
    </rPh>
    <rPh sb="58" eb="59">
      <t>サダ</t>
    </rPh>
    <rPh sb="66" eb="68">
      <t>モクヒョウ</t>
    </rPh>
    <rPh sb="69" eb="71">
      <t>タッセイ</t>
    </rPh>
    <rPh sb="77" eb="79">
      <t>カイゼン</t>
    </rPh>
    <phoneticPr fontId="1"/>
  </si>
  <si>
    <t>・指定水域のCOD環境基準達成率が改善しない原因については、様々な調査、外部有識者からの指摘を踏まえ検討しているところであり、現在のところCODの起源としての陸域からの負荷は下がっているが、内部生産によるCODの寄与の上昇や、外海から流入する水のCODが上昇していることなどが確認されている。
・未だ完全に原因が解明されていないところであり、指摘を踏まえ、目標達成に向けて必要な中間目標として「目標年度における汚濁負荷削減量」を用いることとする。
・この中間目標については、平成25年度実績の時点で、第７次水質総量削減の目標年度である平成26年度における削減量を上回るペースで汚濁負荷が削減されている。</t>
    <phoneticPr fontId="1"/>
  </si>
  <si>
    <t>・いつまでにメカニズムを解明し、いつまでに二枚貝減少要因を解明するのか？
・再生方策の提示までのロードマップを描いて取り組むべき。</t>
    <phoneticPr fontId="1"/>
  </si>
  <si>
    <t>外部有識者の所見に加えて、競争性のある調達を行い、予算を効率的に執行すべき。</t>
    <rPh sb="0" eb="2">
      <t>ガイブ</t>
    </rPh>
    <rPh sb="2" eb="5">
      <t>ユウシキシャ</t>
    </rPh>
    <rPh sb="6" eb="8">
      <t>ショケン</t>
    </rPh>
    <rPh sb="9" eb="10">
      <t>クワ</t>
    </rPh>
    <rPh sb="13" eb="16">
      <t>キョウソウセイ</t>
    </rPh>
    <rPh sb="19" eb="21">
      <t>チョウタツ</t>
    </rPh>
    <rPh sb="22" eb="23">
      <t>オコナ</t>
    </rPh>
    <rPh sb="25" eb="27">
      <t>ヨサン</t>
    </rPh>
    <rPh sb="28" eb="31">
      <t>コウリツテキ</t>
    </rPh>
    <rPh sb="32" eb="34">
      <t>シッコウ</t>
    </rPh>
    <phoneticPr fontId="1"/>
  </si>
  <si>
    <t>・本事業では、平成18年に取りまとめられた評価委員会報告において示された“解明すべき課題”の解析を進めている。
・有明海・八代海等特別措置法改正（平成23年）から５年後の平成28年を目途に委員会報告を取りまとめることとしており、計画的に再生方策の提示に向けて取り組んでいる。
・しかしながら、一朝一夕に当該海域が再生されるとは考えにくく、委員会報告を取りまとめた後も、（地球温暖化の影響とみられる海水温や潮位の上昇などの）残された課題や、その都度得られる新たな知見・課題に対応するため、必要な調査・解析は継続することとなると思われる。
・その際にも、“概ね５年”を区切りとするロードマップを念頭に問題点の要因解明に努めることとしたい。
・また、本事業は、有明海の底質がアサリ等の二枚貝に及ぼす影響を生活史ステージ別（幼生、成貝等）に調査する初の試みであったため、複数年度にまたがり効率的に調査したものである（初年度は企画提案型により調達）。平成27年度は、一部の業務を総合評価落札方式により調達するとともに、今後とも、課題解明のために必要となる調査を実施するために、適切な調達方法を選定してまいりたい。</t>
    <phoneticPr fontId="1"/>
  </si>
  <si>
    <t>海域ごとの実情に応じた海域管理を実現するに当たって、気候変動の栄養塩類への影響把握等を実施する必要性は認めるが、既存調査結果などを有効活用するなど、最低限の予算要求とすること。</t>
    <rPh sb="0" eb="2">
      <t>カイイキ</t>
    </rPh>
    <rPh sb="5" eb="7">
      <t>ジツジョウ</t>
    </rPh>
    <rPh sb="8" eb="9">
      <t>オウ</t>
    </rPh>
    <rPh sb="11" eb="13">
      <t>カイイキ</t>
    </rPh>
    <rPh sb="13" eb="15">
      <t>カンリ</t>
    </rPh>
    <rPh sb="16" eb="18">
      <t>ジツゲン</t>
    </rPh>
    <rPh sb="21" eb="22">
      <t>ア</t>
    </rPh>
    <rPh sb="43" eb="45">
      <t>ジッシ</t>
    </rPh>
    <rPh sb="47" eb="50">
      <t>ヒツヨウセイ</t>
    </rPh>
    <rPh sb="51" eb="52">
      <t>ミト</t>
    </rPh>
    <rPh sb="56" eb="58">
      <t>キゾン</t>
    </rPh>
    <rPh sb="58" eb="60">
      <t>チョウサ</t>
    </rPh>
    <rPh sb="60" eb="62">
      <t>ケッカ</t>
    </rPh>
    <rPh sb="65" eb="67">
      <t>ユウコウ</t>
    </rPh>
    <rPh sb="67" eb="69">
      <t>カツヨウ</t>
    </rPh>
    <rPh sb="74" eb="77">
      <t>サイテイゲン</t>
    </rPh>
    <rPh sb="78" eb="80">
      <t>ヨサン</t>
    </rPh>
    <rPh sb="80" eb="82">
      <t>ヨウキュウ</t>
    </rPh>
    <phoneticPr fontId="1"/>
  </si>
  <si>
    <t>・指摘を踏まえ、人件費の削減を図るなど必要最低限の予算要求とした。</t>
    <rPh sb="8" eb="11">
      <t>ジンケンヒ</t>
    </rPh>
    <rPh sb="12" eb="14">
      <t>サクゲン</t>
    </rPh>
    <rPh sb="15" eb="16">
      <t>ハカ</t>
    </rPh>
    <rPh sb="19" eb="21">
      <t>ヒツヨウ</t>
    </rPh>
    <rPh sb="21" eb="24">
      <t>サイテイゲン</t>
    </rPh>
    <rPh sb="25" eb="27">
      <t>ヨサン</t>
    </rPh>
    <rPh sb="27" eb="29">
      <t>ヨウキュウ</t>
    </rPh>
    <phoneticPr fontId="1"/>
  </si>
  <si>
    <t>要求額のうち「新しい日本のための優先課題推進枠」100百万円</t>
    <rPh sb="27" eb="28">
      <t>ヒャク</t>
    </rPh>
    <rPh sb="28" eb="30">
      <t>マンエン</t>
    </rPh>
    <phoneticPr fontId="1"/>
  </si>
  <si>
    <t>新たに環境基準が設定されることに伴い、業務量の増加が見込まれるが、既存事業は、執行が低調であるため、最低限の要求金額とすること。</t>
    <phoneticPr fontId="1"/>
  </si>
  <si>
    <t>▲1.302</t>
  </si>
  <si>
    <t>事業内容を考慮し、既存事業の成果を活用出来る項目について予算の圧縮を行い、新たに発する業務に重点化させる等最低限度の予算要求を行う。</t>
    <rPh sb="0" eb="2">
      <t>ジギョウ</t>
    </rPh>
    <rPh sb="2" eb="4">
      <t>ナイヨウ</t>
    </rPh>
    <rPh sb="5" eb="7">
      <t>コウリョ</t>
    </rPh>
    <rPh sb="9" eb="11">
      <t>キゾン</t>
    </rPh>
    <rPh sb="11" eb="13">
      <t>ジギョウ</t>
    </rPh>
    <rPh sb="14" eb="16">
      <t>セイカ</t>
    </rPh>
    <rPh sb="17" eb="19">
      <t>カツヨウ</t>
    </rPh>
    <rPh sb="19" eb="21">
      <t>デキ</t>
    </rPh>
    <rPh sb="22" eb="24">
      <t>コウモク</t>
    </rPh>
    <rPh sb="28" eb="30">
      <t>ヨサン</t>
    </rPh>
    <rPh sb="31" eb="33">
      <t>アッシュク</t>
    </rPh>
    <rPh sb="34" eb="35">
      <t>オコナ</t>
    </rPh>
    <rPh sb="37" eb="38">
      <t>アラ</t>
    </rPh>
    <rPh sb="40" eb="41">
      <t>ハッ</t>
    </rPh>
    <rPh sb="43" eb="45">
      <t>ギョウム</t>
    </rPh>
    <rPh sb="46" eb="48">
      <t>ジュウテン</t>
    </rPh>
    <rPh sb="48" eb="49">
      <t>カ</t>
    </rPh>
    <rPh sb="52" eb="53">
      <t>トウ</t>
    </rPh>
    <rPh sb="53" eb="55">
      <t>サイテイ</t>
    </rPh>
    <rPh sb="55" eb="57">
      <t>ゲンド</t>
    </rPh>
    <rPh sb="58" eb="60">
      <t>ヨサン</t>
    </rPh>
    <rPh sb="60" eb="62">
      <t>ヨウキュウ</t>
    </rPh>
    <rPh sb="63" eb="64">
      <t>オコナ</t>
    </rPh>
    <phoneticPr fontId="1"/>
  </si>
  <si>
    <t>新たな環境基準項目に対応した先進的・効率的な分析方法について検討しなければならないが、事業の実施にあたっては分析費の項目数を絞るなど、より効率的・効果的な予算の執行に努めること。</t>
    <phoneticPr fontId="1"/>
  </si>
  <si>
    <t>公定分析法の検討にあたっては、中央環境審議会やＪＩＳ等の動向に十分注視するとともに、事前の情報収集や有識者の検討会等を踏まえ、項目数の絞り込みにより効率的･効果的な執行に努める。</t>
    <rPh sb="63" eb="66">
      <t>コウモクスウ</t>
    </rPh>
    <rPh sb="67" eb="68">
      <t>シボ</t>
    </rPh>
    <rPh sb="69" eb="70">
      <t>コ</t>
    </rPh>
    <phoneticPr fontId="1"/>
  </si>
  <si>
    <t>　平成26年度事業において優れた取り組みをプログラム化し、各都道府県へ紹介したほか、文部科学省を通じて教育委員会、全国の小中学校へ取り組みを例として紹介したところ。
　今後についても、優れた取り組みがあればプログラム化し、各都道府県等に紹介するなど、水環境保全活動の普及に努める。</t>
    <rPh sb="1" eb="3">
      <t>ヘイセイ</t>
    </rPh>
    <rPh sb="5" eb="7">
      <t>ネンド</t>
    </rPh>
    <rPh sb="7" eb="9">
      <t>ジギョウ</t>
    </rPh>
    <rPh sb="13" eb="14">
      <t>スグ</t>
    </rPh>
    <rPh sb="16" eb="17">
      <t>ト</t>
    </rPh>
    <rPh sb="18" eb="19">
      <t>ク</t>
    </rPh>
    <rPh sb="26" eb="27">
      <t>カ</t>
    </rPh>
    <rPh sb="29" eb="30">
      <t>カク</t>
    </rPh>
    <rPh sb="30" eb="32">
      <t>トドウ</t>
    </rPh>
    <rPh sb="32" eb="34">
      <t>フケン</t>
    </rPh>
    <rPh sb="35" eb="37">
      <t>ショウカイ</t>
    </rPh>
    <rPh sb="42" eb="44">
      <t>モンブ</t>
    </rPh>
    <rPh sb="44" eb="47">
      <t>カガクショウ</t>
    </rPh>
    <rPh sb="48" eb="49">
      <t>ツウ</t>
    </rPh>
    <rPh sb="51" eb="53">
      <t>キョウイク</t>
    </rPh>
    <rPh sb="53" eb="56">
      <t>イインカイ</t>
    </rPh>
    <rPh sb="57" eb="59">
      <t>ゼンコク</t>
    </rPh>
    <rPh sb="60" eb="64">
      <t>ショウチュウガッコウ</t>
    </rPh>
    <rPh sb="65" eb="66">
      <t>ト</t>
    </rPh>
    <rPh sb="67" eb="68">
      <t>ク</t>
    </rPh>
    <rPh sb="70" eb="71">
      <t>レイ</t>
    </rPh>
    <rPh sb="74" eb="76">
      <t>ショウカイ</t>
    </rPh>
    <rPh sb="84" eb="86">
      <t>コンゴ</t>
    </rPh>
    <rPh sb="92" eb="93">
      <t>スグ</t>
    </rPh>
    <rPh sb="95" eb="96">
      <t>ト</t>
    </rPh>
    <rPh sb="97" eb="98">
      <t>ク</t>
    </rPh>
    <rPh sb="108" eb="109">
      <t>カ</t>
    </rPh>
    <rPh sb="111" eb="112">
      <t>カク</t>
    </rPh>
    <rPh sb="112" eb="116">
      <t>トドウフケン</t>
    </rPh>
    <rPh sb="116" eb="117">
      <t>トウ</t>
    </rPh>
    <rPh sb="118" eb="120">
      <t>ショウカイ</t>
    </rPh>
    <rPh sb="125" eb="128">
      <t>ミズカンキョウ</t>
    </rPh>
    <rPh sb="128" eb="130">
      <t>ホゼン</t>
    </rPh>
    <rPh sb="130" eb="132">
      <t>カツドウ</t>
    </rPh>
    <rPh sb="133" eb="135">
      <t>フキュウ</t>
    </rPh>
    <rPh sb="136" eb="137">
      <t>ツト</t>
    </rPh>
    <phoneticPr fontId="1"/>
  </si>
  <si>
    <t>平成26年度は、３モデル湖沼について解析モデルを構築し、水質・生態系への影響の予測を行い、適応策を検討した。
今後は、これまでの検討結果を利用し、予測精度の向上や全湖沼を対象とした適応策の検討を行う。</t>
    <rPh sb="69" eb="71">
      <t>リヨウ</t>
    </rPh>
    <phoneticPr fontId="1"/>
  </si>
  <si>
    <t xml:space="preserve">　本事業において取りまとめた、マニュアルや事例集、解説書等を有効活用するため、ホームページによる公開と、関係団体及び地方自治体等への周知を行うとともに、問合せがあれば真摯に対応していく。
　また、検討会から得られた知見や講習会で頂いたご意見等を、今後法や基準の改正等を行う際の参考にする。
</t>
    <phoneticPr fontId="1"/>
  </si>
  <si>
    <t>衛星画像解析による地盤高計測手法については、今後、地方公共団体の人件費等を削減できる見込みがあるため、平成28年度中に開発すること。</t>
    <rPh sb="0" eb="2">
      <t>エイセイ</t>
    </rPh>
    <rPh sb="2" eb="4">
      <t>ガゾウ</t>
    </rPh>
    <rPh sb="4" eb="6">
      <t>カイセキ</t>
    </rPh>
    <rPh sb="9" eb="11">
      <t>ジバン</t>
    </rPh>
    <rPh sb="11" eb="12">
      <t>タカ</t>
    </rPh>
    <rPh sb="12" eb="14">
      <t>ケイソク</t>
    </rPh>
    <rPh sb="14" eb="16">
      <t>シュホウ</t>
    </rPh>
    <rPh sb="22" eb="24">
      <t>コンゴ</t>
    </rPh>
    <rPh sb="25" eb="27">
      <t>チホウ</t>
    </rPh>
    <rPh sb="27" eb="29">
      <t>コウキョウ</t>
    </rPh>
    <rPh sb="29" eb="31">
      <t>ダンタイ</t>
    </rPh>
    <rPh sb="32" eb="35">
      <t>ジンケンヒ</t>
    </rPh>
    <rPh sb="35" eb="36">
      <t>トウ</t>
    </rPh>
    <rPh sb="37" eb="39">
      <t>サクゲン</t>
    </rPh>
    <rPh sb="42" eb="44">
      <t>ミコ</t>
    </rPh>
    <rPh sb="51" eb="53">
      <t>ヘイセイ</t>
    </rPh>
    <rPh sb="55" eb="57">
      <t>ネンド</t>
    </rPh>
    <rPh sb="57" eb="58">
      <t>チュウ</t>
    </rPh>
    <rPh sb="59" eb="61">
      <t>カイハツ</t>
    </rPh>
    <phoneticPr fontId="1"/>
  </si>
  <si>
    <t>　衛星画像を用いた地盤高計測手法については、28年度中に終了させる予定である。一方で、前年度に比し事業費全体は増額したが、進捗状況に合わせ購入する衛星データ数、その他の事業の人件費や印刷経費を削減することにより、効率的な予算要求を行った。</t>
    <rPh sb="1" eb="3">
      <t>エイセイ</t>
    </rPh>
    <rPh sb="3" eb="5">
      <t>ガゾウ</t>
    </rPh>
    <rPh sb="6" eb="7">
      <t>モチ</t>
    </rPh>
    <rPh sb="9" eb="11">
      <t>ジバン</t>
    </rPh>
    <rPh sb="11" eb="12">
      <t>ダカ</t>
    </rPh>
    <rPh sb="12" eb="14">
      <t>ケイソク</t>
    </rPh>
    <rPh sb="14" eb="16">
      <t>シュホウ</t>
    </rPh>
    <rPh sb="26" eb="27">
      <t>チュウ</t>
    </rPh>
    <rPh sb="28" eb="30">
      <t>シュウリョウ</t>
    </rPh>
    <rPh sb="33" eb="35">
      <t>ヨテイ</t>
    </rPh>
    <rPh sb="43" eb="46">
      <t>ゼンネンド</t>
    </rPh>
    <rPh sb="47" eb="48">
      <t>ヒ</t>
    </rPh>
    <rPh sb="49" eb="52">
      <t>ジギョウヒ</t>
    </rPh>
    <rPh sb="52" eb="54">
      <t>ゼンタイ</t>
    </rPh>
    <rPh sb="55" eb="57">
      <t>ゾウガク</t>
    </rPh>
    <rPh sb="61" eb="63">
      <t>シンチョク</t>
    </rPh>
    <rPh sb="63" eb="65">
      <t>ジョウキョウ</t>
    </rPh>
    <rPh sb="66" eb="67">
      <t>ア</t>
    </rPh>
    <rPh sb="69" eb="71">
      <t>コウニュウ</t>
    </rPh>
    <rPh sb="73" eb="75">
      <t>エイセイ</t>
    </rPh>
    <rPh sb="78" eb="79">
      <t>スウ</t>
    </rPh>
    <rPh sb="82" eb="83">
      <t>タ</t>
    </rPh>
    <rPh sb="84" eb="86">
      <t>ジギョウ</t>
    </rPh>
    <rPh sb="87" eb="90">
      <t>ジンケンヒ</t>
    </rPh>
    <rPh sb="91" eb="93">
      <t>インサツ</t>
    </rPh>
    <rPh sb="93" eb="95">
      <t>ケイヒ</t>
    </rPh>
    <rPh sb="96" eb="98">
      <t>サクゲン</t>
    </rPh>
    <rPh sb="106" eb="109">
      <t>コウリツテキ</t>
    </rPh>
    <rPh sb="110" eb="112">
      <t>ヨサン</t>
    </rPh>
    <rPh sb="112" eb="114">
      <t>ヨウキュウ</t>
    </rPh>
    <rPh sb="115" eb="116">
      <t>オコナ</t>
    </rPh>
    <phoneticPr fontId="1"/>
  </si>
  <si>
    <t>国際的な水環境問題の改善について、引き続き関係国と連携を図り、より効率的・効果的な予算執行に努めること。</t>
    <phoneticPr fontId="1"/>
  </si>
  <si>
    <t>人件費、旅費等については過去の執行実績等をもとに見直しを行い、必要最小限の要求としている。
さらに会合の開催にあたっては、会場規模、出席者数等が適切となるよう、引き続き関係国と調整し、より効率的・効果的な予算執行に努める。</t>
    <phoneticPr fontId="1"/>
  </si>
  <si>
    <t>昭和61年度</t>
    <rPh sb="0" eb="2">
      <t>ショウワ</t>
    </rPh>
    <rPh sb="4" eb="6">
      <t>ネンド</t>
    </rPh>
    <phoneticPr fontId="1"/>
  </si>
  <si>
    <t>条約や国際的な枠組みに対して引き続き適正に対応するとともに、事業内容を精査し、必要最低限の概算要求額とすべき。また、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39" eb="41">
      <t>ヒツヨウ</t>
    </rPh>
    <rPh sb="41" eb="44">
      <t>サイテイゲン</t>
    </rPh>
    <phoneticPr fontId="1"/>
  </si>
  <si>
    <t>引き続き適正な海洋投入処分のあり方を検討する等、条約や国際的な枠組みに対して適正に対応するとともに、事業内容について十分に精査し、必要最低限の要求としている。
また、請負契約については、国費の支出の透明性に資するよう、事業者に対して精算報告書等の提出への協力を求める</t>
    <phoneticPr fontId="1"/>
  </si>
  <si>
    <t>継続的なモニタリング事業であるが、調査地点の変更による増額要求は、必要最低限の要求とすること。また、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7" eb="19">
      <t>チョウサ</t>
    </rPh>
    <rPh sb="19" eb="21">
      <t>チテン</t>
    </rPh>
    <rPh sb="22" eb="24">
      <t>ヘンコウ</t>
    </rPh>
    <rPh sb="27" eb="29">
      <t>ゾウガク</t>
    </rPh>
    <rPh sb="29" eb="31">
      <t>ヨウキュウ</t>
    </rPh>
    <rPh sb="33" eb="35">
      <t>ヒツヨウ</t>
    </rPh>
    <rPh sb="35" eb="38">
      <t>サイテイゲン</t>
    </rPh>
    <rPh sb="39" eb="41">
      <t>ヨウキュウ</t>
    </rPh>
    <phoneticPr fontId="1"/>
  </si>
  <si>
    <t>調査地点の変更にあたっては要求時に十分に精査し、必要最低限の要求としている。
また、請負契約については、国費の支出の透明性に資するよう、事業者に対して精算報告書等の提出への協力を求める。</t>
    <phoneticPr fontId="1"/>
  </si>
  <si>
    <t>・事業の必要性は理解できるが、コストについての透明性が不十分。</t>
    <phoneticPr fontId="1"/>
  </si>
  <si>
    <t>外部有識者の所見に加えて、職員旅費について、執行率が低調なため、予算規模を圧縮すべき。また、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0" eb="2">
      <t>ガイブ</t>
    </rPh>
    <rPh sb="2" eb="5">
      <t>ユウシキシャ</t>
    </rPh>
    <rPh sb="6" eb="8">
      <t>ショケン</t>
    </rPh>
    <rPh sb="9" eb="10">
      <t>クワ</t>
    </rPh>
    <rPh sb="13" eb="15">
      <t>ショクイン</t>
    </rPh>
    <rPh sb="15" eb="17">
      <t>リョヒ</t>
    </rPh>
    <rPh sb="22" eb="25">
      <t>シッコウリツ</t>
    </rPh>
    <rPh sb="26" eb="28">
      <t>テイチョウ</t>
    </rPh>
    <rPh sb="32" eb="34">
      <t>ヨサン</t>
    </rPh>
    <rPh sb="34" eb="36">
      <t>キボ</t>
    </rPh>
    <rPh sb="37" eb="39">
      <t>アッシュク</t>
    </rPh>
    <phoneticPr fontId="1"/>
  </si>
  <si>
    <t>・計画策定数は成果指標ではなく、活動指標ではないか。
・もうひとつの成果指標である海洋ごみ回収量については、何を基準に目標値を設定するのか。当該値は減少するのが良いのか、増えるのが良いのか判然とせず、指標として妥当なものであるのか疑問。</t>
    <phoneticPr fontId="1"/>
  </si>
  <si>
    <t>外部有識者の所見に加えて、都道府県等が実施する海洋ゴミの回収を実施する補助事業において、費用対効果を向上させる方策等を必ず盛り込み、歳出抑制を図ること。</t>
    <rPh sb="0" eb="2">
      <t>ガイブ</t>
    </rPh>
    <rPh sb="2" eb="5">
      <t>ユウシキシャ</t>
    </rPh>
    <rPh sb="6" eb="8">
      <t>ショケン</t>
    </rPh>
    <rPh sb="9" eb="10">
      <t>クワ</t>
    </rPh>
    <rPh sb="13" eb="17">
      <t>トドウフケン</t>
    </rPh>
    <rPh sb="17" eb="18">
      <t>トウ</t>
    </rPh>
    <rPh sb="19" eb="21">
      <t>ジッシ</t>
    </rPh>
    <rPh sb="23" eb="25">
      <t>カイヨウ</t>
    </rPh>
    <rPh sb="28" eb="30">
      <t>カイシュウ</t>
    </rPh>
    <rPh sb="31" eb="33">
      <t>ジッシ</t>
    </rPh>
    <rPh sb="35" eb="37">
      <t>ホジョ</t>
    </rPh>
    <rPh sb="37" eb="39">
      <t>ジギョウ</t>
    </rPh>
    <phoneticPr fontId="1"/>
  </si>
  <si>
    <t>・計画策定数について
→漂流・漂着・海底ごみに係る調査事業は、当該調査結果の活用により、地方自治体における効率的・効果的な海洋ごみ対策を促進すること等を趣旨としている。
　また、海岸漂着物対策推進法において、都道府県は地域の実情に応じた地域計画を策定し、これに基づき海洋ごみ対策を推進することとされている。
　よって、本調査事業により地域的な海洋ごみの現状等が詳らかにされることにより、当該結果を都道府県が活用し、地域の実情に応じた地域計画が策定された場合は、本調査事業の成果として捉えることが適当と考える。
・海洋ごみ回収量について
→漂着ごみは、海外由来のものも多く含み、発生源や海洋への流出ルートも複雑多岐にわたることから、随時発生する新たな漂着を直ちに抑制することは困難である。このため、喫緊の課題としては、海洋環境保全の観点から、可能な限り多量の海洋ごみを回収・処理していくことが重要である。目標値については過去の実績等を勘案し、設定している。
　なお、長期的な視野に立脚すれば、海洋ごみの発生抑制策を講じ、発生量を抑制していくことが不可欠である。このことから、本事業においては、地方自治体が講じる発生抑制策への支援を可能とし、現存する海洋ごみの回収処理及び長期的な発生量の抑制を目指す施策を両輪として促進することとしている。
・歳出抑制については、特に予算の大部分を占める回収処理に係る事業について、費用対効果を向上させる方策等を盛り込み、歳出抑制を図る。</t>
    <rPh sb="109" eb="111">
      <t>チイキ</t>
    </rPh>
    <rPh sb="112" eb="114">
      <t>ジツジョウ</t>
    </rPh>
    <rPh sb="115" eb="116">
      <t>オウ</t>
    </rPh>
    <rPh sb="118" eb="120">
      <t>チイキ</t>
    </rPh>
    <rPh sb="207" eb="209">
      <t>チイキ</t>
    </rPh>
    <rPh sb="210" eb="212">
      <t>ジツジョウ</t>
    </rPh>
    <rPh sb="213" eb="214">
      <t>オウ</t>
    </rPh>
    <phoneticPr fontId="1"/>
  </si>
  <si>
    <t>要求額のうち「新しい日本のための優先課題推進枠」3,850百万円</t>
    <rPh sb="29" eb="31">
      <t>ヒャクマン</t>
    </rPh>
    <rPh sb="31" eb="32">
      <t>エン</t>
    </rPh>
    <phoneticPr fontId="1"/>
  </si>
  <si>
    <t>今後成果を活用し、水質汚濁防止法の指定物質への追加等、今後の水質事故に備えた危機管理・リスク管理の推進に向けた検討を行う。</t>
    <rPh sb="0" eb="2">
      <t>コンゴ</t>
    </rPh>
    <rPh sb="2" eb="4">
      <t>セイカ</t>
    </rPh>
    <rPh sb="5" eb="7">
      <t>カツヨウ</t>
    </rPh>
    <rPh sb="9" eb="11">
      <t>スイシツ</t>
    </rPh>
    <rPh sb="11" eb="13">
      <t>オダク</t>
    </rPh>
    <rPh sb="13" eb="16">
      <t>ボウシホウ</t>
    </rPh>
    <rPh sb="17" eb="19">
      <t>シテイ</t>
    </rPh>
    <rPh sb="19" eb="21">
      <t>ブッシツ</t>
    </rPh>
    <rPh sb="23" eb="25">
      <t>ツイカ</t>
    </rPh>
    <rPh sb="25" eb="26">
      <t>トウ</t>
    </rPh>
    <rPh sb="27" eb="29">
      <t>コンゴ</t>
    </rPh>
    <rPh sb="30" eb="32">
      <t>スイシツ</t>
    </rPh>
    <rPh sb="32" eb="34">
      <t>ジコ</t>
    </rPh>
    <rPh sb="35" eb="36">
      <t>ソナ</t>
    </rPh>
    <rPh sb="38" eb="40">
      <t>キキ</t>
    </rPh>
    <rPh sb="40" eb="42">
      <t>カンリ</t>
    </rPh>
    <rPh sb="46" eb="48">
      <t>カンリ</t>
    </rPh>
    <rPh sb="49" eb="51">
      <t>スイシン</t>
    </rPh>
    <rPh sb="52" eb="53">
      <t>ム</t>
    </rPh>
    <rPh sb="55" eb="57">
      <t>ケントウ</t>
    </rPh>
    <rPh sb="58" eb="59">
      <t>オコナ</t>
    </rPh>
    <phoneticPr fontId="4"/>
  </si>
  <si>
    <t>請負契約であっても、本事業はモデル事業であり、海外への展開をより促進するという観点から、事業者から使途を詳細に求めるべき。公募の条件に詳細に報告をすることを記載すれば可能である。</t>
    <rPh sb="0" eb="2">
      <t>ウケオイ</t>
    </rPh>
    <rPh sb="2" eb="4">
      <t>ケイヤク</t>
    </rPh>
    <rPh sb="10" eb="13">
      <t>ホンジギョウ</t>
    </rPh>
    <rPh sb="17" eb="19">
      <t>ジギョウ</t>
    </rPh>
    <rPh sb="23" eb="25">
      <t>カイガイ</t>
    </rPh>
    <rPh sb="27" eb="29">
      <t>テンカイ</t>
    </rPh>
    <rPh sb="32" eb="34">
      <t>ソクシン</t>
    </rPh>
    <rPh sb="39" eb="41">
      <t>カンテン</t>
    </rPh>
    <rPh sb="44" eb="47">
      <t>ジギョウシャ</t>
    </rPh>
    <rPh sb="49" eb="51">
      <t>シト</t>
    </rPh>
    <rPh sb="52" eb="54">
      <t>ショウサイ</t>
    </rPh>
    <rPh sb="55" eb="56">
      <t>モト</t>
    </rPh>
    <rPh sb="61" eb="63">
      <t>コウボ</t>
    </rPh>
    <rPh sb="64" eb="66">
      <t>ジョウケン</t>
    </rPh>
    <rPh sb="67" eb="69">
      <t>ショウサイ</t>
    </rPh>
    <rPh sb="70" eb="72">
      <t>ホウコク</t>
    </rPh>
    <rPh sb="78" eb="80">
      <t>キサイ</t>
    </rPh>
    <rPh sb="83" eb="85">
      <t>カノウ</t>
    </rPh>
    <phoneticPr fontId="1"/>
  </si>
  <si>
    <t>今年度の公募は終了しているため、来年度以降より詳細に使途を把握するため、公募条件に使途の詳細報告を記載する。</t>
    <rPh sb="0" eb="3">
      <t>コンネンド</t>
    </rPh>
    <rPh sb="4" eb="6">
      <t>コウボ</t>
    </rPh>
    <rPh sb="7" eb="9">
      <t>シュウリョウ</t>
    </rPh>
    <rPh sb="16" eb="19">
      <t>ライネンド</t>
    </rPh>
    <rPh sb="19" eb="21">
      <t>イコウ</t>
    </rPh>
    <phoneticPr fontId="1"/>
  </si>
  <si>
    <t>国連大学拠出金（低炭素型水環境改善システム研究事業）</t>
    <phoneticPr fontId="1"/>
  </si>
  <si>
    <t>・成果指標にある政策評価手法の提供数とはどのように理解したらよいのか。提供した国／都市の数なのか。
・活動指標のほうは都市数となっており、これと成果指標とがどのようにつながるのか不明である。</t>
    <phoneticPr fontId="1"/>
  </si>
  <si>
    <t>外部有識者の所見に加え、拠出先の活動を把握して評価を行い、改善等の申入れを行うなど、より効果的な執行に努めること。</t>
    <rPh sb="0" eb="2">
      <t>ガイブ</t>
    </rPh>
    <rPh sb="2" eb="5">
      <t>ユウシキシャ</t>
    </rPh>
    <rPh sb="6" eb="8">
      <t>ショケン</t>
    </rPh>
    <rPh sb="9" eb="10">
      <t>クワ</t>
    </rPh>
    <phoneticPr fontId="1"/>
  </si>
  <si>
    <t>・排水管理・水質保全政策を進めるために必要な政策評価手法の提供数を研究成果（4カ年）の最終目標とするが、最終目標の達成に向け進捗を評価するため、研究成果の取りまとめに必要となるデータベース、及び水質予測モデルの構築数を中間目標（27年度）として設定した。
・政策評価手法の提供数は、国／都市に対して政策評価手法を提供する数としている。
・活動指標は、成果指標である政策評価手法を開発するために必要な現地調査、及び情報収集を行う都市数を活動指標としている。
・外部有識者から構成される評価委員会を設置し、進捗管理や助言を行っており、より効果的な執行に努める。</t>
    <phoneticPr fontId="1"/>
  </si>
  <si>
    <t xml:space="preserve">新26-028 </t>
    <phoneticPr fontId="1"/>
  </si>
  <si>
    <t>放射性物質による水質汚濁状況の常時監視</t>
    <phoneticPr fontId="1"/>
  </si>
  <si>
    <t>事業の目的に照らして、成果目標・指標が妥当なものであるとは考えられない。基礎資料を得ることが目的であれば、常時監視によって蓄積される情報や知見の量および内容が成果とされるべきではないか。年一回公表することが指標・目標というのはいかがなものか。</t>
    <rPh sb="0" eb="2">
      <t>ジギョウ</t>
    </rPh>
    <rPh sb="3" eb="5">
      <t>モクテキ</t>
    </rPh>
    <rPh sb="6" eb="7">
      <t>テ</t>
    </rPh>
    <rPh sb="11" eb="13">
      <t>セイカ</t>
    </rPh>
    <rPh sb="13" eb="15">
      <t>モクヒョウ</t>
    </rPh>
    <rPh sb="16" eb="18">
      <t>シヒョウ</t>
    </rPh>
    <rPh sb="19" eb="21">
      <t>ダトウ</t>
    </rPh>
    <rPh sb="29" eb="30">
      <t>カンガ</t>
    </rPh>
    <rPh sb="36" eb="38">
      <t>キソ</t>
    </rPh>
    <rPh sb="38" eb="40">
      <t>シリョウ</t>
    </rPh>
    <rPh sb="41" eb="42">
      <t>エ</t>
    </rPh>
    <rPh sb="46" eb="48">
      <t>モクテキ</t>
    </rPh>
    <rPh sb="53" eb="55">
      <t>ジョウジ</t>
    </rPh>
    <rPh sb="55" eb="57">
      <t>カンシ</t>
    </rPh>
    <rPh sb="61" eb="63">
      <t>チクセキ</t>
    </rPh>
    <rPh sb="66" eb="68">
      <t>ジョウホウ</t>
    </rPh>
    <rPh sb="69" eb="71">
      <t>チケン</t>
    </rPh>
    <rPh sb="72" eb="73">
      <t>リョウ</t>
    </rPh>
    <rPh sb="76" eb="78">
      <t>ナイヨウ</t>
    </rPh>
    <rPh sb="79" eb="81">
      <t>セイカ</t>
    </rPh>
    <rPh sb="93" eb="94">
      <t>ネン</t>
    </rPh>
    <rPh sb="94" eb="96">
      <t>イッカイ</t>
    </rPh>
    <rPh sb="96" eb="98">
      <t>コウヒョウ</t>
    </rPh>
    <rPh sb="103" eb="105">
      <t>シヒョウ</t>
    </rPh>
    <rPh sb="106" eb="108">
      <t>モクヒョウ</t>
    </rPh>
    <phoneticPr fontId="1"/>
  </si>
  <si>
    <t>外部有識者の所見に加え、成果目標について、調査結果の公表は、国の事業としては、当然、実施すべきであり、ほかの成果目標を検討すること。また、市場価格を反映し、予算要求額を圧縮すべき。</t>
    <rPh sb="0" eb="2">
      <t>ガイブ</t>
    </rPh>
    <rPh sb="2" eb="4">
      <t>ユウシキ</t>
    </rPh>
    <rPh sb="4" eb="5">
      <t>シャ</t>
    </rPh>
    <rPh sb="6" eb="8">
      <t>ショケン</t>
    </rPh>
    <rPh sb="9" eb="10">
      <t>クワ</t>
    </rPh>
    <rPh sb="69" eb="71">
      <t>シジョウ</t>
    </rPh>
    <rPh sb="71" eb="73">
      <t>カカク</t>
    </rPh>
    <rPh sb="74" eb="76">
      <t>ハンエイ</t>
    </rPh>
    <rPh sb="78" eb="80">
      <t>ヨサン</t>
    </rPh>
    <rPh sb="80" eb="83">
      <t>ヨウキュウガク</t>
    </rPh>
    <rPh sb="84" eb="86">
      <t>アッシュク</t>
    </rPh>
    <phoneticPr fontId="1"/>
  </si>
  <si>
    <t>・ご指摘を踏まえ、アウトカム指標として、調査結果を公表しているホームページのアクセス数を過年度と同等以上とすることを目標とする。
・市場価格を反映させた積算を基に、必要最低限の要求額としているところ。</t>
    <rPh sb="2" eb="4">
      <t>シテキ</t>
    </rPh>
    <rPh sb="5" eb="6">
      <t>フ</t>
    </rPh>
    <phoneticPr fontId="1"/>
  </si>
  <si>
    <t>新26-029</t>
  </si>
  <si>
    <t>硝酸性窒素に関する地域総合対策制度推進費</t>
    <phoneticPr fontId="1"/>
  </si>
  <si>
    <t>成果目標の数値は、地方自治体に対する調査結果で明らかになった理解度を示しているものと思われるが、成果実績の6％はあまりにも低いが、同様に目標値の7％というのも低すぎるのではないか。こうした現状も問題であるが、これを70％まで引き上げるのにさらに5年も要するのか。理解度を上げることはアウトプットであって、それによって対策が進んで環境基準の超過率が下がるなり、達成率が上がるなりすることがアウトカムなのではないか。</t>
    <phoneticPr fontId="1"/>
  </si>
  <si>
    <t>外部有識者の所見に確実に対応すること。また、そのための具体的な改善策を明確に示すこと。</t>
    <rPh sb="0" eb="2">
      <t>ガイブ</t>
    </rPh>
    <rPh sb="2" eb="5">
      <t>ユウシキシャ</t>
    </rPh>
    <rPh sb="6" eb="8">
      <t>ショケン</t>
    </rPh>
    <rPh sb="9" eb="11">
      <t>カクジツ</t>
    </rPh>
    <rPh sb="12" eb="14">
      <t>タイオウ</t>
    </rPh>
    <rPh sb="27" eb="30">
      <t>グタイテキ</t>
    </rPh>
    <rPh sb="31" eb="34">
      <t>カイゼンサク</t>
    </rPh>
    <rPh sb="35" eb="37">
      <t>メイカク</t>
    </rPh>
    <rPh sb="38" eb="39">
      <t>シメ</t>
    </rPh>
    <phoneticPr fontId="1"/>
  </si>
  <si>
    <t xml:space="preserve">　外部有識者よりアウトカムについてご指摘を頂いたが、本事業の内容はガイドラインの策定や事例の整理であり、汚染源に直接対策を施すものではなく、事業実施年数も短い事業である。以上のことに加え、地下水はその性質上、汚染源または環境保全対策への効果が水質調査結果に現れるまでには長い時間がかかるため、毎年度、もしくは事業終了時に検証をする必要のある行政事業レビューシート上の指標に環境基準の超過率を設定することは現実的には難しいことから、当初どおりのアウトカムとさせて頂くこととしたい。
　しかし、ご指摘の前段部分については、ご意見を踏まえ、最終的な目標を70％から100％とさせていただきたい。
　予算面においては、消耗品や報告書の必要部数、通信運搬費を見直すことにより、145千円を削減した。
</t>
    <rPh sb="26" eb="27">
      <t>ホン</t>
    </rPh>
    <rPh sb="27" eb="29">
      <t>ジギョウ</t>
    </rPh>
    <rPh sb="30" eb="32">
      <t>ナイヨウ</t>
    </rPh>
    <rPh sb="40" eb="42">
      <t>サクテイ</t>
    </rPh>
    <rPh sb="43" eb="45">
      <t>ジレイ</t>
    </rPh>
    <rPh sb="46" eb="48">
      <t>セイリ</t>
    </rPh>
    <rPh sb="52" eb="55">
      <t>オセンゲン</t>
    </rPh>
    <rPh sb="56" eb="58">
      <t>チョクセツ</t>
    </rPh>
    <rPh sb="58" eb="60">
      <t>タイサク</t>
    </rPh>
    <rPh sb="61" eb="62">
      <t>ホドコ</t>
    </rPh>
    <rPh sb="85" eb="87">
      <t>イジョウ</t>
    </rPh>
    <rPh sb="91" eb="92">
      <t>クワ</t>
    </rPh>
    <rPh sb="94" eb="96">
      <t>チカ</t>
    </rPh>
    <rPh sb="121" eb="123">
      <t>スイシツ</t>
    </rPh>
    <rPh sb="123" eb="125">
      <t>チョウサ</t>
    </rPh>
    <rPh sb="125" eb="127">
      <t>ケッカ</t>
    </rPh>
    <rPh sb="146" eb="149">
      <t>マイネンド</t>
    </rPh>
    <rPh sb="154" eb="156">
      <t>ジギョウ</t>
    </rPh>
    <rPh sb="156" eb="159">
      <t>シュウリョウジ</t>
    </rPh>
    <rPh sb="160" eb="162">
      <t>ケンショウ</t>
    </rPh>
    <rPh sb="165" eb="167">
      <t>ヒツヨウ</t>
    </rPh>
    <rPh sb="170" eb="172">
      <t>ギョウセイ</t>
    </rPh>
    <rPh sb="172" eb="174">
      <t>ジギョウ</t>
    </rPh>
    <rPh sb="181" eb="182">
      <t>ジョウ</t>
    </rPh>
    <rPh sb="183" eb="185">
      <t>シヒョウ</t>
    </rPh>
    <rPh sb="186" eb="190">
      <t>カンキョウキジュン</t>
    </rPh>
    <rPh sb="260" eb="262">
      <t>イケン</t>
    </rPh>
    <rPh sb="305" eb="308">
      <t>ショウモウヒン</t>
    </rPh>
    <rPh sb="318" eb="320">
      <t>ツウシン</t>
    </rPh>
    <rPh sb="320" eb="323">
      <t>ウンパンヒ</t>
    </rPh>
    <phoneticPr fontId="1"/>
  </si>
  <si>
    <t>新26-030</t>
  </si>
  <si>
    <t xml:space="preserve">施策名：3-4　土壌環境の保全 </t>
    <rPh sb="0" eb="2">
      <t>シサク</t>
    </rPh>
    <rPh sb="2" eb="3">
      <t>メイ</t>
    </rPh>
    <rPh sb="8" eb="10">
      <t>ドジョウ</t>
    </rPh>
    <rPh sb="10" eb="12">
      <t>カンキョウ</t>
    </rPh>
    <rPh sb="13" eb="15">
      <t>ホゼン</t>
    </rPh>
    <phoneticPr fontId="1"/>
  </si>
  <si>
    <r>
      <t>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
    <r>
      <rPr>
        <strike/>
        <sz val="9"/>
        <color rgb="FFFF0000"/>
        <rFont val="ＭＳ ゴシック"/>
        <family val="3"/>
        <charset val="128"/>
      </rPr>
      <t/>
    </r>
    <rPh sb="0" eb="2">
      <t>ヒモク</t>
    </rPh>
    <rPh sb="3" eb="5">
      <t>シト</t>
    </rPh>
    <rPh sb="6" eb="8">
      <t>ウチワケ</t>
    </rPh>
    <rPh sb="13" eb="15">
      <t>ウケオイ</t>
    </rPh>
    <rPh sb="15" eb="17">
      <t>ケイヤク</t>
    </rPh>
    <rPh sb="18" eb="20">
      <t>リユウ</t>
    </rPh>
    <rPh sb="21" eb="22">
      <t>スベ</t>
    </rPh>
    <rPh sb="23" eb="26">
      <t>ミテイシュツ</t>
    </rPh>
    <rPh sb="38" eb="40">
      <t>シシュツ</t>
    </rPh>
    <rPh sb="41" eb="44">
      <t>トウメイセイ</t>
    </rPh>
    <rPh sb="45" eb="47">
      <t>カクホ</t>
    </rPh>
    <rPh sb="55" eb="57">
      <t>モンダイ</t>
    </rPh>
    <rPh sb="63" eb="64">
      <t>クニ</t>
    </rPh>
    <rPh sb="68" eb="70">
      <t>ギョウセイ</t>
    </rPh>
    <rPh sb="70" eb="72">
      <t>ジギョウ</t>
    </rPh>
    <rPh sb="77" eb="79">
      <t>シュシ</t>
    </rPh>
    <rPh sb="80" eb="82">
      <t>ジュウブン</t>
    </rPh>
    <rPh sb="82" eb="84">
      <t>セツメイ</t>
    </rPh>
    <rPh sb="86" eb="89">
      <t>ジギョウシャ</t>
    </rPh>
    <rPh sb="91" eb="93">
      <t>シト</t>
    </rPh>
    <rPh sb="94" eb="96">
      <t>ウチワケ</t>
    </rPh>
    <rPh sb="97" eb="99">
      <t>カイトウ</t>
    </rPh>
    <rPh sb="100" eb="101">
      <t>エ</t>
    </rPh>
    <rPh sb="106" eb="108">
      <t>ドリョク</t>
    </rPh>
    <phoneticPr fontId="1"/>
  </si>
  <si>
    <t>請負契約の制約上、費目、使途の内訳の提供を強制することは困難であるものの、再度、事業者へ働き掛けを行った結果、一部の事業者から提供を受ける事ができた。</t>
    <rPh sb="0" eb="2">
      <t>ウケオイ</t>
    </rPh>
    <rPh sb="2" eb="4">
      <t>ケイヤク</t>
    </rPh>
    <rPh sb="5" eb="7">
      <t>セイヤク</t>
    </rPh>
    <rPh sb="7" eb="8">
      <t>ジョウ</t>
    </rPh>
    <rPh sb="9" eb="11">
      <t>ヒモク</t>
    </rPh>
    <rPh sb="12" eb="14">
      <t>シト</t>
    </rPh>
    <rPh sb="15" eb="17">
      <t>ウチワケ</t>
    </rPh>
    <rPh sb="18" eb="20">
      <t>テイキョウ</t>
    </rPh>
    <rPh sb="21" eb="23">
      <t>キョウセイ</t>
    </rPh>
    <rPh sb="28" eb="30">
      <t>コンナン</t>
    </rPh>
    <rPh sb="37" eb="39">
      <t>サイド</t>
    </rPh>
    <rPh sb="40" eb="43">
      <t>ジギョウシャ</t>
    </rPh>
    <rPh sb="44" eb="45">
      <t>ハタラ</t>
    </rPh>
    <rPh sb="46" eb="47">
      <t>カ</t>
    </rPh>
    <rPh sb="49" eb="50">
      <t>オコナ</t>
    </rPh>
    <rPh sb="52" eb="54">
      <t>ケッカ</t>
    </rPh>
    <rPh sb="55" eb="57">
      <t>イチブ</t>
    </rPh>
    <rPh sb="58" eb="61">
      <t>ジギョウシャ</t>
    </rPh>
    <rPh sb="63" eb="65">
      <t>テイキョウ</t>
    </rPh>
    <rPh sb="66" eb="67">
      <t>ウ</t>
    </rPh>
    <rPh sb="69" eb="70">
      <t>コト</t>
    </rPh>
    <phoneticPr fontId="1"/>
  </si>
  <si>
    <t>規制改革実施計画に対応するための業務増が見込まれるが、既存事業の見直しや予算配分の重点化を行うこと。</t>
    <rPh sb="0" eb="2">
      <t>キセイ</t>
    </rPh>
    <rPh sb="2" eb="4">
      <t>カイカク</t>
    </rPh>
    <rPh sb="4" eb="6">
      <t>ジッシ</t>
    </rPh>
    <rPh sb="6" eb="8">
      <t>ケイカク</t>
    </rPh>
    <rPh sb="9" eb="11">
      <t>タイオウ</t>
    </rPh>
    <rPh sb="16" eb="18">
      <t>ギョウム</t>
    </rPh>
    <rPh sb="18" eb="19">
      <t>ゾウ</t>
    </rPh>
    <rPh sb="20" eb="22">
      <t>ミコ</t>
    </rPh>
    <rPh sb="27" eb="29">
      <t>キゾン</t>
    </rPh>
    <rPh sb="29" eb="31">
      <t>ジギョウ</t>
    </rPh>
    <rPh sb="32" eb="34">
      <t>ミナオ</t>
    </rPh>
    <phoneticPr fontId="1"/>
  </si>
  <si>
    <t>平成28年度要求にあたっては、規制改革実施計画対応のための業務量増に対して予算配分を重点化し、反面、アジアにおける土壌汚染対策推進費を廃止する等の既存事業の見直しを行った。</t>
    <rPh sb="0" eb="2">
      <t>ヘイセイ</t>
    </rPh>
    <rPh sb="4" eb="6">
      <t>ネンド</t>
    </rPh>
    <rPh sb="6" eb="8">
      <t>ヨウキュウ</t>
    </rPh>
    <rPh sb="15" eb="17">
      <t>キセイ</t>
    </rPh>
    <rPh sb="17" eb="19">
      <t>カイカク</t>
    </rPh>
    <rPh sb="19" eb="21">
      <t>ジッシ</t>
    </rPh>
    <rPh sb="21" eb="23">
      <t>ケイカク</t>
    </rPh>
    <rPh sb="23" eb="25">
      <t>タイオウ</t>
    </rPh>
    <rPh sb="29" eb="32">
      <t>ギョウムリョウ</t>
    </rPh>
    <rPh sb="32" eb="33">
      <t>ゾウ</t>
    </rPh>
    <rPh sb="34" eb="35">
      <t>タイ</t>
    </rPh>
    <rPh sb="37" eb="39">
      <t>ヨサン</t>
    </rPh>
    <rPh sb="39" eb="41">
      <t>ハイブン</t>
    </rPh>
    <rPh sb="42" eb="44">
      <t>ジュウテン</t>
    </rPh>
    <rPh sb="44" eb="45">
      <t>カ</t>
    </rPh>
    <rPh sb="47" eb="49">
      <t>ハンメン</t>
    </rPh>
    <rPh sb="57" eb="59">
      <t>ドジョウ</t>
    </rPh>
    <rPh sb="59" eb="61">
      <t>オセン</t>
    </rPh>
    <rPh sb="61" eb="63">
      <t>タイサク</t>
    </rPh>
    <rPh sb="63" eb="66">
      <t>スイシンヒ</t>
    </rPh>
    <rPh sb="67" eb="69">
      <t>ハイシ</t>
    </rPh>
    <rPh sb="71" eb="72">
      <t>トウ</t>
    </rPh>
    <rPh sb="73" eb="75">
      <t>キソン</t>
    </rPh>
    <rPh sb="75" eb="77">
      <t>ジギョウ</t>
    </rPh>
    <rPh sb="78" eb="80">
      <t>ミナオ</t>
    </rPh>
    <rPh sb="82" eb="83">
      <t>オコナ</t>
    </rPh>
    <phoneticPr fontId="1"/>
  </si>
  <si>
    <t>継続的な事業であるが、分析費の単価を精査するとともに、より効率的・効果的な執行に努めること。</t>
    <rPh sb="11" eb="13">
      <t>ブンセキ</t>
    </rPh>
    <rPh sb="13" eb="14">
      <t>ヒ</t>
    </rPh>
    <rPh sb="15" eb="17">
      <t>タンカ</t>
    </rPh>
    <phoneticPr fontId="1"/>
  </si>
  <si>
    <t>ダイオキシン類分析費については、H28要求統一単価を利用し、それ以外の箇所でも3者見積りにより精査の上、要求する。さらに、執行の際には公正な競争入札環境を整える等、より効率的・効果的な執行に努める。</t>
    <rPh sb="26" eb="28">
      <t>リヨウ</t>
    </rPh>
    <rPh sb="32" eb="34">
      <t>イガイ</t>
    </rPh>
    <rPh sb="35" eb="37">
      <t>カショ</t>
    </rPh>
    <rPh sb="40" eb="41">
      <t>シャ</t>
    </rPh>
    <rPh sb="41" eb="43">
      <t>ミツ</t>
    </rPh>
    <rPh sb="47" eb="49">
      <t>セイサ</t>
    </rPh>
    <rPh sb="50" eb="51">
      <t>ウエ</t>
    </rPh>
    <rPh sb="52" eb="54">
      <t>ヨウキュウ</t>
    </rPh>
    <rPh sb="61" eb="63">
      <t>シッコウ</t>
    </rPh>
    <rPh sb="64" eb="65">
      <t>サイ</t>
    </rPh>
    <rPh sb="67" eb="69">
      <t>コウセイ</t>
    </rPh>
    <rPh sb="70" eb="72">
      <t>キョウソウ</t>
    </rPh>
    <rPh sb="72" eb="74">
      <t>ニュウサツ</t>
    </rPh>
    <rPh sb="74" eb="76">
      <t>カンキョウ</t>
    </rPh>
    <rPh sb="77" eb="78">
      <t>トトノ</t>
    </rPh>
    <rPh sb="80" eb="81">
      <t>トウ</t>
    </rPh>
    <rPh sb="84" eb="87">
      <t>コウリツテキ</t>
    </rPh>
    <rPh sb="88" eb="91">
      <t>コウカテキ</t>
    </rPh>
    <rPh sb="92" eb="94">
      <t>シッコウ</t>
    </rPh>
    <rPh sb="95" eb="96">
      <t>ツト</t>
    </rPh>
    <phoneticPr fontId="1"/>
  </si>
  <si>
    <t>施策名：3-5　ダイオキシン類・農薬対策</t>
    <rPh sb="0" eb="2">
      <t>シサク</t>
    </rPh>
    <rPh sb="2" eb="3">
      <t>メイ</t>
    </rPh>
    <rPh sb="14" eb="15">
      <t>タグイ</t>
    </rPh>
    <rPh sb="16" eb="18">
      <t>ノウヤク</t>
    </rPh>
    <rPh sb="18" eb="20">
      <t>タイサク</t>
    </rPh>
    <phoneticPr fontId="1"/>
  </si>
  <si>
    <t>分析費等を外注している経費について、市場価格をより適切に反映し、必要最低限の予算要求とすること。</t>
    <rPh sb="0" eb="2">
      <t>ブンセキ</t>
    </rPh>
    <rPh sb="2" eb="3">
      <t>ヒ</t>
    </rPh>
    <rPh sb="3" eb="4">
      <t>トウ</t>
    </rPh>
    <rPh sb="5" eb="7">
      <t>ガイチュウ</t>
    </rPh>
    <rPh sb="11" eb="13">
      <t>ケイヒ</t>
    </rPh>
    <rPh sb="18" eb="20">
      <t>シジョウ</t>
    </rPh>
    <rPh sb="20" eb="22">
      <t>カカク</t>
    </rPh>
    <rPh sb="25" eb="27">
      <t>テキセツ</t>
    </rPh>
    <rPh sb="28" eb="30">
      <t>ハンエイ</t>
    </rPh>
    <rPh sb="32" eb="34">
      <t>ヒツヨウ</t>
    </rPh>
    <rPh sb="34" eb="37">
      <t>サイテイゲン</t>
    </rPh>
    <rPh sb="38" eb="40">
      <t>ヨサン</t>
    </rPh>
    <rPh sb="40" eb="42">
      <t>ヨウキュウ</t>
    </rPh>
    <phoneticPr fontId="1"/>
  </si>
  <si>
    <t>ご指摘の趣旨を踏まえ、分析費用も含め、市場価格も参考に本年度までの予算全体について精査を進めた。これにより、必要性が低い事業を見直し、真に必要な複数の事業を統合するなどして、必要最低限の要求額とした。</t>
    <rPh sb="1" eb="3">
      <t>シテキ</t>
    </rPh>
    <rPh sb="4" eb="6">
      <t>シュシ</t>
    </rPh>
    <rPh sb="7" eb="8">
      <t>フ</t>
    </rPh>
    <rPh sb="16" eb="17">
      <t>フク</t>
    </rPh>
    <rPh sb="19" eb="21">
      <t>シジョウ</t>
    </rPh>
    <rPh sb="21" eb="23">
      <t>カカク</t>
    </rPh>
    <rPh sb="24" eb="26">
      <t>サンコウ</t>
    </rPh>
    <rPh sb="27" eb="30">
      <t>ホンネンド</t>
    </rPh>
    <rPh sb="33" eb="35">
      <t>ヨサン</t>
    </rPh>
    <rPh sb="35" eb="37">
      <t>ゼンタイ</t>
    </rPh>
    <rPh sb="41" eb="43">
      <t>セイサ</t>
    </rPh>
    <rPh sb="44" eb="45">
      <t>スス</t>
    </rPh>
    <rPh sb="54" eb="57">
      <t>ヒツヨウセイ</t>
    </rPh>
    <rPh sb="58" eb="59">
      <t>ヒク</t>
    </rPh>
    <rPh sb="60" eb="62">
      <t>ジギョウ</t>
    </rPh>
    <rPh sb="63" eb="65">
      <t>ミナオ</t>
    </rPh>
    <rPh sb="67" eb="68">
      <t>シン</t>
    </rPh>
    <rPh sb="69" eb="71">
      <t>ヒツヨウ</t>
    </rPh>
    <rPh sb="72" eb="74">
      <t>フクスウ</t>
    </rPh>
    <rPh sb="75" eb="77">
      <t>ジギョウ</t>
    </rPh>
    <rPh sb="78" eb="80">
      <t>トウゴウ</t>
    </rPh>
    <rPh sb="87" eb="89">
      <t>ヒツヨウ</t>
    </rPh>
    <rPh sb="89" eb="92">
      <t>サイテイゲン</t>
    </rPh>
    <rPh sb="93" eb="95">
      <t>ヨウキュウ</t>
    </rPh>
    <rPh sb="95" eb="96">
      <t>ガク</t>
    </rPh>
    <phoneticPr fontId="1"/>
  </si>
  <si>
    <r>
      <t>成果目標について、調査結果の公表は、国の事業としては、当然、実施すべきであり、ほかの成果目標を検討すること。また、</t>
    </r>
    <r>
      <rPr>
        <sz val="9"/>
        <rFont val="ＭＳ ゴシック"/>
        <family val="3"/>
        <charset val="128"/>
      </rPr>
      <t>より一層の予算執行効率化の観点から調達手法の改善（一者応札の抑制の取組等）を図るべき。</t>
    </r>
    <phoneticPr fontId="1"/>
  </si>
  <si>
    <t>成果目標については、より適切に本事業の具体的な成果を表す成果目標を検討し、「調査結果の公表回数」を「環境基準の達成率」に見直した。一社応札の抑制の取組については、入札公告期間の延長等を行う。</t>
    <rPh sb="38" eb="40">
      <t>チョウサ</t>
    </rPh>
    <rPh sb="40" eb="42">
      <t>ケッカ</t>
    </rPh>
    <rPh sb="43" eb="45">
      <t>コウヒョウ</t>
    </rPh>
    <rPh sb="45" eb="47">
      <t>カイスウ</t>
    </rPh>
    <rPh sb="50" eb="52">
      <t>カンキョウ</t>
    </rPh>
    <rPh sb="52" eb="54">
      <t>キジュン</t>
    </rPh>
    <rPh sb="55" eb="58">
      <t>タッセイリツ</t>
    </rPh>
    <rPh sb="60" eb="62">
      <t>ミナオ</t>
    </rPh>
    <rPh sb="65" eb="67">
      <t>イッシャ</t>
    </rPh>
    <rPh sb="67" eb="69">
      <t>オウサツ</t>
    </rPh>
    <rPh sb="70" eb="72">
      <t>ヨクセイ</t>
    </rPh>
    <rPh sb="73" eb="75">
      <t>トリクミ</t>
    </rPh>
    <rPh sb="92" eb="93">
      <t>オコナ</t>
    </rPh>
    <phoneticPr fontId="1"/>
  </si>
  <si>
    <t>施策名：4-1　国内及び国際的な循環型社会の構築</t>
    <rPh sb="0" eb="2">
      <t>シサク</t>
    </rPh>
    <rPh sb="2" eb="3">
      <t>メイ</t>
    </rPh>
    <rPh sb="8" eb="10">
      <t>コクナイ</t>
    </rPh>
    <rPh sb="10" eb="11">
      <t>オヨ</t>
    </rPh>
    <rPh sb="12" eb="15">
      <t>コクサイテキ</t>
    </rPh>
    <rPh sb="16" eb="19">
      <t>ジュンカンガタ</t>
    </rPh>
    <rPh sb="19" eb="21">
      <t>シャカイ</t>
    </rPh>
    <rPh sb="22" eb="24">
      <t>コウチク</t>
    </rPh>
    <phoneticPr fontId="1"/>
  </si>
  <si>
    <t>成果目標の達成に向け、より効果的に事業を実施するための改善策を検討すること。</t>
    <rPh sb="5" eb="7">
      <t>タッセイ</t>
    </rPh>
    <rPh sb="8" eb="9">
      <t>ム</t>
    </rPh>
    <rPh sb="13" eb="16">
      <t>コウカテキ</t>
    </rPh>
    <rPh sb="17" eb="19">
      <t>ジギョウ</t>
    </rPh>
    <rPh sb="20" eb="22">
      <t>ジッシ</t>
    </rPh>
    <rPh sb="27" eb="30">
      <t>カイゼンサク</t>
    </rPh>
    <rPh sb="31" eb="33">
      <t>ケントウ</t>
    </rPh>
    <phoneticPr fontId="1"/>
  </si>
  <si>
    <t>成果目標の達成に向け、国民にとってわかりやすく、発信力のある白書の作成を目指し、白書の記載や白書を読む会での説明を工夫する。また、点検報告業務と効率的に結びつけながら白書作成業務を行うことにより、より効果的に業務を実施していくこととする。</t>
    <rPh sb="11" eb="13">
      <t>コクミン</t>
    </rPh>
    <rPh sb="24" eb="27">
      <t>ハッシンリョク</t>
    </rPh>
    <rPh sb="33" eb="35">
      <t>サクセイ</t>
    </rPh>
    <rPh sb="36" eb="38">
      <t>メザ</t>
    </rPh>
    <rPh sb="40" eb="42">
      <t>ハクショ</t>
    </rPh>
    <rPh sb="43" eb="45">
      <t>キサイ</t>
    </rPh>
    <rPh sb="46" eb="48">
      <t>ハクショ</t>
    </rPh>
    <rPh sb="49" eb="50">
      <t>ヨ</t>
    </rPh>
    <rPh sb="51" eb="52">
      <t>カイ</t>
    </rPh>
    <rPh sb="54" eb="56">
      <t>セツメイ</t>
    </rPh>
    <rPh sb="57" eb="59">
      <t>クフウ</t>
    </rPh>
    <rPh sb="65" eb="67">
      <t>テンケン</t>
    </rPh>
    <rPh sb="67" eb="69">
      <t>ホウコク</t>
    </rPh>
    <rPh sb="69" eb="71">
      <t>ギョウム</t>
    </rPh>
    <rPh sb="72" eb="75">
      <t>コウリツテキ</t>
    </rPh>
    <rPh sb="76" eb="77">
      <t>ムス</t>
    </rPh>
    <rPh sb="83" eb="85">
      <t>ハクショ</t>
    </rPh>
    <rPh sb="85" eb="87">
      <t>サクセイ</t>
    </rPh>
    <rPh sb="87" eb="89">
      <t>ギョウム</t>
    </rPh>
    <rPh sb="90" eb="91">
      <t>オコナ</t>
    </rPh>
    <rPh sb="104" eb="106">
      <t>ギョウム</t>
    </rPh>
    <phoneticPr fontId="1"/>
  </si>
  <si>
    <t>（項）廃棄物・リサイクル対策推進費
　（大事項）廃棄物・リサイクル対策の推進に必要な経費</t>
    <rPh sb="1" eb="2">
      <t>コウ</t>
    </rPh>
    <rPh sb="3" eb="6">
      <t>ハイキブツ</t>
    </rPh>
    <rPh sb="12" eb="14">
      <t>タイサク</t>
    </rPh>
    <rPh sb="14" eb="17">
      <t>スイシンヒ</t>
    </rPh>
    <rPh sb="20" eb="22">
      <t>ダイジ</t>
    </rPh>
    <rPh sb="22" eb="23">
      <t>コウ</t>
    </rPh>
    <rPh sb="24" eb="27">
      <t>ハイキブツ</t>
    </rPh>
    <rPh sb="33" eb="35">
      <t>タイサク</t>
    </rPh>
    <rPh sb="36" eb="38">
      <t>スイシン</t>
    </rPh>
    <rPh sb="39" eb="41">
      <t>ヒツヨウ</t>
    </rPh>
    <rPh sb="42" eb="44">
      <t>ケイヒ</t>
    </rPh>
    <phoneticPr fontId="2"/>
  </si>
  <si>
    <t>（項）廃棄物・リサイクル対策推進費
　（大事項）廃棄物・リサイクル対策の推進に必要な経費</t>
    <rPh sb="1" eb="2">
      <t>コウ</t>
    </rPh>
    <rPh sb="3" eb="6">
      <t>ハイキブツ</t>
    </rPh>
    <rPh sb="12" eb="14">
      <t>タイサク</t>
    </rPh>
    <rPh sb="14" eb="17">
      <t>スイシンヒ</t>
    </rPh>
    <rPh sb="20" eb="22">
      <t>ダイジ</t>
    </rPh>
    <rPh sb="22" eb="23">
      <t>コウ</t>
    </rPh>
    <rPh sb="24" eb="27">
      <t>ハイキブツ</t>
    </rPh>
    <rPh sb="33" eb="35">
      <t>タイサク</t>
    </rPh>
    <rPh sb="36" eb="38">
      <t>スイシン</t>
    </rPh>
    <rPh sb="39" eb="41">
      <t>ヒツヨウ</t>
    </rPh>
    <rPh sb="42" eb="44">
      <t>ケイヒ</t>
    </rPh>
    <phoneticPr fontId="1"/>
  </si>
  <si>
    <t>・成果目標の達成に向け、より効果的に事業を実施するための改善策を検討すること。
・費目、使途の内訳について、請負契約を理由に未提出となっているが、これでは支出の透明性を確保することができず問題であるため、国として、行政事業レビューの趣旨を十分説明し、事業者より使途の内訳の回答を得られるよう努力すべき。</t>
    <rPh sb="6" eb="8">
      <t>タッセイ</t>
    </rPh>
    <rPh sb="9" eb="10">
      <t>ム</t>
    </rPh>
    <rPh sb="14" eb="17">
      <t>コウカテキ</t>
    </rPh>
    <rPh sb="18" eb="20">
      <t>ジギョウ</t>
    </rPh>
    <rPh sb="21" eb="23">
      <t>ジッシ</t>
    </rPh>
    <rPh sb="28" eb="31">
      <t>カイゼンサク</t>
    </rPh>
    <rPh sb="32" eb="34">
      <t>ケントウ</t>
    </rPh>
    <phoneticPr fontId="1"/>
  </si>
  <si>
    <t>成果目標の達成に向け、目標達成年度まで各年度の業務結果を踏まえた課題に重点的に取組み、また、循環型社会形成推進基本計画における物質フロー指標、取組指標の推移について新しく要因分析し、国民や事業者等各主体の３Ｒ活動等の取組状況をそれぞれの主体や地域に合わせた形で深掘りすることで、より効果的に事業を実施していく。
また、費目、使途の内訳についても引き続き事業者に協力が得られるよう説明していく。</t>
    <rPh sb="28" eb="29">
      <t>フ</t>
    </rPh>
    <rPh sb="32" eb="34">
      <t>カダイ</t>
    </rPh>
    <rPh sb="35" eb="38">
      <t>ジュウテンテキ</t>
    </rPh>
    <rPh sb="39" eb="41">
      <t>トリクミ</t>
    </rPh>
    <rPh sb="46" eb="49">
      <t>ジュンカンガタ</t>
    </rPh>
    <rPh sb="49" eb="51">
      <t>シャカイ</t>
    </rPh>
    <rPh sb="51" eb="53">
      <t>ケイセイ</t>
    </rPh>
    <rPh sb="53" eb="55">
      <t>スイシン</t>
    </rPh>
    <rPh sb="55" eb="57">
      <t>キホン</t>
    </rPh>
    <rPh sb="57" eb="59">
      <t>ケイカク</t>
    </rPh>
    <rPh sb="63" eb="65">
      <t>ブッシツ</t>
    </rPh>
    <rPh sb="68" eb="70">
      <t>シヒョウ</t>
    </rPh>
    <rPh sb="71" eb="73">
      <t>トリクミ</t>
    </rPh>
    <rPh sb="73" eb="75">
      <t>シヒョウ</t>
    </rPh>
    <rPh sb="76" eb="78">
      <t>スイイ</t>
    </rPh>
    <rPh sb="82" eb="83">
      <t>アタラ</t>
    </rPh>
    <rPh sb="85" eb="87">
      <t>ヨウイン</t>
    </rPh>
    <rPh sb="87" eb="89">
      <t>ブンセキ</t>
    </rPh>
    <rPh sb="91" eb="93">
      <t>コクミン</t>
    </rPh>
    <rPh sb="94" eb="97">
      <t>ジギョウシャ</t>
    </rPh>
    <rPh sb="97" eb="98">
      <t>トウ</t>
    </rPh>
    <rPh sb="98" eb="99">
      <t>カク</t>
    </rPh>
    <rPh sb="104" eb="106">
      <t>カツドウ</t>
    </rPh>
    <rPh sb="106" eb="107">
      <t>トウ</t>
    </rPh>
    <rPh sb="118" eb="120">
      <t>シュタイ</t>
    </rPh>
    <rPh sb="121" eb="123">
      <t>チイキ</t>
    </rPh>
    <rPh sb="124" eb="125">
      <t>ア</t>
    </rPh>
    <rPh sb="128" eb="129">
      <t>カタチ</t>
    </rPh>
    <rPh sb="145" eb="147">
      <t>ジギョウ</t>
    </rPh>
    <rPh sb="148" eb="150">
      <t>ジッシ</t>
    </rPh>
    <rPh sb="172" eb="173">
      <t>ヒ</t>
    </rPh>
    <rPh sb="174" eb="175">
      <t>ツヅ</t>
    </rPh>
    <rPh sb="176" eb="179">
      <t>ジギョウシャ</t>
    </rPh>
    <rPh sb="180" eb="182">
      <t>キョウリョク</t>
    </rPh>
    <rPh sb="183" eb="184">
      <t>エ</t>
    </rPh>
    <rPh sb="189" eb="191">
      <t>セツメイ</t>
    </rPh>
    <phoneticPr fontId="1"/>
  </si>
  <si>
    <t>例年執行率が低調であるため、あらためて不用の原因を精査した上で、予算執行の適正化を図るとともに、必要最低限の予算要求とすること。</t>
    <rPh sb="2" eb="5">
      <t>シッコウリツ</t>
    </rPh>
    <rPh sb="6" eb="8">
      <t>テイチョウ</t>
    </rPh>
    <phoneticPr fontId="1"/>
  </si>
  <si>
    <t>セミナーが日本開催以外の年は執行率が低い傾向にあるが、今後は優良事例の収集や情報の整理を計画的に実施することで、より効果的に各国の政策へ反映させるとともに、執行率の改善を図る。その上で必要最低限の予算要求を行う。</t>
    <rPh sb="5" eb="7">
      <t>ニホン</t>
    </rPh>
    <rPh sb="7" eb="9">
      <t>カイサイ</t>
    </rPh>
    <rPh sb="9" eb="11">
      <t>イガイ</t>
    </rPh>
    <rPh sb="12" eb="13">
      <t>トシ</t>
    </rPh>
    <rPh sb="14" eb="17">
      <t>シッコウリツ</t>
    </rPh>
    <rPh sb="18" eb="19">
      <t>ヒク</t>
    </rPh>
    <rPh sb="20" eb="22">
      <t>ケイコウ</t>
    </rPh>
    <rPh sb="27" eb="29">
      <t>コンゴ</t>
    </rPh>
    <rPh sb="30" eb="32">
      <t>ユウリョウ</t>
    </rPh>
    <rPh sb="32" eb="34">
      <t>ジレイ</t>
    </rPh>
    <rPh sb="35" eb="37">
      <t>シュウシュウ</t>
    </rPh>
    <rPh sb="38" eb="40">
      <t>ジョウホウ</t>
    </rPh>
    <rPh sb="41" eb="43">
      <t>セイリ</t>
    </rPh>
    <rPh sb="44" eb="47">
      <t>ケイカクテキ</t>
    </rPh>
    <rPh sb="48" eb="50">
      <t>ジッシ</t>
    </rPh>
    <rPh sb="58" eb="61">
      <t>コウカテキ</t>
    </rPh>
    <rPh sb="62" eb="64">
      <t>カッコク</t>
    </rPh>
    <rPh sb="65" eb="67">
      <t>セイサク</t>
    </rPh>
    <rPh sb="68" eb="70">
      <t>ハンエイ</t>
    </rPh>
    <rPh sb="78" eb="81">
      <t>シッコウリツ</t>
    </rPh>
    <rPh sb="82" eb="84">
      <t>カイゼン</t>
    </rPh>
    <rPh sb="85" eb="86">
      <t>ハカ</t>
    </rPh>
    <rPh sb="90" eb="91">
      <t>ウエ</t>
    </rPh>
    <rPh sb="92" eb="94">
      <t>ヒツヨウ</t>
    </rPh>
    <rPh sb="98" eb="100">
      <t>ヨサン</t>
    </rPh>
    <rPh sb="100" eb="102">
      <t>ヨウキュウ</t>
    </rPh>
    <rPh sb="103" eb="104">
      <t>オコナ</t>
    </rPh>
    <phoneticPr fontId="1"/>
  </si>
  <si>
    <t>拠出先の活動内容の進捗状況を随時把握し、より効果的な執行に努めること。</t>
    <rPh sb="0" eb="2">
      <t>キョシュツ</t>
    </rPh>
    <rPh sb="2" eb="3">
      <t>サキ</t>
    </rPh>
    <rPh sb="4" eb="6">
      <t>カツドウ</t>
    </rPh>
    <rPh sb="6" eb="8">
      <t>ナイヨウ</t>
    </rPh>
    <rPh sb="9" eb="11">
      <t>シンチョク</t>
    </rPh>
    <rPh sb="11" eb="13">
      <t>ジョウキョウ</t>
    </rPh>
    <rPh sb="14" eb="16">
      <t>ズイジ</t>
    </rPh>
    <rPh sb="16" eb="18">
      <t>ハアク</t>
    </rPh>
    <rPh sb="22" eb="25">
      <t>コウカテキ</t>
    </rPh>
    <rPh sb="26" eb="28">
      <t>シッコウ</t>
    </rPh>
    <rPh sb="29" eb="30">
      <t>ツト</t>
    </rPh>
    <phoneticPr fontId="1"/>
  </si>
  <si>
    <t>引き続き、拠出先の活動内容の進捗状況を資料提供を受けて確認することにより随時把握し、より効果的な執行に努める。</t>
    <rPh sb="0" eb="1">
      <t>ヒ</t>
    </rPh>
    <rPh sb="2" eb="3">
      <t>ツヅ</t>
    </rPh>
    <rPh sb="19" eb="21">
      <t>シリョウ</t>
    </rPh>
    <rPh sb="21" eb="23">
      <t>テイキョウ</t>
    </rPh>
    <rPh sb="24" eb="25">
      <t>ウ</t>
    </rPh>
    <rPh sb="27" eb="29">
      <t>カクニン</t>
    </rPh>
    <phoneticPr fontId="1"/>
  </si>
  <si>
    <t>・拠出先の活動内容の進捗状況を随時把握し、より効果的な執行に努めること。
・成果目標の達成度が毎年低調であるため、より効果的な事業実施に努めるとともに、必要に応じて適切な成果目標への見直しについても検討すること。</t>
    <rPh sb="1" eb="3">
      <t>キョシュツ</t>
    </rPh>
    <rPh sb="3" eb="4">
      <t>サキ</t>
    </rPh>
    <rPh sb="5" eb="7">
      <t>カツドウ</t>
    </rPh>
    <rPh sb="7" eb="9">
      <t>ナイヨウ</t>
    </rPh>
    <rPh sb="10" eb="12">
      <t>シンチョク</t>
    </rPh>
    <rPh sb="12" eb="14">
      <t>ジョウキョウ</t>
    </rPh>
    <rPh sb="15" eb="17">
      <t>ズイジ</t>
    </rPh>
    <rPh sb="17" eb="19">
      <t>ハアク</t>
    </rPh>
    <rPh sb="23" eb="26">
      <t>コウカテキ</t>
    </rPh>
    <rPh sb="27" eb="29">
      <t>シッコウ</t>
    </rPh>
    <rPh sb="30" eb="31">
      <t>ツト</t>
    </rPh>
    <rPh sb="38" eb="40">
      <t>セイカ</t>
    </rPh>
    <rPh sb="40" eb="42">
      <t>モクヒョウ</t>
    </rPh>
    <rPh sb="43" eb="46">
      <t>タッセイド</t>
    </rPh>
    <rPh sb="47" eb="49">
      <t>マイトシ</t>
    </rPh>
    <rPh sb="49" eb="51">
      <t>テイチョウ</t>
    </rPh>
    <rPh sb="59" eb="62">
      <t>コウカテキ</t>
    </rPh>
    <rPh sb="63" eb="65">
      <t>ジギョウ</t>
    </rPh>
    <rPh sb="65" eb="67">
      <t>ジッシ</t>
    </rPh>
    <rPh sb="68" eb="69">
      <t>ツト</t>
    </rPh>
    <rPh sb="76" eb="78">
      <t>ヒツヨウ</t>
    </rPh>
    <rPh sb="79" eb="80">
      <t>オウ</t>
    </rPh>
    <rPh sb="82" eb="84">
      <t>テキセツ</t>
    </rPh>
    <rPh sb="85" eb="87">
      <t>セイカ</t>
    </rPh>
    <rPh sb="87" eb="89">
      <t>モクヒョウ</t>
    </rPh>
    <rPh sb="91" eb="93">
      <t>ミナオ</t>
    </rPh>
    <rPh sb="99" eb="101">
      <t>ケントウ</t>
    </rPh>
    <phoneticPr fontId="1"/>
  </si>
  <si>
    <t>引き続き、収支、活動内容等を年次報告書をもとに確認するほか、より効果的な執行となるよう定期的に文書や打ち合わせを通じて、活動内容の進捗状況を随時把握していく。達成度について、相手国の事情や政治的な要素に影響される困難を伴うものである中で、60％という数字が低いものではないと認識しており、引き続き100％の達成に向けてアジア太平洋３Ｒ推進フォーラムの場を通じて関係国との関係を深めるなどアジア各国との連携を図っていく。</t>
    <rPh sb="87" eb="90">
      <t>アイテコク</t>
    </rPh>
    <rPh sb="91" eb="93">
      <t>ジジョウ</t>
    </rPh>
    <rPh sb="94" eb="97">
      <t>セイジテキ</t>
    </rPh>
    <rPh sb="98" eb="100">
      <t>ヨウソ</t>
    </rPh>
    <rPh sb="101" eb="103">
      <t>エイキョウ</t>
    </rPh>
    <rPh sb="106" eb="108">
      <t>コンナン</t>
    </rPh>
    <rPh sb="109" eb="110">
      <t>トモナ</t>
    </rPh>
    <rPh sb="116" eb="117">
      <t>ナカ</t>
    </rPh>
    <rPh sb="125" eb="127">
      <t>スウジ</t>
    </rPh>
    <rPh sb="128" eb="129">
      <t>ヒク</t>
    </rPh>
    <rPh sb="137" eb="139">
      <t>ニンシキ</t>
    </rPh>
    <rPh sb="144" eb="145">
      <t>ヒ</t>
    </rPh>
    <rPh sb="146" eb="147">
      <t>ツヅ</t>
    </rPh>
    <rPh sb="153" eb="155">
      <t>タッセイ</t>
    </rPh>
    <rPh sb="156" eb="157">
      <t>ム</t>
    </rPh>
    <rPh sb="162" eb="165">
      <t>タイヘイヨウ</t>
    </rPh>
    <rPh sb="167" eb="169">
      <t>スイシン</t>
    </rPh>
    <rPh sb="175" eb="176">
      <t>バ</t>
    </rPh>
    <rPh sb="177" eb="178">
      <t>ツウ</t>
    </rPh>
    <rPh sb="180" eb="183">
      <t>カンケイコク</t>
    </rPh>
    <rPh sb="185" eb="187">
      <t>カンケイ</t>
    </rPh>
    <rPh sb="188" eb="189">
      <t>フカ</t>
    </rPh>
    <rPh sb="196" eb="198">
      <t>カッコク</t>
    </rPh>
    <rPh sb="200" eb="202">
      <t>レンケイ</t>
    </rPh>
    <rPh sb="203" eb="204">
      <t>ハカ</t>
    </rPh>
    <phoneticPr fontId="1"/>
  </si>
  <si>
    <t>・アウトカムとして支援件数を記述することは理解できるが、その他支援国における支援成果がどのように出たかを何らかの形で明らかにすることを将来検討すべきである。
・事業実施時期を「終了予定なし」とする点については、国際協力の点から理解はできるが、上記のとおり支援国における支援成果を見極めながら一定年度ごとに見直すことも必要である。
・ 平成２５年度における予算執行率が９４％にもかかわらず、アウトカムの「成果実績」が「０」の理由を明らかにしておく必要がある。</t>
  </si>
  <si>
    <t>外部有識者の所見に確実に対応するとともに、より一層の予算執行効率化の観点から調達手法の改善（一者応札の抑制の取組等）を図るべき。</t>
    <rPh sb="0" eb="2">
      <t>ガイブ</t>
    </rPh>
    <rPh sb="2" eb="5">
      <t>ユウシキシャ</t>
    </rPh>
    <phoneticPr fontId="1"/>
  </si>
  <si>
    <t>・アウトカムとして挙げている目標指標は、3R関連制度、関連プロジェクトが整備された件数であり、支援件数ではなく、支援の成果（支援実施の結果、各国政府による承認又は実施に至った件数）を表しているものである。しかしながら、ご指摘のとおり支援の成果（支援実施の結果、各国政府による承認又は実施に至った件数）を継続して確認することは重要であるため、引き続き成果の把握を着実に行う。
・基本的には1会計年度で相手国政府の承認や法制化の達成を1件の成果として確認し、必要に応じて見直しを行っている。
・本事業で行っている法律やガイドライン等の実施・整備は時間を要するとともに、相手国の政治状況等にも大きく左右されることが多く、平成25年度においては年度中に支援の成果（支援実施の結果、各国政府による承認又は実施に至った件数）までつながらなかったため、その実績が０となっている。
・過年度の報告書を閲覧できるようにする等引き続き一者応札の抑制の取組等調達の改善を図る。</t>
    <rPh sb="290" eb="291">
      <t>トウ</t>
    </rPh>
    <rPh sb="318" eb="320">
      <t>ネンド</t>
    </rPh>
    <rPh sb="320" eb="321">
      <t>チュウ</t>
    </rPh>
    <rPh sb="384" eb="387">
      <t>カネンド</t>
    </rPh>
    <rPh sb="388" eb="391">
      <t>ホウコクショ</t>
    </rPh>
    <rPh sb="392" eb="394">
      <t>エツラン</t>
    </rPh>
    <rPh sb="402" eb="403">
      <t>トウ</t>
    </rPh>
    <rPh sb="403" eb="404">
      <t>ヒ</t>
    </rPh>
    <rPh sb="405" eb="406">
      <t>ツヅ</t>
    </rPh>
    <rPh sb="418" eb="420">
      <t>チョウタツ</t>
    </rPh>
    <rPh sb="421" eb="423">
      <t>カイゼン</t>
    </rPh>
    <rPh sb="424" eb="425">
      <t>ハカ</t>
    </rPh>
    <phoneticPr fontId="1"/>
  </si>
  <si>
    <t>・成果目標・指標が、「世界規模で環境負荷を低減し、我が国経済の活性化につなげる」という事業の目的を適切に反映したものといえるのか疑問。なぜ支援事業のうち50％が国際展開につながれば良しとするのか、その割合が事業目的に照らして妥当であるのかが判然としない。</t>
    <rPh sb="1" eb="3">
      <t>セイカ</t>
    </rPh>
    <rPh sb="3" eb="5">
      <t>モクヒョウ</t>
    </rPh>
    <rPh sb="6" eb="8">
      <t>シヒョウ</t>
    </rPh>
    <rPh sb="11" eb="13">
      <t>セカイ</t>
    </rPh>
    <rPh sb="13" eb="15">
      <t>キボ</t>
    </rPh>
    <rPh sb="16" eb="18">
      <t>カンキョウ</t>
    </rPh>
    <rPh sb="18" eb="20">
      <t>フカ</t>
    </rPh>
    <rPh sb="21" eb="23">
      <t>テイゲン</t>
    </rPh>
    <rPh sb="25" eb="26">
      <t>ワ</t>
    </rPh>
    <rPh sb="27" eb="28">
      <t>クニ</t>
    </rPh>
    <rPh sb="28" eb="30">
      <t>ケイザイ</t>
    </rPh>
    <rPh sb="31" eb="34">
      <t>カッセイカ</t>
    </rPh>
    <rPh sb="43" eb="45">
      <t>ジギョウ</t>
    </rPh>
    <rPh sb="46" eb="48">
      <t>モクテキ</t>
    </rPh>
    <rPh sb="49" eb="51">
      <t>テキセツ</t>
    </rPh>
    <rPh sb="52" eb="54">
      <t>ハンエイ</t>
    </rPh>
    <rPh sb="64" eb="66">
      <t>ギモン</t>
    </rPh>
    <rPh sb="69" eb="71">
      <t>シエン</t>
    </rPh>
    <rPh sb="71" eb="73">
      <t>ジギョウ</t>
    </rPh>
    <rPh sb="80" eb="82">
      <t>コクサイ</t>
    </rPh>
    <rPh sb="82" eb="84">
      <t>テンカイ</t>
    </rPh>
    <rPh sb="90" eb="91">
      <t>ヨ</t>
    </rPh>
    <rPh sb="100" eb="102">
      <t>ワリアイ</t>
    </rPh>
    <rPh sb="103" eb="105">
      <t>ジギョウ</t>
    </rPh>
    <rPh sb="105" eb="107">
      <t>モクテキ</t>
    </rPh>
    <rPh sb="108" eb="109">
      <t>テ</t>
    </rPh>
    <rPh sb="112" eb="114">
      <t>ダトウ</t>
    </rPh>
    <rPh sb="120" eb="122">
      <t>ハンゼン</t>
    </rPh>
    <phoneticPr fontId="1"/>
  </si>
  <si>
    <t>・外部有識者の所見に確実に対応するとともに、より一層の予算執行効率化の観点から調達手法の改善（一者応札の抑制の取組等）を図るべき。
・費目、使途の内訳について、請負契約を理由に未提出となっているが、これでは支出の透明性を確保することができず問題であるため、国として、行政事業レビューの趣旨を十分説明し、事業者より使途の内訳の回答を得られるよう努力すべき。</t>
    <rPh sb="1" eb="3">
      <t>ガイブ</t>
    </rPh>
    <rPh sb="3" eb="6">
      <t>ユウシキシャ</t>
    </rPh>
    <phoneticPr fontId="1"/>
  </si>
  <si>
    <t>各案件の商用運転及びそれらの成功案件を礎とした更なる循環産業の海外展開が最終目的であるが、平成23年度から実施している本事業の実績から毎年５カ国、15件程度の事業実施が想定されるところ、少なくともこの半数以上が事業化されれば、３年間を一つの区切りにして、現在予定している３フェーズ９年間で約60～70件の海外展開が見込まれる。それにより一定程度のペースで海外への展開が実現され、環境負荷低減及び経済活性化へ貢献することから、現在の成果目標、指標を設定したところ。御指摘も踏まえながら今後、実績が重ねられていく中で、必要に応じてより適切な成果指標を検討したい。
また、他の事業者の本事業に対する理解の促進に努め、一者応札の抑制に取組む。費目、使途の内訳についても引き続き事業者に協力が得られるよう説明していく。</t>
    <rPh sb="0" eb="1">
      <t>カク</t>
    </rPh>
    <rPh sb="1" eb="3">
      <t>アンケン</t>
    </rPh>
    <rPh sb="4" eb="6">
      <t>ショウヨウ</t>
    </rPh>
    <rPh sb="6" eb="8">
      <t>ウンテン</t>
    </rPh>
    <rPh sb="8" eb="9">
      <t>オヨ</t>
    </rPh>
    <rPh sb="14" eb="16">
      <t>セイコウ</t>
    </rPh>
    <rPh sb="16" eb="18">
      <t>アンケン</t>
    </rPh>
    <rPh sb="19" eb="20">
      <t>イシズエ</t>
    </rPh>
    <rPh sb="23" eb="24">
      <t>サラ</t>
    </rPh>
    <rPh sb="26" eb="28">
      <t>ジュンカン</t>
    </rPh>
    <rPh sb="28" eb="30">
      <t>サンギョウ</t>
    </rPh>
    <rPh sb="31" eb="33">
      <t>カイガイ</t>
    </rPh>
    <rPh sb="33" eb="35">
      <t>テンカイ</t>
    </rPh>
    <rPh sb="36" eb="38">
      <t>サイシュウ</t>
    </rPh>
    <rPh sb="38" eb="40">
      <t>モクテキ</t>
    </rPh>
    <rPh sb="45" eb="47">
      <t>ヘイセイ</t>
    </rPh>
    <rPh sb="49" eb="51">
      <t>ネンド</t>
    </rPh>
    <rPh sb="53" eb="55">
      <t>ジッシ</t>
    </rPh>
    <rPh sb="59" eb="60">
      <t>ホン</t>
    </rPh>
    <rPh sb="60" eb="62">
      <t>ジギョウ</t>
    </rPh>
    <rPh sb="63" eb="65">
      <t>ジッセキ</t>
    </rPh>
    <rPh sb="67" eb="69">
      <t>マイトシ</t>
    </rPh>
    <rPh sb="71" eb="72">
      <t>コク</t>
    </rPh>
    <rPh sb="75" eb="76">
      <t>ケン</t>
    </rPh>
    <rPh sb="76" eb="78">
      <t>テイド</t>
    </rPh>
    <rPh sb="79" eb="81">
      <t>ジギョウ</t>
    </rPh>
    <rPh sb="81" eb="83">
      <t>ジッシ</t>
    </rPh>
    <rPh sb="84" eb="86">
      <t>ソウテイ</t>
    </rPh>
    <rPh sb="93" eb="94">
      <t>スク</t>
    </rPh>
    <rPh sb="100" eb="102">
      <t>ハンスウ</t>
    </rPh>
    <rPh sb="102" eb="104">
      <t>イジョウ</t>
    </rPh>
    <rPh sb="105" eb="108">
      <t>ジギョウカ</t>
    </rPh>
    <rPh sb="114" eb="116">
      <t>ネンカン</t>
    </rPh>
    <rPh sb="117" eb="118">
      <t>ヒト</t>
    </rPh>
    <rPh sb="120" eb="122">
      <t>クギ</t>
    </rPh>
    <rPh sb="127" eb="129">
      <t>ゲンザイ</t>
    </rPh>
    <rPh sb="129" eb="131">
      <t>ヨテイ</t>
    </rPh>
    <rPh sb="141" eb="143">
      <t>ネンカン</t>
    </rPh>
    <rPh sb="144" eb="145">
      <t>ヤク</t>
    </rPh>
    <rPh sb="150" eb="151">
      <t>ケン</t>
    </rPh>
    <rPh sb="152" eb="154">
      <t>カイガイ</t>
    </rPh>
    <rPh sb="154" eb="156">
      <t>テンカイ</t>
    </rPh>
    <rPh sb="157" eb="159">
      <t>ミコ</t>
    </rPh>
    <rPh sb="168" eb="170">
      <t>イッテイ</t>
    </rPh>
    <rPh sb="170" eb="172">
      <t>テイド</t>
    </rPh>
    <rPh sb="177" eb="179">
      <t>カイガイ</t>
    </rPh>
    <rPh sb="181" eb="183">
      <t>テンカイ</t>
    </rPh>
    <rPh sb="184" eb="186">
      <t>ジツゲン</t>
    </rPh>
    <rPh sb="189" eb="191">
      <t>カンキョウ</t>
    </rPh>
    <rPh sb="191" eb="193">
      <t>フカ</t>
    </rPh>
    <rPh sb="193" eb="195">
      <t>テイゲン</t>
    </rPh>
    <rPh sb="195" eb="196">
      <t>オヨ</t>
    </rPh>
    <rPh sb="197" eb="199">
      <t>ケイザイ</t>
    </rPh>
    <rPh sb="199" eb="202">
      <t>カッセイカ</t>
    </rPh>
    <rPh sb="203" eb="205">
      <t>コウケン</t>
    </rPh>
    <rPh sb="212" eb="214">
      <t>ゲンザイ</t>
    </rPh>
    <rPh sb="215" eb="217">
      <t>セイカ</t>
    </rPh>
    <rPh sb="217" eb="219">
      <t>モクヒョウ</t>
    </rPh>
    <rPh sb="220" eb="222">
      <t>シヒョウ</t>
    </rPh>
    <rPh sb="223" eb="225">
      <t>セッテイ</t>
    </rPh>
    <rPh sb="231" eb="234">
      <t>ゴシテキ</t>
    </rPh>
    <rPh sb="235" eb="236">
      <t>フ</t>
    </rPh>
    <rPh sb="241" eb="243">
      <t>コンゴ</t>
    </rPh>
    <rPh sb="244" eb="246">
      <t>ジッセキ</t>
    </rPh>
    <rPh sb="247" eb="248">
      <t>カサ</t>
    </rPh>
    <rPh sb="254" eb="255">
      <t>ナカ</t>
    </rPh>
    <rPh sb="257" eb="259">
      <t>ヒツヨウ</t>
    </rPh>
    <rPh sb="260" eb="261">
      <t>オウ</t>
    </rPh>
    <rPh sb="265" eb="267">
      <t>テキセツ</t>
    </rPh>
    <rPh sb="268" eb="270">
      <t>セイカ</t>
    </rPh>
    <rPh sb="270" eb="272">
      <t>シヒョウ</t>
    </rPh>
    <rPh sb="273" eb="275">
      <t>ケントウ</t>
    </rPh>
    <rPh sb="283" eb="284">
      <t>ホカ</t>
    </rPh>
    <rPh sb="285" eb="288">
      <t>ジギョウシャ</t>
    </rPh>
    <rPh sb="289" eb="290">
      <t>ホン</t>
    </rPh>
    <rPh sb="290" eb="292">
      <t>ジギョウ</t>
    </rPh>
    <rPh sb="293" eb="294">
      <t>タイ</t>
    </rPh>
    <rPh sb="296" eb="298">
      <t>リカイ</t>
    </rPh>
    <rPh sb="299" eb="301">
      <t>ソクシン</t>
    </rPh>
    <rPh sb="302" eb="303">
      <t>ツト</t>
    </rPh>
    <rPh sb="305" eb="306">
      <t>イッ</t>
    </rPh>
    <rPh sb="306" eb="307">
      <t>シャ</t>
    </rPh>
    <rPh sb="307" eb="309">
      <t>オウサツ</t>
    </rPh>
    <rPh sb="310" eb="312">
      <t>ヨクセイ</t>
    </rPh>
    <rPh sb="313" eb="314">
      <t>ト</t>
    </rPh>
    <rPh sb="314" eb="315">
      <t>ク</t>
    </rPh>
    <phoneticPr fontId="1"/>
  </si>
  <si>
    <t>要求額のうち「新しい日本のための優先課題推進枠」446百万円</t>
    <rPh sb="27" eb="29">
      <t>ヒャクマン</t>
    </rPh>
    <rPh sb="29" eb="30">
      <t>エン</t>
    </rPh>
    <phoneticPr fontId="0"/>
  </si>
  <si>
    <t>＜公開プロセスの結果＞
○評価結果
　事業全体の抜本的改善
　（事業全体の抜本的改善：６人）
○とりまとめコメント
　設定されている成果目標が正しいのか、きちんと見直すべき。今のままでは何が事業の成果かわからない。ビジネスモデルを確立するためには、国の役割、自治体、事業者の役割を明確にし、いつまでもモデル事業を続けることにならないよう、事業を見直す必要がある。</t>
  </si>
  <si>
    <t>・公開プロセスでの評価を踏まえ、事業の成果や有効性を明確化し、早急に事業の見直しを行うこと。
・費目、使途の内訳について、請負契約を理由に未提出となっているが、これでは支出の透明性を確保することができず問題であるため、国として、行政事業レビューの趣旨を十分説明し、事業者より使途の内訳の回答を得られるよう努力すべき。</t>
  </si>
  <si>
    <t>　循環型社会形成推進基本計画を踏まえて、一般廃棄物におけるリサイクルされる割合を成果目標として示していたものの、行政事業レビュー公開プロセスにおいて委員から成果目標等の設定についてのご指摘が有ったことを受けて、平成27年度から、事業効果を具現できる成果目標について、新たに組成する有識者点検委員会（仮称）の知見を得て設定し、明確な成果目標を見据えた施策の推進を徹底することとする。
　有識者点検委員会では、事業実施前に成果の捉まえ方や有効性、国、地方自治体、事業者の役割について検討・審査するとともに、事業期間の中間時には進捗状況や目指すべき成果に向けた方向性の確認等を行い、事業効果が認められない場合には事業の打ち切りも含めた判断を行う。また、事業実施後には、全国にその成果や手法を周知及び移転させるための問題点を整理し改善策を示す予定である。
　平成27年度は、当初予定していた予算執行の一部を見直したうえで、組成した有識者点検委員会にて、事業の有用性、的確性、成果目標等について知見が得られた事業のみを進めることとする。さらに、平成28年度概算要求には、有識者点検委員会の設置、運営に係わる予算を盛り込むとともに、既存３Ｒ施設集積地域バリュー・チェーン化支援事業、高度プラスチック技術・スキーム運用トライアル実証事業についても、事業数を絞り込むなど抜本的に見直しを行い地域のニーズや自治体、事業者の関わり方を明示的に具現できるよう減額要求することとする。
　また、費目、使途の内訳については、事業者に趣旨を十分説明し、協力を求めていく。</t>
    <rPh sb="567" eb="570">
      <t>ジギョウスウ</t>
    </rPh>
    <rPh sb="571" eb="572">
      <t>シボ</t>
    </rPh>
    <rPh sb="573" eb="574">
      <t>コ</t>
    </rPh>
    <phoneticPr fontId="1"/>
  </si>
  <si>
    <t>成果目標の達成に向け、３Ｒ行動実施率のうち具体的にどの行動がどう変化したか最新のデータを関係者間で共有するようにし、より効果的な事業を実施できるようにする。
また、費目、使途の内訳についても引き続き事業者に協力が得られるよう説明していく。</t>
    <rPh sb="13" eb="15">
      <t>コウドウ</t>
    </rPh>
    <rPh sb="15" eb="18">
      <t>ジッシリツ</t>
    </rPh>
    <rPh sb="21" eb="24">
      <t>グタイテキ</t>
    </rPh>
    <rPh sb="27" eb="29">
      <t>コウドウ</t>
    </rPh>
    <rPh sb="32" eb="34">
      <t>ヘンカ</t>
    </rPh>
    <rPh sb="37" eb="39">
      <t>サイシン</t>
    </rPh>
    <rPh sb="44" eb="47">
      <t>カンケイシャ</t>
    </rPh>
    <rPh sb="47" eb="48">
      <t>カン</t>
    </rPh>
    <rPh sb="49" eb="51">
      <t>キョウユウ</t>
    </rPh>
    <rPh sb="95" eb="96">
      <t>ヒ</t>
    </rPh>
    <rPh sb="97" eb="98">
      <t>ツヅ</t>
    </rPh>
    <rPh sb="99" eb="102">
      <t>ジギョウシャ</t>
    </rPh>
    <rPh sb="103" eb="105">
      <t>キョウリョク</t>
    </rPh>
    <rPh sb="106" eb="107">
      <t>エ</t>
    </rPh>
    <rPh sb="112" eb="114">
      <t>セツメイ</t>
    </rPh>
    <phoneticPr fontId="1"/>
  </si>
  <si>
    <t>（項）地方環境対策費
　（大事項）廃棄物・リサイクル対策の推進に必要な経費</t>
    <rPh sb="13" eb="15">
      <t>ダイジ</t>
    </rPh>
    <rPh sb="15" eb="16">
      <t>コウ</t>
    </rPh>
    <rPh sb="17" eb="20">
      <t>ハイキブツ</t>
    </rPh>
    <rPh sb="26" eb="28">
      <t>タイサク</t>
    </rPh>
    <rPh sb="29" eb="31">
      <t>スイシン</t>
    </rPh>
    <rPh sb="32" eb="34">
      <t>ヒツヨウ</t>
    </rPh>
    <rPh sb="35" eb="37">
      <t>ケイヒ</t>
    </rPh>
    <phoneticPr fontId="1"/>
  </si>
  <si>
    <t>施策名：4-2　各種リサイクル法の円滑な施行によるリサイクル等の推進</t>
    <rPh sb="0" eb="2">
      <t>シサク</t>
    </rPh>
    <rPh sb="2" eb="3">
      <t>メイ</t>
    </rPh>
    <rPh sb="8" eb="10">
      <t>カクシュ</t>
    </rPh>
    <rPh sb="15" eb="16">
      <t>ホウ</t>
    </rPh>
    <rPh sb="17" eb="19">
      <t>エンカツ</t>
    </rPh>
    <rPh sb="20" eb="22">
      <t>シコウ</t>
    </rPh>
    <rPh sb="30" eb="31">
      <t>トウ</t>
    </rPh>
    <rPh sb="32" eb="34">
      <t>スイシン</t>
    </rPh>
    <phoneticPr fontId="1"/>
  </si>
  <si>
    <t>・資源のリサイクルについては、プラスチック製品に限らず、量的な拡大のみならず、より質の高いリサイクルを推進することは大変重要であり、当該事業の必要性は十分理解できる。
・アウトカムとしてそれぞれの容器包装種類別の分別収集量が把握されている。分別収集量も必要ではあるが、さらに目的にもあるとおり「再利用、質の高い再商品」がどの程度進んでいるかを把握できる目標値の設定も必要である。
・事業実施時期を「終了予定なし」としている点について、分別収集量を経年的に把握する必要性は十分理解できるが、一定年度ごとに常に調査の方法や上記で指摘したとおり把握項目の見直しなどを実施すべきである。</t>
    <phoneticPr fontId="1"/>
  </si>
  <si>
    <r>
      <t>・外部有識者の所見に確実に対応すること。</t>
    </r>
    <r>
      <rPr>
        <strike/>
        <sz val="9"/>
        <color theme="1"/>
        <rFont val="ＭＳ ゴシック"/>
        <family val="3"/>
        <charset val="128"/>
      </rPr>
      <t xml:space="preserve">
</t>
    </r>
    <r>
      <rPr>
        <sz val="9"/>
        <color theme="1"/>
        <rFont val="ＭＳ ゴシック"/>
        <family val="3"/>
        <charset val="128"/>
      </rPr>
      <t>・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
    <rPh sb="1" eb="3">
      <t>ガイブ</t>
    </rPh>
    <rPh sb="3" eb="6">
      <t>ユウシキシャ</t>
    </rPh>
    <rPh sb="7" eb="9">
      <t>ショケン</t>
    </rPh>
    <rPh sb="10" eb="12">
      <t>カクジツ</t>
    </rPh>
    <rPh sb="13" eb="15">
      <t>タイオウ</t>
    </rPh>
    <phoneticPr fontId="1"/>
  </si>
  <si>
    <t>・アウトカムとして収集量の推移だけでなく、再利用や品質高度化の進捗率等を把握できる目標値（回収されたペットボトルから高度なリサイクル技術であるメカニカルリサイクル技術を用いて再商品化された原材料（ペレット）の生産量をペットボトル一本あたりの生産に必要な量で除した値から算出された本数）を設定し３年ごとに調査方法や把握項目等の見直しを実施する。
・費目、使途の内訳については、契約当初から事業者に対して行政事業レビューの趣旨を十分に説明し、回答を得られるよう努力する。</t>
    <rPh sb="187" eb="189">
      <t>ケイヤク</t>
    </rPh>
    <rPh sb="189" eb="191">
      <t>トウショ</t>
    </rPh>
    <rPh sb="197" eb="198">
      <t>タイ</t>
    </rPh>
    <rPh sb="228" eb="230">
      <t>ドリョク</t>
    </rPh>
    <phoneticPr fontId="1"/>
  </si>
  <si>
    <t>・２４年度から継続して成果目標の達成度が１００％を大きく超えているため、あらためて事業の必要性を検証するとともに、適切な成果目標の設定などの見直しを行うこと。
・費目、使途の内訳について、請負契約を理由に未提出となっているが、これでは支出の透明性を確保することができず問題であるため、国として、行政事業レビューの趣旨を十分説明し、事業者より使途の内訳の回答を得られるよう努力すべき。</t>
    <rPh sb="3" eb="5">
      <t>ネンド</t>
    </rPh>
    <rPh sb="7" eb="9">
      <t>ケイゾク</t>
    </rPh>
    <rPh sb="16" eb="19">
      <t>タッセイド</t>
    </rPh>
    <rPh sb="25" eb="26">
      <t>オオ</t>
    </rPh>
    <rPh sb="28" eb="29">
      <t>コ</t>
    </rPh>
    <rPh sb="41" eb="43">
      <t>ジギョウ</t>
    </rPh>
    <rPh sb="44" eb="47">
      <t>ヒツヨウセイ</t>
    </rPh>
    <rPh sb="48" eb="50">
      <t>ケンショウ</t>
    </rPh>
    <rPh sb="57" eb="59">
      <t>テキセツ</t>
    </rPh>
    <rPh sb="60" eb="62">
      <t>セイカ</t>
    </rPh>
    <rPh sb="62" eb="64">
      <t>モクヒョウ</t>
    </rPh>
    <rPh sb="65" eb="67">
      <t>セッテイ</t>
    </rPh>
    <rPh sb="70" eb="72">
      <t>ミナオ</t>
    </rPh>
    <rPh sb="74" eb="75">
      <t>オコナ</t>
    </rPh>
    <phoneticPr fontId="1"/>
  </si>
  <si>
    <t>・産業構造審議会産業技術環境分科会廃棄物・リサイクル小委員会電気・電子機器リサイクルＷＧ中央環境審議会循環型社会部会家電リサイクル制度評価検討小委員会の合同会合において取りまとめられた「家電リサイクル制度の施行状況の評価・検討に関する報告書」において、社会全体として適正なリサイクルを推進することを目指すため、達成時期を明らかにした回収率目標を設定するべきであるとの提言を受けて、平成27年3月に廃家電の回収率目標（平成30年度までに56％）が定められたところ。今後は回収率目標を成果目標とする。
・また、費目、使途の内訳については、事業者に趣旨を十分説明し、協力を求めていく。</t>
    <rPh sb="84" eb="85">
      <t>ト</t>
    </rPh>
    <rPh sb="93" eb="95">
      <t>カデン</t>
    </rPh>
    <rPh sb="100" eb="102">
      <t>セイド</t>
    </rPh>
    <rPh sb="103" eb="105">
      <t>セコウ</t>
    </rPh>
    <rPh sb="105" eb="107">
      <t>ジョウキョウ</t>
    </rPh>
    <rPh sb="108" eb="110">
      <t>ヒョウカ</t>
    </rPh>
    <rPh sb="111" eb="113">
      <t>ケントウ</t>
    </rPh>
    <rPh sb="114" eb="115">
      <t>カン</t>
    </rPh>
    <rPh sb="117" eb="120">
      <t>ホウコクショ</t>
    </rPh>
    <rPh sb="126" eb="128">
      <t>シャカイ</t>
    </rPh>
    <rPh sb="128" eb="130">
      <t>ゼンタイ</t>
    </rPh>
    <rPh sb="133" eb="135">
      <t>テキセイ</t>
    </rPh>
    <rPh sb="142" eb="144">
      <t>スイシン</t>
    </rPh>
    <rPh sb="149" eb="151">
      <t>メザ</t>
    </rPh>
    <rPh sb="155" eb="157">
      <t>タッセイ</t>
    </rPh>
    <rPh sb="157" eb="159">
      <t>ジキ</t>
    </rPh>
    <rPh sb="160" eb="161">
      <t>アキ</t>
    </rPh>
    <rPh sb="166" eb="169">
      <t>カイシュウリツ</t>
    </rPh>
    <rPh sb="169" eb="171">
      <t>モクヒョウ</t>
    </rPh>
    <rPh sb="172" eb="174">
      <t>セッテイ</t>
    </rPh>
    <rPh sb="183" eb="185">
      <t>テイゲン</t>
    </rPh>
    <rPh sb="186" eb="187">
      <t>ウ</t>
    </rPh>
    <rPh sb="190" eb="192">
      <t>ヘイセイ</t>
    </rPh>
    <rPh sb="194" eb="195">
      <t>ネン</t>
    </rPh>
    <rPh sb="196" eb="197">
      <t>ガツ</t>
    </rPh>
    <rPh sb="198" eb="199">
      <t>ハイ</t>
    </rPh>
    <rPh sb="199" eb="201">
      <t>カデン</t>
    </rPh>
    <rPh sb="202" eb="204">
      <t>カイシュウ</t>
    </rPh>
    <rPh sb="204" eb="205">
      <t>リツ</t>
    </rPh>
    <rPh sb="205" eb="207">
      <t>モクヒョウ</t>
    </rPh>
    <rPh sb="208" eb="210">
      <t>ヘイセイ</t>
    </rPh>
    <rPh sb="212" eb="214">
      <t>ネンド</t>
    </rPh>
    <rPh sb="222" eb="223">
      <t>サダ</t>
    </rPh>
    <rPh sb="234" eb="236">
      <t>カイシュウ</t>
    </rPh>
    <rPh sb="236" eb="237">
      <t>リツ</t>
    </rPh>
    <rPh sb="237" eb="239">
      <t>モクヒョウ</t>
    </rPh>
    <rPh sb="240" eb="242">
      <t>セイカ</t>
    </rPh>
    <rPh sb="242" eb="244">
      <t>モクヒョウ</t>
    </rPh>
    <phoneticPr fontId="1"/>
  </si>
  <si>
    <t>・資源有効利用促進法において、法で定められた再資源化率を上回ることが求められているため、100％を超えなければならないもの。本事業において実施している調査において、市町村におけるパソコンの不法投棄の状況を把握し、市町村の不法投棄対策を促すことで適正処理を促進し、もって再資源化率の達成に寄与している。
・また、費目、使途の内訳については、事業者に趣旨を十分説明し、協力を求めていく。</t>
    <rPh sb="1" eb="3">
      <t>シゲン</t>
    </rPh>
    <rPh sb="3" eb="5">
      <t>ユウコウ</t>
    </rPh>
    <rPh sb="5" eb="7">
      <t>リヨウ</t>
    </rPh>
    <rPh sb="7" eb="10">
      <t>ソクシンホウ</t>
    </rPh>
    <rPh sb="15" eb="16">
      <t>ホウ</t>
    </rPh>
    <rPh sb="17" eb="18">
      <t>サダ</t>
    </rPh>
    <rPh sb="22" eb="26">
      <t>サイシゲンカ</t>
    </rPh>
    <rPh sb="26" eb="27">
      <t>リツ</t>
    </rPh>
    <rPh sb="28" eb="30">
      <t>ウワマワ</t>
    </rPh>
    <rPh sb="34" eb="35">
      <t>モト</t>
    </rPh>
    <rPh sb="62" eb="63">
      <t>ホン</t>
    </rPh>
    <rPh sb="63" eb="65">
      <t>ジギョウ</t>
    </rPh>
    <rPh sb="69" eb="71">
      <t>ジッシ</t>
    </rPh>
    <rPh sb="75" eb="77">
      <t>チョウサ</t>
    </rPh>
    <rPh sb="82" eb="85">
      <t>シチョウソン</t>
    </rPh>
    <rPh sb="94" eb="96">
      <t>フホウ</t>
    </rPh>
    <rPh sb="96" eb="98">
      <t>トウキ</t>
    </rPh>
    <rPh sb="99" eb="101">
      <t>ジョウキョウ</t>
    </rPh>
    <rPh sb="102" eb="104">
      <t>ハアク</t>
    </rPh>
    <rPh sb="106" eb="109">
      <t>シチョウソン</t>
    </rPh>
    <rPh sb="110" eb="112">
      <t>フホウ</t>
    </rPh>
    <rPh sb="112" eb="114">
      <t>トウキ</t>
    </rPh>
    <rPh sb="114" eb="116">
      <t>タイサク</t>
    </rPh>
    <rPh sb="117" eb="118">
      <t>ウナガ</t>
    </rPh>
    <rPh sb="122" eb="124">
      <t>テキセイ</t>
    </rPh>
    <rPh sb="124" eb="126">
      <t>ショリ</t>
    </rPh>
    <rPh sb="127" eb="129">
      <t>ソクシン</t>
    </rPh>
    <rPh sb="134" eb="138">
      <t>サイシゲンカ</t>
    </rPh>
    <rPh sb="138" eb="139">
      <t>リツ</t>
    </rPh>
    <rPh sb="140" eb="142">
      <t>タッセイ</t>
    </rPh>
    <rPh sb="143" eb="145">
      <t>キヨ</t>
    </rPh>
    <phoneticPr fontId="1"/>
  </si>
  <si>
    <t>・成果目標の達成に向けて、特に食品小売業、外食産業等の取組の促進が必要であるところ、こうした食品流通の川下における取組を促進するための制度である食品リサイクル法の登録再生利用事業者制度、再生利用事業計画認定制度の活用事例を増加させることや、地方公共団体との連携に注力した事業を実施する。
費目、使途の内訳については、契約当初から事業者に対して行政事業レビューの趣旨を十分に説明し、回答が得られるように努力する。</t>
    <rPh sb="1" eb="3">
      <t>セイカ</t>
    </rPh>
    <rPh sb="3" eb="5">
      <t>モクヒョウ</t>
    </rPh>
    <rPh sb="6" eb="8">
      <t>タッセイ</t>
    </rPh>
    <rPh sb="9" eb="10">
      <t>ム</t>
    </rPh>
    <rPh sb="13" eb="14">
      <t>トク</t>
    </rPh>
    <rPh sb="15" eb="17">
      <t>ショクヒン</t>
    </rPh>
    <rPh sb="17" eb="20">
      <t>コウリギョウ</t>
    </rPh>
    <rPh sb="21" eb="23">
      <t>ガイショク</t>
    </rPh>
    <rPh sb="23" eb="25">
      <t>サンギョウ</t>
    </rPh>
    <rPh sb="25" eb="26">
      <t>トウ</t>
    </rPh>
    <rPh sb="27" eb="29">
      <t>トリクミ</t>
    </rPh>
    <rPh sb="30" eb="32">
      <t>ソクシン</t>
    </rPh>
    <rPh sb="33" eb="35">
      <t>ヒツヨウ</t>
    </rPh>
    <rPh sb="46" eb="48">
      <t>ショクヒン</t>
    </rPh>
    <rPh sb="48" eb="50">
      <t>リュウツウ</t>
    </rPh>
    <rPh sb="51" eb="53">
      <t>カワシモ</t>
    </rPh>
    <rPh sb="57" eb="59">
      <t>トリクミ</t>
    </rPh>
    <rPh sb="60" eb="62">
      <t>ソクシン</t>
    </rPh>
    <rPh sb="67" eb="69">
      <t>セイド</t>
    </rPh>
    <rPh sb="72" eb="74">
      <t>ショクヒン</t>
    </rPh>
    <rPh sb="79" eb="80">
      <t>ホウ</t>
    </rPh>
    <rPh sb="81" eb="83">
      <t>トウロク</t>
    </rPh>
    <rPh sb="83" eb="85">
      <t>サイセイ</t>
    </rPh>
    <rPh sb="85" eb="87">
      <t>リヨウ</t>
    </rPh>
    <rPh sb="87" eb="90">
      <t>ジギョウシャ</t>
    </rPh>
    <rPh sb="90" eb="92">
      <t>セイド</t>
    </rPh>
    <rPh sb="93" eb="95">
      <t>サイセイ</t>
    </rPh>
    <rPh sb="95" eb="97">
      <t>リヨウ</t>
    </rPh>
    <rPh sb="97" eb="99">
      <t>ジギョウ</t>
    </rPh>
    <rPh sb="99" eb="101">
      <t>ケイカク</t>
    </rPh>
    <rPh sb="101" eb="103">
      <t>ニンテイ</t>
    </rPh>
    <rPh sb="103" eb="105">
      <t>セイド</t>
    </rPh>
    <rPh sb="106" eb="108">
      <t>カツヨウ</t>
    </rPh>
    <rPh sb="108" eb="110">
      <t>ジレイ</t>
    </rPh>
    <rPh sb="111" eb="113">
      <t>ゾウカ</t>
    </rPh>
    <rPh sb="131" eb="133">
      <t>チュウリョク</t>
    </rPh>
    <rPh sb="135" eb="137">
      <t>ジギョウ</t>
    </rPh>
    <rPh sb="138" eb="140">
      <t>ジッシ</t>
    </rPh>
    <rPh sb="144" eb="146">
      <t>ヒモク</t>
    </rPh>
    <rPh sb="147" eb="149">
      <t>シト</t>
    </rPh>
    <rPh sb="150" eb="152">
      <t>ウチワケ</t>
    </rPh>
    <rPh sb="158" eb="160">
      <t>ケイヤク</t>
    </rPh>
    <rPh sb="160" eb="162">
      <t>トウショ</t>
    </rPh>
    <rPh sb="164" eb="167">
      <t>ジギョウシャ</t>
    </rPh>
    <rPh sb="168" eb="169">
      <t>タイ</t>
    </rPh>
    <rPh sb="171" eb="173">
      <t>ギョウセイ</t>
    </rPh>
    <rPh sb="173" eb="175">
      <t>ジギョウ</t>
    </rPh>
    <rPh sb="180" eb="182">
      <t>シュシ</t>
    </rPh>
    <rPh sb="183" eb="185">
      <t>ジュウブン</t>
    </rPh>
    <rPh sb="186" eb="188">
      <t>セツメイ</t>
    </rPh>
    <rPh sb="190" eb="192">
      <t>カイトウ</t>
    </rPh>
    <rPh sb="193" eb="194">
      <t>エ</t>
    </rPh>
    <rPh sb="200" eb="202">
      <t>ドリョク</t>
    </rPh>
    <phoneticPr fontId="1"/>
  </si>
  <si>
    <t>・より一層の予算執行効率化の観点から調達手法の改善（一者応札の抑制の取組等）を図るべき。
・費目、使途の内訳について、請負契約を理由に未提出となっているが、これでは支出の透明性を確保することができず問題であるため、国として、行政事業レビューの趣旨を十分説明し、事業者より使途の内訳の回答を得られるよう努力すべき。</t>
  </si>
  <si>
    <t>・応札者が増えるよう仕様書をより明確にする等、効率的な執行に努める。
・費目、使途の内訳については、契約当初から事業者に対して行政事業レビューの趣旨を十分に説明し、回答が得られるように努力する。</t>
    <rPh sb="21" eb="22">
      <t>ナド</t>
    </rPh>
    <rPh sb="23" eb="26">
      <t>コウリツテキ</t>
    </rPh>
    <rPh sb="27" eb="29">
      <t>シッコウ</t>
    </rPh>
    <rPh sb="30" eb="31">
      <t>ツト</t>
    </rPh>
    <phoneticPr fontId="1"/>
  </si>
  <si>
    <t>・現在、中央環境審議会循環型社会部会自動車リサイクル専門委員会において自動車リサイクル制度の施行状況が評価・点検されているところであり、その結果を踏まえ、事業内容の重点化、成果目標の設定等を検討するとともに、引き続き競争性を確保し、事業の効率化に努める。
・費目、使途の内訳については、契約当初から事業者に対して行政事業レビューの趣旨を十分に説明し、回答が得られるように努力する。</t>
  </si>
  <si>
    <t>平成24年度</t>
    <rPh sb="0" eb="2">
      <t>ヘイセイ</t>
    </rPh>
    <rPh sb="4" eb="6">
      <t>ネンド</t>
    </rPh>
    <phoneticPr fontId="1"/>
  </si>
  <si>
    <t>外部有識者点検対象外</t>
    <phoneticPr fontId="1"/>
  </si>
  <si>
    <t>・成果目標の達成度が極端に低いため、早急に原因を究明した上で、目標達成のための工程表を明確にする等、成果目標達成に向けた改善策を具体的に示すこと。
・費目、使途の内訳について、請負契約を理由に未提出となっているが、これでは支出の透明性を確保することができず問題であるため、国として、行政事業レビューの趣旨を十分説明し、事業者より使途の内訳の回答を得られるよう努力すべき。</t>
  </si>
  <si>
    <t>・小型家電リサイクル法は促進法であることから、市町村が柱となった回収体制の構築が不可欠であるため、今年度、各市町村の引き取り品目の傾向、認定事業者に関して市町村が必要とする情報の内容等を整理し、次年度以降を目処に、市町村に対しての説明会等において情報提供を行い、制度の理解度を深め、成果目標達成を目指す。
・また、費目、使途の内訳については、事業者に趣旨を十分説明し、協力を求めていく。
・さらに、人件費等を見直すことで、必要最小限度の予算額とした。</t>
    <rPh sb="1" eb="3">
      <t>コガタ</t>
    </rPh>
    <rPh sb="3" eb="5">
      <t>カデン</t>
    </rPh>
    <rPh sb="10" eb="11">
      <t>ホウ</t>
    </rPh>
    <rPh sb="12" eb="14">
      <t>ソクシン</t>
    </rPh>
    <rPh sb="14" eb="15">
      <t>ホウ</t>
    </rPh>
    <rPh sb="23" eb="26">
      <t>シチョウソン</t>
    </rPh>
    <rPh sb="27" eb="28">
      <t>ハシラ</t>
    </rPh>
    <rPh sb="32" eb="34">
      <t>カイシュウ</t>
    </rPh>
    <rPh sb="34" eb="36">
      <t>タイセイ</t>
    </rPh>
    <rPh sb="37" eb="39">
      <t>コウチク</t>
    </rPh>
    <rPh sb="40" eb="43">
      <t>フカケツ</t>
    </rPh>
    <rPh sb="49" eb="52">
      <t>コンネンド</t>
    </rPh>
    <rPh sb="97" eb="100">
      <t>ジネンド</t>
    </rPh>
    <rPh sb="100" eb="102">
      <t>イコウ</t>
    </rPh>
    <rPh sb="103" eb="105">
      <t>メド</t>
    </rPh>
    <rPh sb="107" eb="110">
      <t>シチョウソン</t>
    </rPh>
    <rPh sb="111" eb="112">
      <t>タイ</t>
    </rPh>
    <rPh sb="115" eb="117">
      <t>セツメイ</t>
    </rPh>
    <rPh sb="117" eb="118">
      <t>カイ</t>
    </rPh>
    <rPh sb="118" eb="119">
      <t>トウ</t>
    </rPh>
    <rPh sb="123" eb="125">
      <t>ジョウホウ</t>
    </rPh>
    <rPh sb="125" eb="127">
      <t>テイキョウ</t>
    </rPh>
    <rPh sb="128" eb="129">
      <t>オコナ</t>
    </rPh>
    <rPh sb="131" eb="133">
      <t>セイド</t>
    </rPh>
    <rPh sb="134" eb="136">
      <t>リカイ</t>
    </rPh>
    <rPh sb="136" eb="137">
      <t>ド</t>
    </rPh>
    <rPh sb="138" eb="139">
      <t>フカ</t>
    </rPh>
    <rPh sb="141" eb="143">
      <t>セイカ</t>
    </rPh>
    <rPh sb="143" eb="145">
      <t>モクヒョウ</t>
    </rPh>
    <rPh sb="145" eb="147">
      <t>タッセイ</t>
    </rPh>
    <rPh sb="148" eb="150">
      <t>メザ</t>
    </rPh>
    <rPh sb="199" eb="202">
      <t>ジンケンヒ</t>
    </rPh>
    <rPh sb="202" eb="203">
      <t>トウ</t>
    </rPh>
    <rPh sb="204" eb="206">
      <t>ミナオ</t>
    </rPh>
    <rPh sb="211" eb="213">
      <t>ヒツヨウ</t>
    </rPh>
    <rPh sb="213" eb="215">
      <t>サイショウ</t>
    </rPh>
    <rPh sb="215" eb="217">
      <t>ゲンド</t>
    </rPh>
    <rPh sb="218" eb="221">
      <t>ヨサンガク</t>
    </rPh>
    <phoneticPr fontId="1"/>
  </si>
  <si>
    <t>我が国循環産業の戦略的国際展開・育成事業（海外展開促進）（149再掲）</t>
    <phoneticPr fontId="1"/>
  </si>
  <si>
    <t>我が国循環産業の戦略的国際展開・育成事業（ビジネスモデル支援）（150再掲）</t>
    <phoneticPr fontId="1"/>
  </si>
  <si>
    <t>施策名：4-3　一般廃棄物対策（排出抑制・リサイクル・適正処理等）</t>
    <rPh sb="0" eb="2">
      <t>シサク</t>
    </rPh>
    <rPh sb="2" eb="3">
      <t>メイ</t>
    </rPh>
    <rPh sb="8" eb="10">
      <t>イッパン</t>
    </rPh>
    <rPh sb="10" eb="13">
      <t>ハイキブツ</t>
    </rPh>
    <rPh sb="13" eb="15">
      <t>タイサク</t>
    </rPh>
    <rPh sb="16" eb="18">
      <t>ハイシュツ</t>
    </rPh>
    <rPh sb="18" eb="20">
      <t>ヨクセイ</t>
    </rPh>
    <rPh sb="27" eb="29">
      <t>テキセイ</t>
    </rPh>
    <rPh sb="29" eb="32">
      <t>ショリナド</t>
    </rPh>
    <phoneticPr fontId="1"/>
  </si>
  <si>
    <t>応札者が増えるよう仕様書をより明確にする等、効率的な執行に努めるとともに、支出の透明性確保のため使途の内訳を把握できるよう事業者に趣旨を十分説明し、協力を求めていく。</t>
    <rPh sb="20" eb="21">
      <t>ナド</t>
    </rPh>
    <rPh sb="22" eb="25">
      <t>コウリツテキ</t>
    </rPh>
    <rPh sb="26" eb="28">
      <t>シッコウ</t>
    </rPh>
    <rPh sb="29" eb="30">
      <t>ツト</t>
    </rPh>
    <rPh sb="37" eb="39">
      <t>シシュツ</t>
    </rPh>
    <rPh sb="40" eb="43">
      <t>トウメイセイ</t>
    </rPh>
    <rPh sb="43" eb="45">
      <t>カクホ</t>
    </rPh>
    <rPh sb="48" eb="50">
      <t>シト</t>
    </rPh>
    <rPh sb="51" eb="53">
      <t>ウチワケ</t>
    </rPh>
    <rPh sb="54" eb="56">
      <t>ハアク</t>
    </rPh>
    <rPh sb="61" eb="64">
      <t>ジギョウシャ</t>
    </rPh>
    <rPh sb="65" eb="67">
      <t>シュシ</t>
    </rPh>
    <rPh sb="68" eb="70">
      <t>ジュウブン</t>
    </rPh>
    <rPh sb="70" eb="72">
      <t>セツメイ</t>
    </rPh>
    <rPh sb="74" eb="76">
      <t>キョウリョク</t>
    </rPh>
    <rPh sb="77" eb="78">
      <t>モト</t>
    </rPh>
    <phoneticPr fontId="1"/>
  </si>
  <si>
    <t>・当該事業の目的である基礎データの正確な把握、継続実施は大変重要である。ただし、常に事業内容の見直しを実施し、事業の効率的かつ適正に実施すべきである。
・アウトカムについては通知回数も必要であるが、ほかの項目についても検討をする必要がある。</t>
  </si>
  <si>
    <t>外部有識者の所見を踏まえ、事業内容及びアウトカムについて見直しを適切に行うこと。</t>
    <rPh sb="0" eb="2">
      <t>ガイブ</t>
    </rPh>
    <rPh sb="2" eb="5">
      <t>ユウシキシャ</t>
    </rPh>
    <rPh sb="6" eb="8">
      <t>ショケン</t>
    </rPh>
    <rPh sb="9" eb="10">
      <t>フ</t>
    </rPh>
    <rPh sb="13" eb="15">
      <t>ジギョウ</t>
    </rPh>
    <rPh sb="15" eb="17">
      <t>ナイヨウ</t>
    </rPh>
    <rPh sb="17" eb="18">
      <t>オヨ</t>
    </rPh>
    <rPh sb="28" eb="30">
      <t>ミナオ</t>
    </rPh>
    <rPh sb="32" eb="34">
      <t>テキセツ</t>
    </rPh>
    <rPh sb="35" eb="36">
      <t>オコナ</t>
    </rPh>
    <phoneticPr fontId="1"/>
  </si>
  <si>
    <t>指摘を踏まえ、届出データの内容の確認、修正、集計、電子化等の効率化の方法を検討し、事業の効率的かつ適正な実施に努める。また、アウトカムについては、これまでも適切な成果指標を設定するよう検討してきたが、引き続き他の成果指標も考えられないか検討していきたい。</t>
    <rPh sb="0" eb="2">
      <t>シテキ</t>
    </rPh>
    <rPh sb="3" eb="4">
      <t>フ</t>
    </rPh>
    <rPh sb="34" eb="36">
      <t>ホウホウ</t>
    </rPh>
    <rPh sb="37" eb="39">
      <t>ケントウ</t>
    </rPh>
    <rPh sb="52" eb="54">
      <t>ジッシ</t>
    </rPh>
    <rPh sb="55" eb="56">
      <t>ツト</t>
    </rPh>
    <rPh sb="78" eb="80">
      <t>テキセツ</t>
    </rPh>
    <rPh sb="81" eb="83">
      <t>セイカ</t>
    </rPh>
    <rPh sb="83" eb="85">
      <t>シヒョウ</t>
    </rPh>
    <rPh sb="86" eb="88">
      <t>セッテイ</t>
    </rPh>
    <rPh sb="92" eb="94">
      <t>ケントウ</t>
    </rPh>
    <rPh sb="100" eb="101">
      <t>ヒ</t>
    </rPh>
    <rPh sb="102" eb="103">
      <t>ツヅ</t>
    </rPh>
    <rPh sb="104" eb="105">
      <t>ホカ</t>
    </rPh>
    <rPh sb="106" eb="108">
      <t>セイカ</t>
    </rPh>
    <rPh sb="108" eb="110">
      <t>シヒョウ</t>
    </rPh>
    <rPh sb="111" eb="112">
      <t>カンガ</t>
    </rPh>
    <rPh sb="118" eb="120">
      <t>ケントウ</t>
    </rPh>
    <phoneticPr fontId="1"/>
  </si>
  <si>
    <t>適切かつ速やかに災害等廃棄物の処理が進むよう、より効果的・効率的な事業の実施に努めること。</t>
    <rPh sb="0" eb="2">
      <t>テキセツ</t>
    </rPh>
    <rPh sb="4" eb="5">
      <t>スミ</t>
    </rPh>
    <rPh sb="8" eb="10">
      <t>サイガイ</t>
    </rPh>
    <rPh sb="10" eb="11">
      <t>トウ</t>
    </rPh>
    <rPh sb="11" eb="14">
      <t>ハイキブツ</t>
    </rPh>
    <rPh sb="15" eb="17">
      <t>ショリ</t>
    </rPh>
    <rPh sb="18" eb="19">
      <t>スス</t>
    </rPh>
    <rPh sb="25" eb="28">
      <t>コウカテキ</t>
    </rPh>
    <rPh sb="29" eb="32">
      <t>コウリツテキ</t>
    </rPh>
    <rPh sb="33" eb="35">
      <t>ジギョウ</t>
    </rPh>
    <rPh sb="36" eb="38">
      <t>ジッシ</t>
    </rPh>
    <rPh sb="39" eb="40">
      <t>ツト</t>
    </rPh>
    <phoneticPr fontId="1"/>
  </si>
  <si>
    <t>引き続き、より効果的・効率的な事業の実施に努める。</t>
    <rPh sb="7" eb="10">
      <t>コウカテキ</t>
    </rPh>
    <rPh sb="11" eb="14">
      <t>コウリツテキ</t>
    </rPh>
    <rPh sb="15" eb="17">
      <t>ジギョウ</t>
    </rPh>
    <rPh sb="18" eb="20">
      <t>ジッシ</t>
    </rPh>
    <phoneticPr fontId="1"/>
  </si>
  <si>
    <t>・期限内のＰＣＢ処理完了に向けたスピードアップのための具体策を示した上で、より効果的・効率的に事業を実施すること。
・ＰＣＢ廃棄物処理以外の広域管理センター事業等についても成果目標の設定を検討すること。</t>
    <rPh sb="62" eb="65">
      <t>ハイキブツ</t>
    </rPh>
    <rPh sb="65" eb="67">
      <t>ショリ</t>
    </rPh>
    <rPh sb="67" eb="69">
      <t>イガイ</t>
    </rPh>
    <rPh sb="70" eb="72">
      <t>コウイキ</t>
    </rPh>
    <rPh sb="72" eb="74">
      <t>カンリ</t>
    </rPh>
    <rPh sb="78" eb="80">
      <t>ジギョウ</t>
    </rPh>
    <rPh sb="80" eb="81">
      <t>トウ</t>
    </rPh>
    <rPh sb="86" eb="88">
      <t>セイカ</t>
    </rPh>
    <rPh sb="88" eb="90">
      <t>モクヒョウ</t>
    </rPh>
    <rPh sb="91" eb="93">
      <t>セッテイ</t>
    </rPh>
    <rPh sb="94" eb="96">
      <t>ケントウ</t>
    </rPh>
    <phoneticPr fontId="1"/>
  </si>
  <si>
    <t>・事業番号173において、自家用電気工作物設置者に係る情報に、ＰＣＢ特措法に基づく届出データ等を突合し、既に届出されたものの情報を除外する、事業場情報を整理する等により、未届けのＰＣＢ廃棄物等保管事業者などをとりまとめたデータ（掘り起こし調査対象データ）を集約・整理し、当該掘り起こし調査対象データを地方自治体に提供することで、地方自治体が実施する掘り起こし調査の効率化、加速化を行い、期限内でのＰＣＢ廃棄物の早期処理完了に努める。
・広域埋立処分場整備事業は、廃棄物の円滑かつ適正な処理を確保・推進するという事業目的から、成果目標あるいは活動量実績を最終処分場の残余容量あるいは残余年数等で設定する方向で検討する。</t>
  </si>
  <si>
    <t>（項）廃棄物処理施設整備費
　（大事項）廃棄物処理施設整備に必要な経費</t>
    <rPh sb="1" eb="2">
      <t>コウ</t>
    </rPh>
    <rPh sb="3" eb="6">
      <t>ハイキブツ</t>
    </rPh>
    <rPh sb="6" eb="8">
      <t>ショリ</t>
    </rPh>
    <rPh sb="8" eb="10">
      <t>シセツ</t>
    </rPh>
    <rPh sb="10" eb="13">
      <t>セイビヒ</t>
    </rPh>
    <rPh sb="16" eb="18">
      <t>ダイジ</t>
    </rPh>
    <rPh sb="18" eb="19">
      <t>コウ</t>
    </rPh>
    <rPh sb="20" eb="23">
      <t>ハイキブツ</t>
    </rPh>
    <rPh sb="23" eb="25">
      <t>ショリ</t>
    </rPh>
    <rPh sb="25" eb="27">
      <t>シセツ</t>
    </rPh>
    <rPh sb="27" eb="29">
      <t>セイビ</t>
    </rPh>
    <rPh sb="30" eb="32">
      <t>ヒツヨウ</t>
    </rPh>
    <rPh sb="33" eb="35">
      <t>ケイヒ</t>
    </rPh>
    <phoneticPr fontId="1"/>
  </si>
  <si>
    <t>平成17年度</t>
    <rPh sb="0" eb="2">
      <t>ヘイセイ</t>
    </rPh>
    <rPh sb="4" eb="6">
      <t>ネンド</t>
    </rPh>
    <phoneticPr fontId="1"/>
  </si>
  <si>
    <t>・例年相当額の不用を生じさせていることから、より一層効率的な執行を行い、不用を生じさせないようにすること。
・骨太の方針等を踏まえ、歳出抑制に向けた取り組みを具体的に検討すること。</t>
    <rPh sb="1" eb="3">
      <t>レイネン</t>
    </rPh>
    <rPh sb="3" eb="6">
      <t>ソウトウガク</t>
    </rPh>
    <rPh sb="7" eb="9">
      <t>フヨウ</t>
    </rPh>
    <rPh sb="10" eb="11">
      <t>ショウ</t>
    </rPh>
    <rPh sb="24" eb="26">
      <t>イッソウ</t>
    </rPh>
    <rPh sb="26" eb="29">
      <t>コウリツテキ</t>
    </rPh>
    <rPh sb="30" eb="32">
      <t>シッコウ</t>
    </rPh>
    <rPh sb="33" eb="34">
      <t>オコナ</t>
    </rPh>
    <rPh sb="36" eb="38">
      <t>フヨウ</t>
    </rPh>
    <rPh sb="39" eb="40">
      <t>ショウ</t>
    </rPh>
    <rPh sb="55" eb="57">
      <t>ホネブト</t>
    </rPh>
    <rPh sb="58" eb="60">
      <t>ホウシン</t>
    </rPh>
    <rPh sb="60" eb="61">
      <t>トウ</t>
    </rPh>
    <rPh sb="62" eb="63">
      <t>フ</t>
    </rPh>
    <rPh sb="71" eb="72">
      <t>ム</t>
    </rPh>
    <rPh sb="74" eb="75">
      <t>ト</t>
    </rPh>
    <rPh sb="76" eb="77">
      <t>ク</t>
    </rPh>
    <rPh sb="79" eb="82">
      <t>グタイテキ</t>
    </rPh>
    <rPh sb="83" eb="85">
      <t>ケントウ</t>
    </rPh>
    <phoneticPr fontId="1"/>
  </si>
  <si>
    <t>自治体からの要望内容・要望額について精査を行い、不用を生じさせないよう引き続き効率的な執行に努める。
施設の長寿命化の推進による予算の平準化、広域化の推進、ＰＦＩの更なる活用、交付対象の重点化等によるコスト縮減に努める。</t>
    <rPh sb="0" eb="3">
      <t>ジチタイ</t>
    </rPh>
    <rPh sb="6" eb="8">
      <t>ヨウボウ</t>
    </rPh>
    <rPh sb="8" eb="10">
      <t>ナイヨウ</t>
    </rPh>
    <rPh sb="11" eb="13">
      <t>ヨウボウ</t>
    </rPh>
    <rPh sb="13" eb="14">
      <t>ガク</t>
    </rPh>
    <rPh sb="18" eb="20">
      <t>セイサ</t>
    </rPh>
    <rPh sb="21" eb="22">
      <t>オコナ</t>
    </rPh>
    <rPh sb="24" eb="26">
      <t>フヨウ</t>
    </rPh>
    <rPh sb="27" eb="28">
      <t>ショウ</t>
    </rPh>
    <rPh sb="35" eb="36">
      <t>ヒ</t>
    </rPh>
    <rPh sb="37" eb="38">
      <t>ツヅ</t>
    </rPh>
    <rPh sb="39" eb="42">
      <t>コウリツテキ</t>
    </rPh>
    <rPh sb="43" eb="45">
      <t>シッコウ</t>
    </rPh>
    <rPh sb="46" eb="47">
      <t>ツト</t>
    </rPh>
    <rPh sb="51" eb="53">
      <t>シセツ</t>
    </rPh>
    <rPh sb="54" eb="58">
      <t>チョウジュミョウカ</t>
    </rPh>
    <rPh sb="59" eb="61">
      <t>スイシン</t>
    </rPh>
    <rPh sb="64" eb="66">
      <t>ヨサン</t>
    </rPh>
    <rPh sb="67" eb="70">
      <t>ヘイジュンカ</t>
    </rPh>
    <rPh sb="71" eb="74">
      <t>コウイキカ</t>
    </rPh>
    <rPh sb="75" eb="77">
      <t>スイシン</t>
    </rPh>
    <rPh sb="82" eb="83">
      <t>サラ</t>
    </rPh>
    <rPh sb="85" eb="87">
      <t>カツヨウ</t>
    </rPh>
    <rPh sb="88" eb="90">
      <t>コウフ</t>
    </rPh>
    <rPh sb="90" eb="92">
      <t>タイショウ</t>
    </rPh>
    <rPh sb="93" eb="96">
      <t>ジュウテンカ</t>
    </rPh>
    <rPh sb="96" eb="97">
      <t>トウ</t>
    </rPh>
    <rPh sb="103" eb="105">
      <t>シュクゲン</t>
    </rPh>
    <rPh sb="106" eb="107">
      <t>ツト</t>
    </rPh>
    <phoneticPr fontId="1"/>
  </si>
  <si>
    <t>要求額のうち「新しい日本のための優先課題推進枠」37,915百万円</t>
    <rPh sb="30" eb="31">
      <t>ヒャク</t>
    </rPh>
    <rPh sb="31" eb="33">
      <t>マンエン</t>
    </rPh>
    <phoneticPr fontId="1"/>
  </si>
  <si>
    <t>適切かつ速やかに施設の復旧が進むよう、より効果的・効率的な事業の実施に努めること。</t>
    <rPh sb="0" eb="2">
      <t>テキセツ</t>
    </rPh>
    <rPh sb="4" eb="5">
      <t>スミ</t>
    </rPh>
    <rPh sb="8" eb="10">
      <t>シセツ</t>
    </rPh>
    <rPh sb="11" eb="13">
      <t>フッキュウ</t>
    </rPh>
    <rPh sb="14" eb="15">
      <t>スス</t>
    </rPh>
    <rPh sb="21" eb="24">
      <t>コウカテキ</t>
    </rPh>
    <rPh sb="25" eb="28">
      <t>コウリツテキ</t>
    </rPh>
    <rPh sb="29" eb="31">
      <t>ジギョウ</t>
    </rPh>
    <rPh sb="32" eb="34">
      <t>ジッシ</t>
    </rPh>
    <rPh sb="35" eb="36">
      <t>ツト</t>
    </rPh>
    <phoneticPr fontId="1"/>
  </si>
  <si>
    <t>（項）廃棄物処理施設災害復旧事業費
　（大事項）廃棄物処理施設災害復旧事業に必要な経費</t>
    <rPh sb="1" eb="2">
      <t>コウ</t>
    </rPh>
    <rPh sb="3" eb="6">
      <t>ハイキブツ</t>
    </rPh>
    <rPh sb="6" eb="8">
      <t>ショリ</t>
    </rPh>
    <rPh sb="8" eb="10">
      <t>シセツ</t>
    </rPh>
    <rPh sb="10" eb="12">
      <t>サイガイ</t>
    </rPh>
    <rPh sb="12" eb="14">
      <t>フッキュウ</t>
    </rPh>
    <rPh sb="14" eb="17">
      <t>ジギョウヒ</t>
    </rPh>
    <rPh sb="20" eb="22">
      <t>ダイジ</t>
    </rPh>
    <rPh sb="22" eb="23">
      <t>コウ</t>
    </rPh>
    <rPh sb="24" eb="27">
      <t>ハイキブツ</t>
    </rPh>
    <rPh sb="27" eb="29">
      <t>ショリ</t>
    </rPh>
    <rPh sb="29" eb="31">
      <t>シセツ</t>
    </rPh>
    <rPh sb="31" eb="33">
      <t>サイガイ</t>
    </rPh>
    <rPh sb="33" eb="35">
      <t>フッキュウ</t>
    </rPh>
    <rPh sb="35" eb="37">
      <t>ジギョウ</t>
    </rPh>
    <rPh sb="38" eb="40">
      <t>ヒツヨウ</t>
    </rPh>
    <rPh sb="41" eb="43">
      <t>ケイヒ</t>
    </rPh>
    <phoneticPr fontId="1"/>
  </si>
  <si>
    <r>
      <t>・より一層の予算執行効率化の観点から調達手法の改善（一者応札の抑制の取組等）を図るべき。</t>
    </r>
    <r>
      <rPr>
        <strike/>
        <sz val="9"/>
        <color theme="1"/>
        <rFont val="ＭＳ ゴシック"/>
        <family val="3"/>
        <charset val="128"/>
      </rPr>
      <t xml:space="preserve">
</t>
    </r>
    <r>
      <rPr>
        <sz val="9"/>
        <color theme="1"/>
        <rFont val="ＭＳ ゴシック"/>
        <family val="3"/>
        <charset val="128"/>
      </rPr>
      <t>・成果目標の達成度が低い現状に鑑み、より効果的に事業を実施し、目標達成度を向上していくための具体策を検討すること。
・費目、使途の内訳について、請負契約を理由に未提出となっているが、これでは支出の透明性を確保することができず問題であるため、国として、行政事業レビューの趣旨を十分説明し、事業者より使途の内訳の回答を得られるよう努力すべき。</t>
    </r>
    <rPh sb="53" eb="54">
      <t>ド</t>
    </rPh>
    <rPh sb="55" eb="56">
      <t>ヒク</t>
    </rPh>
    <rPh sb="57" eb="59">
      <t>ゲンジョウ</t>
    </rPh>
    <rPh sb="60" eb="61">
      <t>カンガ</t>
    </rPh>
    <rPh sb="76" eb="78">
      <t>モクヒョウ</t>
    </rPh>
    <rPh sb="78" eb="81">
      <t>タッセイド</t>
    </rPh>
    <rPh sb="82" eb="84">
      <t>コウジョウ</t>
    </rPh>
    <rPh sb="91" eb="94">
      <t>グタイサク</t>
    </rPh>
    <phoneticPr fontId="1"/>
  </si>
  <si>
    <t>・応札者が増えるよう仕様書をより明確にする等、効率的な執行に努める。
・成果目標達成向上のため、地方環境事務所を含めた事業実施体制や方法を構築・実施するための予算要求を行うとともに自治体支援の取組を行う。
・支出の透明性確保のため使途の内訳を把握できるよう事業者に趣旨を十分説明し、協力を求めていく。</t>
    <rPh sb="21" eb="22">
      <t>ナド</t>
    </rPh>
    <rPh sb="23" eb="26">
      <t>コウリツテキ</t>
    </rPh>
    <rPh sb="27" eb="29">
      <t>シッコウ</t>
    </rPh>
    <rPh sb="30" eb="31">
      <t>ツト</t>
    </rPh>
    <rPh sb="90" eb="93">
      <t>ジチタイ</t>
    </rPh>
    <rPh sb="93" eb="95">
      <t>シエン</t>
    </rPh>
    <rPh sb="96" eb="98">
      <t>トリクミ</t>
    </rPh>
    <phoneticPr fontId="1"/>
  </si>
  <si>
    <t>要求額のうち「新しい日本のための優先課題推進枠」2,196百万円</t>
    <rPh sb="29" eb="31">
      <t>ヒャクマン</t>
    </rPh>
    <rPh sb="31" eb="32">
      <t>エン</t>
    </rPh>
    <phoneticPr fontId="0"/>
  </si>
  <si>
    <t>施策名：4-4　産業廃棄物対策（排出抑制・リサイクル・適正処理等）</t>
    <rPh sb="0" eb="2">
      <t>シサク</t>
    </rPh>
    <rPh sb="2" eb="3">
      <t>メイ</t>
    </rPh>
    <rPh sb="8" eb="10">
      <t>サンギョウ</t>
    </rPh>
    <rPh sb="10" eb="13">
      <t>ハイキブツ</t>
    </rPh>
    <rPh sb="13" eb="15">
      <t>タイサク</t>
    </rPh>
    <rPh sb="16" eb="18">
      <t>ハイシュツ</t>
    </rPh>
    <rPh sb="18" eb="20">
      <t>ヨクセイ</t>
    </rPh>
    <rPh sb="27" eb="29">
      <t>テキセイ</t>
    </rPh>
    <rPh sb="29" eb="32">
      <t>ショリナド</t>
    </rPh>
    <phoneticPr fontId="1"/>
  </si>
  <si>
    <t>・平成２７年度のシステムの政府共通プラットフォームへの移行を踏まえ、今後の運用経費について適切に縮減すること。
・成果目標の達成度が低調であるため、より効果的な事業実施に努めるとともに、必要に応じて適切な成果目標への見直しについても検討すること。
・費目、使途の内訳について、請負契約を理由に未提出となっているが、これでは支出の透明性を確保することができず問題であるため、国として、行政事業レビューの趣旨を十分説明し、事業者より使途の内訳の回答を得られるよう努力すべき。</t>
    <rPh sb="1" eb="3">
      <t>ヘイセイ</t>
    </rPh>
    <rPh sb="5" eb="7">
      <t>ネンド</t>
    </rPh>
    <rPh sb="13" eb="15">
      <t>セイフ</t>
    </rPh>
    <rPh sb="15" eb="17">
      <t>キョウツウ</t>
    </rPh>
    <rPh sb="27" eb="29">
      <t>イコウ</t>
    </rPh>
    <rPh sb="30" eb="31">
      <t>フ</t>
    </rPh>
    <rPh sb="34" eb="36">
      <t>コンゴ</t>
    </rPh>
    <rPh sb="37" eb="39">
      <t>ウンヨウ</t>
    </rPh>
    <rPh sb="39" eb="41">
      <t>ケイヒ</t>
    </rPh>
    <rPh sb="45" eb="47">
      <t>テキセツ</t>
    </rPh>
    <rPh sb="48" eb="50">
      <t>シュクゲン</t>
    </rPh>
    <rPh sb="66" eb="68">
      <t>テイチョウ</t>
    </rPh>
    <phoneticPr fontId="1"/>
  </si>
  <si>
    <t>・政府共通プラットフォームへの移行を踏まえ、適切に運用経費を縮減した。
・H27年度に実施するシステム更改を通じて、本システムの利用率を向上させるため、自治体の利用機会に即したマニュアルの作成や操作講習会等の施策を講じることで、現行の成果目標の達成に向け取り組んでいく。また、これらの取り組みを通じた目標達成の状況を踏まえつつ、必要に応じて成果目標の見直しについて検討する。
・事業者に対して、契約時から費目・使途の報告を受けられるよう呼びかける。</t>
    <rPh sb="22" eb="24">
      <t>テキセツ</t>
    </rPh>
    <rPh sb="25" eb="27">
      <t>ウンヨウ</t>
    </rPh>
    <rPh sb="27" eb="29">
      <t>ケイヒ</t>
    </rPh>
    <rPh sb="30" eb="32">
      <t>シュクゲン</t>
    </rPh>
    <rPh sb="102" eb="103">
      <t>ナド</t>
    </rPh>
    <phoneticPr fontId="1"/>
  </si>
  <si>
    <t>平成4年度</t>
    <rPh sb="0" eb="2">
      <t>ヘイセイ</t>
    </rPh>
    <rPh sb="3" eb="5">
      <t>ネンド</t>
    </rPh>
    <phoneticPr fontId="1"/>
  </si>
  <si>
    <t>・自治体への実態調査等を実施し、廃棄物処理に係る技術的課題を把握するなど、成果目標の達成に向け取り組んでいく。
・事業者に対して、契約時から費目・使途の報告を受けられるよう呼びかける。</t>
    <rPh sb="1" eb="4">
      <t>ジチタイ</t>
    </rPh>
    <rPh sb="6" eb="8">
      <t>ジッタイ</t>
    </rPh>
    <rPh sb="8" eb="10">
      <t>チョウサ</t>
    </rPh>
    <rPh sb="10" eb="11">
      <t>トウ</t>
    </rPh>
    <rPh sb="12" eb="14">
      <t>ジッシ</t>
    </rPh>
    <rPh sb="30" eb="32">
      <t>ハアク</t>
    </rPh>
    <rPh sb="47" eb="48">
      <t>ト</t>
    </rPh>
    <rPh sb="49" eb="50">
      <t>ク</t>
    </rPh>
    <phoneticPr fontId="1"/>
  </si>
  <si>
    <t>平成2年度</t>
    <rPh sb="0" eb="2">
      <t>ヘイセイ</t>
    </rPh>
    <rPh sb="3" eb="5">
      <t>ネンド</t>
    </rPh>
    <phoneticPr fontId="1"/>
  </si>
  <si>
    <t>成果目標の達成度が低く、現状では、目標最終年度までに目標を達成できるのか疑問である。早急に、より効果的な事業手法について検討するとともに、成果目標自体についても必要な見直しを検討すること。</t>
    <rPh sb="0" eb="2">
      <t>セイカ</t>
    </rPh>
    <rPh sb="2" eb="4">
      <t>モクヒョウ</t>
    </rPh>
    <rPh sb="5" eb="7">
      <t>タッセイ</t>
    </rPh>
    <rPh sb="7" eb="8">
      <t>ド</t>
    </rPh>
    <rPh sb="9" eb="10">
      <t>ヒク</t>
    </rPh>
    <rPh sb="12" eb="14">
      <t>ゲンジョウ</t>
    </rPh>
    <rPh sb="17" eb="19">
      <t>モクヒョウ</t>
    </rPh>
    <rPh sb="19" eb="21">
      <t>サイシュウ</t>
    </rPh>
    <rPh sb="21" eb="23">
      <t>ネンド</t>
    </rPh>
    <rPh sb="26" eb="28">
      <t>モクヒョウ</t>
    </rPh>
    <rPh sb="29" eb="31">
      <t>タッセイ</t>
    </rPh>
    <rPh sb="36" eb="38">
      <t>ギモン</t>
    </rPh>
    <rPh sb="42" eb="44">
      <t>ソウキュウ</t>
    </rPh>
    <rPh sb="48" eb="51">
      <t>コウカテキ</t>
    </rPh>
    <rPh sb="52" eb="54">
      <t>ジギョウ</t>
    </rPh>
    <rPh sb="54" eb="56">
      <t>シュホウ</t>
    </rPh>
    <rPh sb="60" eb="62">
      <t>ケントウ</t>
    </rPh>
    <rPh sb="69" eb="71">
      <t>セイカ</t>
    </rPh>
    <rPh sb="71" eb="73">
      <t>モクヒョウ</t>
    </rPh>
    <rPh sb="73" eb="75">
      <t>ジタイ</t>
    </rPh>
    <rPh sb="80" eb="82">
      <t>ヒツヨウ</t>
    </rPh>
    <rPh sb="83" eb="85">
      <t>ミナオ</t>
    </rPh>
    <rPh sb="87" eb="89">
      <t>ケントウ</t>
    </rPh>
    <phoneticPr fontId="1"/>
  </si>
  <si>
    <t>統計調査客体からの期限内の調査票回収率を引き上げていくために、期限を過ぎた客体に提出を促すとともに、前年度提出が遅延した客体については、あらかじめ注意喚起を行うなどの手法をとることで、現行の成果目標の達成に向け取り組んでいく。また、これらの取り組みを通じた目標達成の状況を踏まえつつ、必要に応じて成果目標の見直しについて検討する。</t>
    <rPh sb="0" eb="2">
      <t>トウケイ</t>
    </rPh>
    <rPh sb="2" eb="4">
      <t>チョウサ</t>
    </rPh>
    <rPh sb="4" eb="6">
      <t>キャクタイ</t>
    </rPh>
    <rPh sb="9" eb="12">
      <t>キゲンナイ</t>
    </rPh>
    <rPh sb="13" eb="16">
      <t>チョウサヒョウ</t>
    </rPh>
    <rPh sb="16" eb="19">
      <t>カイシュウリツ</t>
    </rPh>
    <rPh sb="20" eb="21">
      <t>ヒ</t>
    </rPh>
    <rPh sb="22" eb="23">
      <t>ア</t>
    </rPh>
    <rPh sb="31" eb="33">
      <t>キゲン</t>
    </rPh>
    <rPh sb="34" eb="35">
      <t>ス</t>
    </rPh>
    <rPh sb="37" eb="39">
      <t>キャクタイ</t>
    </rPh>
    <rPh sb="40" eb="42">
      <t>テイシュツ</t>
    </rPh>
    <rPh sb="43" eb="44">
      <t>ウナガ</t>
    </rPh>
    <rPh sb="50" eb="53">
      <t>ゼンネンド</t>
    </rPh>
    <rPh sb="53" eb="55">
      <t>テイシュツ</t>
    </rPh>
    <rPh sb="56" eb="58">
      <t>チエン</t>
    </rPh>
    <rPh sb="60" eb="62">
      <t>キャクタイ</t>
    </rPh>
    <rPh sb="73" eb="75">
      <t>チュウイ</t>
    </rPh>
    <rPh sb="75" eb="77">
      <t>カンキ</t>
    </rPh>
    <rPh sb="78" eb="79">
      <t>オコナ</t>
    </rPh>
    <rPh sb="83" eb="85">
      <t>シュホウ</t>
    </rPh>
    <rPh sb="92" eb="94">
      <t>ゲンコウ</t>
    </rPh>
    <rPh sb="95" eb="97">
      <t>セイカ</t>
    </rPh>
    <rPh sb="97" eb="99">
      <t>モクヒョウ</t>
    </rPh>
    <rPh sb="100" eb="102">
      <t>タッセイ</t>
    </rPh>
    <rPh sb="103" eb="104">
      <t>ム</t>
    </rPh>
    <rPh sb="105" eb="106">
      <t>ト</t>
    </rPh>
    <rPh sb="107" eb="108">
      <t>ク</t>
    </rPh>
    <rPh sb="125" eb="126">
      <t>ツウ</t>
    </rPh>
    <rPh sb="128" eb="130">
      <t>モクヒョウ</t>
    </rPh>
    <rPh sb="130" eb="132">
      <t>タッセイ</t>
    </rPh>
    <rPh sb="133" eb="135">
      <t>ジョウキョウ</t>
    </rPh>
    <rPh sb="136" eb="137">
      <t>フ</t>
    </rPh>
    <rPh sb="142" eb="144">
      <t>ヒツヨウ</t>
    </rPh>
    <rPh sb="145" eb="146">
      <t>オウ</t>
    </rPh>
    <rPh sb="148" eb="150">
      <t>セイカ</t>
    </rPh>
    <rPh sb="150" eb="152">
      <t>モクヒョウ</t>
    </rPh>
    <rPh sb="153" eb="155">
      <t>ミナオ</t>
    </rPh>
    <rPh sb="160" eb="162">
      <t>ケントウ</t>
    </rPh>
    <phoneticPr fontId="1"/>
  </si>
  <si>
    <t>・産業廃棄物の不法投棄等の事案の支障除去対策を円滑かつ適正に実施すること、また未然防止を図る、当該事業は大変重要である。
・アウトカムとして「不法投棄の残存件数」としているが,この残存件数のほかに新規発生件数、継続件数に対する処理実績を明確にすることにより、当該事業の必要性がより明らかになると考えられる。</t>
  </si>
  <si>
    <r>
      <t>・外部有識者の所見に確実に対応すること。また、</t>
    </r>
    <r>
      <rPr>
        <sz val="9"/>
        <color theme="1"/>
        <rFont val="ＭＳ ゴシック"/>
        <family val="3"/>
        <charset val="128"/>
      </rPr>
      <t>執行率が必ずしも高くないことから、計画的な執行に努め、不用を生じさせないようにすること。
・費目、使途の内訳について、請負契約を理由に未提出となっているが、これでは支出の透明性を確保することができず問題であるため、国として、行政事業レビューの趣旨を十分説明し、事業者より使途の内訳の回答を得られるよう努力すべき。</t>
    </r>
    <rPh sb="1" eb="3">
      <t>ガイブ</t>
    </rPh>
    <rPh sb="3" eb="6">
      <t>ユウシキシャ</t>
    </rPh>
    <rPh sb="7" eb="9">
      <t>ショケン</t>
    </rPh>
    <rPh sb="10" eb="12">
      <t>カクジツ</t>
    </rPh>
    <rPh sb="13" eb="15">
      <t>タイオウ</t>
    </rPh>
    <rPh sb="23" eb="26">
      <t>シッコウリツ</t>
    </rPh>
    <rPh sb="27" eb="28">
      <t>カナラ</t>
    </rPh>
    <rPh sb="31" eb="32">
      <t>タカ</t>
    </rPh>
    <rPh sb="40" eb="42">
      <t>ケイカク</t>
    </rPh>
    <rPh sb="42" eb="43">
      <t>テキ</t>
    </rPh>
    <rPh sb="44" eb="46">
      <t>シッコウ</t>
    </rPh>
    <rPh sb="47" eb="48">
      <t>ツト</t>
    </rPh>
    <rPh sb="50" eb="52">
      <t>フヨウ</t>
    </rPh>
    <rPh sb="53" eb="54">
      <t>ショウ</t>
    </rPh>
    <phoneticPr fontId="1"/>
  </si>
  <si>
    <t>・外部有識者の所見を踏まえ、アウトカムについては、平成32年度までに産業廃棄物の不法投棄の新規発生件数を当面150件（※新規発生件数が減少に転じたH14年度以降の減少傾向より予測した、H32年度における件数）まで削減すること及び産業廃棄物の不法投棄等の残存件数のうち毎年度200件（※直近３年間の実績の平均値）処理済みとなることを追加する。
・執行率の改善については、不用の主な要因となっていた事業を25年度限りで終了させたことにより改善傾向にある。
・事業者に対して、契約時から費目・使途の報告を受けられるよう呼びかける。</t>
    <rPh sb="1" eb="3">
      <t>ガイブ</t>
    </rPh>
    <rPh sb="3" eb="6">
      <t>ユウシキシャ</t>
    </rPh>
    <rPh sb="7" eb="9">
      <t>ショケン</t>
    </rPh>
    <rPh sb="10" eb="11">
      <t>フ</t>
    </rPh>
    <rPh sb="172" eb="174">
      <t>シッコウ</t>
    </rPh>
    <rPh sb="174" eb="175">
      <t>リツ</t>
    </rPh>
    <rPh sb="176" eb="178">
      <t>カイゼン</t>
    </rPh>
    <rPh sb="184" eb="186">
      <t>フヨウ</t>
    </rPh>
    <rPh sb="187" eb="188">
      <t>オモ</t>
    </rPh>
    <rPh sb="189" eb="191">
      <t>ヨウイン</t>
    </rPh>
    <rPh sb="197" eb="199">
      <t>ジギョウ</t>
    </rPh>
    <rPh sb="202" eb="204">
      <t>ネンド</t>
    </rPh>
    <rPh sb="204" eb="205">
      <t>カギ</t>
    </rPh>
    <rPh sb="207" eb="209">
      <t>シュウリョウ</t>
    </rPh>
    <rPh sb="217" eb="219">
      <t>カイゼン</t>
    </rPh>
    <rPh sb="219" eb="221">
      <t>ケイコウ</t>
    </rPh>
    <rPh sb="227" eb="230">
      <t>ジギョウシャ</t>
    </rPh>
    <rPh sb="231" eb="232">
      <t>タイ</t>
    </rPh>
    <rPh sb="235" eb="237">
      <t>ケイヤク</t>
    </rPh>
    <rPh sb="237" eb="238">
      <t>ジ</t>
    </rPh>
    <rPh sb="240" eb="242">
      <t>ヒモク</t>
    </rPh>
    <rPh sb="243" eb="245">
      <t>シト</t>
    </rPh>
    <rPh sb="246" eb="248">
      <t>ホウコク</t>
    </rPh>
    <rPh sb="249" eb="250">
      <t>ウ</t>
    </rPh>
    <rPh sb="256" eb="257">
      <t>ヨ</t>
    </rPh>
    <phoneticPr fontId="1"/>
  </si>
  <si>
    <t>・例年執行率が低調であるため、事業内容、予算額について精査のうえ改善を図ること。
・費目、使途の内訳について、請負契約を理由に未提出となっているが、これでは支出の透明性を確保することができず問題であるため、国として、行政事業レビューの趣旨を十分説明し、事業者より使途の内訳の回答を得られるよう努力すべき。</t>
    <rPh sb="1" eb="3">
      <t>レイネン</t>
    </rPh>
    <rPh sb="3" eb="6">
      <t>シッコウリツ</t>
    </rPh>
    <rPh sb="7" eb="9">
      <t>テイチョウ</t>
    </rPh>
    <rPh sb="15" eb="17">
      <t>ジギョウ</t>
    </rPh>
    <rPh sb="17" eb="19">
      <t>ナイヨウ</t>
    </rPh>
    <rPh sb="20" eb="23">
      <t>ヨサンガク</t>
    </rPh>
    <rPh sb="27" eb="29">
      <t>セイサ</t>
    </rPh>
    <rPh sb="32" eb="34">
      <t>カイゼン</t>
    </rPh>
    <rPh sb="35" eb="36">
      <t>ハカ</t>
    </rPh>
    <phoneticPr fontId="1"/>
  </si>
  <si>
    <t>・今後は計画的に企業指針の認知度調査を行うことで、成果の確認と事業内容の検証に役立てるとともに、執行率の改善を図る。
・事業者に対して、契約時から費目・使途の報告を受けられるよう呼びかける。</t>
    <rPh sb="8" eb="10">
      <t>キギョウ</t>
    </rPh>
    <rPh sb="10" eb="12">
      <t>シシン</t>
    </rPh>
    <phoneticPr fontId="1"/>
  </si>
  <si>
    <t>・所見を踏まえ、特にこれまで普及の進んでいない処理業者の加入を促進するため、処理業者が排出現場において紙マニフェストと同じ体裁・様式の登録画面にスマートフォンやタブレットの画面で直感的に登録・修正できるシステムの開発等を要求するなど、28年度概算要求に反映することで、現行の成果目標の達成に向け取り組んでいく。また、これらの取り組みを通じた目標達成の状況を踏まえつつ、必要に応じて成果目標の見直しについて検討する。</t>
  </si>
  <si>
    <t>要求額のうち「新しい日本のための優先課題推進枠」100百万円</t>
    <rPh sb="27" eb="28">
      <t>ヒャク</t>
    </rPh>
    <rPh sb="28" eb="30">
      <t>マンエン</t>
    </rPh>
    <phoneticPr fontId="0"/>
  </si>
  <si>
    <t>・施設の現地確認や相談会開催等により、認定に係る事前相談対応の充実を図るなど、成果目標の達成に向け取り組んでいく。</t>
    <rPh sb="1" eb="3">
      <t>シセツ</t>
    </rPh>
    <rPh sb="4" eb="6">
      <t>ゲンチ</t>
    </rPh>
    <rPh sb="6" eb="8">
      <t>カクニン</t>
    </rPh>
    <rPh sb="9" eb="11">
      <t>ソウダン</t>
    </rPh>
    <rPh sb="11" eb="12">
      <t>カイ</t>
    </rPh>
    <rPh sb="12" eb="14">
      <t>カイサイ</t>
    </rPh>
    <rPh sb="14" eb="15">
      <t>トウ</t>
    </rPh>
    <rPh sb="19" eb="21">
      <t>ニンテイ</t>
    </rPh>
    <rPh sb="22" eb="23">
      <t>カカ</t>
    </rPh>
    <rPh sb="24" eb="26">
      <t>ジゼン</t>
    </rPh>
    <rPh sb="28" eb="30">
      <t>タイオウ</t>
    </rPh>
    <rPh sb="31" eb="33">
      <t>ジュウジツ</t>
    </rPh>
    <rPh sb="34" eb="35">
      <t>ハカ</t>
    </rPh>
    <rPh sb="39" eb="41">
      <t>セイカ</t>
    </rPh>
    <rPh sb="41" eb="43">
      <t>モクヒョウ</t>
    </rPh>
    <rPh sb="44" eb="46">
      <t>タッセイ</t>
    </rPh>
    <rPh sb="47" eb="48">
      <t>ム</t>
    </rPh>
    <rPh sb="49" eb="50">
      <t>ト</t>
    </rPh>
    <rPh sb="51" eb="52">
      <t>ク</t>
    </rPh>
    <phoneticPr fontId="1"/>
  </si>
  <si>
    <t>平成39年度</t>
    <rPh sb="0" eb="2">
      <t>ヘイセイ</t>
    </rPh>
    <rPh sb="4" eb="6">
      <t>ネンド</t>
    </rPh>
    <phoneticPr fontId="1"/>
  </si>
  <si>
    <t>・期限内のＰＣＢ処理完了に向けたスピードアップのための具体策を示した上で、より効果的・効率的に事業を実施すること。
・より一層の予算執行効率化の観点から調達手法の改善（一者応札の抑制の取組等）を図るべき。</t>
  </si>
  <si>
    <t>・自家用電気工作物設置者に係る情報に、ＰＣＢ特措法に基づく届出データ等を突合し、既に届出されたものの情報を除外する、事業場情報を整理する等により、未届けのＰＣＢ廃棄物等保管事業者などをとりまとめたデータ（掘り起こし調査対象データ）を集約・整理し、当該掘り起こし調査対象データを地方自治体に提供することで、地方自治体が実施する掘り起こし調査の効率化、加速化を行い、期限内でのＰＣＢ廃棄物の早期処理完了に努める。
・応札者が増えるよう仕様書をより明確にする等、効率的な執行に努める。</t>
    <rPh sb="34" eb="35">
      <t>トウ</t>
    </rPh>
    <rPh sb="83" eb="84">
      <t>トウ</t>
    </rPh>
    <phoneticPr fontId="1"/>
  </si>
  <si>
    <t>ＰＣＢ廃棄物対策推進費補助金</t>
    <phoneticPr fontId="1"/>
  </si>
  <si>
    <t>期限内にＰＣＢ処理が完了するためのスピードアップの具体策を示した上で、より効果的・効率的に事業を実施すること。</t>
    <rPh sb="0" eb="3">
      <t>キゲンナイ</t>
    </rPh>
    <rPh sb="7" eb="9">
      <t>ショリ</t>
    </rPh>
    <rPh sb="10" eb="12">
      <t>カンリョウ</t>
    </rPh>
    <rPh sb="25" eb="28">
      <t>グタイサク</t>
    </rPh>
    <rPh sb="29" eb="30">
      <t>シメ</t>
    </rPh>
    <rPh sb="32" eb="33">
      <t>ウエ</t>
    </rPh>
    <rPh sb="37" eb="40">
      <t>コウカテキ</t>
    </rPh>
    <rPh sb="41" eb="44">
      <t>コウリツテキ</t>
    </rPh>
    <rPh sb="45" eb="47">
      <t>ジギョウ</t>
    </rPh>
    <rPh sb="48" eb="50">
      <t>ジッシ</t>
    </rPh>
    <phoneticPr fontId="1"/>
  </si>
  <si>
    <t>・事業番号173において、自家用電気工作物設置者に係る情報に、ＰＣＢ特措法に基づく届出データ等を突合し、既に届出されたものの情報を除外する、事業場情報を整理する等により、未届けのＰＣＢ廃棄物等保管事業者などをとりまとめたデータ（掘り起こし調査対象データ）を集約・整理し、当該掘り起こし調査対象データを地方自治体に提供することで、地方自治体が実施する掘り起こし調査の効率化、加速化を行い、期限内でのＰＣＢ廃棄物の早期処理完了に努める。</t>
    <rPh sb="1" eb="3">
      <t>ジギョウ</t>
    </rPh>
    <rPh sb="3" eb="5">
      <t>バンゴウ</t>
    </rPh>
    <phoneticPr fontId="1"/>
  </si>
  <si>
    <t>予定通り終了</t>
    <rPh sb="0" eb="2">
      <t>ヨテイ</t>
    </rPh>
    <rPh sb="2" eb="3">
      <t>ドオ</t>
    </rPh>
    <rPh sb="4" eb="6">
      <t>シュウリョウ</t>
    </rPh>
    <phoneticPr fontId="1"/>
  </si>
  <si>
    <t>平成２７年度においては応札者が増えるよう、仕様書を明確にする等の改善に努めつつ、予定通り平成２７年度にて事業を終了する。</t>
    <rPh sb="0" eb="2">
      <t>ヘイセイ</t>
    </rPh>
    <rPh sb="4" eb="6">
      <t>ネンド</t>
    </rPh>
    <rPh sb="11" eb="13">
      <t>オウサツ</t>
    </rPh>
    <rPh sb="13" eb="14">
      <t>シャ</t>
    </rPh>
    <rPh sb="15" eb="16">
      <t>フ</t>
    </rPh>
    <rPh sb="21" eb="24">
      <t>シヨウショ</t>
    </rPh>
    <rPh sb="25" eb="27">
      <t>メイカク</t>
    </rPh>
    <rPh sb="30" eb="31">
      <t>ナド</t>
    </rPh>
    <rPh sb="32" eb="34">
      <t>カイゼン</t>
    </rPh>
    <rPh sb="35" eb="36">
      <t>ツト</t>
    </rPh>
    <rPh sb="40" eb="42">
      <t>ヨテイ</t>
    </rPh>
    <rPh sb="42" eb="43">
      <t>ドオ</t>
    </rPh>
    <rPh sb="44" eb="46">
      <t>ヘイセイ</t>
    </rPh>
    <rPh sb="48" eb="50">
      <t>ネンド</t>
    </rPh>
    <rPh sb="52" eb="54">
      <t>ジギョウ</t>
    </rPh>
    <rPh sb="55" eb="57">
      <t>シュウリョウ</t>
    </rPh>
    <phoneticPr fontId="1"/>
  </si>
  <si>
    <t>水銀条約の締結に必要な環境上適正な水銀廃棄物処理体制の整備等事業</t>
    <rPh sb="0" eb="2">
      <t>スイギン</t>
    </rPh>
    <rPh sb="2" eb="4">
      <t>ジョウヤク</t>
    </rPh>
    <rPh sb="5" eb="7">
      <t>テイケツ</t>
    </rPh>
    <rPh sb="8" eb="10">
      <t>ヒツヨウ</t>
    </rPh>
    <rPh sb="11" eb="13">
      <t>カンキョウ</t>
    </rPh>
    <rPh sb="13" eb="14">
      <t>ジョウ</t>
    </rPh>
    <rPh sb="14" eb="16">
      <t>テキセイ</t>
    </rPh>
    <rPh sb="17" eb="19">
      <t>スイギン</t>
    </rPh>
    <rPh sb="19" eb="22">
      <t>ハイキブツ</t>
    </rPh>
    <rPh sb="22" eb="24">
      <t>ショリ</t>
    </rPh>
    <rPh sb="24" eb="26">
      <t>タイセイ</t>
    </rPh>
    <rPh sb="27" eb="29">
      <t>セイビ</t>
    </rPh>
    <rPh sb="29" eb="30">
      <t>トウ</t>
    </rPh>
    <rPh sb="30" eb="32">
      <t>ジギョウ</t>
    </rPh>
    <phoneticPr fontId="1"/>
  </si>
  <si>
    <t>・水銀含有廃棄製品等から水銀を回収し、金属水銀の安定化・固定化を図ることは水銀汚染を防止する観点から大変重要な事業である。
・アウトカムとして「水銀添加廃製品の回収促進事業を実施する地方公共団体数」を把握することとなっているが、実施数を把握することも重要であるが、併せてどの程度の回収が行われたかを把握することも必要である。</t>
    <rPh sb="80" eb="82">
      <t>カイシュウ</t>
    </rPh>
    <rPh sb="140" eb="142">
      <t>カイシュウ</t>
    </rPh>
    <phoneticPr fontId="1"/>
  </si>
  <si>
    <t>外部有識者の所見に確実に対応すること。また、より一層の予算執行効率化の観点から調達手法の改善（一者応札の抑制の取組等）を図ること。</t>
    <rPh sb="0" eb="2">
      <t>ガイブ</t>
    </rPh>
    <rPh sb="2" eb="5">
      <t>ユウシキシャ</t>
    </rPh>
    <rPh sb="6" eb="8">
      <t>ショケン</t>
    </rPh>
    <rPh sb="9" eb="11">
      <t>カクジツ</t>
    </rPh>
    <rPh sb="12" eb="14">
      <t>タイオウ</t>
    </rPh>
    <phoneticPr fontId="1"/>
  </si>
  <si>
    <t>・外部有識者の所見を踏まえ、アウトカムについては、「平成29年度までにモデル事業にて水銀添加廃製品中の水銀200kg（※先駆事例回収量×47地方公共団体）を回収」を追加する。
・また、応札者が増えるよう仕様書をより明確にする等、効率的な執行に努める。</t>
    <rPh sb="60" eb="62">
      <t>センク</t>
    </rPh>
    <rPh sb="62" eb="64">
      <t>ジレイ</t>
    </rPh>
    <rPh sb="64" eb="66">
      <t>カイシュウ</t>
    </rPh>
    <rPh sb="66" eb="67">
      <t>リョウ</t>
    </rPh>
    <rPh sb="70" eb="72">
      <t>チホウ</t>
    </rPh>
    <rPh sb="72" eb="74">
      <t>コウキョウ</t>
    </rPh>
    <rPh sb="74" eb="76">
      <t>ダンタイ</t>
    </rPh>
    <rPh sb="82" eb="84">
      <t>ツイカ</t>
    </rPh>
    <phoneticPr fontId="1"/>
  </si>
  <si>
    <t>新26-031</t>
  </si>
  <si>
    <t>廃棄物処理施設整備費補助（162再掲）</t>
    <rPh sb="9" eb="10">
      <t>ヒ</t>
    </rPh>
    <phoneticPr fontId="1"/>
  </si>
  <si>
    <t>施策名：4-5　廃棄物の不法投棄の防止等</t>
    <rPh sb="0" eb="2">
      <t>シサク</t>
    </rPh>
    <rPh sb="2" eb="3">
      <t>メイ</t>
    </rPh>
    <rPh sb="8" eb="11">
      <t>ハイキブツ</t>
    </rPh>
    <rPh sb="12" eb="14">
      <t>フホウ</t>
    </rPh>
    <rPh sb="14" eb="16">
      <t>トウキ</t>
    </rPh>
    <rPh sb="17" eb="19">
      <t>ボウシ</t>
    </rPh>
    <rPh sb="19" eb="20">
      <t>トウ</t>
    </rPh>
    <phoneticPr fontId="1"/>
  </si>
  <si>
    <t>・拠出先の活動内容の進捗状況を定期的にヒアリング等を行うことにより随時把握する等、より効果的な執行に努める。</t>
    <rPh sb="39" eb="40">
      <t>トウ</t>
    </rPh>
    <phoneticPr fontId="1"/>
  </si>
  <si>
    <t>事業の効果的・効率的な執行に努め、システムのコスト削減を図ること。</t>
    <rPh sb="0" eb="2">
      <t>ジギョウ</t>
    </rPh>
    <rPh sb="3" eb="6">
      <t>コウカテキ</t>
    </rPh>
    <rPh sb="7" eb="10">
      <t>コウリツテキ</t>
    </rPh>
    <rPh sb="11" eb="13">
      <t>シッコウ</t>
    </rPh>
    <rPh sb="14" eb="15">
      <t>ツト</t>
    </rPh>
    <rPh sb="25" eb="27">
      <t>サクゲン</t>
    </rPh>
    <rPh sb="28" eb="29">
      <t>ハカ</t>
    </rPh>
    <phoneticPr fontId="1"/>
  </si>
  <si>
    <t>・引き続き、クリアランス物のトレーサビリティを確保するために、事業の効果的・効率的な執行に努め、システムの運用コスト削減を図る。</t>
    <rPh sb="1" eb="2">
      <t>ヒ</t>
    </rPh>
    <rPh sb="3" eb="4">
      <t>ツヅ</t>
    </rPh>
    <rPh sb="12" eb="13">
      <t>ブツ</t>
    </rPh>
    <rPh sb="23" eb="25">
      <t>カクホ</t>
    </rPh>
    <rPh sb="31" eb="33">
      <t>ジギョウ</t>
    </rPh>
    <rPh sb="34" eb="36">
      <t>コウカ</t>
    </rPh>
    <rPh sb="36" eb="37">
      <t>テキ</t>
    </rPh>
    <rPh sb="38" eb="40">
      <t>コウリツ</t>
    </rPh>
    <rPh sb="40" eb="41">
      <t>テキ</t>
    </rPh>
    <rPh sb="42" eb="44">
      <t>シッコウ</t>
    </rPh>
    <rPh sb="45" eb="46">
      <t>ツト</t>
    </rPh>
    <rPh sb="53" eb="55">
      <t>ウンヨウ</t>
    </rPh>
    <rPh sb="58" eb="60">
      <t>サクゲン</t>
    </rPh>
    <rPh sb="61" eb="62">
      <t>ハカ</t>
    </rPh>
    <phoneticPr fontId="1"/>
  </si>
  <si>
    <t>・成果目標・指標の設定ともに適切である。
・コスト削減・効率化に向けた工夫は、重要項目であるにもかかわらず、記述が不十分で内容がわからない。</t>
    <rPh sb="1" eb="3">
      <t>セイカ</t>
    </rPh>
    <rPh sb="3" eb="5">
      <t>モクヒョウ</t>
    </rPh>
    <rPh sb="6" eb="8">
      <t>シヒョウ</t>
    </rPh>
    <rPh sb="9" eb="11">
      <t>セッテイ</t>
    </rPh>
    <rPh sb="14" eb="16">
      <t>テキセツ</t>
    </rPh>
    <rPh sb="25" eb="27">
      <t>サクゲン</t>
    </rPh>
    <rPh sb="28" eb="31">
      <t>コウリツカ</t>
    </rPh>
    <rPh sb="32" eb="33">
      <t>ム</t>
    </rPh>
    <rPh sb="35" eb="37">
      <t>クフウ</t>
    </rPh>
    <rPh sb="39" eb="41">
      <t>ジュウヨウ</t>
    </rPh>
    <rPh sb="41" eb="43">
      <t>コウモク</t>
    </rPh>
    <rPh sb="54" eb="56">
      <t>キジュツ</t>
    </rPh>
    <rPh sb="57" eb="60">
      <t>フジュウブン</t>
    </rPh>
    <rPh sb="61" eb="63">
      <t>ナイヨウ</t>
    </rPh>
    <phoneticPr fontId="1"/>
  </si>
  <si>
    <t>・外部有識者の所見に確実に対応すること。また、平成２７年度のシステムの政府共通プラットフォームへの移行を踏まえ、今後の運用経費について適切に縮減すること。
・費目、使途の内訳について、請負契約を理由に未提出となっているが、これでは支出の透明性を確保することができず問題であるため、国として、行政事業レビューの趣旨を十分説明し、事業者より使途の内訳の回答を得られるよう努力すべき。</t>
    <rPh sb="1" eb="3">
      <t>ガイブ</t>
    </rPh>
    <rPh sb="3" eb="6">
      <t>ユウシキシャ</t>
    </rPh>
    <phoneticPr fontId="1"/>
  </si>
  <si>
    <t>・外部有識者の所見を踏まえ、「コスト削減・効率化に向けた工夫」については、「事業の範囲をより明確化の上、事業を切り分けて入札が行われるようにしている」と修正とする。
・平成２８年度要求については、政府共通プラットフォーム移行による増額要因があるが、その他の事業に係る経費を見直し、必要最小限の要求額とした。
・事業者に対して、契約時から費目・使途の報告を受けられるよう呼びかける。</t>
    <rPh sb="18" eb="20">
      <t>サクゲン</t>
    </rPh>
    <rPh sb="21" eb="24">
      <t>コウリツカ</t>
    </rPh>
    <rPh sb="25" eb="26">
      <t>ム</t>
    </rPh>
    <rPh sb="28" eb="30">
      <t>クフウ</t>
    </rPh>
    <rPh sb="38" eb="40">
      <t>ジギョウ</t>
    </rPh>
    <rPh sb="39" eb="40">
      <t>シゴト</t>
    </rPh>
    <rPh sb="41" eb="43">
      <t>ハンイ</t>
    </rPh>
    <rPh sb="46" eb="49">
      <t>メイカクカ</t>
    </rPh>
    <rPh sb="50" eb="51">
      <t>ウエ</t>
    </rPh>
    <rPh sb="52" eb="54">
      <t>ジギョウ</t>
    </rPh>
    <rPh sb="55" eb="56">
      <t>キ</t>
    </rPh>
    <rPh sb="57" eb="58">
      <t>ワ</t>
    </rPh>
    <rPh sb="60" eb="62">
      <t>ニュウサツ</t>
    </rPh>
    <rPh sb="63" eb="64">
      <t>オコナ</t>
    </rPh>
    <rPh sb="76" eb="78">
      <t>シュウセイ</t>
    </rPh>
    <phoneticPr fontId="1"/>
  </si>
  <si>
    <t>より効果的、効率的に不法投棄等事案の処理が進むよう努めること。</t>
    <rPh sb="2" eb="5">
      <t>コウカテキ</t>
    </rPh>
    <rPh sb="6" eb="9">
      <t>コウリツテキ</t>
    </rPh>
    <rPh sb="10" eb="12">
      <t>フホウ</t>
    </rPh>
    <rPh sb="12" eb="14">
      <t>トウキ</t>
    </rPh>
    <rPh sb="14" eb="15">
      <t>トウ</t>
    </rPh>
    <rPh sb="15" eb="17">
      <t>ジアン</t>
    </rPh>
    <rPh sb="18" eb="20">
      <t>ショリ</t>
    </rPh>
    <rPh sb="21" eb="22">
      <t>スス</t>
    </rPh>
    <rPh sb="25" eb="26">
      <t>ツト</t>
    </rPh>
    <phoneticPr fontId="1"/>
  </si>
  <si>
    <t>廃掃法に基づく支援については、平成28年度以降の支援のあり方について検討会を設置し、有識者、産業界、地方公共団体等の関係者と検討を行っており、その結果も踏まえ、より効果的・効率的な事業の実施に努める。</t>
    <rPh sb="0" eb="3">
      <t>ハイソウホウ</t>
    </rPh>
    <rPh sb="4" eb="5">
      <t>モト</t>
    </rPh>
    <rPh sb="7" eb="9">
      <t>シエン</t>
    </rPh>
    <rPh sb="15" eb="17">
      <t>ヘイセイ</t>
    </rPh>
    <rPh sb="19" eb="21">
      <t>ネンド</t>
    </rPh>
    <rPh sb="21" eb="23">
      <t>イコウ</t>
    </rPh>
    <rPh sb="24" eb="26">
      <t>シエン</t>
    </rPh>
    <rPh sb="29" eb="30">
      <t>カタ</t>
    </rPh>
    <rPh sb="34" eb="36">
      <t>ケントウ</t>
    </rPh>
    <rPh sb="36" eb="37">
      <t>カイ</t>
    </rPh>
    <rPh sb="38" eb="40">
      <t>セッチ</t>
    </rPh>
    <rPh sb="42" eb="44">
      <t>ユウシキ</t>
    </rPh>
    <rPh sb="44" eb="45">
      <t>シャ</t>
    </rPh>
    <rPh sb="46" eb="49">
      <t>サンギョウカイ</t>
    </rPh>
    <rPh sb="50" eb="52">
      <t>チホウ</t>
    </rPh>
    <rPh sb="52" eb="54">
      <t>コウキョウ</t>
    </rPh>
    <rPh sb="54" eb="56">
      <t>ダンタイ</t>
    </rPh>
    <rPh sb="56" eb="57">
      <t>トウ</t>
    </rPh>
    <rPh sb="58" eb="61">
      <t>カンケイシャ</t>
    </rPh>
    <rPh sb="62" eb="64">
      <t>ケントウ</t>
    </rPh>
    <rPh sb="65" eb="66">
      <t>オコナ</t>
    </rPh>
    <rPh sb="73" eb="75">
      <t>ケッカ</t>
    </rPh>
    <rPh sb="76" eb="77">
      <t>フ</t>
    </rPh>
    <rPh sb="82" eb="85">
      <t>コウカテキ</t>
    </rPh>
    <rPh sb="86" eb="89">
      <t>コウリツテキ</t>
    </rPh>
    <rPh sb="90" eb="92">
      <t>ジギョウ</t>
    </rPh>
    <rPh sb="93" eb="95">
      <t>ジッシ</t>
    </rPh>
    <rPh sb="96" eb="97">
      <t>ツト</t>
    </rPh>
    <phoneticPr fontId="1"/>
  </si>
  <si>
    <t>引き続き、事業の効果的・効率的な実施に努めるとともに、このまま順調に行けば平成２７年度中に成果目標を達成すると思われるので、その場合、最終目標年度である平成３２年度の目標値について上方修正などを検討すること。</t>
    <rPh sb="0" eb="1">
      <t>ヒ</t>
    </rPh>
    <rPh sb="2" eb="3">
      <t>ツヅ</t>
    </rPh>
    <rPh sb="5" eb="7">
      <t>ジギョウ</t>
    </rPh>
    <rPh sb="8" eb="11">
      <t>コウカテキ</t>
    </rPh>
    <rPh sb="12" eb="15">
      <t>コウリツテキ</t>
    </rPh>
    <rPh sb="16" eb="18">
      <t>ジッシ</t>
    </rPh>
    <rPh sb="19" eb="20">
      <t>ツト</t>
    </rPh>
    <rPh sb="31" eb="33">
      <t>ジュンチョウ</t>
    </rPh>
    <rPh sb="34" eb="35">
      <t>イ</t>
    </rPh>
    <rPh sb="37" eb="39">
      <t>ヘイセイ</t>
    </rPh>
    <rPh sb="41" eb="43">
      <t>ネンド</t>
    </rPh>
    <rPh sb="43" eb="44">
      <t>チュウ</t>
    </rPh>
    <rPh sb="45" eb="47">
      <t>セイカ</t>
    </rPh>
    <rPh sb="47" eb="49">
      <t>モクヒョウ</t>
    </rPh>
    <rPh sb="50" eb="52">
      <t>タッセイ</t>
    </rPh>
    <rPh sb="55" eb="56">
      <t>オモ</t>
    </rPh>
    <rPh sb="64" eb="66">
      <t>バアイ</t>
    </rPh>
    <rPh sb="67" eb="69">
      <t>サイシュウ</t>
    </rPh>
    <rPh sb="69" eb="71">
      <t>モクヒョウ</t>
    </rPh>
    <rPh sb="71" eb="73">
      <t>ネンド</t>
    </rPh>
    <rPh sb="76" eb="78">
      <t>ヘイセイ</t>
    </rPh>
    <rPh sb="80" eb="82">
      <t>ネンド</t>
    </rPh>
    <rPh sb="83" eb="86">
      <t>モクヒョウチ</t>
    </rPh>
    <rPh sb="90" eb="92">
      <t>ジョウホウ</t>
    </rPh>
    <rPh sb="92" eb="94">
      <t>シュウセイ</t>
    </rPh>
    <rPh sb="97" eb="99">
      <t>ケントウ</t>
    </rPh>
    <phoneticPr fontId="1"/>
  </si>
  <si>
    <t>・引き続き、事業の効果的・効率的な実施に努める。
・最終目標年度である平成32年度の目標を前倒しで達成した場合には、目標値の上方修正などを検討する。</t>
    <rPh sb="1" eb="2">
      <t>ヒ</t>
    </rPh>
    <rPh sb="3" eb="4">
      <t>ツヅ</t>
    </rPh>
    <rPh sb="6" eb="8">
      <t>ジギョウ</t>
    </rPh>
    <rPh sb="9" eb="11">
      <t>コウカ</t>
    </rPh>
    <rPh sb="11" eb="12">
      <t>テキ</t>
    </rPh>
    <rPh sb="13" eb="15">
      <t>コウリツ</t>
    </rPh>
    <rPh sb="15" eb="16">
      <t>テキ</t>
    </rPh>
    <rPh sb="17" eb="19">
      <t>ジッシ</t>
    </rPh>
    <rPh sb="20" eb="21">
      <t>ツト</t>
    </rPh>
    <rPh sb="45" eb="47">
      <t>マエダオ</t>
    </rPh>
    <rPh sb="49" eb="51">
      <t>タッセイ</t>
    </rPh>
    <rPh sb="53" eb="55">
      <t>バアイ</t>
    </rPh>
    <rPh sb="58" eb="60">
      <t>モクヒョウ</t>
    </rPh>
    <rPh sb="60" eb="61">
      <t>チ</t>
    </rPh>
    <rPh sb="62" eb="64">
      <t>ジョウホウ</t>
    </rPh>
    <phoneticPr fontId="1"/>
  </si>
  <si>
    <t>適正なリサイクルの推進と不法越境移動の監視強化</t>
    <rPh sb="0" eb="2">
      <t>テキセイ</t>
    </rPh>
    <rPh sb="9" eb="11">
      <t>スイシン</t>
    </rPh>
    <rPh sb="12" eb="14">
      <t>フホウ</t>
    </rPh>
    <rPh sb="14" eb="16">
      <t>エッキョウ</t>
    </rPh>
    <rPh sb="16" eb="18">
      <t>イドウ</t>
    </rPh>
    <rPh sb="19" eb="21">
      <t>カンシ</t>
    </rPh>
    <rPh sb="21" eb="23">
      <t>キョウカ</t>
    </rPh>
    <phoneticPr fontId="1"/>
  </si>
  <si>
    <t>・応札者が増えるよう仕様書をより明確にする等、効率的な執行に努める。
・事業者に対して、契約時から費目・使途の報告を受けられるよう呼びかける。</t>
    <rPh sb="21" eb="22">
      <t>ナド</t>
    </rPh>
    <rPh sb="23" eb="26">
      <t>コウリツテキ</t>
    </rPh>
    <rPh sb="27" eb="29">
      <t>シッコウ</t>
    </rPh>
    <rPh sb="30" eb="31">
      <t>ツト</t>
    </rPh>
    <phoneticPr fontId="1"/>
  </si>
  <si>
    <t>廃棄物処分基準等設定費（167再掲）</t>
    <rPh sb="0" eb="3">
      <t>ハイキブツ</t>
    </rPh>
    <rPh sb="3" eb="5">
      <t>ショブン</t>
    </rPh>
    <rPh sb="5" eb="7">
      <t>キジュン</t>
    </rPh>
    <rPh sb="7" eb="8">
      <t>トウ</t>
    </rPh>
    <rPh sb="8" eb="10">
      <t>セッテイ</t>
    </rPh>
    <rPh sb="10" eb="11">
      <t>ヒ</t>
    </rPh>
    <phoneticPr fontId="1"/>
  </si>
  <si>
    <t>産業廃棄物適正処理推進費（169再掲）</t>
    <rPh sb="0" eb="2">
      <t>サンギョウ</t>
    </rPh>
    <rPh sb="2" eb="5">
      <t>ハイキブツ</t>
    </rPh>
    <rPh sb="5" eb="7">
      <t>テキセイ</t>
    </rPh>
    <rPh sb="7" eb="9">
      <t>ショリ</t>
    </rPh>
    <rPh sb="9" eb="12">
      <t>スイシンヒ</t>
    </rPh>
    <phoneticPr fontId="1"/>
  </si>
  <si>
    <t>施策名：4-6　浄化槽の整備によるし尿及び雑排水の適正な処理</t>
    <rPh sb="0" eb="2">
      <t>シサク</t>
    </rPh>
    <rPh sb="2" eb="3">
      <t>メイ</t>
    </rPh>
    <rPh sb="8" eb="11">
      <t>ジョウカソウ</t>
    </rPh>
    <rPh sb="12" eb="14">
      <t>セイビ</t>
    </rPh>
    <rPh sb="18" eb="19">
      <t>ニョウ</t>
    </rPh>
    <rPh sb="19" eb="20">
      <t>オヨ</t>
    </rPh>
    <rPh sb="21" eb="24">
      <t>ザッパイスイ</t>
    </rPh>
    <rPh sb="25" eb="27">
      <t>テキセイ</t>
    </rPh>
    <rPh sb="28" eb="30">
      <t>ショリ</t>
    </rPh>
    <phoneticPr fontId="1"/>
  </si>
  <si>
    <t>・成果目標の達成に向け、より効果的に事業を実施するための改善策を検討すること。
・より一層の予算執行効率化の観点から調達手法の改善（一者応札の抑制の取組等）を図ること。</t>
    <rPh sb="6" eb="8">
      <t>タッセイ</t>
    </rPh>
    <rPh sb="9" eb="10">
      <t>ム</t>
    </rPh>
    <rPh sb="14" eb="17">
      <t>コウカテキ</t>
    </rPh>
    <rPh sb="18" eb="20">
      <t>ジギョウ</t>
    </rPh>
    <rPh sb="21" eb="23">
      <t>ジッシ</t>
    </rPh>
    <rPh sb="28" eb="31">
      <t>カイゼンサク</t>
    </rPh>
    <rPh sb="32" eb="34">
      <t>ケントウ</t>
    </rPh>
    <phoneticPr fontId="1"/>
  </si>
  <si>
    <t>成果目標の達成に向けた戦略策定事業を新規に立ち上げるとともに、継続事業の見直しを行い、類似業務の統合を図る等、より効果的な事業を実施するための改善に努める。また、入札公告期間を通常より長く設ける等、より一層の予算執行効率化の観点から調達方法の改善に努める。</t>
    <rPh sb="11" eb="13">
      <t>センリャク</t>
    </rPh>
    <rPh sb="13" eb="15">
      <t>サクテイ</t>
    </rPh>
    <rPh sb="15" eb="17">
      <t>ジギョウ</t>
    </rPh>
    <rPh sb="18" eb="20">
      <t>シンキ</t>
    </rPh>
    <rPh sb="21" eb="22">
      <t>タ</t>
    </rPh>
    <rPh sb="23" eb="24">
      <t>ア</t>
    </rPh>
    <rPh sb="31" eb="33">
      <t>ケイゾク</t>
    </rPh>
    <rPh sb="33" eb="35">
      <t>ジギョウ</t>
    </rPh>
    <rPh sb="36" eb="38">
      <t>ミナオ</t>
    </rPh>
    <rPh sb="40" eb="41">
      <t>オコナ</t>
    </rPh>
    <rPh sb="43" eb="45">
      <t>ルイジ</t>
    </rPh>
    <rPh sb="45" eb="47">
      <t>ギョウム</t>
    </rPh>
    <rPh sb="48" eb="50">
      <t>トウゴウ</t>
    </rPh>
    <rPh sb="51" eb="52">
      <t>ハカ</t>
    </rPh>
    <rPh sb="53" eb="54">
      <t>ナド</t>
    </rPh>
    <rPh sb="71" eb="73">
      <t>カイゼン</t>
    </rPh>
    <rPh sb="74" eb="75">
      <t>ツト</t>
    </rPh>
    <phoneticPr fontId="1"/>
  </si>
  <si>
    <t>昭和59年度</t>
    <rPh sb="0" eb="2">
      <t>ショウワ</t>
    </rPh>
    <rPh sb="4" eb="6">
      <t>ネンド</t>
    </rPh>
    <phoneticPr fontId="1"/>
  </si>
  <si>
    <t>引き続き効率的な執行に努めつつ、免状の交付方法など更に効率化できないか検討を行うこと。</t>
    <rPh sb="0" eb="1">
      <t>ヒ</t>
    </rPh>
    <rPh sb="2" eb="3">
      <t>ツヅ</t>
    </rPh>
    <rPh sb="4" eb="7">
      <t>コウリツテキ</t>
    </rPh>
    <rPh sb="8" eb="10">
      <t>シッコウ</t>
    </rPh>
    <rPh sb="11" eb="12">
      <t>ツト</t>
    </rPh>
    <rPh sb="16" eb="18">
      <t>メンジョウ</t>
    </rPh>
    <rPh sb="19" eb="21">
      <t>コウフ</t>
    </rPh>
    <rPh sb="21" eb="23">
      <t>ホウホウ</t>
    </rPh>
    <rPh sb="25" eb="26">
      <t>サラ</t>
    </rPh>
    <rPh sb="27" eb="30">
      <t>コウリツカ</t>
    </rPh>
    <rPh sb="35" eb="37">
      <t>ケントウ</t>
    </rPh>
    <rPh sb="38" eb="39">
      <t>オコナ</t>
    </rPh>
    <phoneticPr fontId="1"/>
  </si>
  <si>
    <t>引き続き効率的な執行に努める。なお、免状の交付方法については浄化槽法に則って実施しているため抜本的な見直しは困難であるが、事務処理作業等において更なる効率化を図れないか検討してまいりたい。</t>
  </si>
  <si>
    <t>・平成16年度から延々と続けているが、いつまで続けるのか。見直しが必要ではないか。
・啓発策が政策としてベストなのか。これだけ長期間続けて成果があがらないのなら、他の政策を考えるべきではないか。</t>
    <rPh sb="1" eb="3">
      <t>ヘイセイ</t>
    </rPh>
    <rPh sb="5" eb="6">
      <t>ネン</t>
    </rPh>
    <rPh sb="6" eb="7">
      <t>ド</t>
    </rPh>
    <rPh sb="9" eb="11">
      <t>エンエン</t>
    </rPh>
    <rPh sb="12" eb="13">
      <t>ツヅ</t>
    </rPh>
    <rPh sb="23" eb="24">
      <t>ツヅ</t>
    </rPh>
    <rPh sb="29" eb="31">
      <t>ミナオ</t>
    </rPh>
    <rPh sb="33" eb="35">
      <t>ヒツヨウ</t>
    </rPh>
    <rPh sb="43" eb="45">
      <t>ケイハツ</t>
    </rPh>
    <rPh sb="45" eb="46">
      <t>サク</t>
    </rPh>
    <rPh sb="47" eb="49">
      <t>セイサク</t>
    </rPh>
    <rPh sb="63" eb="66">
      <t>チョウキカン</t>
    </rPh>
    <rPh sb="66" eb="67">
      <t>ツヅ</t>
    </rPh>
    <rPh sb="69" eb="71">
      <t>セイカ</t>
    </rPh>
    <rPh sb="81" eb="82">
      <t>ホカ</t>
    </rPh>
    <rPh sb="83" eb="85">
      <t>セイサク</t>
    </rPh>
    <rPh sb="86" eb="87">
      <t>カンガ</t>
    </rPh>
    <phoneticPr fontId="1"/>
  </si>
  <si>
    <t>外部有識者の所見に確実に対応すること。</t>
    <rPh sb="0" eb="2">
      <t>ガイブ</t>
    </rPh>
    <rPh sb="2" eb="5">
      <t>ユウシキシャ</t>
    </rPh>
    <rPh sb="6" eb="8">
      <t>ショケン</t>
    </rPh>
    <rPh sb="9" eb="11">
      <t>カクジツ</t>
    </rPh>
    <rPh sb="12" eb="14">
      <t>タイオウ</t>
    </rPh>
    <phoneticPr fontId="1"/>
  </si>
  <si>
    <t>浄化槽整備を推進するにあたり、浄化槽の使用者である一般の方への普及啓発や、事業実施主体である地方公共団体と連携を図るため、意見交換の場を設けることは、重要な施策であると考えるが、長期間、本事業の成果目標に達していない現状に鑑み、普及啓発の方法等、事業のあり方について、事業内容の見直しも含めて、今後検討してまいりたい。</t>
    <rPh sb="15" eb="18">
      <t>ジョウカソウ</t>
    </rPh>
    <rPh sb="53" eb="55">
      <t>レンケイ</t>
    </rPh>
    <rPh sb="56" eb="57">
      <t>ハカ</t>
    </rPh>
    <rPh sb="89" eb="92">
      <t>チョウキカン</t>
    </rPh>
    <rPh sb="93" eb="94">
      <t>ホン</t>
    </rPh>
    <rPh sb="94" eb="96">
      <t>ジギョウ</t>
    </rPh>
    <rPh sb="97" eb="99">
      <t>セイカ</t>
    </rPh>
    <rPh sb="99" eb="101">
      <t>モクヒョウ</t>
    </rPh>
    <rPh sb="102" eb="103">
      <t>タッ</t>
    </rPh>
    <rPh sb="108" eb="110">
      <t>ゲンジョウ</t>
    </rPh>
    <rPh sb="111" eb="112">
      <t>カンガ</t>
    </rPh>
    <rPh sb="134" eb="136">
      <t>ジギョウ</t>
    </rPh>
    <rPh sb="136" eb="138">
      <t>ナイヨウ</t>
    </rPh>
    <rPh sb="139" eb="141">
      <t>ミナオ</t>
    </rPh>
    <rPh sb="143" eb="144">
      <t>フク</t>
    </rPh>
    <rPh sb="147" eb="149">
      <t>コンゴ</t>
    </rPh>
    <phoneticPr fontId="1"/>
  </si>
  <si>
    <t>過年度から毎年成果目標を達成できていないので、効果的な手法や事業全体について見直しを図るとともに、一者応札を是正し、効率的な執行に努めること。</t>
    <rPh sb="0" eb="3">
      <t>カネンド</t>
    </rPh>
    <rPh sb="5" eb="7">
      <t>マイトシ</t>
    </rPh>
    <rPh sb="7" eb="9">
      <t>セイカ</t>
    </rPh>
    <rPh sb="9" eb="11">
      <t>モクヒョウ</t>
    </rPh>
    <rPh sb="12" eb="14">
      <t>タッセイ</t>
    </rPh>
    <rPh sb="23" eb="26">
      <t>コウカテキ</t>
    </rPh>
    <rPh sb="27" eb="29">
      <t>シュホウ</t>
    </rPh>
    <rPh sb="30" eb="32">
      <t>ジギョウ</t>
    </rPh>
    <rPh sb="32" eb="34">
      <t>ゼンタイ</t>
    </rPh>
    <rPh sb="38" eb="40">
      <t>ミナオ</t>
    </rPh>
    <rPh sb="42" eb="43">
      <t>ハカ</t>
    </rPh>
    <phoneticPr fontId="1"/>
  </si>
  <si>
    <t>本事業に係るJICA等の国際機関や有識者との一層の連携を図る等、し尿処理システムの海外発信における本事業の影響力の向上を図る。また、一者応札の是正に向けて入札公告期間を通常より長く設ける等、より効率的な執行に努める。</t>
    <rPh sb="0" eb="1">
      <t>ホン</t>
    </rPh>
    <rPh sb="1" eb="3">
      <t>ジギョウ</t>
    </rPh>
    <rPh sb="4" eb="5">
      <t>カカ</t>
    </rPh>
    <rPh sb="10" eb="11">
      <t>ナド</t>
    </rPh>
    <rPh sb="12" eb="14">
      <t>コクサイ</t>
    </rPh>
    <rPh sb="14" eb="16">
      <t>キカン</t>
    </rPh>
    <rPh sb="17" eb="20">
      <t>ユウシキシャ</t>
    </rPh>
    <rPh sb="22" eb="24">
      <t>イッソウ</t>
    </rPh>
    <rPh sb="25" eb="27">
      <t>レンケイ</t>
    </rPh>
    <rPh sb="28" eb="29">
      <t>ハカ</t>
    </rPh>
    <rPh sb="30" eb="31">
      <t>ナド</t>
    </rPh>
    <rPh sb="33" eb="34">
      <t>ニョウ</t>
    </rPh>
    <rPh sb="34" eb="36">
      <t>ショリ</t>
    </rPh>
    <rPh sb="41" eb="43">
      <t>カイガイ</t>
    </rPh>
    <rPh sb="43" eb="45">
      <t>ハッシン</t>
    </rPh>
    <rPh sb="49" eb="50">
      <t>ホン</t>
    </rPh>
    <rPh sb="50" eb="52">
      <t>ジギョウ</t>
    </rPh>
    <rPh sb="53" eb="56">
      <t>エイキョウリョク</t>
    </rPh>
    <rPh sb="57" eb="59">
      <t>コウジョウ</t>
    </rPh>
    <rPh sb="60" eb="61">
      <t>ハカ</t>
    </rPh>
    <rPh sb="66" eb="67">
      <t>イッ</t>
    </rPh>
    <rPh sb="67" eb="68">
      <t>シャ</t>
    </rPh>
    <rPh sb="68" eb="70">
      <t>オウサツ</t>
    </rPh>
    <rPh sb="71" eb="73">
      <t>ゼセイ</t>
    </rPh>
    <rPh sb="74" eb="75">
      <t>ム</t>
    </rPh>
    <rPh sb="97" eb="100">
      <t>コウリツテキ</t>
    </rPh>
    <rPh sb="101" eb="103">
      <t>シッコウ</t>
    </rPh>
    <rPh sb="104" eb="105">
      <t>ツト</t>
    </rPh>
    <phoneticPr fontId="1"/>
  </si>
  <si>
    <t>循環型社会形成推進交付金（162再掲）</t>
    <phoneticPr fontId="1"/>
  </si>
  <si>
    <t>施策名：5-1　基盤的施策の実施及び国際的取組</t>
    <rPh sb="0" eb="2">
      <t>シサク</t>
    </rPh>
    <rPh sb="2" eb="3">
      <t>メイ</t>
    </rPh>
    <phoneticPr fontId="1"/>
  </si>
  <si>
    <t>昭和54年度</t>
    <rPh sb="0" eb="2">
      <t>ショウワ</t>
    </rPh>
    <rPh sb="4" eb="6">
      <t>ネンド</t>
    </rPh>
    <phoneticPr fontId="1"/>
  </si>
  <si>
    <t>外部有識者点検対象外</t>
    <phoneticPr fontId="0"/>
  </si>
  <si>
    <t>イヤーマークとして拠出しているプロジェクトに対して拠出している事業については、拠出金に対する適切なフォローと評価を行うこと。</t>
    <phoneticPr fontId="0"/>
  </si>
  <si>
    <t>現状通り</t>
    <phoneticPr fontId="0"/>
  </si>
  <si>
    <t>拠出先との情報交換を適宜行い、イヤーマークとして拠出しているプロジェクトの進捗確認を実施することにより、拠出金に対するフォローと評価を行う。</t>
    <phoneticPr fontId="0"/>
  </si>
  <si>
    <t>自然環境局</t>
    <rPh sb="0" eb="2">
      <t>シゼン</t>
    </rPh>
    <rPh sb="2" eb="5">
      <t>カンキョウキョク</t>
    </rPh>
    <phoneticPr fontId="2"/>
  </si>
  <si>
    <t>自然環境局</t>
    <rPh sb="0" eb="2">
      <t>シゼン</t>
    </rPh>
    <rPh sb="2" eb="5">
      <t>カンキョウキョク</t>
    </rPh>
    <phoneticPr fontId="1"/>
  </si>
  <si>
    <t>（項）生物多様性保全等推進費
　（大事項）生物多様性の保全等の推進に必要な経費</t>
    <phoneticPr fontId="0"/>
  </si>
  <si>
    <t>終了予定</t>
    <phoneticPr fontId="0"/>
  </si>
  <si>
    <t>26年度までの執行状況では多くの不用が生じていることから、レビュー番号197（森林・乾燥地・極地保全対策費）として実施する際には効率的な執行に努めるとともに、28年度予算要求にあたっては、予算を縮減して要求すること。</t>
    <phoneticPr fontId="0"/>
  </si>
  <si>
    <t>予定通り終了</t>
    <phoneticPr fontId="0"/>
  </si>
  <si>
    <t>予算を縮減して要求するとともに、効率的な事業実行を目指す。</t>
    <phoneticPr fontId="0"/>
  </si>
  <si>
    <t>（項）生物多様性保全等推進費
　（大事項）生物多様性の保全等の推進に必要な経費</t>
  </si>
  <si>
    <t>現状の点検では、執行状況や施設の維持管理についての点検しか行っていないので、アウトカムの最終目標である類型来館者450,000万人を達成するために必要となる具体的な改善策を示すこと。</t>
    <phoneticPr fontId="0"/>
  </si>
  <si>
    <t>アウトカムの最終目標を達成するための改善策として、広報活動等に尽力する旨について記載した。</t>
    <phoneticPr fontId="0"/>
  </si>
  <si>
    <t>（項）環境保全施設整備費
　（大事項）環境保全施設整備に必要な経費</t>
    <rPh sb="3" eb="5">
      <t>カンキョウ</t>
    </rPh>
    <rPh sb="5" eb="7">
      <t>ホゼン</t>
    </rPh>
    <rPh sb="7" eb="9">
      <t>シセツ</t>
    </rPh>
    <rPh sb="9" eb="12">
      <t>セイビヒ</t>
    </rPh>
    <rPh sb="19" eb="21">
      <t>カンキョウ</t>
    </rPh>
    <rPh sb="21" eb="23">
      <t>ホゼン</t>
    </rPh>
    <rPh sb="23" eb="25">
      <t>シセツ</t>
    </rPh>
    <rPh sb="25" eb="27">
      <t>セイビ</t>
    </rPh>
    <phoneticPr fontId="1"/>
  </si>
  <si>
    <t>昭和48年度</t>
    <phoneticPr fontId="1"/>
  </si>
  <si>
    <t>本事業により得られたデータがより多くの国民に活用されるよう努めること。また、効率的な調査を推進し、現状更新が遅れている植生図の速やかな更新を行うこと。</t>
    <phoneticPr fontId="0"/>
  </si>
  <si>
    <t>本事業により得られたデータの利用状況を把握し、より多くの国民に活用されるよう努める。また、効率的な調査を推進するため、手法や体制を適宜見直し、植生図の速やかな更新に努める。</t>
    <rPh sb="0" eb="1">
      <t>ホン</t>
    </rPh>
    <rPh sb="1" eb="3">
      <t>ジギョウ</t>
    </rPh>
    <rPh sb="6" eb="7">
      <t>エ</t>
    </rPh>
    <rPh sb="14" eb="16">
      <t>リヨウ</t>
    </rPh>
    <rPh sb="16" eb="18">
      <t>ジョウキョウ</t>
    </rPh>
    <rPh sb="19" eb="21">
      <t>ハアク</t>
    </rPh>
    <rPh sb="25" eb="26">
      <t>オオ</t>
    </rPh>
    <rPh sb="28" eb="30">
      <t>コクミン</t>
    </rPh>
    <rPh sb="31" eb="33">
      <t>カツヨウ</t>
    </rPh>
    <rPh sb="38" eb="39">
      <t>ツト</t>
    </rPh>
    <rPh sb="45" eb="48">
      <t>コウリツテキ</t>
    </rPh>
    <rPh sb="49" eb="51">
      <t>チョウサ</t>
    </rPh>
    <rPh sb="52" eb="54">
      <t>スイシン</t>
    </rPh>
    <rPh sb="59" eb="61">
      <t>シュホウ</t>
    </rPh>
    <rPh sb="62" eb="64">
      <t>タイセイ</t>
    </rPh>
    <rPh sb="65" eb="67">
      <t>テキギ</t>
    </rPh>
    <rPh sb="67" eb="69">
      <t>ミナオ</t>
    </rPh>
    <rPh sb="71" eb="73">
      <t>ショクセイ</t>
    </rPh>
    <rPh sb="73" eb="74">
      <t>ズ</t>
    </rPh>
    <rPh sb="75" eb="76">
      <t>スミ</t>
    </rPh>
    <rPh sb="79" eb="81">
      <t>コウシン</t>
    </rPh>
    <rPh sb="82" eb="83">
      <t>ツト</t>
    </rPh>
    <phoneticPr fontId="1"/>
  </si>
  <si>
    <t>平成15年度</t>
    <phoneticPr fontId="1"/>
  </si>
  <si>
    <t>本事業により得られたデータが有効に活用されているかどうか適切に把握し、更なる活用を推進するよう努めるとともに、これまでの調査の知見を活かし、効率的に調査を行うこと。</t>
    <phoneticPr fontId="0"/>
  </si>
  <si>
    <t>本事業により得られたデータが有効に活用されているかどうか,公表データのダウンロード数や学術論文での利活用数等の把握を行うことにより適切に把握し、更なる活用を推進するよう努める。これまでの調査の知見を生かし、効率的に行うよう努める。</t>
    <phoneticPr fontId="1"/>
  </si>
  <si>
    <t>平成6年度</t>
    <phoneticPr fontId="1"/>
  </si>
  <si>
    <t>より国民が活用しやすい情報提供のあり方について検討し、必要に応じHPの公表方法等工夫すること。</t>
    <phoneticPr fontId="0"/>
  </si>
  <si>
    <t>より国民が活用しやすい情報提供のあり方について検討すると共に、必要に応じてHPの公表方法等を工夫する。</t>
    <rPh sb="2" eb="4">
      <t>コクミン</t>
    </rPh>
    <rPh sb="5" eb="7">
      <t>カツヨウ</t>
    </rPh>
    <rPh sb="11" eb="13">
      <t>ジョウホウ</t>
    </rPh>
    <rPh sb="13" eb="15">
      <t>テイキョウ</t>
    </rPh>
    <rPh sb="18" eb="19">
      <t>カタ</t>
    </rPh>
    <rPh sb="23" eb="25">
      <t>ケントウ</t>
    </rPh>
    <rPh sb="28" eb="29">
      <t>トモ</t>
    </rPh>
    <rPh sb="31" eb="33">
      <t>ヒツヨウ</t>
    </rPh>
    <rPh sb="34" eb="35">
      <t>オウ</t>
    </rPh>
    <rPh sb="40" eb="42">
      <t>コウヒョウ</t>
    </rPh>
    <rPh sb="42" eb="44">
      <t>ホウホウ</t>
    </rPh>
    <rPh sb="44" eb="45">
      <t>トウ</t>
    </rPh>
    <rPh sb="46" eb="48">
      <t>クフウ</t>
    </rPh>
    <phoneticPr fontId="1"/>
  </si>
  <si>
    <t>平成20年度</t>
    <phoneticPr fontId="1"/>
  </si>
  <si>
    <t>事業内容の一部改善</t>
    <phoneticPr fontId="0"/>
  </si>
  <si>
    <t>・成果目標の達成度が低調であるため、目標達成に向け、より効果的に事業を実施するための改善策を検討すること。
・生物多様性分野の適応に関する予算は、今年度までに実施する適応に係る検討で得られた知見を活用することで、予算を縮減すること。</t>
    <phoneticPr fontId="0"/>
  </si>
  <si>
    <t>・成果目標については、国家戦略に基づいて行われている各主体の施策をとりまとめているものであり、引き続き各方面に働きかけを行いたい。また、今年度は、国家戦略で定めた国別目標に関する中間評価を行うとともに目標の達成に向けた取組の一層の促進を図りたい。
・生物多様性分野の適応策について、生態系を活用した防災減災と合わせて検討するなど、引き続き予算の効率的執行に努めたい。</t>
    <rPh sb="1" eb="3">
      <t>セイカ</t>
    </rPh>
    <rPh sb="3" eb="5">
      <t>モクヒョウ</t>
    </rPh>
    <rPh sb="11" eb="13">
      <t>コッカ</t>
    </rPh>
    <rPh sb="13" eb="15">
      <t>センリャク</t>
    </rPh>
    <rPh sb="16" eb="17">
      <t>モト</t>
    </rPh>
    <rPh sb="20" eb="21">
      <t>オコナ</t>
    </rPh>
    <phoneticPr fontId="1"/>
  </si>
  <si>
    <t>平成23年度</t>
    <phoneticPr fontId="1"/>
  </si>
  <si>
    <t>平成32年度(予定)</t>
    <rPh sb="0" eb="2">
      <t>ヘイセイ</t>
    </rPh>
    <rPh sb="4" eb="6">
      <t>ネンド</t>
    </rPh>
    <rPh sb="7" eb="9">
      <t>ヨテイ</t>
    </rPh>
    <phoneticPr fontId="1"/>
  </si>
  <si>
    <t>アウトカムである生物多様性の認識度が減少しているため、原因を分析し、改善方法を検討すること。</t>
    <phoneticPr fontId="0"/>
  </si>
  <si>
    <t>平成22年に愛知県名古屋市で生物多様性条約第10回締約国会議（COP10)が開催された際は、マスコミ等でも大きく取り上げられ認識度が上昇したが、その後は国内で生物多様性に係る大規模なイベントや話題が少なく、認識度が減少したものと推察される。
「生物多様性を意識し、行動につなげていく」ということを国民それぞれが自発的に取り組み、社会全体のうねりに高めていくためには、生物多様性の保全と持続可能な利用の重要性が地方自治体、事業者、国民などにとって常識となり、それぞれの意思決定や行動に反映される「生物多様性の社会における主流化」が重要と再認識している。今年度は国連生物多様性の10年の中間年であることから、国連生物多様性の10年日本委員会（UNDB-J)において中間評価と数値目標を含むロードマップの作成を行い、各セクターの連携等により主流化に向けた取組を一層推進し、「生物多様性」の意味や重要性について、国民全体への浸透が諮ら図られていくよう施策の展開に努めてまいりたい。</t>
    <rPh sb="0" eb="2">
      <t>ヘイセイ</t>
    </rPh>
    <rPh sb="4" eb="5">
      <t>ネン</t>
    </rPh>
    <rPh sb="6" eb="9">
      <t>アイチケン</t>
    </rPh>
    <rPh sb="9" eb="13">
      <t>ナゴヤシ</t>
    </rPh>
    <rPh sb="14" eb="16">
      <t>セイブツ</t>
    </rPh>
    <rPh sb="16" eb="19">
      <t>タヨウセイ</t>
    </rPh>
    <rPh sb="19" eb="21">
      <t>ジョウヤク</t>
    </rPh>
    <rPh sb="21" eb="22">
      <t>ダイ</t>
    </rPh>
    <rPh sb="24" eb="25">
      <t>カイ</t>
    </rPh>
    <rPh sb="25" eb="26">
      <t>シ</t>
    </rPh>
    <rPh sb="26" eb="27">
      <t>ヤク</t>
    </rPh>
    <rPh sb="74" eb="75">
      <t>ゴ</t>
    </rPh>
    <phoneticPr fontId="1"/>
  </si>
  <si>
    <t xml:space="preserve">究極の成果目標・指標として愛知目標の達成が位置付けられているのは適切であると思われる。他方、もう一つの成果指標として「にじゅうまるプロジェクト」のうち主に事業者等によるものの件数を位置づけ、目標値を400件としているが、愛知目標の達成との関係において当該目標・指標が妥当であるのか判然としない。すなわち、400件が達成されれば、愛知目標の18項目すべてが達成できることになるのかが疑問である。
</t>
    <phoneticPr fontId="0"/>
  </si>
  <si>
    <t>外部有識者の所見を踏まえ、「にじゅうまるプロジェクト」に係る目標・指標の妥当性についてあらためて明確に説明すること。また、必要に応じて、より適切な目標・指標についても検討すること。</t>
    <phoneticPr fontId="0"/>
  </si>
  <si>
    <t>愛知目標1.4などの達成には事業者が生物多様性の保全と持続可能な利用に取り組むことが重要である。本業務においては、国内外の情報収集を行い、情報提供することで、生物多様性に関する取組を行う事業者数の増加に努めているところであるが、これを図る指標として「にじゅうまるプロジェクト」の登録数のうち主に事業者等によるものの件数を採用することとした。「にじゅうまるプロジェクトの登録数」については、生物多様性国家戦略2012－2020及び環境基本計画において指標として採用しているところ。400件という数字については、現状の増加ペースを倍増させる意欲的な目標として設定しているところ、これが達成されれば、必ずしも愛知目標のすべてが達成できることになるわけでは無いが、目標の達成にあたっては、社会経済の仕組みの中で生物多様性の主流化が図られることが重要であり、事業者の果たす役割は大きく、事業者の取組が非常に重要であると考えている。なお、本目標が適切か否かについては引き続き検討したい。</t>
    <rPh sb="297" eb="298">
      <t>カナラ</t>
    </rPh>
    <rPh sb="413" eb="414">
      <t>ホン</t>
    </rPh>
    <rPh sb="414" eb="416">
      <t>モクヒョウ</t>
    </rPh>
    <rPh sb="427" eb="428">
      <t>ヒ</t>
    </rPh>
    <rPh sb="429" eb="430">
      <t>ツヅ</t>
    </rPh>
    <phoneticPr fontId="1"/>
  </si>
  <si>
    <t>昭和57年度</t>
    <phoneticPr fontId="1"/>
  </si>
  <si>
    <t>成果目標の達成度が極端に低いため、早急に原因を分析した上で、目標達成のための具体策や工程表を明確にする等、成果目標達成に向けた改善策を明示すること。また、必要に応じて、より適切な目標・指標についても検討すること。</t>
    <phoneticPr fontId="0"/>
  </si>
  <si>
    <t>特に②について成果目標の達成度が低い理由は、ラムサール条約湿地の登録は、3年に１度開催されるラムサール条約の締約国会議のタイミングで行うため、締約国会議の開催がなかった昨年度までの実績がないことによるが、本年6月に開催された締約国会合にあわせて４湿地の新規登録を行っており、来年度のレビュー時には本年度の実績を報告できる予定。また、③については、成果目標を平成32年度までに５プロジェクトと設定しているところ、これまでに２プロジェクトについて合意・実施しており、追加のプロジェクトについても相手国と調整中であることから、来年度以降に達成度が上昇する予定。</t>
    <phoneticPr fontId="1"/>
  </si>
  <si>
    <t>平成19年度</t>
    <phoneticPr fontId="1"/>
  </si>
  <si>
    <t>・執行状況を勘案し、予算を縮減すること。
・成果目標の達成度が低調であるため、目標達成に向け、より効果的に事業を実施するための改善策を検討すること。</t>
    <phoneticPr fontId="0"/>
  </si>
  <si>
    <t>予算を縮減して要求するとともに、効率的な事業実行を目指す。さらなる目標達成のため、モンゴルにおける事業浸透に向け、現地でシンポジウムを開催するとともに、次期プロジェクト検討を進める。</t>
    <phoneticPr fontId="1"/>
  </si>
  <si>
    <t>・現状のシステムの仕様について、国民が真に利用しやすいシステムとなるよう努めること。
・平成２７年度のシステムの政府共通プラットフォームへの移行を踏まえ、今後の運用経費について適切に縮減すること。</t>
    <phoneticPr fontId="0"/>
  </si>
  <si>
    <t>・現状のシステムの仕様について、実際に運用する地方環境事務所の職員からのニーズを定期的に収集し、システムの改修への反映を検討することを通じ、国立公園の許認可サービスの向上に繋がるよう努める。
・平成２７年度のシステムの政府共通プラットフォームへの移行後、必要な運用経費について精査することにより、運用経費について適切に縮減に努める。</t>
    <phoneticPr fontId="1"/>
  </si>
  <si>
    <t>成果目標の達成に向け、より効果的に事業を実施するための改善策を検討するとともに、実際にアジアの保護地域の管理水準の向上が進んでいるのか、進んでいなければ何が原因であるのかを分析し、より効果的な連携のあり方を検討するよう努めること。</t>
    <phoneticPr fontId="0"/>
  </si>
  <si>
    <t>成果目標の達成に向け、より効率的な事業の実施方法や効果的な連携のあり方について引き続き検討し、改善に努めたい。</t>
    <phoneticPr fontId="1"/>
  </si>
  <si>
    <t>今後は当該事業の成果を有効に活用していくこと。</t>
    <phoneticPr fontId="0"/>
  </si>
  <si>
    <t>今後も当該事業の成果を我が国の庭園の管理や日仏の文化交流の推進及び両国の友好関係の向上等に有効に活用していく。</t>
    <phoneticPr fontId="1"/>
  </si>
  <si>
    <t>施策名：5-2　自然環境の保全・再生</t>
    <rPh sb="0" eb="2">
      <t>シサク</t>
    </rPh>
    <rPh sb="2" eb="3">
      <t>メイ</t>
    </rPh>
    <phoneticPr fontId="1"/>
  </si>
  <si>
    <t>原生的な自然環境の危機対策事業</t>
    <phoneticPr fontId="1"/>
  </si>
  <si>
    <t>平成22年度</t>
    <phoneticPr fontId="1"/>
  </si>
  <si>
    <t>成果目標の達成度が低調なまま推移しているため、目標達成に向け、これまでに分析・収集した自然環境保全地域の科学的知見を生かした効率的な対策のあり方等の改善策検討を重点的に検討すること。</t>
    <phoneticPr fontId="0"/>
  </si>
  <si>
    <t>自然環境保全地域については、極力人為を加えず自然の遷移にゆだねることを保全の方針としており、標識の設置や巡視等の保全対策を基本としているが、シカやオニヒトデによる食害などにより、特に危機的な状況が発生している地域については、過去の調査成果等を活用し、効率的かつ具体的な対策に重点的に取り組む。</t>
    <rPh sb="0" eb="2">
      <t>シゼン</t>
    </rPh>
    <rPh sb="2" eb="4">
      <t>カンキョウ</t>
    </rPh>
    <rPh sb="4" eb="6">
      <t>ホゼン</t>
    </rPh>
    <rPh sb="6" eb="8">
      <t>チイキ</t>
    </rPh>
    <rPh sb="14" eb="16">
      <t>キョクリョク</t>
    </rPh>
    <rPh sb="16" eb="18">
      <t>ジンイ</t>
    </rPh>
    <rPh sb="19" eb="20">
      <t>クワ</t>
    </rPh>
    <rPh sb="22" eb="24">
      <t>シゼン</t>
    </rPh>
    <phoneticPr fontId="1"/>
  </si>
  <si>
    <t>生物多様性保全活動支援事業</t>
    <phoneticPr fontId="1"/>
  </si>
  <si>
    <t>成果目標の達成に向け、より効果的に事業を実施するための改善策を検討するとともに、事業の最終的な目的を見据えた中期的な目標年限と目標値についても検討すること。</t>
    <phoneticPr fontId="0"/>
  </si>
  <si>
    <t>成果目標の達成に向け、より効果的に事業を実施するため先進的な支援事業の情報発信等に努めるとともに、平成28年度に施行5年後の見直しについて検討することとしており、その結果を踏まえ目標の再設定についても検討していく。</t>
    <phoneticPr fontId="1"/>
  </si>
  <si>
    <t>要求額のうち「新しい日本のための優先課題推進枠」120百万円</t>
    <phoneticPr fontId="0"/>
  </si>
  <si>
    <t>自然再生活動推進費</t>
    <phoneticPr fontId="1"/>
  </si>
  <si>
    <t>現在の成果目標の目標最終年度が２７年度であり、また、現在の成果目標はほぼ達成されている状況であるため、28年度要求に当たっては、あらためて事業の必要性等を踏まえた上で、より適切な新しいたな目標値を検討すること。</t>
    <phoneticPr fontId="0"/>
  </si>
  <si>
    <t>今年度末までに、これまでの状況を踏まえ、28年度からの数値目標を検討・設定することとする。</t>
    <rPh sb="0" eb="3">
      <t>コンネンド</t>
    </rPh>
    <rPh sb="3" eb="4">
      <t>マツ</t>
    </rPh>
    <rPh sb="13" eb="15">
      <t>ジョウキョウ</t>
    </rPh>
    <rPh sb="16" eb="17">
      <t>フ</t>
    </rPh>
    <rPh sb="22" eb="24">
      <t>ネンド</t>
    </rPh>
    <rPh sb="27" eb="29">
      <t>スウチ</t>
    </rPh>
    <rPh sb="29" eb="31">
      <t>モクヒョウ</t>
    </rPh>
    <rPh sb="32" eb="34">
      <t>ケントウ</t>
    </rPh>
    <rPh sb="35" eb="37">
      <t>セッテイ</t>
    </rPh>
    <phoneticPr fontId="1"/>
  </si>
  <si>
    <t>里地里山保全活用行動推進事業</t>
    <phoneticPr fontId="1"/>
  </si>
  <si>
    <t>外部有識者点検対象外</t>
    <phoneticPr fontId="0"/>
  </si>
  <si>
    <t>終了予定</t>
    <phoneticPr fontId="0"/>
  </si>
  <si>
    <t>本事業により検討してきた、里地里山の保全を推進するための国の関与のあり方や、保全事例の分析結果等を適切に他の事業あるいは政策立案過程において活用すること。</t>
    <phoneticPr fontId="0"/>
  </si>
  <si>
    <t>里地里山の保全を推進するために、保全事例の分析結果等を、今後、他の事業において活用することとする。</t>
    <rPh sb="0" eb="2">
      <t>サトチ</t>
    </rPh>
    <rPh sb="2" eb="4">
      <t>サトヤマ</t>
    </rPh>
    <rPh sb="5" eb="7">
      <t>ホゼン</t>
    </rPh>
    <rPh sb="8" eb="10">
      <t>スイシン</t>
    </rPh>
    <rPh sb="16" eb="18">
      <t>ホゼン</t>
    </rPh>
    <rPh sb="18" eb="20">
      <t>ジレイ</t>
    </rPh>
    <rPh sb="21" eb="23">
      <t>ブンセキ</t>
    </rPh>
    <rPh sb="23" eb="25">
      <t>ケッカ</t>
    </rPh>
    <rPh sb="25" eb="26">
      <t>トウ</t>
    </rPh>
    <rPh sb="28" eb="30">
      <t>コンゴ</t>
    </rPh>
    <rPh sb="31" eb="32">
      <t>タ</t>
    </rPh>
    <rPh sb="33" eb="35">
      <t>ジギョウ</t>
    </rPh>
    <rPh sb="39" eb="41">
      <t>カツヨウ</t>
    </rPh>
    <phoneticPr fontId="1"/>
  </si>
  <si>
    <t>成果目標がなぜ15か所なのか（なぜ毎年3か所ずつなのか）。この15か所という数字が前提としてあって、毎年3か所の調査地域という活動指標が導き出されており、結局のところ、活動指標と成果指標とが同レベル（同じ内容）となってしまっている。本来の成果目標は、国立・国定公園として指定すべき環境を有する地域をくまなく指定していくということに置かれるべきではないか。</t>
    <phoneticPr fontId="0"/>
  </si>
  <si>
    <t>現状通り</t>
    <phoneticPr fontId="0"/>
  </si>
  <si>
    <t>・外部有識者の所見に確実に対応し、必要な見直しを適切に行うこと。
・例年執行率が必ずしも高くないことから、計画的な執行により。不用を生じさせないようにすること。</t>
    <phoneticPr fontId="0"/>
  </si>
  <si>
    <t>・平成22年度に実施した「国立・国定公園点検事業」において、新規指定等の候補地が18地域示されたところ。よって、18候補地のうち15候補地の新規指定等を計画的に進めることを目的として、毎年概ね３地域ずつ調査等を本事業にて実施している。この事業メニューにおけるアウトプットは、新規指定等のための調査等の実施であり、そのアウトプットを基に、関係機関等との調整を行い、調整等が整った地域について、新規指定等を進めている。ついては、新規指定等することは、本事業のアウトプットによるアウトカムと考える。
・ご指摘のとおり、不用を生じさせないようにするため、計画的な執行に努める。</t>
    <phoneticPr fontId="1"/>
  </si>
  <si>
    <t>国立公園内生物多様性保全対策費</t>
    <phoneticPr fontId="1"/>
  </si>
  <si>
    <t>平成15年度</t>
    <phoneticPr fontId="1"/>
  </si>
  <si>
    <t>活動指標である対策事業地域数のうち事業計画策定済みの地域数が成果指標となっているということか。そうであるとすれば、計画策定数が成果目標となっているのと同じことであるが、果たしてそれが成果目標として妥当なものといえるのか疑問。成果指標との関係性の明確化が求められる。</t>
    <phoneticPr fontId="0"/>
  </si>
  <si>
    <t>現状通り</t>
    <phoneticPr fontId="0"/>
  </si>
  <si>
    <t>外部有識者の所見に確実に対応し、必要な説明及び見直しを適切に行うこと。</t>
    <phoneticPr fontId="0"/>
  </si>
  <si>
    <t>活動指標は、調査や対策案の試行による、計画案の立案及び関係者との合意形成・役割分担を試みた地域数であり、成果目標は当該活動により計画を策定できた地域数である。
生物多様性国家戦略の数値目標にあるとおり、2020年までに想定している地域において適切に計画を策定し、計画に基づき対策を実施することにより、国立公園内の生物多様性の保全を着実に強化できると考えている。</t>
    <phoneticPr fontId="0"/>
  </si>
  <si>
    <t>（項）地方環境対策費
　（大事項）生物多様性の保全等の推進に必要な経費</t>
    <rPh sb="1" eb="2">
      <t>コウ</t>
    </rPh>
    <rPh sb="3" eb="5">
      <t>チホウ</t>
    </rPh>
    <rPh sb="5" eb="7">
      <t>カンキョウ</t>
    </rPh>
    <rPh sb="7" eb="10">
      <t>タイサクヒ</t>
    </rPh>
    <rPh sb="13" eb="14">
      <t>ダイ</t>
    </rPh>
    <rPh sb="14" eb="16">
      <t>ジコウ</t>
    </rPh>
    <rPh sb="17" eb="19">
      <t>セイブツ</t>
    </rPh>
    <rPh sb="19" eb="22">
      <t>タヨウセイ</t>
    </rPh>
    <rPh sb="23" eb="25">
      <t>ホゼン</t>
    </rPh>
    <rPh sb="25" eb="26">
      <t>トウ</t>
    </rPh>
    <rPh sb="27" eb="29">
      <t>スイシン</t>
    </rPh>
    <rPh sb="30" eb="32">
      <t>ヒツヨウ</t>
    </rPh>
    <rPh sb="33" eb="35">
      <t>ケイヒ</t>
    </rPh>
    <phoneticPr fontId="1"/>
  </si>
  <si>
    <t>日光国立公園「那須平成の森」管理運営体制構築事業</t>
    <phoneticPr fontId="1"/>
  </si>
  <si>
    <t>平成23年度</t>
    <phoneticPr fontId="1"/>
  </si>
  <si>
    <t>外部有識者点検対象外</t>
    <phoneticPr fontId="0"/>
  </si>
  <si>
    <t>事業内容の一部改善</t>
    <phoneticPr fontId="0"/>
  </si>
  <si>
    <t>ガイドウォークの参加者が減少傾向にあるため、より多くの人に参加してもらえるための方策を検討すること。</t>
    <phoneticPr fontId="0"/>
  </si>
  <si>
    <t>モニタリングによって得られた自然情報をガイドウォークの内容に活用するとともに、利用者を対象としたアンケート等によりＰＤＣＡサイクルを効果的に回し、プログラムの満足度向上に努める。</t>
    <phoneticPr fontId="1"/>
  </si>
  <si>
    <t>特定民有地買上事業費</t>
    <phoneticPr fontId="1"/>
  </si>
  <si>
    <t>平成17年度</t>
    <phoneticPr fontId="1"/>
  </si>
  <si>
    <t>現状通り</t>
    <phoneticPr fontId="0"/>
  </si>
  <si>
    <t>これまで、買い上げの際の不動産鑑定による価格の減少や計画通りに買い上げが進まないことにより、大きな不用が生じていることから、計画的な予算要求と執行に努めること。</t>
    <phoneticPr fontId="0"/>
  </si>
  <si>
    <t>買い上げの際に大きな不用を生じさせないよう、買上の要望を適切に踏まえつつ、地元調整等についても着実に進める等、計画的な予算要求と執行に努める。</t>
    <rPh sb="0" eb="1">
      <t>カ</t>
    </rPh>
    <rPh sb="2" eb="3">
      <t>ア</t>
    </rPh>
    <rPh sb="5" eb="6">
      <t>サイ</t>
    </rPh>
    <rPh sb="7" eb="8">
      <t>オオ</t>
    </rPh>
    <rPh sb="10" eb="12">
      <t>フヨウ</t>
    </rPh>
    <rPh sb="13" eb="14">
      <t>ショウ</t>
    </rPh>
    <rPh sb="22" eb="24">
      <t>カイアゲ</t>
    </rPh>
    <rPh sb="25" eb="27">
      <t>ヨウボウ</t>
    </rPh>
    <rPh sb="28" eb="30">
      <t>テキセツ</t>
    </rPh>
    <rPh sb="31" eb="32">
      <t>フ</t>
    </rPh>
    <rPh sb="37" eb="39">
      <t>ジモト</t>
    </rPh>
    <rPh sb="39" eb="41">
      <t>チョウセイ</t>
    </rPh>
    <rPh sb="41" eb="42">
      <t>トウ</t>
    </rPh>
    <rPh sb="47" eb="49">
      <t>チャクジツ</t>
    </rPh>
    <rPh sb="50" eb="51">
      <t>スス</t>
    </rPh>
    <rPh sb="53" eb="54">
      <t>トウ</t>
    </rPh>
    <rPh sb="55" eb="58">
      <t>ケイカクテキ</t>
    </rPh>
    <rPh sb="59" eb="61">
      <t>ヨサン</t>
    </rPh>
    <rPh sb="61" eb="63">
      <t>ヨウキュウ</t>
    </rPh>
    <rPh sb="64" eb="66">
      <t>シッコウ</t>
    </rPh>
    <rPh sb="67" eb="68">
      <t>ツト</t>
    </rPh>
    <phoneticPr fontId="1"/>
  </si>
  <si>
    <t>鳥獣保護管理強化総合対策事業</t>
    <phoneticPr fontId="1"/>
  </si>
  <si>
    <t>平成24年度</t>
    <phoneticPr fontId="1"/>
  </si>
  <si>
    <t>・成果目標の達成に向けて、より効果的に事業を実施するための具体策を検討すること。
・執行状況を勘案し、鳥インフルエンザ対策の事業については、効率的な執行に努めるとともに、予算を縮減すること。</t>
    <phoneticPr fontId="0"/>
  </si>
  <si>
    <t>・成果目標の達成に向けて、より効果的に事業を実施するため、担い手育成、実態調査・検討、捕獲事業の推進等について具体策を検討する。
・鳥インフルエンザ対策の事業については、効率的な執行に努めるとともに、執行状況を精査の上、予算を縮減し必要最小限の要求額とした。</t>
    <phoneticPr fontId="1"/>
  </si>
  <si>
    <t>要求額のうち「新しい日本のための優先課題推進枠」93百万円</t>
    <phoneticPr fontId="0"/>
  </si>
  <si>
    <t>平成4年度</t>
    <phoneticPr fontId="1"/>
  </si>
  <si>
    <t>これまでの知見を生かし、効率的な執行とモニタリングによって得られたデータがより効果的に活用されるよう努めること。</t>
    <rPh sb="5" eb="7">
      <t>チケン</t>
    </rPh>
    <rPh sb="8" eb="9">
      <t>イ</t>
    </rPh>
    <rPh sb="12" eb="15">
      <t>コウリツテキ</t>
    </rPh>
    <rPh sb="16" eb="18">
      <t>シッコウ</t>
    </rPh>
    <rPh sb="29" eb="30">
      <t>エ</t>
    </rPh>
    <rPh sb="39" eb="41">
      <t>コウカ</t>
    </rPh>
    <rPh sb="41" eb="42">
      <t>テキ</t>
    </rPh>
    <rPh sb="43" eb="45">
      <t>カツヨウ</t>
    </rPh>
    <rPh sb="50" eb="51">
      <t>ツト</t>
    </rPh>
    <phoneticPr fontId="1"/>
  </si>
  <si>
    <t>過去の知見を活かし、効率的な執行とモニタリングを進めるとともに、世界遺産地域や自然環境保全地域等の管理にあたって、データの効果的な活用に努める。</t>
    <rPh sb="0" eb="2">
      <t>カコ</t>
    </rPh>
    <rPh sb="3" eb="5">
      <t>チケン</t>
    </rPh>
    <rPh sb="6" eb="7">
      <t>イ</t>
    </rPh>
    <rPh sb="10" eb="13">
      <t>コウリツテキ</t>
    </rPh>
    <rPh sb="14" eb="16">
      <t>シッコウ</t>
    </rPh>
    <rPh sb="24" eb="25">
      <t>スス</t>
    </rPh>
    <rPh sb="32" eb="34">
      <t>セカイ</t>
    </rPh>
    <rPh sb="34" eb="36">
      <t>イサン</t>
    </rPh>
    <rPh sb="36" eb="38">
      <t>チイキ</t>
    </rPh>
    <rPh sb="39" eb="41">
      <t>シゼン</t>
    </rPh>
    <rPh sb="41" eb="43">
      <t>カンキョウ</t>
    </rPh>
    <rPh sb="43" eb="45">
      <t>ホゼン</t>
    </rPh>
    <rPh sb="45" eb="47">
      <t>チイキ</t>
    </rPh>
    <rPh sb="47" eb="48">
      <t>トウ</t>
    </rPh>
    <rPh sb="49" eb="51">
      <t>カンリ</t>
    </rPh>
    <rPh sb="61" eb="64">
      <t>コウカテキ</t>
    </rPh>
    <rPh sb="65" eb="67">
      <t>カツヨウ</t>
    </rPh>
    <rPh sb="68" eb="69">
      <t>ツト</t>
    </rPh>
    <phoneticPr fontId="1"/>
  </si>
  <si>
    <t>（項）環境保全施設整備費
　（大事項）環境保全施設整備に必要な経費</t>
  </si>
  <si>
    <t>国立公園管理計画等策定調査費</t>
    <phoneticPr fontId="1"/>
  </si>
  <si>
    <t>成果目標の達成度が極端に低いため、早急に原因を分析した上で、目標達成のための具体策や工程表を明確にする等、成果目標達成に向けた改善策を明示すこと。また、必要に応じて、より適切な目標・指標についても検討すること。</t>
    <phoneticPr fontId="1"/>
  </si>
  <si>
    <t>・平成26年度にこれまでの「管理計画作成要領」を改定し、新たな「管理運営計画作成要領」を発出した。成果目標はこの新要領に基づく計画の作成数としているため、過年度の成果実績はゼロとなっている。
・地域ごとの工程表の明確化等、成果目標達成に向けた努力は継続してまいりたい。</t>
    <phoneticPr fontId="1"/>
  </si>
  <si>
    <t>国立公園等民間活用特定自然環境保全活動(グリーンワーカー)事業費</t>
    <phoneticPr fontId="1"/>
  </si>
  <si>
    <t>平成13年度</t>
    <phoneticPr fontId="1"/>
  </si>
  <si>
    <t>・本事業に着手した件数が活動指標として位置付けられているのは適切であると思われる。他方、自然公園等利用者数が成果指標となっているのは疑問である。本事業が導入されたことによる効果として国立公園等の管理やサービスのグレードアップが図られ、それにより利用者数の増加につながったのかどうかを把握することが必要であり、そのためには本事業導入済みの国立公園等の利用者数を把握したうえで、未導入の地域との比較をするといったことが求められるものと思われる。
・レビューシート中、「国立公園等」「自然公園」「自然公園等」の用語が混在して用いられており、それらが同義で用いられているのか否かが分からず、混乱を招く。</t>
    <phoneticPr fontId="0"/>
  </si>
  <si>
    <t>・外部有識者の所見に確実に対応し、必要な説明及び見直しを適切に行うとともに、レビューシートの記載を正確かつ分かりやすいものとすること。
・例年一定の不用が生じていることから、計画的な執行により、不用を生じさせないようにすること。</t>
    <rPh sb="1" eb="3">
      <t>ガイブ</t>
    </rPh>
    <rPh sb="3" eb="6">
      <t>ユウシキシャ</t>
    </rPh>
    <rPh sb="7" eb="9">
      <t>ショケン</t>
    </rPh>
    <rPh sb="10" eb="12">
      <t>カクジツ</t>
    </rPh>
    <rPh sb="13" eb="15">
      <t>タイオウ</t>
    </rPh>
    <rPh sb="31" eb="32">
      <t>オコナ</t>
    </rPh>
    <rPh sb="46" eb="48">
      <t>キサイ</t>
    </rPh>
    <rPh sb="49" eb="51">
      <t>セイカク</t>
    </rPh>
    <rPh sb="53" eb="54">
      <t>ワ</t>
    </rPh>
    <rPh sb="71" eb="73">
      <t>イッテイ</t>
    </rPh>
    <rPh sb="74" eb="76">
      <t>フヨウ</t>
    </rPh>
    <rPh sb="77" eb="78">
      <t>ショウ</t>
    </rPh>
    <phoneticPr fontId="1"/>
  </si>
  <si>
    <t>・成果指標は、本事業の導入により、国立公園の利用者数の増加につながったのかどうかを把握するためのより適切な指標を今後検討していくこととしたい。
・レビューシート中、「国立公園等」「自然公園」「自然公園等」の用語は混在しないよう、「国立公園等」として整理した。
・予算について、今後、計画的な執行により、不用を生じさせないよう適切な執行に努めたい。</t>
    <rPh sb="1" eb="3">
      <t>セイカ</t>
    </rPh>
    <rPh sb="3" eb="5">
      <t>シヒョウ</t>
    </rPh>
    <rPh sb="7" eb="8">
      <t>ホン</t>
    </rPh>
    <rPh sb="8" eb="10">
      <t>ジギョウ</t>
    </rPh>
    <rPh sb="11" eb="13">
      <t>ドウニュウ</t>
    </rPh>
    <rPh sb="17" eb="19">
      <t>コクリツ</t>
    </rPh>
    <rPh sb="19" eb="21">
      <t>コウエン</t>
    </rPh>
    <rPh sb="22" eb="25">
      <t>リヨウシャ</t>
    </rPh>
    <rPh sb="25" eb="26">
      <t>スウ</t>
    </rPh>
    <rPh sb="27" eb="29">
      <t>ゾウカ</t>
    </rPh>
    <rPh sb="41" eb="43">
      <t>ハアク</t>
    </rPh>
    <rPh sb="50" eb="52">
      <t>テキセツ</t>
    </rPh>
    <rPh sb="53" eb="55">
      <t>シヒョウ</t>
    </rPh>
    <rPh sb="56" eb="58">
      <t>コンゴ</t>
    </rPh>
    <rPh sb="58" eb="60">
      <t>ケントウ</t>
    </rPh>
    <rPh sb="80" eb="81">
      <t>チュウ</t>
    </rPh>
    <rPh sb="83" eb="85">
      <t>コクリツ</t>
    </rPh>
    <rPh sb="85" eb="87">
      <t>コウエン</t>
    </rPh>
    <rPh sb="87" eb="88">
      <t>トウ</t>
    </rPh>
    <rPh sb="90" eb="92">
      <t>シゼン</t>
    </rPh>
    <rPh sb="92" eb="94">
      <t>コウエン</t>
    </rPh>
    <rPh sb="96" eb="98">
      <t>シゼン</t>
    </rPh>
    <rPh sb="98" eb="100">
      <t>コウエン</t>
    </rPh>
    <rPh sb="100" eb="101">
      <t>トウ</t>
    </rPh>
    <rPh sb="103" eb="105">
      <t>ヨウゴ</t>
    </rPh>
    <rPh sb="106" eb="108">
      <t>コンザイ</t>
    </rPh>
    <rPh sb="115" eb="117">
      <t>コクリツ</t>
    </rPh>
    <rPh sb="117" eb="120">
      <t>コウエントウ</t>
    </rPh>
    <rPh sb="124" eb="126">
      <t>セイリ</t>
    </rPh>
    <rPh sb="131" eb="133">
      <t>ヨサン</t>
    </rPh>
    <rPh sb="138" eb="140">
      <t>コンゴ</t>
    </rPh>
    <rPh sb="141" eb="144">
      <t>ケイカクテキ</t>
    </rPh>
    <rPh sb="145" eb="147">
      <t>シッコウ</t>
    </rPh>
    <rPh sb="151" eb="153">
      <t>フヨウ</t>
    </rPh>
    <rPh sb="154" eb="155">
      <t>ショウ</t>
    </rPh>
    <rPh sb="162" eb="164">
      <t>テキセツ</t>
    </rPh>
    <rPh sb="165" eb="167">
      <t>シッコウ</t>
    </rPh>
    <rPh sb="168" eb="169">
      <t>ツト</t>
    </rPh>
    <phoneticPr fontId="1"/>
  </si>
  <si>
    <t>（項）地方環境対策費
　（大事項）生物多様性の保全等の推進に必要な経費</t>
    <rPh sb="3" eb="5">
      <t>チホウ</t>
    </rPh>
    <rPh sb="5" eb="7">
      <t>カンキョウ</t>
    </rPh>
    <rPh sb="7" eb="10">
      <t>タイサクヒ</t>
    </rPh>
    <phoneticPr fontId="1"/>
  </si>
  <si>
    <t>世界遺産保全管理拠点施設を設置し、世界遺産地域の価値の保全を図るという本事業の目的を達成するよう、平成２７年度中に小笠原諸島世界遺産保全管理拠点の整備を確実に実施すること。</t>
    <rPh sb="0" eb="2">
      <t>セカイ</t>
    </rPh>
    <rPh sb="2" eb="4">
      <t>イサン</t>
    </rPh>
    <rPh sb="4" eb="6">
      <t>ホゼン</t>
    </rPh>
    <rPh sb="6" eb="8">
      <t>カンリ</t>
    </rPh>
    <rPh sb="8" eb="10">
      <t>キョテン</t>
    </rPh>
    <rPh sb="10" eb="12">
      <t>シセツ</t>
    </rPh>
    <rPh sb="13" eb="15">
      <t>セッチ</t>
    </rPh>
    <rPh sb="21" eb="23">
      <t>チイキ</t>
    </rPh>
    <rPh sb="49" eb="51">
      <t>ヘイセイ</t>
    </rPh>
    <rPh sb="53" eb="55">
      <t>ネンド</t>
    </rPh>
    <rPh sb="55" eb="56">
      <t>チュウ</t>
    </rPh>
    <rPh sb="57" eb="60">
      <t>オガサワラ</t>
    </rPh>
    <rPh sb="60" eb="62">
      <t>ショトウ</t>
    </rPh>
    <rPh sb="62" eb="64">
      <t>セカイ</t>
    </rPh>
    <rPh sb="64" eb="66">
      <t>イサン</t>
    </rPh>
    <rPh sb="66" eb="68">
      <t>ホゼン</t>
    </rPh>
    <rPh sb="68" eb="70">
      <t>カンリ</t>
    </rPh>
    <rPh sb="70" eb="72">
      <t>キョテン</t>
    </rPh>
    <rPh sb="73" eb="75">
      <t>セイビ</t>
    </rPh>
    <rPh sb="76" eb="78">
      <t>カクジツ</t>
    </rPh>
    <rPh sb="79" eb="81">
      <t>ジッシ</t>
    </rPh>
    <phoneticPr fontId="1"/>
  </si>
  <si>
    <t>世界遺産地域の価値の保全を図るために、平成27年度中の小笠原諸島世界遺産保全管理拠点の整備を確実に実施する。</t>
    <phoneticPr fontId="1"/>
  </si>
  <si>
    <t>平成25年度</t>
    <phoneticPr fontId="1"/>
  </si>
  <si>
    <t>例年一定の不用が生じていることから、計画的な執行により、不用を生じさせないようにすること。</t>
    <phoneticPr fontId="1"/>
  </si>
  <si>
    <t xml:space="preserve">関連会合の変更等の情報を可能な限り早く入手することにより、計画の変更にも柔軟に対応しつつ、不用を生じさせないよう計画的な執行を進める。
</t>
    <rPh sb="0" eb="2">
      <t>カンレン</t>
    </rPh>
    <rPh sb="2" eb="4">
      <t>カイゴウ</t>
    </rPh>
    <rPh sb="5" eb="7">
      <t>ヘンコウ</t>
    </rPh>
    <rPh sb="7" eb="8">
      <t>トウ</t>
    </rPh>
    <rPh sb="9" eb="11">
      <t>ジョウホウ</t>
    </rPh>
    <rPh sb="12" eb="14">
      <t>カノウ</t>
    </rPh>
    <rPh sb="15" eb="16">
      <t>カギ</t>
    </rPh>
    <rPh sb="17" eb="18">
      <t>ハヤ</t>
    </rPh>
    <rPh sb="19" eb="21">
      <t>ニュウシュ</t>
    </rPh>
    <rPh sb="29" eb="31">
      <t>ケイカク</t>
    </rPh>
    <rPh sb="32" eb="34">
      <t>ヘンコウ</t>
    </rPh>
    <rPh sb="36" eb="38">
      <t>ジュウナン</t>
    </rPh>
    <rPh sb="39" eb="41">
      <t>タイオウ</t>
    </rPh>
    <rPh sb="48" eb="49">
      <t>ショウ</t>
    </rPh>
    <rPh sb="56" eb="59">
      <t>ケイカクテキ</t>
    </rPh>
    <rPh sb="60" eb="62">
      <t>シッコウ</t>
    </rPh>
    <rPh sb="63" eb="64">
      <t>スス</t>
    </rPh>
    <phoneticPr fontId="1"/>
  </si>
  <si>
    <t>現状のアウトカム達成度の状況では、最終年度までに目標値の達成は難しいと考えられるため、目標達成に向けて、より一層、環境配慮型公衆用トイレの普及率を向上させるための方策を検討すること。</t>
    <rPh sb="0" eb="2">
      <t>ゲンジョウ</t>
    </rPh>
    <rPh sb="8" eb="10">
      <t>タッセイ</t>
    </rPh>
    <rPh sb="10" eb="11">
      <t>ド</t>
    </rPh>
    <rPh sb="12" eb="14">
      <t>ジョウキョウ</t>
    </rPh>
    <rPh sb="17" eb="19">
      <t>サイシュウ</t>
    </rPh>
    <rPh sb="19" eb="21">
      <t>ネンド</t>
    </rPh>
    <rPh sb="24" eb="27">
      <t>モクヒョウチ</t>
    </rPh>
    <rPh sb="28" eb="30">
      <t>タッセイ</t>
    </rPh>
    <rPh sb="31" eb="32">
      <t>ムズカ</t>
    </rPh>
    <rPh sb="35" eb="36">
      <t>カンガ</t>
    </rPh>
    <rPh sb="43" eb="45">
      <t>モクヒョウ</t>
    </rPh>
    <rPh sb="45" eb="47">
      <t>タッセイ</t>
    </rPh>
    <rPh sb="48" eb="49">
      <t>ム</t>
    </rPh>
    <rPh sb="54" eb="56">
      <t>イッソウ</t>
    </rPh>
    <rPh sb="57" eb="59">
      <t>カンキョウ</t>
    </rPh>
    <rPh sb="59" eb="62">
      <t>ハイリョガタ</t>
    </rPh>
    <rPh sb="62" eb="65">
      <t>コウシュウヨウ</t>
    </rPh>
    <rPh sb="69" eb="72">
      <t>フキュウリツ</t>
    </rPh>
    <rPh sb="73" eb="75">
      <t>コウジョウ</t>
    </rPh>
    <rPh sb="81" eb="83">
      <t>ホウサク</t>
    </rPh>
    <rPh sb="84" eb="86">
      <t>ケントウ</t>
    </rPh>
    <phoneticPr fontId="1"/>
  </si>
  <si>
    <t>今後、目標の達成に向けて、より一層、環境配慮型公衆用トイレの普及率を向上させるため、事業の掘り起こしを行うなどの方策を検討して行くこととしたい。</t>
    <phoneticPr fontId="1"/>
  </si>
  <si>
    <t>・成果目標の達成に向けて、より効果的に事業を実施するための具体策を検討すること。
・本事業により得られた知見を水平展開し、より一層の波及効果の拡大に努めること。</t>
    <rPh sb="42" eb="43">
      <t>ホン</t>
    </rPh>
    <rPh sb="43" eb="45">
      <t>ジギョウ</t>
    </rPh>
    <rPh sb="48" eb="49">
      <t>エ</t>
    </rPh>
    <rPh sb="52" eb="54">
      <t>チケン</t>
    </rPh>
    <rPh sb="55" eb="57">
      <t>スイヘイ</t>
    </rPh>
    <rPh sb="57" eb="59">
      <t>テンカイ</t>
    </rPh>
    <rPh sb="63" eb="65">
      <t>イッソウ</t>
    </rPh>
    <rPh sb="66" eb="68">
      <t>ハキュウ</t>
    </rPh>
    <rPh sb="68" eb="70">
      <t>コウカ</t>
    </rPh>
    <rPh sb="71" eb="73">
      <t>カクダイ</t>
    </rPh>
    <rPh sb="74" eb="75">
      <t>ツト</t>
    </rPh>
    <phoneticPr fontId="1"/>
  </si>
  <si>
    <t>事業の効果的実施及び得られた知見を水平展開し波及効果を拡大できるよう終了した事業については成果の情報発信に努める。</t>
    <rPh sb="0" eb="2">
      <t>ジギョウ</t>
    </rPh>
    <rPh sb="3" eb="6">
      <t>コウカテキ</t>
    </rPh>
    <rPh sb="6" eb="8">
      <t>ジッシ</t>
    </rPh>
    <rPh sb="8" eb="9">
      <t>オヨ</t>
    </rPh>
    <rPh sb="10" eb="11">
      <t>エ</t>
    </rPh>
    <rPh sb="14" eb="16">
      <t>チケン</t>
    </rPh>
    <rPh sb="17" eb="19">
      <t>スイヘイ</t>
    </rPh>
    <rPh sb="19" eb="21">
      <t>テンカイ</t>
    </rPh>
    <rPh sb="22" eb="23">
      <t>ナミ</t>
    </rPh>
    <rPh sb="23" eb="24">
      <t>オヨ</t>
    </rPh>
    <rPh sb="24" eb="26">
      <t>コウカ</t>
    </rPh>
    <rPh sb="27" eb="29">
      <t>カクダイ</t>
    </rPh>
    <rPh sb="34" eb="36">
      <t>シュウリョウ</t>
    </rPh>
    <rPh sb="38" eb="40">
      <t>ジギョウ</t>
    </rPh>
    <rPh sb="45" eb="47">
      <t>セイカ</t>
    </rPh>
    <rPh sb="48" eb="50">
      <t>ジョウホウ</t>
    </rPh>
    <rPh sb="50" eb="52">
      <t>ハッシン</t>
    </rPh>
    <rPh sb="53" eb="54">
      <t>ツト</t>
    </rPh>
    <phoneticPr fontId="1"/>
  </si>
  <si>
    <t>今後は当該事業の成果を有効に活用していくこと。</t>
    <phoneticPr fontId="1"/>
  </si>
  <si>
    <t>今後は当該事業の成果を都道府県の計画作成、目標設定、達成状況の評価等に有効に活用していく。</t>
    <phoneticPr fontId="1"/>
  </si>
  <si>
    <t xml:space="preserve"> 外部有識者点検対象外</t>
    <phoneticPr fontId="0"/>
  </si>
  <si>
    <t>グリーンアノール対策ワーキンググループにおける学識者からの意見を踏まえ、引き続き、効果的且つ効率的な執行に努める。</t>
    <phoneticPr fontId="1"/>
  </si>
  <si>
    <t>・観光立国実現のために、環境資源としてポテンシャルの高い国立公園や世界遺産の自然を活かし、観光客を呼び込むことは意義がある。
・アウトカムとして利用者数を成果実績としているが、それと合わせ観光客を誘導しても自然環境保全が図られているか否かを把握する指標、例えば自然評価動植物などを指定し、これらの指標動植物の変化を把握する等の検討が必要である。
・事業実施期間が「終了予定なし」となっているが、上記の状況を把握し、自然が破壊されるような場合は観光客の呼び込みを中止するなど、当該事業の定期的な見直しが必要である。</t>
    <phoneticPr fontId="0"/>
  </si>
  <si>
    <r>
      <t>・外部有識者の所見に確実に対応し</t>
    </r>
    <r>
      <rPr>
        <strike/>
        <sz val="9"/>
        <color theme="1"/>
        <rFont val="ＭＳ ゴシック"/>
        <family val="3"/>
        <charset val="128"/>
      </rPr>
      <t>加え</t>
    </r>
    <r>
      <rPr>
        <sz val="9"/>
        <color theme="1"/>
        <rFont val="ＭＳ ゴシック"/>
        <family val="3"/>
        <charset val="128"/>
      </rPr>
      <t>、必要な見直し等を適切に行うこと。
・エコツーリズム関係事業や世界自然遺産関係の事業については執行率が低調であるため、計画的な執行により、不用を生じさせないようにするとともに、必要最低限に予算を圧縮すること。</t>
    </r>
    <rPh sb="1" eb="3">
      <t>ガイブ</t>
    </rPh>
    <rPh sb="3" eb="6">
      <t>ユウシキシャ</t>
    </rPh>
    <rPh sb="7" eb="9">
      <t>ショケン</t>
    </rPh>
    <rPh sb="10" eb="12">
      <t>カクジツ</t>
    </rPh>
    <rPh sb="13" eb="15">
      <t>タイオウ</t>
    </rPh>
    <rPh sb="16" eb="17">
      <t>クワ</t>
    </rPh>
    <rPh sb="19" eb="21">
      <t>ヒツヨウ</t>
    </rPh>
    <rPh sb="22" eb="24">
      <t>ミナオ</t>
    </rPh>
    <rPh sb="25" eb="26">
      <t>トウ</t>
    </rPh>
    <rPh sb="27" eb="29">
      <t>テキセツ</t>
    </rPh>
    <rPh sb="30" eb="31">
      <t>オコナ</t>
    </rPh>
    <rPh sb="44" eb="46">
      <t>カンケイ</t>
    </rPh>
    <rPh sb="46" eb="48">
      <t>ジギョウ</t>
    </rPh>
    <rPh sb="49" eb="51">
      <t>セカイ</t>
    </rPh>
    <rPh sb="51" eb="53">
      <t>シゼン</t>
    </rPh>
    <rPh sb="53" eb="55">
      <t>イサン</t>
    </rPh>
    <rPh sb="55" eb="57">
      <t>カンケイ</t>
    </rPh>
    <rPh sb="58" eb="60">
      <t>ジギョウ</t>
    </rPh>
    <rPh sb="65" eb="68">
      <t>シッコウリツ</t>
    </rPh>
    <rPh sb="69" eb="71">
      <t>テイチョウ</t>
    </rPh>
    <rPh sb="106" eb="108">
      <t>ヒツヨウ</t>
    </rPh>
    <rPh sb="108" eb="111">
      <t>サイテイゲン</t>
    </rPh>
    <rPh sb="112" eb="114">
      <t>ヨサン</t>
    </rPh>
    <rPh sb="115" eb="117">
      <t>アッシュク</t>
    </rPh>
    <phoneticPr fontId="1"/>
  </si>
  <si>
    <t>・自然環境保全が図られているかを把握するための指標の設定及びその判定結果を踏まえた事業実施期間の弾力的な見直しについて、今後適切に検討してまいりたい。
・平成２８年度予算要求にあたっては、必要最低限の予算に圧縮して要求するとともに、引き続き計画的な執行に努める。</t>
    <rPh sb="1" eb="3">
      <t>シゼン</t>
    </rPh>
    <rPh sb="3" eb="5">
      <t>カンキョウ</t>
    </rPh>
    <rPh sb="5" eb="7">
      <t>ホゼン</t>
    </rPh>
    <rPh sb="8" eb="9">
      <t>ハカ</t>
    </rPh>
    <rPh sb="16" eb="18">
      <t>ハアク</t>
    </rPh>
    <rPh sb="23" eb="25">
      <t>シヒョウ</t>
    </rPh>
    <rPh sb="26" eb="28">
      <t>セッテイ</t>
    </rPh>
    <rPh sb="28" eb="29">
      <t>オヨ</t>
    </rPh>
    <rPh sb="32" eb="34">
      <t>ハンテイ</t>
    </rPh>
    <rPh sb="34" eb="36">
      <t>ケッカ</t>
    </rPh>
    <rPh sb="37" eb="38">
      <t>フ</t>
    </rPh>
    <rPh sb="41" eb="43">
      <t>ジギョウ</t>
    </rPh>
    <rPh sb="43" eb="45">
      <t>ジッシ</t>
    </rPh>
    <rPh sb="45" eb="47">
      <t>キカン</t>
    </rPh>
    <rPh sb="48" eb="51">
      <t>ダンリョクテキ</t>
    </rPh>
    <rPh sb="52" eb="54">
      <t>ミナオ</t>
    </rPh>
    <rPh sb="60" eb="62">
      <t>コンゴ</t>
    </rPh>
    <rPh sb="62" eb="64">
      <t>テキセツ</t>
    </rPh>
    <rPh sb="65" eb="67">
      <t>ケントウ</t>
    </rPh>
    <rPh sb="77" eb="79">
      <t>ヘイセイ</t>
    </rPh>
    <rPh sb="81" eb="83">
      <t>ネンド</t>
    </rPh>
    <rPh sb="83" eb="85">
      <t>ヨサン</t>
    </rPh>
    <rPh sb="85" eb="87">
      <t>ヨウキュウ</t>
    </rPh>
    <rPh sb="94" eb="96">
      <t>ヒツヨウ</t>
    </rPh>
    <rPh sb="96" eb="99">
      <t>サイテイゲン</t>
    </rPh>
    <rPh sb="100" eb="102">
      <t>ヨサン</t>
    </rPh>
    <rPh sb="103" eb="105">
      <t>アッシュク</t>
    </rPh>
    <rPh sb="107" eb="109">
      <t>ヨウキュウ</t>
    </rPh>
    <rPh sb="116" eb="117">
      <t>ヒ</t>
    </rPh>
    <rPh sb="118" eb="119">
      <t>ツヅ</t>
    </rPh>
    <rPh sb="120" eb="123">
      <t>ケイカクテキ</t>
    </rPh>
    <rPh sb="124" eb="126">
      <t>シッコウ</t>
    </rPh>
    <rPh sb="127" eb="128">
      <t>ツト</t>
    </rPh>
    <phoneticPr fontId="1"/>
  </si>
  <si>
    <t>新26-032</t>
  </si>
  <si>
    <t>・外来種から固有種を保全する当該事業は大変重要な事業である。事業終了期間が平成２７年度となっているが、これら外来種は絶滅するまで除去しない限り、今まで継続実施してきた成果・意義がなくなってしまう。当該事業は継続すべきであるが、仮に終了する場合は、外来種を捕獲する他の事業を実施する必要がある。
・現在グリーンアノールやツマアカススメバチがどの程度生息し、また年間どの程度捕獲されているかも明らかにする必要がある。</t>
    <phoneticPr fontId="0"/>
  </si>
  <si>
    <t>本事業は27年度をもって終了するが、レビュー番号225の事業（外来生物対策費）において外部有識者の所見に確実に対応することとし、適切に外来生物対策を実施していくこと。</t>
    <rPh sb="0" eb="1">
      <t>ホン</t>
    </rPh>
    <rPh sb="1" eb="3">
      <t>ジギョウ</t>
    </rPh>
    <rPh sb="6" eb="8">
      <t>ネンド</t>
    </rPh>
    <rPh sb="12" eb="14">
      <t>シュウリョウ</t>
    </rPh>
    <rPh sb="22" eb="24">
      <t>バンゴウ</t>
    </rPh>
    <rPh sb="28" eb="30">
      <t>ジギョウ</t>
    </rPh>
    <rPh sb="52" eb="54">
      <t>カクジツ</t>
    </rPh>
    <rPh sb="55" eb="57">
      <t>タイオウ</t>
    </rPh>
    <rPh sb="64" eb="66">
      <t>テキセツ</t>
    </rPh>
    <rPh sb="67" eb="69">
      <t>ガイライ</t>
    </rPh>
    <rPh sb="69" eb="71">
      <t>セイブツ</t>
    </rPh>
    <rPh sb="71" eb="73">
      <t>タイサク</t>
    </rPh>
    <rPh sb="74" eb="76">
      <t>ジッシ</t>
    </rPh>
    <phoneticPr fontId="1"/>
  </si>
  <si>
    <t>本事業は27年度をもって終了するが、必要に応じて他の事業費により対策を継続する。また、本事業の成果は今後の対策に活用する。
なお、対象とする外来種の生息状況や捕獲方法については、事業による捕獲数や努力量等を用い、適切に評価を行っていく。</t>
    <phoneticPr fontId="1"/>
  </si>
  <si>
    <t>26補正</t>
    <rPh sb="2" eb="4">
      <t>ホセイ</t>
    </rPh>
    <phoneticPr fontId="1"/>
  </si>
  <si>
    <t>国際分担金等経費（187再掲）</t>
    <phoneticPr fontId="1"/>
  </si>
  <si>
    <t>施策名：5-3　野生生物の保護管理</t>
    <rPh sb="0" eb="2">
      <t>シサク</t>
    </rPh>
    <rPh sb="2" eb="3">
      <t>メイ</t>
    </rPh>
    <phoneticPr fontId="1"/>
  </si>
  <si>
    <t>昭和61年度</t>
    <phoneticPr fontId="1"/>
  </si>
  <si>
    <t>これまでの調査の知見を生かし、効率的な執行に努めること。</t>
    <rPh sb="5" eb="7">
      <t>チョウサ</t>
    </rPh>
    <rPh sb="8" eb="10">
      <t>チケン</t>
    </rPh>
    <rPh sb="11" eb="12">
      <t>イ</t>
    </rPh>
    <rPh sb="15" eb="18">
      <t>コウリツテキ</t>
    </rPh>
    <rPh sb="19" eb="21">
      <t>シッコウ</t>
    </rPh>
    <rPh sb="22" eb="23">
      <t>ツト</t>
    </rPh>
    <phoneticPr fontId="1"/>
  </si>
  <si>
    <t>ワシントン条約の科学当局としての役割を適切に担うとともに、国際希少野生動植物種の国内取引の管理に資するために、これまでの調査の知見・成果を活かした効果的かつ効率的な執行に努める。</t>
    <phoneticPr fontId="1"/>
  </si>
  <si>
    <t>不用が生じており、また成果目標についても既に達成済みであることから、28年度の予算要求に当たっては予算を縮減すること。</t>
    <rPh sb="0" eb="2">
      <t>フヨウ</t>
    </rPh>
    <rPh sb="3" eb="4">
      <t>ショウ</t>
    </rPh>
    <rPh sb="11" eb="13">
      <t>セイカ</t>
    </rPh>
    <rPh sb="13" eb="15">
      <t>モクヒョウ</t>
    </rPh>
    <rPh sb="20" eb="21">
      <t>スデ</t>
    </rPh>
    <rPh sb="22" eb="24">
      <t>タッセイ</t>
    </rPh>
    <rPh sb="24" eb="25">
      <t>ズ</t>
    </rPh>
    <rPh sb="36" eb="38">
      <t>ネンド</t>
    </rPh>
    <rPh sb="39" eb="41">
      <t>ヨサン</t>
    </rPh>
    <rPh sb="41" eb="43">
      <t>ヨウキュウ</t>
    </rPh>
    <rPh sb="44" eb="45">
      <t>ア</t>
    </rPh>
    <rPh sb="49" eb="51">
      <t>ヨサン</t>
    </rPh>
    <rPh sb="52" eb="54">
      <t>シュクゲン</t>
    </rPh>
    <phoneticPr fontId="1"/>
  </si>
  <si>
    <t>これまでの中国側との調整状況及び執行実績を踏まえて、要求額を精査のうえ縮減した。</t>
    <phoneticPr fontId="1"/>
  </si>
  <si>
    <t>・標本調査によるデータ収集については、引き続きより効果的かつ効率的なデータ収集の実施に努めること。また、水鳥の研修については、研修内容が受講者のニーズに合っているか検討を行い、必要に応じて研修内容の見直し等を実施すること。
・成果目標の達成度が既に１００％を超えており、あらためて事業の目的・必要性等を踏まえた適切な成果目標の設定等を検討すること。</t>
    <rPh sb="1" eb="3">
      <t>ヒョウホン</t>
    </rPh>
    <rPh sb="3" eb="5">
      <t>チョウサ</t>
    </rPh>
    <rPh sb="11" eb="13">
      <t>シュウシュウ</t>
    </rPh>
    <rPh sb="19" eb="20">
      <t>ヒ</t>
    </rPh>
    <rPh sb="21" eb="22">
      <t>ツヅ</t>
    </rPh>
    <rPh sb="25" eb="28">
      <t>コウカテキ</t>
    </rPh>
    <rPh sb="30" eb="32">
      <t>コウリツ</t>
    </rPh>
    <rPh sb="32" eb="33">
      <t>テキ</t>
    </rPh>
    <rPh sb="37" eb="39">
      <t>シュウシュウ</t>
    </rPh>
    <rPh sb="40" eb="42">
      <t>ジッシ</t>
    </rPh>
    <rPh sb="43" eb="44">
      <t>ツト</t>
    </rPh>
    <rPh sb="52" eb="53">
      <t>ミズ</t>
    </rPh>
    <rPh sb="53" eb="54">
      <t>ドリ</t>
    </rPh>
    <rPh sb="55" eb="57">
      <t>ケンシュウ</t>
    </rPh>
    <rPh sb="63" eb="65">
      <t>ケンシュウ</t>
    </rPh>
    <rPh sb="65" eb="67">
      <t>ナイヨウ</t>
    </rPh>
    <rPh sb="68" eb="71">
      <t>ジュコウシャ</t>
    </rPh>
    <rPh sb="76" eb="77">
      <t>ア</t>
    </rPh>
    <rPh sb="82" eb="84">
      <t>ケントウ</t>
    </rPh>
    <rPh sb="85" eb="86">
      <t>オコナ</t>
    </rPh>
    <rPh sb="88" eb="90">
      <t>ヒツヨウ</t>
    </rPh>
    <rPh sb="91" eb="92">
      <t>オウ</t>
    </rPh>
    <rPh sb="94" eb="96">
      <t>ケンシュウ</t>
    </rPh>
    <rPh sb="96" eb="98">
      <t>ナイヨウ</t>
    </rPh>
    <rPh sb="99" eb="101">
      <t>ミナオ</t>
    </rPh>
    <rPh sb="102" eb="103">
      <t>ナド</t>
    </rPh>
    <rPh sb="104" eb="106">
      <t>ジッシ</t>
    </rPh>
    <rPh sb="122" eb="123">
      <t>スデ</t>
    </rPh>
    <rPh sb="143" eb="145">
      <t>モクテキ</t>
    </rPh>
    <rPh sb="149" eb="150">
      <t>トウ</t>
    </rPh>
    <rPh sb="151" eb="152">
      <t>フ</t>
    </rPh>
    <rPh sb="165" eb="166">
      <t>トウ</t>
    </rPh>
    <rPh sb="167" eb="169">
      <t>ケントウ</t>
    </rPh>
    <phoneticPr fontId="1"/>
  </si>
  <si>
    <t>標本調査によるデータ収集については、現状のデータ収集方法の見直し等を行い、引き続きより効果的かつ効率的なデータ収集の実施に努める。
水鳥の研修については、研修内容が受講者のニーズに合っているかアンケート調査等を実施して検討を行い、必要に応じて研修内容の見直し等を実施する。
事業の目的・必要性等を踏まえた適切な成果目標の設定等を検討する。</t>
    <phoneticPr fontId="1"/>
  </si>
  <si>
    <t>平成5年度</t>
    <phoneticPr fontId="1"/>
  </si>
  <si>
    <t>より一層の予算執行効率化の観点から調達手法の改善（一者応札の抑制の取組等）を図ること。</t>
    <phoneticPr fontId="0"/>
  </si>
  <si>
    <t>ご指摘を踏まえ、多くの事業者が参加できるように事業内容や公告期間の見直しを行うなど、引き続き調達手法の改善を図りたい。</t>
    <phoneticPr fontId="1"/>
  </si>
  <si>
    <t>成果目標の達成度が極端に低いため、早急に原因を分析した上で、目標達成のための具体策や工程表を明確にする等、成果目標達成に向けた改善策を明示すこと。また、必要に応じて、より適切な目標・指標及び中期的な目標年限と目標値についても検討すること。</t>
    <rPh sb="93" eb="94">
      <t>オヨ</t>
    </rPh>
    <phoneticPr fontId="1"/>
  </si>
  <si>
    <t>侵略性の高い国外由来の外来種の特定は、平成27年3月末に実施したところである。そのため、現時点では目標達成度が低い状況にあるが、現在、これらの中から特定外来生物へ指定することが、対策としてより効果的である種を選定する作業を行っている。今後、目標達成のための具体策や、より適切な目標等について検討を進める。</t>
    <phoneticPr fontId="1"/>
  </si>
  <si>
    <t>・鳥インフルエンザウイルスを水際で防止する当該事業は大変重要である。
・アウトカムが「大量死が発生しなかった都道府県数」となっている。
都道府県数を把握することも重要であるが、それと併せて発生した場合はそれを他地域に蔓延させないような目標値を設定することも検討すべきではないか。
・事業実施期間は「終了予定なし」となっている。事業の性格上、理解できるが、定期的に事業内容の見直しも必要である。</t>
    <phoneticPr fontId="0"/>
  </si>
  <si>
    <t>外部有識者の所見に確実に対応し、鳥インフルエンザを他の地域に蔓延させないような、成果指標を検討するとともに、定期的に事業内容を見直すための仕組みを検討すること。</t>
    <rPh sb="0" eb="2">
      <t>ガイブ</t>
    </rPh>
    <rPh sb="2" eb="5">
      <t>ユウシキシャ</t>
    </rPh>
    <rPh sb="6" eb="8">
      <t>ショケン</t>
    </rPh>
    <rPh sb="9" eb="11">
      <t>カクジツ</t>
    </rPh>
    <rPh sb="12" eb="14">
      <t>タイオウ</t>
    </rPh>
    <rPh sb="16" eb="17">
      <t>トリ</t>
    </rPh>
    <rPh sb="25" eb="26">
      <t>ホカ</t>
    </rPh>
    <rPh sb="27" eb="29">
      <t>チイキ</t>
    </rPh>
    <rPh sb="30" eb="32">
      <t>マンエン</t>
    </rPh>
    <rPh sb="40" eb="42">
      <t>セイカ</t>
    </rPh>
    <rPh sb="42" eb="44">
      <t>シヒョウ</t>
    </rPh>
    <rPh sb="45" eb="47">
      <t>ケントウ</t>
    </rPh>
    <rPh sb="54" eb="57">
      <t>テイキテキ</t>
    </rPh>
    <rPh sb="58" eb="60">
      <t>ジギョウ</t>
    </rPh>
    <rPh sb="60" eb="62">
      <t>ナイヨウ</t>
    </rPh>
    <rPh sb="63" eb="65">
      <t>ミナオ</t>
    </rPh>
    <rPh sb="69" eb="71">
      <t>シク</t>
    </rPh>
    <rPh sb="73" eb="75">
      <t>ケントウ</t>
    </rPh>
    <phoneticPr fontId="1"/>
  </si>
  <si>
    <t>鳥インフルエンザを他の地域に蔓延させないような成果指標の検討に努めるが、野鳥における鳥インフルエンザの発生と、他の地域での発生の有無との関連性について評価することは科学的にも極めて困難である。
定期的に事業内容を見直すための仕組みを検討する。</t>
    <phoneticPr fontId="1"/>
  </si>
  <si>
    <t>農水省と連携している部分については、適正に役割分担するとともに、共有できる情報については共有し合い、お互いの事業に活用すること。また、収集した情報については、国民のニーズに即した、よりわかりやすい情報提供に努めること。</t>
    <rPh sb="0" eb="3">
      <t>ノウスイショウ</t>
    </rPh>
    <rPh sb="4" eb="6">
      <t>レンケイ</t>
    </rPh>
    <rPh sb="10" eb="12">
      <t>ブブン</t>
    </rPh>
    <rPh sb="18" eb="20">
      <t>テキセイ</t>
    </rPh>
    <rPh sb="21" eb="23">
      <t>ヤクワリ</t>
    </rPh>
    <rPh sb="23" eb="25">
      <t>ブンタン</t>
    </rPh>
    <rPh sb="32" eb="34">
      <t>キョウユウ</t>
    </rPh>
    <rPh sb="37" eb="39">
      <t>ジョウホウ</t>
    </rPh>
    <rPh sb="44" eb="46">
      <t>キョウユウ</t>
    </rPh>
    <rPh sb="47" eb="48">
      <t>ア</t>
    </rPh>
    <rPh sb="51" eb="52">
      <t>タガ</t>
    </rPh>
    <rPh sb="54" eb="56">
      <t>ジギョウ</t>
    </rPh>
    <rPh sb="57" eb="59">
      <t>カツヨウ</t>
    </rPh>
    <rPh sb="67" eb="69">
      <t>シュウシュウ</t>
    </rPh>
    <rPh sb="71" eb="73">
      <t>ジョウホウ</t>
    </rPh>
    <rPh sb="79" eb="81">
      <t>コクミン</t>
    </rPh>
    <rPh sb="86" eb="87">
      <t>ソク</t>
    </rPh>
    <rPh sb="98" eb="100">
      <t>ジョウホウ</t>
    </rPh>
    <rPh sb="100" eb="102">
      <t>テイキョウ</t>
    </rPh>
    <rPh sb="103" eb="104">
      <t>ツト</t>
    </rPh>
    <phoneticPr fontId="1"/>
  </si>
  <si>
    <t>引き続き関係省庁との連携を密にして、役割分担を含め効率的に事業を推進するとともに、ホームページ（Ｊ－ＢＣＨ）を活用し、国民へのわかりやすい情報の提供に努める。</t>
    <phoneticPr fontId="1"/>
  </si>
  <si>
    <t>平成20年度</t>
    <phoneticPr fontId="1"/>
  </si>
  <si>
    <t>費目、使途の内訳について、請負契約を理由に未提出となっているが、これでは支出の透明性を確保することができず問題であるため、国として、行政事業レビューの趣旨を十分説明し、事業者より使途の内訳の回答を得られるよう努めること。</t>
    <rPh sb="104" eb="105">
      <t>ツト</t>
    </rPh>
    <phoneticPr fontId="1"/>
  </si>
  <si>
    <t>引き続き事業者に対して、積極的な協力を頂けるよう働きかけを行ってゆく</t>
    <phoneticPr fontId="1"/>
  </si>
  <si>
    <t>費目、使途の内訳について、請負契約を理由に未提出となっているが、これでは支出の透明性を確保することができず問題であるため、国として、行政事業レビューの趣旨を十分説明し、事業者より使途の内訳の回答を得られるよう努めること。</t>
    <phoneticPr fontId="1"/>
  </si>
  <si>
    <t>昭和46年度</t>
    <phoneticPr fontId="1"/>
  </si>
  <si>
    <t>費目、使途の内訳について、請負契約を理由に未提出となっているが、これでは支出の透明性を確保することができず問題であるため、国として、行政事業レビューの趣旨を十分説明し、事業者より使途の内訳の回答を得られるよう努めること。
また、より一層の予算執行効率化の観点から調達手法の改善（入札による調達等）を図ること。</t>
    <rPh sb="139" eb="141">
      <t>ニュウサツ</t>
    </rPh>
    <rPh sb="144" eb="146">
      <t>チョウタツ</t>
    </rPh>
    <phoneticPr fontId="1"/>
  </si>
  <si>
    <t>引き続き事業者に対して、積極的な協力を頂けるよう働きかけを行ってゆく。また、予算執行効率化の観点から調達手法の改善することについては、可能な限り効率化の観点から、引き続き入札による調達等の実施に努める。</t>
    <phoneticPr fontId="1"/>
  </si>
  <si>
    <t>・マングースの駆除に圧倒的にコストをかけているようだが、39匹の駆除に326百万をかけるのは妥当なのか（支出内訳が不明）。
・いつまで、どこまで続けるのか。いったん年限を切って、それ以降の継続について再検討すべきでは。</t>
    <phoneticPr fontId="0"/>
  </si>
  <si>
    <r>
      <t>外部有識者の所見に確実に対応し、支出内容の妥当性について明確に説明</t>
    </r>
    <r>
      <rPr>
        <strike/>
        <sz val="9"/>
        <color theme="1"/>
        <rFont val="ＭＳ ゴシック"/>
        <family val="3"/>
        <charset val="128"/>
      </rPr>
      <t>化</t>
    </r>
    <r>
      <rPr>
        <sz val="9"/>
        <color theme="1"/>
        <rFont val="ＭＳ ゴシック"/>
        <family val="3"/>
        <charset val="128"/>
      </rPr>
      <t>するとともに、中間的な目標年度の設定、事業の妥当性や今後の事業継続の有無等を適切に検討すること。</t>
    </r>
    <rPh sb="0" eb="2">
      <t>ガイブ</t>
    </rPh>
    <rPh sb="2" eb="5">
      <t>ユウシキシャ</t>
    </rPh>
    <rPh sb="6" eb="8">
      <t>ショケン</t>
    </rPh>
    <rPh sb="9" eb="11">
      <t>カクジツ</t>
    </rPh>
    <rPh sb="12" eb="14">
      <t>タイオウ</t>
    </rPh>
    <rPh sb="16" eb="18">
      <t>シシュツ</t>
    </rPh>
    <rPh sb="18" eb="20">
      <t>ナイヨウ</t>
    </rPh>
    <rPh sb="21" eb="24">
      <t>ダトウセイ</t>
    </rPh>
    <rPh sb="41" eb="44">
      <t>チュウカンテキ</t>
    </rPh>
    <rPh sb="45" eb="47">
      <t>モクヒョウ</t>
    </rPh>
    <rPh sb="47" eb="49">
      <t>ネンド</t>
    </rPh>
    <rPh sb="50" eb="52">
      <t>セッテイ</t>
    </rPh>
    <rPh sb="53" eb="55">
      <t>ジギョウ</t>
    </rPh>
    <rPh sb="56" eb="59">
      <t>ダトウセイ</t>
    </rPh>
    <rPh sb="60" eb="62">
      <t>コンゴ</t>
    </rPh>
    <rPh sb="63" eb="65">
      <t>ジギョウ</t>
    </rPh>
    <rPh sb="65" eb="67">
      <t>ケイゾク</t>
    </rPh>
    <rPh sb="68" eb="70">
      <t>ウム</t>
    </rPh>
    <rPh sb="70" eb="71">
      <t>ナド</t>
    </rPh>
    <rPh sb="72" eb="74">
      <t>テキセツ</t>
    </rPh>
    <rPh sb="75" eb="77">
      <t>ケントウ</t>
    </rPh>
    <phoneticPr fontId="1"/>
  </si>
  <si>
    <t>奄美大島のマングースは、当初約30匹の侵入から、20年程度で推定で約１万頭までに増加し事実もあり、たとえ少数まで減少した場合にも根絶を達成しなければ、再度急激に増加し、これら地域の絶滅危惧種及び天然記念物への捕食被害が再び起きると想定される。
そのため、被害を防止するには根絶を目指す必要があることから、マングース防除事業については、沖縄北部地域・奄美大島ともに、非常に広大な面積（沖縄北部地域：約300k㎡、奄美大島：約710.5k㎡）を事業対象地として、平成34年までの根絶を目標として防除実施計画を策定の上、実施している。
当該事業は、防除対象が移動する外来のほ乳類であること、作業エリアが森林であることから、対象地域全域に捕獲罠を設置する必要がある。根絶に近い状態のエリアでは、柵等の設置により他エリアからマングースが侵入しないよう移動を阻害しているが、効果を維持するためには侵入有無を確認するためのモニタリングも実施する必要がある。現時点では、これらの事業実施により、捕獲数が減り、計画どおり外来種の生息密度が低下していることが確認されており、根絶に近い状態を作り出すことに成功している地域もある。
外来種防除については、一般的な努力量を維持しつつ、対象となる外来種の駆除数が減少することをもって生態学的にも評価されている。
そのため、捕獲数が減少してきている事をもって、作業量を減らすことは妥当ではなく、捕獲罠は従来どおりの数を設置する必要があることから、現状どおりとすることが適切であるが、引き続き、当該事業の妥当性をより一層示せるよう適切な指標について検討していく。</t>
    <phoneticPr fontId="1"/>
  </si>
  <si>
    <t>・センター利用者数（の増加）なども、目標指標として必要ではないか。
・改善の方向性が「適正に維持管理を推進する」では何をするのかがわからず、中身がない。点検が形式的になっているのではないか。</t>
    <phoneticPr fontId="0"/>
  </si>
  <si>
    <t>外部有識者の所見に確実に対応し、より適切なアウトカムについて再検討するとともに、自己点検を受けた改善の方向性についても、当該センターの事業目的である絶滅危惧種保全のための普及啓発等の推進にどれだけ本事業が寄与するのか等の観点から再度検討し直すこと。</t>
    <rPh sb="0" eb="2">
      <t>ガイブ</t>
    </rPh>
    <rPh sb="2" eb="5">
      <t>ユウシキシャ</t>
    </rPh>
    <rPh sb="6" eb="8">
      <t>ショケン</t>
    </rPh>
    <rPh sb="9" eb="11">
      <t>カクジツ</t>
    </rPh>
    <rPh sb="12" eb="14">
      <t>タイオウ</t>
    </rPh>
    <rPh sb="18" eb="20">
      <t>テキセツ</t>
    </rPh>
    <rPh sb="30" eb="33">
      <t>サイケントウ</t>
    </rPh>
    <rPh sb="40" eb="42">
      <t>ジコ</t>
    </rPh>
    <rPh sb="42" eb="44">
      <t>テンケン</t>
    </rPh>
    <rPh sb="45" eb="46">
      <t>ウ</t>
    </rPh>
    <rPh sb="48" eb="50">
      <t>カイゼン</t>
    </rPh>
    <rPh sb="51" eb="54">
      <t>ホウコウセイ</t>
    </rPh>
    <rPh sb="60" eb="62">
      <t>トウガイ</t>
    </rPh>
    <rPh sb="67" eb="69">
      <t>ジギョウ</t>
    </rPh>
    <rPh sb="69" eb="71">
      <t>モクテキ</t>
    </rPh>
    <rPh sb="74" eb="76">
      <t>ゼツメツ</t>
    </rPh>
    <rPh sb="76" eb="79">
      <t>キグシュ</t>
    </rPh>
    <rPh sb="79" eb="81">
      <t>ホゼン</t>
    </rPh>
    <rPh sb="85" eb="87">
      <t>フキュウ</t>
    </rPh>
    <rPh sb="87" eb="89">
      <t>ケイハツ</t>
    </rPh>
    <rPh sb="89" eb="90">
      <t>ナド</t>
    </rPh>
    <rPh sb="91" eb="93">
      <t>スイシン</t>
    </rPh>
    <rPh sb="98" eb="99">
      <t>ホン</t>
    </rPh>
    <rPh sb="99" eb="101">
      <t>ジギョウ</t>
    </rPh>
    <rPh sb="102" eb="104">
      <t>キヨ</t>
    </rPh>
    <rPh sb="108" eb="109">
      <t>ナド</t>
    </rPh>
    <rPh sb="110" eb="112">
      <t>カンテン</t>
    </rPh>
    <rPh sb="114" eb="116">
      <t>サイド</t>
    </rPh>
    <rPh sb="116" eb="118">
      <t>ケントウ</t>
    </rPh>
    <rPh sb="119" eb="120">
      <t>ナオ</t>
    </rPh>
    <phoneticPr fontId="1"/>
  </si>
  <si>
    <t>本事業の対象センターは、絶滅危惧種の飼育繁殖及び調査研究、世界的に重要な湿地及びそこに生息する水鳥等の保全、世界自然遺産地域の自然環境保全の拠点施設であり、あわせてこれらに関する普及啓発を行っている。施設が有する複合的な目的についてより適切に評価できるアウトカムについて再度検討する。
また、保護増殖事業、普及啓発等の拠点となる施設が安全かつ適切に利用できるよう、その機能を維持していくことが本事業の目的であり、保護増殖事業、普及啓発等の具体的な事業との関連も踏まえて、今後の方向性について検討する。</t>
    <rPh sb="12" eb="14">
      <t>ゼツメツ</t>
    </rPh>
    <rPh sb="14" eb="17">
      <t>キグシュ</t>
    </rPh>
    <rPh sb="18" eb="20">
      <t>シイク</t>
    </rPh>
    <rPh sb="20" eb="22">
      <t>ハンショク</t>
    </rPh>
    <rPh sb="22" eb="23">
      <t>オヨ</t>
    </rPh>
    <rPh sb="24" eb="26">
      <t>チョウサ</t>
    </rPh>
    <rPh sb="26" eb="28">
      <t>ケンキュウ</t>
    </rPh>
    <rPh sb="29" eb="32">
      <t>セカイテキ</t>
    </rPh>
    <rPh sb="33" eb="35">
      <t>ジュウヨウ</t>
    </rPh>
    <rPh sb="36" eb="38">
      <t>シッチ</t>
    </rPh>
    <rPh sb="38" eb="39">
      <t>オヨ</t>
    </rPh>
    <rPh sb="43" eb="45">
      <t>セイソク</t>
    </rPh>
    <rPh sb="47" eb="48">
      <t>ミズ</t>
    </rPh>
    <rPh sb="48" eb="49">
      <t>トリ</t>
    </rPh>
    <rPh sb="49" eb="50">
      <t>トウ</t>
    </rPh>
    <rPh sb="51" eb="53">
      <t>ホゼン</t>
    </rPh>
    <rPh sb="54" eb="56">
      <t>セカイ</t>
    </rPh>
    <rPh sb="56" eb="58">
      <t>シゼン</t>
    </rPh>
    <rPh sb="58" eb="60">
      <t>イサン</t>
    </rPh>
    <rPh sb="60" eb="62">
      <t>チイキ</t>
    </rPh>
    <rPh sb="63" eb="65">
      <t>シゼン</t>
    </rPh>
    <rPh sb="65" eb="67">
      <t>カンキョウ</t>
    </rPh>
    <rPh sb="67" eb="69">
      <t>ホゼン</t>
    </rPh>
    <rPh sb="70" eb="72">
      <t>キョテン</t>
    </rPh>
    <rPh sb="72" eb="74">
      <t>シセツ</t>
    </rPh>
    <rPh sb="86" eb="87">
      <t>カン</t>
    </rPh>
    <rPh sb="89" eb="91">
      <t>フキュウ</t>
    </rPh>
    <rPh sb="91" eb="93">
      <t>ケイハツ</t>
    </rPh>
    <rPh sb="94" eb="95">
      <t>オコナ</t>
    </rPh>
    <rPh sb="100" eb="102">
      <t>シセツ</t>
    </rPh>
    <rPh sb="103" eb="104">
      <t>ユウ</t>
    </rPh>
    <rPh sb="106" eb="109">
      <t>フクゴウテキ</t>
    </rPh>
    <rPh sb="110" eb="112">
      <t>モクテキ</t>
    </rPh>
    <rPh sb="118" eb="120">
      <t>テキセツ</t>
    </rPh>
    <rPh sb="121" eb="123">
      <t>ヒョウカ</t>
    </rPh>
    <rPh sb="135" eb="137">
      <t>サイド</t>
    </rPh>
    <rPh sb="137" eb="139">
      <t>ケントウ</t>
    </rPh>
    <rPh sb="146" eb="148">
      <t>ホゴ</t>
    </rPh>
    <rPh sb="148" eb="150">
      <t>ゾウショク</t>
    </rPh>
    <rPh sb="150" eb="152">
      <t>ジギョウ</t>
    </rPh>
    <rPh sb="153" eb="155">
      <t>フキュウ</t>
    </rPh>
    <rPh sb="155" eb="157">
      <t>ケイハツ</t>
    </rPh>
    <rPh sb="157" eb="158">
      <t>トウ</t>
    </rPh>
    <rPh sb="159" eb="161">
      <t>キョテン</t>
    </rPh>
    <rPh sb="164" eb="166">
      <t>シセツ</t>
    </rPh>
    <rPh sb="167" eb="169">
      <t>アンゼン</t>
    </rPh>
    <rPh sb="171" eb="173">
      <t>テキセツ</t>
    </rPh>
    <rPh sb="174" eb="176">
      <t>リヨウ</t>
    </rPh>
    <rPh sb="184" eb="186">
      <t>キノウ</t>
    </rPh>
    <rPh sb="187" eb="189">
      <t>イジ</t>
    </rPh>
    <rPh sb="196" eb="197">
      <t>ホン</t>
    </rPh>
    <rPh sb="197" eb="199">
      <t>ジギョウ</t>
    </rPh>
    <rPh sb="200" eb="202">
      <t>モクテキ</t>
    </rPh>
    <rPh sb="206" eb="208">
      <t>ホゴ</t>
    </rPh>
    <rPh sb="208" eb="210">
      <t>ゾウショク</t>
    </rPh>
    <rPh sb="210" eb="212">
      <t>ジギョウ</t>
    </rPh>
    <rPh sb="213" eb="215">
      <t>フキュウ</t>
    </rPh>
    <rPh sb="215" eb="217">
      <t>ケイハツ</t>
    </rPh>
    <rPh sb="217" eb="218">
      <t>トウ</t>
    </rPh>
    <rPh sb="219" eb="222">
      <t>グタイテキ</t>
    </rPh>
    <rPh sb="223" eb="225">
      <t>ジギョウ</t>
    </rPh>
    <rPh sb="227" eb="229">
      <t>カンレン</t>
    </rPh>
    <rPh sb="230" eb="231">
      <t>フ</t>
    </rPh>
    <rPh sb="235" eb="237">
      <t>コンゴ</t>
    </rPh>
    <rPh sb="238" eb="241">
      <t>ホウコウセイ</t>
    </rPh>
    <rPh sb="245" eb="247">
      <t>ケントウ</t>
    </rPh>
    <phoneticPr fontId="1"/>
  </si>
  <si>
    <t>平成19年度</t>
    <phoneticPr fontId="1"/>
  </si>
  <si>
    <t>引き続き事業者に対して、積極的な協力を頂けるよう働きかけを行っていく。</t>
    <rPh sb="0" eb="1">
      <t>ヒ</t>
    </rPh>
    <rPh sb="2" eb="3">
      <t>ツヅ</t>
    </rPh>
    <rPh sb="4" eb="7">
      <t>ジギョウシャ</t>
    </rPh>
    <rPh sb="8" eb="9">
      <t>タイ</t>
    </rPh>
    <rPh sb="12" eb="15">
      <t>セッキョクテキ</t>
    </rPh>
    <rPh sb="16" eb="18">
      <t>キョウリョク</t>
    </rPh>
    <rPh sb="19" eb="20">
      <t>イタダ</t>
    </rPh>
    <rPh sb="24" eb="25">
      <t>ハタラ</t>
    </rPh>
    <rPh sb="29" eb="30">
      <t>オコナ</t>
    </rPh>
    <phoneticPr fontId="1"/>
  </si>
  <si>
    <t>・真の原因に踏み込んだ対策になっていないのではないか。
・実施しない県の理由は何か。そこに問題解決の糸口があるのではないか。</t>
    <phoneticPr fontId="0"/>
  </si>
  <si>
    <t>外部有識者の所見に確実に対応し、必要な説明及び見直しを適切に実施すること。特に、２点目の指摘については、本事業の執行状況とも関わる問題であり、事業を実施しない県が生じる原因等を分析し、より効果的な事業実施となるよう十分検討すること。</t>
    <rPh sb="0" eb="2">
      <t>ガイブ</t>
    </rPh>
    <rPh sb="2" eb="5">
      <t>ユウシキシャ</t>
    </rPh>
    <rPh sb="6" eb="8">
      <t>ショケン</t>
    </rPh>
    <rPh sb="9" eb="11">
      <t>カクジツ</t>
    </rPh>
    <rPh sb="12" eb="14">
      <t>タイオウ</t>
    </rPh>
    <rPh sb="37" eb="38">
      <t>トク</t>
    </rPh>
    <rPh sb="41" eb="43">
      <t>テンメ</t>
    </rPh>
    <rPh sb="44" eb="46">
      <t>シテキ</t>
    </rPh>
    <rPh sb="52" eb="53">
      <t>ホン</t>
    </rPh>
    <rPh sb="53" eb="55">
      <t>ジギョウ</t>
    </rPh>
    <rPh sb="56" eb="58">
      <t>シッコウ</t>
    </rPh>
    <rPh sb="58" eb="60">
      <t>ジョウキョウ</t>
    </rPh>
    <rPh sb="62" eb="63">
      <t>カカ</t>
    </rPh>
    <rPh sb="65" eb="67">
      <t>モンダイ</t>
    </rPh>
    <rPh sb="71" eb="73">
      <t>ジギョウ</t>
    </rPh>
    <rPh sb="74" eb="76">
      <t>ジッシ</t>
    </rPh>
    <rPh sb="79" eb="80">
      <t>ケン</t>
    </rPh>
    <rPh sb="81" eb="82">
      <t>ショウ</t>
    </rPh>
    <rPh sb="84" eb="86">
      <t>ゲンイン</t>
    </rPh>
    <rPh sb="86" eb="87">
      <t>ナド</t>
    </rPh>
    <rPh sb="88" eb="90">
      <t>ブンセキ</t>
    </rPh>
    <rPh sb="94" eb="97">
      <t>コウカテキ</t>
    </rPh>
    <rPh sb="98" eb="100">
      <t>ジギョウ</t>
    </rPh>
    <rPh sb="100" eb="102">
      <t>ジッシ</t>
    </rPh>
    <rPh sb="107" eb="109">
      <t>ジュウブン</t>
    </rPh>
    <rPh sb="109" eb="111">
      <t>ケントウ</t>
    </rPh>
    <phoneticPr fontId="1"/>
  </si>
  <si>
    <t>・当該事業については、平成26年１月の中央環境審議会による答申のあった鳥獣の保護及び狩猟の適正化につき講ずべき措置を踏まえ、国会での様々な審議を経て創設された事業である。今後、事業実施状況やその評価結果を踏まえ、効果的効率的に事業が推進されるよう、都道府県への指導や必要な見直しを行う。
・事業を実施していない都道府県等については、ニホンジカ又はイノシシの生息数が少ない場合や、27年度において他省庁の事業や県単事業との調整ができなかった場合等である。特にニホンジカの捕獲等については、個別に早期事業実施の必要性について情報提供し、28年度以降の事業実施を促進していく所存である。</t>
    <phoneticPr fontId="1"/>
  </si>
  <si>
    <t>要求額のうち「新しい日本のための優先課題推進枠」1,500百万円</t>
    <phoneticPr fontId="0"/>
  </si>
  <si>
    <t>新27ｰ0020</t>
    <rPh sb="0" eb="1">
      <t>シン</t>
    </rPh>
    <phoneticPr fontId="1"/>
  </si>
  <si>
    <t>国際分担金等経費（187再掲）</t>
    <phoneticPr fontId="1"/>
  </si>
  <si>
    <t>アジア太平洋地域生物多様性保全推進費（196再掲）</t>
    <phoneticPr fontId="1"/>
  </si>
  <si>
    <t>鳥獣保護管理強化総合対策事業（209再掲）</t>
    <phoneticPr fontId="1"/>
  </si>
  <si>
    <t>甚大な被害を及ぼしている鳥獣の生息状況等緊急調査事業（217再掲）</t>
    <phoneticPr fontId="1"/>
  </si>
  <si>
    <t>施策名：5-4　動物の愛護及び管理</t>
    <rPh sb="0" eb="2">
      <t>シサク</t>
    </rPh>
    <rPh sb="2" eb="3">
      <t>メイ</t>
    </rPh>
    <phoneticPr fontId="1"/>
  </si>
  <si>
    <t>平成18年度</t>
    <phoneticPr fontId="1"/>
  </si>
  <si>
    <t>継続的に実施してきた関係団体との連絡調整経費については、これまで実施してきた知見を生かし、効率的な執行に努めるとともに、28年度予算要求にあたっては予算を縮減すること。</t>
    <rPh sb="0" eb="2">
      <t>ケイゾク</t>
    </rPh>
    <rPh sb="2" eb="3">
      <t>テキ</t>
    </rPh>
    <rPh sb="4" eb="6">
      <t>ジッシ</t>
    </rPh>
    <rPh sb="10" eb="12">
      <t>カンケイ</t>
    </rPh>
    <rPh sb="12" eb="14">
      <t>ダンタイ</t>
    </rPh>
    <rPh sb="16" eb="18">
      <t>レンラク</t>
    </rPh>
    <rPh sb="18" eb="20">
      <t>チョウセイ</t>
    </rPh>
    <rPh sb="20" eb="22">
      <t>ケイヒ</t>
    </rPh>
    <rPh sb="32" eb="34">
      <t>ジッシ</t>
    </rPh>
    <rPh sb="38" eb="40">
      <t>チケン</t>
    </rPh>
    <rPh sb="41" eb="42">
      <t>イ</t>
    </rPh>
    <rPh sb="45" eb="48">
      <t>コウリツテキ</t>
    </rPh>
    <rPh sb="49" eb="51">
      <t>シッコウ</t>
    </rPh>
    <rPh sb="52" eb="53">
      <t>ツト</t>
    </rPh>
    <rPh sb="62" eb="64">
      <t>ネンド</t>
    </rPh>
    <rPh sb="64" eb="66">
      <t>ヨサン</t>
    </rPh>
    <rPh sb="66" eb="68">
      <t>ヨウキュウ</t>
    </rPh>
    <rPh sb="74" eb="76">
      <t>ヨサン</t>
    </rPh>
    <rPh sb="77" eb="79">
      <t>シュクゲン</t>
    </rPh>
    <phoneticPr fontId="1"/>
  </si>
  <si>
    <t xml:space="preserve">改正動物愛護管理法附則に基づく各種調査研究等の実施など業務の増加が見込まれるが、支出状況を精査し、関係団体との連絡調整経費を縮減した。そのうえで、改正法附則に基づく調査研究に係る一部予算を重点化し、必要最小限度の要求額とした。
</t>
    <phoneticPr fontId="1"/>
  </si>
  <si>
    <t>本事業の成果目標である法律の認知度30％をいつまでに達成するのかが不明確であるため、目標年度を明確に設定すること。</t>
    <phoneticPr fontId="0"/>
  </si>
  <si>
    <t>行政事業レビュー推進チームの所見を踏まえ、ペットフード法施行から10年後の平成31年度を目標年度として記載した。</t>
    <phoneticPr fontId="1"/>
  </si>
  <si>
    <t>平成21年度</t>
    <phoneticPr fontId="1"/>
  </si>
  <si>
    <t>外部有識者の所見を踏まえ、更なる執行率の向上に努めること。</t>
    <phoneticPr fontId="0"/>
  </si>
  <si>
    <t>施設整備の計画・構想を有する自治体との連絡・調整を密に行い、更なる執行率の向上に努める。</t>
    <phoneticPr fontId="1"/>
  </si>
  <si>
    <t>普及啓発事業による動物愛護管理の普及が、本事業のアウトカム達成にどのように寄与するのか説明するとともに、普及啓発が現状どのくらい進んでいるのか明らかにすること。</t>
    <phoneticPr fontId="0"/>
  </si>
  <si>
    <t>終生飼養や逸走防止などの飼い主の責務について普及啓発することで、危険な動物の逸走及び遺棄を防止し、人身事故を予防することに繫がる。平成26年度の一般市民アンケートでは、40％の人が動物の愛護及び管理に関する法律においてペットを最後まで責任を持って飼うよう定められていることを認知していた。</t>
    <phoneticPr fontId="1"/>
  </si>
  <si>
    <t>施策名：5-5　自然とのふれあいの推進</t>
    <rPh sb="0" eb="2">
      <t>シサク</t>
    </rPh>
    <rPh sb="2" eb="3">
      <t>メイ</t>
    </rPh>
    <phoneticPr fontId="1"/>
  </si>
  <si>
    <t>・成果目標の達成度が極端に低いため、早急に原因を分析した上で、目標達成のための具体策や工程表を明確にする等、成果目標達成に向けた改善策を明示すこと。また、必要に応じて、より適切な目標・指標についても検討すること。
・モデル事業については、これまで実施してきたモデル事業により一定の知見の蓄積が得られているため、本事業は廃止し、その成果の水平展開を図ること。</t>
    <rPh sb="99" eb="101">
      <t>ケントウ</t>
    </rPh>
    <rPh sb="111" eb="113">
      <t>ジギョウ</t>
    </rPh>
    <rPh sb="123" eb="125">
      <t>ジッシ</t>
    </rPh>
    <rPh sb="132" eb="134">
      <t>ジギョウ</t>
    </rPh>
    <rPh sb="137" eb="139">
      <t>イッテイ</t>
    </rPh>
    <rPh sb="140" eb="142">
      <t>チケン</t>
    </rPh>
    <rPh sb="143" eb="145">
      <t>チクセキ</t>
    </rPh>
    <rPh sb="146" eb="147">
      <t>エ</t>
    </rPh>
    <rPh sb="155" eb="156">
      <t>ホン</t>
    </rPh>
    <rPh sb="156" eb="158">
      <t>ジギョウ</t>
    </rPh>
    <rPh sb="159" eb="161">
      <t>ハイシ</t>
    </rPh>
    <rPh sb="165" eb="167">
      <t>セイカ</t>
    </rPh>
    <rPh sb="168" eb="170">
      <t>スイヘイ</t>
    </rPh>
    <rPh sb="170" eb="172">
      <t>テンカイ</t>
    </rPh>
    <rPh sb="173" eb="174">
      <t>ハカ</t>
    </rPh>
    <phoneticPr fontId="1"/>
  </si>
  <si>
    <t>・成果目標の達成度が低いことに対し、昨年度開催した有識者会議において、全体構想作成・認定の意義や利点が広く理解されることが必要との指摘があった。今後は、エコツーリズム推進に意欲のある自体への説明会を開催するなどにより、全体構想作成のメリット等について周知を図ることととし、平成27年度以降、毎年実績を上げられるよう努めたい。
・モデル事業については、平成24年度からエコツーリズムの先進事例や知見の収集に努めてきたが、一定の成果を上げたため、平成27年度を持って終了し、今後は先進事例の全国的な展開を図って参りたい。</t>
    <rPh sb="1" eb="3">
      <t>セイカ</t>
    </rPh>
    <rPh sb="3" eb="5">
      <t>モクヒョウ</t>
    </rPh>
    <rPh sb="6" eb="9">
      <t>タッセイド</t>
    </rPh>
    <rPh sb="10" eb="11">
      <t>ヒク</t>
    </rPh>
    <rPh sb="15" eb="16">
      <t>タイ</t>
    </rPh>
    <rPh sb="18" eb="20">
      <t>サクネン</t>
    </rPh>
    <rPh sb="20" eb="21">
      <t>ド</t>
    </rPh>
    <rPh sb="21" eb="23">
      <t>カイサイ</t>
    </rPh>
    <rPh sb="25" eb="28">
      <t>ユウシキシャ</t>
    </rPh>
    <rPh sb="28" eb="30">
      <t>カイギ</t>
    </rPh>
    <rPh sb="35" eb="37">
      <t>ゼンタイ</t>
    </rPh>
    <rPh sb="37" eb="39">
      <t>コウソウ</t>
    </rPh>
    <rPh sb="39" eb="41">
      <t>サクセイ</t>
    </rPh>
    <rPh sb="42" eb="44">
      <t>ニンテイ</t>
    </rPh>
    <rPh sb="45" eb="47">
      <t>イギ</t>
    </rPh>
    <rPh sb="48" eb="50">
      <t>リテン</t>
    </rPh>
    <rPh sb="51" eb="52">
      <t>ヒロ</t>
    </rPh>
    <rPh sb="53" eb="55">
      <t>リカイ</t>
    </rPh>
    <rPh sb="61" eb="63">
      <t>ヒツヨウ</t>
    </rPh>
    <rPh sb="65" eb="67">
      <t>シテキ</t>
    </rPh>
    <rPh sb="72" eb="74">
      <t>コンゴ</t>
    </rPh>
    <rPh sb="83" eb="85">
      <t>スイシン</t>
    </rPh>
    <rPh sb="86" eb="88">
      <t>イヨク</t>
    </rPh>
    <rPh sb="147" eb="149">
      <t>ジッセキ</t>
    </rPh>
    <rPh sb="150" eb="151">
      <t>ア</t>
    </rPh>
    <phoneticPr fontId="1"/>
  </si>
  <si>
    <t>本事業によって得られた科学的知見は、温泉法に基づく許認可だけでなく、地熱・地中熱発電の適切な導入にも活用できるものであるため、有効活用すること。</t>
    <rPh sb="0" eb="1">
      <t>ホン</t>
    </rPh>
    <rPh sb="1" eb="3">
      <t>ジギョウ</t>
    </rPh>
    <rPh sb="7" eb="8">
      <t>エ</t>
    </rPh>
    <rPh sb="11" eb="14">
      <t>カガクテキ</t>
    </rPh>
    <rPh sb="14" eb="16">
      <t>チケン</t>
    </rPh>
    <rPh sb="18" eb="21">
      <t>オンセンホウ</t>
    </rPh>
    <rPh sb="22" eb="23">
      <t>モト</t>
    </rPh>
    <rPh sb="25" eb="28">
      <t>キョニンカ</t>
    </rPh>
    <rPh sb="34" eb="36">
      <t>チネツ</t>
    </rPh>
    <rPh sb="37" eb="39">
      <t>チチュウ</t>
    </rPh>
    <rPh sb="39" eb="40">
      <t>ネツ</t>
    </rPh>
    <rPh sb="40" eb="42">
      <t>ハツデン</t>
    </rPh>
    <rPh sb="43" eb="45">
      <t>テキセツ</t>
    </rPh>
    <rPh sb="46" eb="48">
      <t>ドウニュウ</t>
    </rPh>
    <rPh sb="50" eb="52">
      <t>カツヨウ</t>
    </rPh>
    <rPh sb="63" eb="65">
      <t>ユウコウ</t>
    </rPh>
    <rPh sb="65" eb="67">
      <t>カツヨウ</t>
    </rPh>
    <phoneticPr fontId="1"/>
  </si>
  <si>
    <t>本事業によって得られた科学的知見を基に、温泉資源の保護等を図り、温泉法の許認可等へ活かす。加えて、地熱発電等の適切な導入に役立てるべく有効活用する。</t>
    <rPh sb="0" eb="1">
      <t>ホン</t>
    </rPh>
    <rPh sb="1" eb="3">
      <t>ジギョウ</t>
    </rPh>
    <rPh sb="7" eb="8">
      <t>エ</t>
    </rPh>
    <rPh sb="11" eb="14">
      <t>カガクテキ</t>
    </rPh>
    <rPh sb="14" eb="16">
      <t>チケン</t>
    </rPh>
    <rPh sb="17" eb="18">
      <t>モト</t>
    </rPh>
    <rPh sb="20" eb="22">
      <t>オンセン</t>
    </rPh>
    <rPh sb="22" eb="24">
      <t>シゲン</t>
    </rPh>
    <rPh sb="25" eb="27">
      <t>ホゴ</t>
    </rPh>
    <rPh sb="27" eb="28">
      <t>トウ</t>
    </rPh>
    <rPh sb="29" eb="30">
      <t>ハカ</t>
    </rPh>
    <rPh sb="32" eb="35">
      <t>オンセンホウ</t>
    </rPh>
    <rPh sb="36" eb="39">
      <t>キョニンカ</t>
    </rPh>
    <rPh sb="39" eb="40">
      <t>トウ</t>
    </rPh>
    <rPh sb="41" eb="42">
      <t>イ</t>
    </rPh>
    <rPh sb="45" eb="46">
      <t>クワ</t>
    </rPh>
    <rPh sb="49" eb="51">
      <t>チネツ</t>
    </rPh>
    <rPh sb="51" eb="53">
      <t>ハツデン</t>
    </rPh>
    <rPh sb="53" eb="54">
      <t>トウ</t>
    </rPh>
    <rPh sb="55" eb="57">
      <t>テキセツ</t>
    </rPh>
    <rPh sb="58" eb="60">
      <t>ドウニュウ</t>
    </rPh>
    <rPh sb="61" eb="63">
      <t>ヤクダ</t>
    </rPh>
    <rPh sb="67" eb="69">
      <t>ユウコウ</t>
    </rPh>
    <rPh sb="69" eb="71">
      <t>カツヨウ</t>
    </rPh>
    <phoneticPr fontId="1"/>
  </si>
  <si>
    <t>平成6年度</t>
    <phoneticPr fontId="1"/>
  </si>
  <si>
    <t>・より多くの国民に国立公園及び国民公園が利用されるよう、魅力ある公園の整備に努めること。
・例年一定の不用が生じていることから、計画的な執行により、不用を生じさせないようにすること。
・より一層の予算執行効率化の観点から調達手法の改善（一者応札の抑制の取組等）を図ること。</t>
    <rPh sb="3" eb="4">
      <t>オオ</t>
    </rPh>
    <rPh sb="6" eb="8">
      <t>コクミン</t>
    </rPh>
    <rPh sb="9" eb="11">
      <t>コクリツ</t>
    </rPh>
    <rPh sb="11" eb="13">
      <t>コウエン</t>
    </rPh>
    <rPh sb="13" eb="14">
      <t>オヨ</t>
    </rPh>
    <rPh sb="15" eb="17">
      <t>コクミン</t>
    </rPh>
    <rPh sb="17" eb="19">
      <t>コウエン</t>
    </rPh>
    <rPh sb="20" eb="22">
      <t>リヨウ</t>
    </rPh>
    <rPh sb="28" eb="30">
      <t>ミリョク</t>
    </rPh>
    <rPh sb="32" eb="34">
      <t>コウエン</t>
    </rPh>
    <rPh sb="35" eb="37">
      <t>セイビ</t>
    </rPh>
    <rPh sb="38" eb="39">
      <t>ツト</t>
    </rPh>
    <phoneticPr fontId="1"/>
  </si>
  <si>
    <t>・施設の老朽化対策や地域振興等に加え、訪日外国人の急増に伴う国際化対応や野生鳥獣の生息地保全など、国に求められる整備ニーズに対応した魅力ある公園の整備に努める。
・不用額の縮減を図るため、引き続き予算の早期執行に努める。
・定型的な業務に一般競争入札を拡大するなど、入札参加者の事務負担の軽減（提出書類の）により入札参加者を増やす取り組みを進めており、調達手法の改善（一者応札の抑制の取組等）に向けてより一層の効率的な執行に努める。</t>
    <phoneticPr fontId="1"/>
  </si>
  <si>
    <t>要求額のうち「新しい日本のための優先課題推進枠」2,243百万円</t>
    <phoneticPr fontId="0"/>
  </si>
  <si>
    <t>（項）自然公園等事業費
　（大事項）自然公園等事業に必要な経費
（項）自然公園等施設災害復旧事業費
　（大事項）自然公園等施設災害復旧事業に必要な経費</t>
    <rPh sb="33" eb="34">
      <t>コウ</t>
    </rPh>
    <rPh sb="35" eb="37">
      <t>シゼン</t>
    </rPh>
    <rPh sb="37" eb="39">
      <t>コウエン</t>
    </rPh>
    <rPh sb="39" eb="40">
      <t>ナド</t>
    </rPh>
    <rPh sb="40" eb="42">
      <t>シセツ</t>
    </rPh>
    <rPh sb="42" eb="44">
      <t>サイガイ</t>
    </rPh>
    <rPh sb="44" eb="46">
      <t>フッキュウ</t>
    </rPh>
    <rPh sb="46" eb="49">
      <t>ジギョウヒ</t>
    </rPh>
    <rPh sb="52" eb="53">
      <t>ダイ</t>
    </rPh>
    <rPh sb="53" eb="55">
      <t>ジコウ</t>
    </rPh>
    <rPh sb="56" eb="58">
      <t>シゼン</t>
    </rPh>
    <rPh sb="58" eb="61">
      <t>コウエンナド</t>
    </rPh>
    <rPh sb="61" eb="63">
      <t>シセツ</t>
    </rPh>
    <rPh sb="63" eb="65">
      <t>サイガイ</t>
    </rPh>
    <rPh sb="65" eb="67">
      <t>フッキュウ</t>
    </rPh>
    <rPh sb="67" eb="69">
      <t>ジギョウ</t>
    </rPh>
    <rPh sb="70" eb="72">
      <t>ヒツヨウ</t>
    </rPh>
    <rPh sb="73" eb="75">
      <t>ケイヒ</t>
    </rPh>
    <phoneticPr fontId="0"/>
  </si>
  <si>
    <t>本事業により実施された行事の参加者数を把握するだけでなく、行事の参加を通して、本事業の目的である自然環境保全への理解の深化がどのくらい進んだのか把握する仕組みを構築すること。</t>
    <rPh sb="0" eb="1">
      <t>ホン</t>
    </rPh>
    <rPh sb="1" eb="3">
      <t>ジギョウ</t>
    </rPh>
    <rPh sb="6" eb="8">
      <t>ジッシ</t>
    </rPh>
    <rPh sb="11" eb="13">
      <t>ギョウジ</t>
    </rPh>
    <rPh sb="14" eb="17">
      <t>サンカシャ</t>
    </rPh>
    <rPh sb="17" eb="18">
      <t>スウ</t>
    </rPh>
    <rPh sb="19" eb="21">
      <t>ハアク</t>
    </rPh>
    <rPh sb="29" eb="31">
      <t>ギョウジ</t>
    </rPh>
    <rPh sb="32" eb="34">
      <t>サンカ</t>
    </rPh>
    <rPh sb="35" eb="36">
      <t>トオ</t>
    </rPh>
    <rPh sb="39" eb="40">
      <t>ホン</t>
    </rPh>
    <rPh sb="40" eb="42">
      <t>ジギョウ</t>
    </rPh>
    <rPh sb="43" eb="45">
      <t>モクテキ</t>
    </rPh>
    <rPh sb="48" eb="50">
      <t>シゼン</t>
    </rPh>
    <rPh sb="50" eb="52">
      <t>カンキョウ</t>
    </rPh>
    <rPh sb="52" eb="54">
      <t>ホゼン</t>
    </rPh>
    <rPh sb="56" eb="58">
      <t>リカイ</t>
    </rPh>
    <rPh sb="59" eb="61">
      <t>シンカ</t>
    </rPh>
    <rPh sb="67" eb="68">
      <t>スス</t>
    </rPh>
    <rPh sb="72" eb="74">
      <t>ハアク</t>
    </rPh>
    <rPh sb="76" eb="78">
      <t>シク</t>
    </rPh>
    <rPh sb="80" eb="82">
      <t>コウチク</t>
    </rPh>
    <phoneticPr fontId="1"/>
  </si>
  <si>
    <t>引き続き参加者数の把握に努めるとともに、行事の参加を通して、自然環境保全への理解がどの程度進んだのかを調査するための仕組みを構築するために、その方法等について検討を行う。</t>
    <phoneticPr fontId="1"/>
  </si>
  <si>
    <t>今後は当該事業の成果を有効に活用していくこと。</t>
    <phoneticPr fontId="1"/>
  </si>
  <si>
    <t>本事業の成果を活用し、平成27年度予算においては「日本の国立公園と世界遺産を活かした地域活性化推進費」において、外国人旅行者に対する情報発信のための取り組みを進めているところ。さらに、平成28年度概算要求においては、外国人向けエコツアーガイドの人材育成や、地域の受入体制整備などを推進する予算を要求。</t>
    <rPh sb="0" eb="1">
      <t>ホン</t>
    </rPh>
    <rPh sb="1" eb="3">
      <t>ジギョウ</t>
    </rPh>
    <rPh sb="4" eb="6">
      <t>セイカ</t>
    </rPh>
    <rPh sb="7" eb="9">
      <t>カツヨウ</t>
    </rPh>
    <rPh sb="11" eb="13">
      <t>ヘイセイ</t>
    </rPh>
    <rPh sb="15" eb="17">
      <t>ネンド</t>
    </rPh>
    <rPh sb="17" eb="19">
      <t>ヨサン</t>
    </rPh>
    <rPh sb="25" eb="27">
      <t>ニホン</t>
    </rPh>
    <rPh sb="28" eb="30">
      <t>コクリツ</t>
    </rPh>
    <rPh sb="30" eb="32">
      <t>コウエン</t>
    </rPh>
    <rPh sb="33" eb="35">
      <t>セカイ</t>
    </rPh>
    <rPh sb="35" eb="37">
      <t>イサン</t>
    </rPh>
    <rPh sb="38" eb="39">
      <t>イ</t>
    </rPh>
    <rPh sb="42" eb="44">
      <t>チイキ</t>
    </rPh>
    <rPh sb="44" eb="46">
      <t>カッセイ</t>
    </rPh>
    <rPh sb="46" eb="47">
      <t>カ</t>
    </rPh>
    <rPh sb="47" eb="50">
      <t>スイシンヒ</t>
    </rPh>
    <rPh sb="56" eb="59">
      <t>ガイコクジン</t>
    </rPh>
    <rPh sb="59" eb="62">
      <t>リョコウシャ</t>
    </rPh>
    <rPh sb="63" eb="64">
      <t>タイ</t>
    </rPh>
    <rPh sb="66" eb="68">
      <t>ジョウホウ</t>
    </rPh>
    <rPh sb="68" eb="70">
      <t>ハッシン</t>
    </rPh>
    <rPh sb="74" eb="75">
      <t>ト</t>
    </rPh>
    <rPh sb="76" eb="77">
      <t>ク</t>
    </rPh>
    <rPh sb="79" eb="80">
      <t>スス</t>
    </rPh>
    <rPh sb="92" eb="94">
      <t>ヘイセイ</t>
    </rPh>
    <rPh sb="96" eb="98">
      <t>ネンド</t>
    </rPh>
    <rPh sb="98" eb="100">
      <t>ガイサン</t>
    </rPh>
    <rPh sb="100" eb="102">
      <t>ヨウキュウ</t>
    </rPh>
    <rPh sb="108" eb="111">
      <t>ガイコクジン</t>
    </rPh>
    <rPh sb="111" eb="112">
      <t>ム</t>
    </rPh>
    <rPh sb="122" eb="124">
      <t>ジンザイ</t>
    </rPh>
    <rPh sb="124" eb="126">
      <t>イクセイ</t>
    </rPh>
    <rPh sb="128" eb="130">
      <t>チイキ</t>
    </rPh>
    <rPh sb="131" eb="133">
      <t>ウケイ</t>
    </rPh>
    <rPh sb="133" eb="135">
      <t>タイセイ</t>
    </rPh>
    <rPh sb="135" eb="137">
      <t>セイビ</t>
    </rPh>
    <rPh sb="140" eb="142">
      <t>スイシン</t>
    </rPh>
    <rPh sb="144" eb="146">
      <t>ヨサン</t>
    </rPh>
    <rPh sb="147" eb="149">
      <t>ヨウキュウ</t>
    </rPh>
    <phoneticPr fontId="1"/>
  </si>
  <si>
    <t>（項）生物多様性保全等推進費
　（大事項）生物多様性の保全等の推進に必要な経費</t>
    <rPh sb="3" eb="6">
      <t>タヨウセイ</t>
    </rPh>
    <rPh sb="6" eb="8">
      <t>ホゼン</t>
    </rPh>
    <rPh sb="8" eb="9">
      <t>トウ</t>
    </rPh>
    <rPh sb="9" eb="12">
      <t>スイシンヒ</t>
    </rPh>
    <rPh sb="21" eb="24">
      <t>タヨウセイ</t>
    </rPh>
    <rPh sb="25" eb="28">
      <t>ホゼントウ</t>
    </rPh>
    <rPh sb="29" eb="31">
      <t>スイシン</t>
    </rPh>
    <rPh sb="32" eb="34">
      <t>ヒツヨウ</t>
    </rPh>
    <rPh sb="35" eb="37">
      <t>ケイヒ</t>
    </rPh>
    <phoneticPr fontId="1"/>
  </si>
  <si>
    <t>安全対策は重要。予算の効率使用に努めて欲しい。</t>
    <phoneticPr fontId="0"/>
  </si>
  <si>
    <t>外部有識者の所見を踏まえ、執行においては競争性のある契約を行うことで効率的な執行に努めること。</t>
    <rPh sb="0" eb="2">
      <t>ガイブ</t>
    </rPh>
    <rPh sb="2" eb="4">
      <t>ユウシキ</t>
    </rPh>
    <rPh sb="4" eb="5">
      <t>シャ</t>
    </rPh>
    <rPh sb="6" eb="8">
      <t>ショケン</t>
    </rPh>
    <rPh sb="9" eb="10">
      <t>フ</t>
    </rPh>
    <rPh sb="13" eb="15">
      <t>シッコウ</t>
    </rPh>
    <rPh sb="20" eb="23">
      <t>キョウソウセイ</t>
    </rPh>
    <rPh sb="26" eb="28">
      <t>ケイヤク</t>
    </rPh>
    <rPh sb="29" eb="30">
      <t>オコナ</t>
    </rPh>
    <rPh sb="34" eb="36">
      <t>コウリツ</t>
    </rPh>
    <rPh sb="36" eb="37">
      <t>テキ</t>
    </rPh>
    <rPh sb="38" eb="40">
      <t>シッコウ</t>
    </rPh>
    <rPh sb="41" eb="42">
      <t>ツト</t>
    </rPh>
    <phoneticPr fontId="1"/>
  </si>
  <si>
    <t>現状通り</t>
    <phoneticPr fontId="1"/>
  </si>
  <si>
    <t>一般競争入札を原則としつつ、業務等の性質に応じた調達方法により支出先を選定し、競争性を確保することで効率的な執行に努める。</t>
    <phoneticPr fontId="1"/>
  </si>
  <si>
    <t>施策名：6-1 　環境リスクの評価</t>
    <rPh sb="0" eb="2">
      <t>シサク</t>
    </rPh>
    <rPh sb="2" eb="3">
      <t>メイ</t>
    </rPh>
    <rPh sb="9" eb="11">
      <t>カンキョウ</t>
    </rPh>
    <rPh sb="15" eb="17">
      <t>ヒョウカ</t>
    </rPh>
    <phoneticPr fontId="1"/>
  </si>
  <si>
    <t>・より一層の予算執行効率化の観点から調達手法の改善（一者応札の抑制の取組等）を図るべき。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</si>
  <si>
    <t>・１者応札を回避するための方策として、入札条件の緩和や公告期間を延長するなど工夫を図る。
・費目、使途の内訳について事業者に行政事業レビューの趣旨を十分説明し、回答を得られるよう努力する。</t>
  </si>
  <si>
    <t>平成28年度要求より、事業内容に応じて、事業番号267、301に統合</t>
    <rPh sb="0" eb="2">
      <t>ヘイセイ</t>
    </rPh>
    <rPh sb="4" eb="6">
      <t>ネンド</t>
    </rPh>
    <rPh sb="6" eb="8">
      <t>ヨウキュウ</t>
    </rPh>
    <rPh sb="11" eb="13">
      <t>ジギョウ</t>
    </rPh>
    <rPh sb="13" eb="15">
      <t>ナイヨウ</t>
    </rPh>
    <rPh sb="16" eb="17">
      <t>オウ</t>
    </rPh>
    <rPh sb="20" eb="22">
      <t>ジギョウ</t>
    </rPh>
    <rPh sb="22" eb="24">
      <t>バンゴウ</t>
    </rPh>
    <rPh sb="32" eb="34">
      <t>トウゴウ</t>
    </rPh>
    <phoneticPr fontId="0"/>
  </si>
  <si>
    <t>環境保健部</t>
    <rPh sb="0" eb="2">
      <t>カンキョウ</t>
    </rPh>
    <rPh sb="2" eb="5">
      <t>ホケンブ</t>
    </rPh>
    <phoneticPr fontId="2"/>
  </si>
  <si>
    <t>環境保健部</t>
    <rPh sb="0" eb="2">
      <t>カンキョウ</t>
    </rPh>
    <rPh sb="2" eb="5">
      <t>ホケンブ</t>
    </rPh>
    <phoneticPr fontId="1"/>
  </si>
  <si>
    <t>（項）化学物質対策推進費
　（大事項）化学物質対策の推進に必要な経費</t>
    <phoneticPr fontId="1"/>
  </si>
  <si>
    <t>・成果目標について、関係部局への情報提供は当然するべきことであり、妥当ではないため、他の成果目標を検討すること。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3">
      <t>セイカ</t>
    </rPh>
    <rPh sb="3" eb="5">
      <t>モクヒョウ</t>
    </rPh>
    <rPh sb="10" eb="12">
      <t>カンケイ</t>
    </rPh>
    <rPh sb="12" eb="14">
      <t>ブキョク</t>
    </rPh>
    <rPh sb="16" eb="18">
      <t>ジョウホウ</t>
    </rPh>
    <rPh sb="18" eb="20">
      <t>テイキョウ</t>
    </rPh>
    <rPh sb="21" eb="23">
      <t>トウゼン</t>
    </rPh>
    <rPh sb="33" eb="35">
      <t>ダトウ</t>
    </rPh>
    <rPh sb="42" eb="43">
      <t>ホカ</t>
    </rPh>
    <rPh sb="44" eb="46">
      <t>セイカ</t>
    </rPh>
    <rPh sb="46" eb="48">
      <t>モクヒョウ</t>
    </rPh>
    <rPh sb="49" eb="51">
      <t>ケントウ</t>
    </rPh>
    <phoneticPr fontId="0"/>
  </si>
  <si>
    <t>・より適切な成果目標となるよう、今年度中に有識者の意見も踏まえつつ検討し、成果目標の見直しを行う。
・費目、使途の内訳について事業者に行政事業レビューの趣旨を十分説明し、回答を得られるよう努力する。</t>
  </si>
  <si>
    <t>施策名：6-2　環境リスクの管理</t>
    <rPh sb="0" eb="2">
      <t>シサク</t>
    </rPh>
    <rPh sb="2" eb="3">
      <t>メイ</t>
    </rPh>
    <rPh sb="8" eb="10">
      <t>カンキョウ</t>
    </rPh>
    <rPh sb="14" eb="16">
      <t>カンリ</t>
    </rPh>
    <phoneticPr fontId="1"/>
  </si>
  <si>
    <t>・制度見直しに向けて、予算の効率化を図れる事業は、予算を効率化し、優先度の高い事業を重点化するなど各事業の配分額を見直すべき。
・より一層の予算執行効率化の観点から調達手法の改善（一者応札の抑制の取組等）を図るべき。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3">
      <t>セイド</t>
    </rPh>
    <rPh sb="3" eb="5">
      <t>ミナオ</t>
    </rPh>
    <rPh sb="7" eb="8">
      <t>ム</t>
    </rPh>
    <rPh sb="11" eb="13">
      <t>ヨサン</t>
    </rPh>
    <rPh sb="14" eb="17">
      <t>コウリツカ</t>
    </rPh>
    <rPh sb="18" eb="19">
      <t>ハカ</t>
    </rPh>
    <rPh sb="21" eb="23">
      <t>ジギョウ</t>
    </rPh>
    <rPh sb="25" eb="27">
      <t>ヨサン</t>
    </rPh>
    <rPh sb="28" eb="31">
      <t>コウリツカ</t>
    </rPh>
    <rPh sb="33" eb="36">
      <t>ユウセンド</t>
    </rPh>
    <rPh sb="37" eb="38">
      <t>タカ</t>
    </rPh>
    <rPh sb="39" eb="41">
      <t>ジギョウ</t>
    </rPh>
    <rPh sb="42" eb="45">
      <t>ジュウテンカ</t>
    </rPh>
    <rPh sb="49" eb="52">
      <t>カクジギョウ</t>
    </rPh>
    <rPh sb="53" eb="55">
      <t>ハイブン</t>
    </rPh>
    <rPh sb="55" eb="56">
      <t>ガク</t>
    </rPh>
    <rPh sb="57" eb="59">
      <t>ミナオ</t>
    </rPh>
    <phoneticPr fontId="0"/>
  </si>
  <si>
    <t>・特に優先度の高い項目に集中投資等を行い、更に、平成27年度の契約実績を考慮し、要求額を縮減した。
・１者応札を回避するための方策として、入札条件の緩和や公告期間を延長するなど工夫を図る。
・費目、使途の内訳について事業者に行政事業レビューの趣旨を十分説明し、回答を得られるよう努力する。</t>
  </si>
  <si>
    <t>・新規化学物質の審査を迅速かつ科学的見地から適切に実施するとの成果目標は、本事業として当然、実施すべき内容であり、他のより適切な成果目標を検討すること。また、26年度の活動実績が見込みを超過しているが、見込みが妥当かどうか検証すべき。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3">
      <t>シンキ</t>
    </rPh>
    <rPh sb="3" eb="5">
      <t>カガク</t>
    </rPh>
    <rPh sb="5" eb="7">
      <t>ブッシツ</t>
    </rPh>
    <rPh sb="8" eb="10">
      <t>シンサ</t>
    </rPh>
    <rPh sb="11" eb="13">
      <t>ジンソク</t>
    </rPh>
    <rPh sb="15" eb="18">
      <t>カガクテキ</t>
    </rPh>
    <rPh sb="18" eb="20">
      <t>ケンチ</t>
    </rPh>
    <rPh sb="22" eb="24">
      <t>テキセツ</t>
    </rPh>
    <rPh sb="25" eb="27">
      <t>ジッシ</t>
    </rPh>
    <rPh sb="31" eb="33">
      <t>セイカ</t>
    </rPh>
    <rPh sb="33" eb="35">
      <t>モクヒョウ</t>
    </rPh>
    <rPh sb="37" eb="38">
      <t>ホン</t>
    </rPh>
    <rPh sb="38" eb="40">
      <t>ジギョウ</t>
    </rPh>
    <rPh sb="51" eb="53">
      <t>ナイヨウ</t>
    </rPh>
    <rPh sb="57" eb="58">
      <t>タ</t>
    </rPh>
    <rPh sb="61" eb="63">
      <t>テキセツ</t>
    </rPh>
    <rPh sb="81" eb="83">
      <t>ネンド</t>
    </rPh>
    <rPh sb="84" eb="86">
      <t>カツドウ</t>
    </rPh>
    <rPh sb="86" eb="88">
      <t>ジッセキ</t>
    </rPh>
    <rPh sb="89" eb="91">
      <t>ミコ</t>
    </rPh>
    <rPh sb="93" eb="95">
      <t>チョウカ</t>
    </rPh>
    <rPh sb="101" eb="103">
      <t>ミコ</t>
    </rPh>
    <rPh sb="105" eb="107">
      <t>ダトウ</t>
    </rPh>
    <rPh sb="111" eb="113">
      <t>ケンショウ</t>
    </rPh>
    <phoneticPr fontId="0"/>
  </si>
  <si>
    <t>・行政事業レビュー推進チームの所見を踏まえ、成果目標の再検討を実施し、新たに２つ（「リスクが懸念される化学物質を特定し、必要に応じて規制対象物質に指定する」、「国民に化学物質の情報を分かりやすく提供する」）の成果目標を追加することとした。また、平成26年度の活動実績は、ある物質群を個別の物質として収録した等の特殊要因によるものであり、これまでの見込みは妥当なものであると考えている（例えばヘキサブロモシクロドデカンは14物質として計上した）。
・費目、使途の内訳について事業者に行政事業レビューの趣旨を十分説明し、回答を得られるよう努力する。</t>
  </si>
  <si>
    <t>現状では、本事業の成果によってリスク評価が具体的にどう加速化するかが見えにくいため、事業の工程表を明確にし、ＰＤＣＡサイクルによるチェックができるようにすべき。また、アジア諸国の途上国支援についても、国内企業の海外展開に資する等の事業のメリットをもう少し広く捉えるとともに、成果目標を明確化して事業の評価を行うべき。</t>
  </si>
  <si>
    <t>・公開プロセスでの評価を踏まえ、事業内容の改善に早急に着手すること。
・より一層の予算執行効率化の観点から調達手法の改善（一者応札の抑制の取組等）を図るべき。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3">
      <t>コウカイ</t>
    </rPh>
    <rPh sb="9" eb="11">
      <t>ヒョウカ</t>
    </rPh>
    <rPh sb="12" eb="13">
      <t>フ</t>
    </rPh>
    <rPh sb="16" eb="18">
      <t>ジギョウ</t>
    </rPh>
    <rPh sb="18" eb="20">
      <t>ナイヨウ</t>
    </rPh>
    <rPh sb="21" eb="23">
      <t>カイゼン</t>
    </rPh>
    <rPh sb="24" eb="26">
      <t>ソウキュウ</t>
    </rPh>
    <rPh sb="27" eb="29">
      <t>チャクシュ</t>
    </rPh>
    <phoneticPr fontId="0"/>
  </si>
  <si>
    <t>・公開プロセスにおける外部有識者の所見を踏まえ、（１）リスク評価の加速化に関しては、事業の工程表の明確化に向け、今年度中に検討会を立ち上げ有識者を交えた検討に着手する。これらの検討結果等を踏まえ、必要に応じて成果目標の見直しを行うことにより、毎年度の事業の成果を確認しつつ事業を進めるよう、改善を行う。（２）アジア諸国の支援については、今年度の事業を通じ、相手国政府や国内産業界等の意見を踏まえつつ、工程表・成果目標を明確化し、毎年度の事業の成果を確認しつつ事業を進めるよう、改善を行う。
・予算執行効率化の観点から入札日程の見直し等による一者応札を回避するための工夫を図る。
・費目、使途の内訳について事業者に行政事業レビューの趣旨を十分説明し、回答を得られるよう努力する。</t>
  </si>
  <si>
    <t>施策名：6-3　国際協調による取組</t>
    <rPh sb="0" eb="2">
      <t>シサク</t>
    </rPh>
    <rPh sb="2" eb="3">
      <t>メイ</t>
    </rPh>
    <rPh sb="8" eb="10">
      <t>コクサイ</t>
    </rPh>
    <rPh sb="10" eb="12">
      <t>キョウチョウ</t>
    </rPh>
    <rPh sb="15" eb="17">
      <t>トリクミ</t>
    </rPh>
    <phoneticPr fontId="1"/>
  </si>
  <si>
    <t>効果と使途に留意しつつ必要最低限の拠出をすること。</t>
    <rPh sb="0" eb="2">
      <t>コウカ</t>
    </rPh>
    <rPh sb="3" eb="5">
      <t>シト</t>
    </rPh>
    <rPh sb="6" eb="8">
      <t>リュウイ</t>
    </rPh>
    <rPh sb="11" eb="13">
      <t>ヒツヨウ</t>
    </rPh>
    <rPh sb="13" eb="16">
      <t>サイテイゲン</t>
    </rPh>
    <rPh sb="17" eb="19">
      <t>キョシュツ</t>
    </rPh>
    <phoneticPr fontId="0"/>
  </si>
  <si>
    <t>拠出によるPOPs条約事務局の支援及びOECDの活動への積極的な参加・協力を通じ、地球環境保全に関する国際的協力の推進と連携の確保に積極的に貢献するとともに、実績報告を通じて、種々の活動に対する我が国の意向が反映されているかを確認しつつ、必要最低限の拠出額を要求。</t>
  </si>
  <si>
    <t>・条約対象物質の増加に伴い業務量も増加するが、引き続き効率的・計画的に実施し、適切な執行に努めること。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3">
      <t>ジョウヤク</t>
    </rPh>
    <rPh sb="3" eb="5">
      <t>タイショウ</t>
    </rPh>
    <rPh sb="5" eb="7">
      <t>ブッシツ</t>
    </rPh>
    <rPh sb="8" eb="10">
      <t>ゾウカ</t>
    </rPh>
    <rPh sb="11" eb="12">
      <t>トモナ</t>
    </rPh>
    <rPh sb="13" eb="16">
      <t>ギョウムリョウ</t>
    </rPh>
    <rPh sb="17" eb="19">
      <t>ゾウカ</t>
    </rPh>
    <rPh sb="23" eb="24">
      <t>ヒ</t>
    </rPh>
    <rPh sb="25" eb="26">
      <t>ツヅ</t>
    </rPh>
    <rPh sb="27" eb="30">
      <t>コウリツテキ</t>
    </rPh>
    <rPh sb="31" eb="33">
      <t>ケイカク</t>
    </rPh>
    <rPh sb="33" eb="34">
      <t>テキ</t>
    </rPh>
    <rPh sb="35" eb="37">
      <t>ジッシ</t>
    </rPh>
    <rPh sb="39" eb="41">
      <t>テキセツ</t>
    </rPh>
    <rPh sb="42" eb="44">
      <t>シッコウ</t>
    </rPh>
    <rPh sb="45" eb="46">
      <t>ツト</t>
    </rPh>
    <phoneticPr fontId="0"/>
  </si>
  <si>
    <t>・条約対象物質の増加に伴い業務量も増加するが、効率的・計画的に実施し、適切に執行を行う。
・費目、使途の内訳について事業者に行政事業レビューの趣旨を十分説明し、回答を得られるよう努力する。</t>
    <rPh sb="17" eb="19">
      <t>ゾウカ</t>
    </rPh>
    <rPh sb="41" eb="42">
      <t>オコナ</t>
    </rPh>
    <phoneticPr fontId="0"/>
  </si>
  <si>
    <t>・引き続き事業の効率的・効果的な実施に努めるとともに、既に成果目標を達成していることから、本事業を的確に推進するために必要となる、より適切な他の成果目標を検討すること。また、国内実施計画の改定は速やかに行う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2">
      <t>ヒ</t>
    </rPh>
    <rPh sb="3" eb="4">
      <t>ツヅ</t>
    </rPh>
    <rPh sb="5" eb="7">
      <t>ジギョウ</t>
    </rPh>
    <rPh sb="8" eb="11">
      <t>コウリツテキ</t>
    </rPh>
    <rPh sb="12" eb="15">
      <t>コウカテキ</t>
    </rPh>
    <rPh sb="16" eb="18">
      <t>ジッシ</t>
    </rPh>
    <rPh sb="19" eb="20">
      <t>ツト</t>
    </rPh>
    <rPh sb="27" eb="28">
      <t>スデ</t>
    </rPh>
    <rPh sb="29" eb="31">
      <t>セイカ</t>
    </rPh>
    <rPh sb="31" eb="33">
      <t>モクヒョウ</t>
    </rPh>
    <rPh sb="34" eb="36">
      <t>タッセイ</t>
    </rPh>
    <rPh sb="45" eb="46">
      <t>ホン</t>
    </rPh>
    <rPh sb="46" eb="48">
      <t>ジギョウ</t>
    </rPh>
    <rPh sb="49" eb="51">
      <t>テキカク</t>
    </rPh>
    <rPh sb="52" eb="54">
      <t>スイシン</t>
    </rPh>
    <rPh sb="59" eb="61">
      <t>ヒツヨウ</t>
    </rPh>
    <rPh sb="67" eb="69">
      <t>テキセツ</t>
    </rPh>
    <rPh sb="70" eb="71">
      <t>ホカ</t>
    </rPh>
    <rPh sb="72" eb="74">
      <t>セイカ</t>
    </rPh>
    <rPh sb="74" eb="76">
      <t>モクヒョウ</t>
    </rPh>
    <rPh sb="77" eb="79">
      <t>ケントウ</t>
    </rPh>
    <rPh sb="87" eb="89">
      <t>コクナイ</t>
    </rPh>
    <rPh sb="89" eb="91">
      <t>ジッシ</t>
    </rPh>
    <rPh sb="91" eb="93">
      <t>ケイカク</t>
    </rPh>
    <rPh sb="94" eb="96">
      <t>カイテイ</t>
    </rPh>
    <rPh sb="97" eb="98">
      <t>スミ</t>
    </rPh>
    <rPh sb="101" eb="102">
      <t>オコナ</t>
    </rPh>
    <phoneticPr fontId="0"/>
  </si>
  <si>
    <t>・GHSに基づく化学物質の分類事業は国際調和の観点から重要な取組であり、今後とも継続して目標設定を行い、成果をレビューしていくことは重要と考えているが、これ以外にも事業の成果を測る上で適切な指標が設定できないかについては、引き続き検討していく。
　また、SAICM国内実施計画については、第4回国際化学物質管理会議（ICCM4）の議論等を踏まえつつ、平成28年度において速やかにその見直しについて検討していく予定である。
・費目、使途の内訳について事業者に行政事業レビューの趣旨を十分説明し、回答を得られるよう努力する。</t>
  </si>
  <si>
    <t>施策名：6-4　国内における毒ガス弾等対策</t>
    <rPh sb="0" eb="2">
      <t>シサク</t>
    </rPh>
    <rPh sb="2" eb="3">
      <t>メイ</t>
    </rPh>
    <rPh sb="8" eb="10">
      <t>コクナイ</t>
    </rPh>
    <rPh sb="14" eb="15">
      <t>ドク</t>
    </rPh>
    <rPh sb="17" eb="19">
      <t>タマナド</t>
    </rPh>
    <rPh sb="19" eb="21">
      <t>タイサク</t>
    </rPh>
    <phoneticPr fontId="1"/>
  </si>
  <si>
    <t>・例年執行率が低調であるため、あらためて不用の原因を精査した上で、予算執行の適正化を図るとともに、必要最低限の予算要求とすること。
・成果目標について、関係者への情報提供は当然するべきことであり、妥当ではないため、より適切な他の成果目標を検討すること。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67" eb="69">
      <t>セイカ</t>
    </rPh>
    <rPh sb="69" eb="71">
      <t>モクヒョウ</t>
    </rPh>
    <rPh sb="78" eb="79">
      <t>シャ</t>
    </rPh>
    <rPh sb="109" eb="111">
      <t>テキセツ</t>
    </rPh>
    <phoneticPr fontId="0"/>
  </si>
  <si>
    <t>・既存事業は支出額等を考慮し、必要最低限の要求とした。
・より適切な成果目標となるよう、今年度中に有識者の意見も踏まえつつ検討し、成果目標の見直しを行う。
・費目、使途の内訳について事業者に行政事業レビューの趣旨を十分説明し、回答を得られるよう努力する。</t>
  </si>
  <si>
    <t>施策名：7-1（公害健康被害対策（補償・予防）</t>
    <rPh sb="0" eb="2">
      <t>シサク</t>
    </rPh>
    <rPh sb="2" eb="3">
      <t>メイ</t>
    </rPh>
    <rPh sb="8" eb="10">
      <t>コウガイ</t>
    </rPh>
    <rPh sb="10" eb="12">
      <t>ケンコウ</t>
    </rPh>
    <rPh sb="12" eb="14">
      <t>ヒガイ</t>
    </rPh>
    <rPh sb="14" eb="16">
      <t>タイサク</t>
    </rPh>
    <rPh sb="17" eb="19">
      <t>ホショウ</t>
    </rPh>
    <rPh sb="20" eb="22">
      <t>ヨボウ</t>
    </rPh>
    <phoneticPr fontId="1"/>
  </si>
  <si>
    <t>・算定根拠はどこまでの精度が必要なのか。本当に毎年実施する必要があるのか。
・他に簡便な推計方法があるのではないか。</t>
  </si>
  <si>
    <t>外部有識者の所見に確実に対応すること。</t>
    <rPh sb="0" eb="2">
      <t>ガイブ</t>
    </rPh>
    <rPh sb="2" eb="5">
      <t>ユウシキシャ</t>
    </rPh>
    <rPh sb="6" eb="8">
      <t>ショケン</t>
    </rPh>
    <rPh sb="9" eb="11">
      <t>カクジツ</t>
    </rPh>
    <rPh sb="12" eb="14">
      <t>タイオウ</t>
    </rPh>
    <phoneticPr fontId="0"/>
  </si>
  <si>
    <t>公害健康被害の補償等に関する法律は汚染者負担原則（Polluter Pay's Principle）を採っており、補償給付の財源は全て事業者等の負担となっており、公正かつ正確にその負担額を算出する必要がある。このため、各自治体からの補償給付実績をもとに、可能な限り高い精度で補償給付の種類ごとの受給見込者数及び平均受給金額の見込額等を算出する必要がある。公害健康被害補償制度を遂行する上で必要最低限の情報について経年的な解析を国が行い把握することは不可欠な事業であり、効率的に毎年実施していく必要があると考えている。</t>
  </si>
  <si>
    <t>（項）環境保健対策推進費
　（大事項）環境保健対策の推進に必要な経費</t>
    <rPh sb="1" eb="2">
      <t>コウ</t>
    </rPh>
    <rPh sb="3" eb="5">
      <t>カンキョウ</t>
    </rPh>
    <rPh sb="5" eb="7">
      <t>ホケン</t>
    </rPh>
    <rPh sb="7" eb="9">
      <t>タイサク</t>
    </rPh>
    <rPh sb="9" eb="12">
      <t>スイシンヒ</t>
    </rPh>
    <rPh sb="15" eb="17">
      <t>ダイジ</t>
    </rPh>
    <rPh sb="17" eb="18">
      <t>コウ</t>
    </rPh>
    <rPh sb="19" eb="21">
      <t>カンキョウ</t>
    </rPh>
    <rPh sb="21" eb="23">
      <t>ホケン</t>
    </rPh>
    <rPh sb="23" eb="25">
      <t>タイサク</t>
    </rPh>
    <rPh sb="26" eb="28">
      <t>スイシン</t>
    </rPh>
    <rPh sb="29" eb="31">
      <t>ヒツヨウ</t>
    </rPh>
    <rPh sb="32" eb="34">
      <t>ケイヒ</t>
    </rPh>
    <phoneticPr fontId="1"/>
  </si>
  <si>
    <t>PM2.5の背景濃度推計の妥当性を検証することによる業務量の増加が見込まれるが、既存事業は、執行が低調であるため、必要最低限の要求額とすること。</t>
    <rPh sb="6" eb="8">
      <t>ハイケイ</t>
    </rPh>
    <rPh sb="8" eb="10">
      <t>ノウド</t>
    </rPh>
    <rPh sb="10" eb="12">
      <t>スイケイ</t>
    </rPh>
    <rPh sb="13" eb="16">
      <t>ダトウセイ</t>
    </rPh>
    <rPh sb="17" eb="19">
      <t>ケンショウ</t>
    </rPh>
    <rPh sb="26" eb="28">
      <t>ギョウム</t>
    </rPh>
    <rPh sb="28" eb="29">
      <t>リョウ</t>
    </rPh>
    <rPh sb="30" eb="32">
      <t>ゾウカ</t>
    </rPh>
    <rPh sb="33" eb="35">
      <t>ミコ</t>
    </rPh>
    <rPh sb="40" eb="42">
      <t>キソン</t>
    </rPh>
    <rPh sb="42" eb="44">
      <t>ジギョウ</t>
    </rPh>
    <rPh sb="46" eb="48">
      <t>シッコウ</t>
    </rPh>
    <rPh sb="57" eb="59">
      <t>ヒツヨウ</t>
    </rPh>
    <phoneticPr fontId="0"/>
  </si>
  <si>
    <t>PM2.5の背景濃度推計の妥当性を検証することによる業務量の増加が見込まれるが、既存事業の執行状況を踏まえ、必要額を精査し必要最低限の要求額とした。</t>
    <rPh sb="47" eb="49">
      <t>ジョウキョウ</t>
    </rPh>
    <rPh sb="50" eb="51">
      <t>フ</t>
    </rPh>
    <rPh sb="54" eb="56">
      <t>ヒツヨウ</t>
    </rPh>
    <rPh sb="56" eb="57">
      <t>ガク</t>
    </rPh>
    <rPh sb="58" eb="60">
      <t>セイサ</t>
    </rPh>
    <rPh sb="61" eb="63">
      <t>ヒツヨウ</t>
    </rPh>
    <rPh sb="69" eb="70">
      <t>ガク</t>
    </rPh>
    <phoneticPr fontId="0"/>
  </si>
  <si>
    <t>給付実績等を踏まえた予算規模の要求とすること。</t>
    <rPh sb="0" eb="2">
      <t>キュウフ</t>
    </rPh>
    <rPh sb="2" eb="4">
      <t>ジッセキ</t>
    </rPh>
    <rPh sb="4" eb="5">
      <t>トウ</t>
    </rPh>
    <rPh sb="6" eb="7">
      <t>フ</t>
    </rPh>
    <rPh sb="10" eb="12">
      <t>ヨサン</t>
    </rPh>
    <rPh sb="12" eb="14">
      <t>キボ</t>
    </rPh>
    <rPh sb="15" eb="17">
      <t>ヨウキュウ</t>
    </rPh>
    <phoneticPr fontId="0"/>
  </si>
  <si>
    <t>給付実績等を踏まえ必要額を精査し、必要最低限の要求とした。</t>
    <rPh sb="9" eb="12">
      <t>ヒツヨウガク</t>
    </rPh>
    <rPh sb="13" eb="15">
      <t>セイサ</t>
    </rPh>
    <rPh sb="17" eb="19">
      <t>ヒツヨウ</t>
    </rPh>
    <rPh sb="19" eb="22">
      <t>サイテイゲン</t>
    </rPh>
    <phoneticPr fontId="0"/>
  </si>
  <si>
    <t>・被認定者の健康増進、認定疾病の憎悪防止を図るため、被認定者のニーズを踏まえた事業となるよう、事業内容の見直しや予算配分の重点化を行うこと。
・成果目標の達成率を更に高めるため、より効率的・効果的な予算の執行に努めること。</t>
    <rPh sb="16" eb="17">
      <t>ゾウ</t>
    </rPh>
    <rPh sb="72" eb="74">
      <t>セイカ</t>
    </rPh>
    <rPh sb="74" eb="76">
      <t>モクヒョウ</t>
    </rPh>
    <rPh sb="77" eb="79">
      <t>タッセイ</t>
    </rPh>
    <rPh sb="79" eb="80">
      <t>リツ</t>
    </rPh>
    <rPh sb="81" eb="82">
      <t>サラ</t>
    </rPh>
    <rPh sb="83" eb="84">
      <t>タカ</t>
    </rPh>
    <phoneticPr fontId="0"/>
  </si>
  <si>
    <t>・被認定者のニーズを踏まえ、事業内容の見直しを行い予算配分の重点化を行った。
・成果目標の達成に向け、参加者数が増となるよう機会を捉えて自治体に対して事業内容の充実に努めるよう依頼をするとともに、自治体からも事業内容の要望を集めるなどの工夫を行い、効率的・効果的な予算の執行を行う。</t>
    <rPh sb="23" eb="24">
      <t>オコナ</t>
    </rPh>
    <phoneticPr fontId="0"/>
  </si>
  <si>
    <t>昭和51年度</t>
    <rPh sb="0" eb="2">
      <t>ショウワ</t>
    </rPh>
    <rPh sb="4" eb="6">
      <t>ネンド</t>
    </rPh>
    <phoneticPr fontId="1"/>
  </si>
  <si>
    <t>・不正請求を抑えることは重要な政策目標だと思われる。何件の不正請求発見につながったか、把握と公表が必要ではないか。
・活用している自治体の数だけでは成果指標としては不十分。もっと踏み込みが必要。</t>
  </si>
  <si>
    <t>・外部有識者の所見に確実に対応すること。また、そのために必要な事業の見直し等の具体策を明示すること。</t>
    <rPh sb="1" eb="3">
      <t>ガイブ</t>
    </rPh>
    <rPh sb="3" eb="6">
      <t>ユウシキシャ</t>
    </rPh>
    <rPh sb="7" eb="9">
      <t>ショケン</t>
    </rPh>
    <rPh sb="10" eb="12">
      <t>カクジツ</t>
    </rPh>
    <rPh sb="13" eb="15">
      <t>タイオウ</t>
    </rPh>
    <rPh sb="28" eb="30">
      <t>ヒツヨウ</t>
    </rPh>
    <rPh sb="31" eb="33">
      <t>ジギョウ</t>
    </rPh>
    <rPh sb="34" eb="36">
      <t>ミナオ</t>
    </rPh>
    <rPh sb="37" eb="38">
      <t>トウ</t>
    </rPh>
    <rPh sb="39" eb="42">
      <t>グタイサク</t>
    </rPh>
    <rPh sb="43" eb="45">
      <t>メイジ</t>
    </rPh>
    <phoneticPr fontId="0"/>
  </si>
  <si>
    <t>・不正請求に関しては、本調査の実施及びその結果を自治体等に還元することで、未然に防止することを目的としている。
・ご指摘を踏まえ成果指標の見直しをおこなった。</t>
    <rPh sb="61" eb="62">
      <t>フ</t>
    </rPh>
    <phoneticPr fontId="1"/>
  </si>
  <si>
    <t>引き続き事業の効率的・効果的な実施に努めるとともに、既に成果目標を達成していることから、本事業を的確に推進するために必要となる、より適切な他の成果目標を検討すること。また、機構で行う業務の経費の使途や支出状況等を定期的に把握しておくこと。</t>
    <rPh sb="26" eb="27">
      <t>スデ</t>
    </rPh>
    <rPh sb="28" eb="30">
      <t>セイカ</t>
    </rPh>
    <rPh sb="30" eb="32">
      <t>モクヒョウ</t>
    </rPh>
    <rPh sb="33" eb="35">
      <t>タッセイ</t>
    </rPh>
    <rPh sb="69" eb="70">
      <t>ホカ</t>
    </rPh>
    <rPh sb="71" eb="73">
      <t>セイカ</t>
    </rPh>
    <rPh sb="73" eb="75">
      <t>モクヒョウ</t>
    </rPh>
    <rPh sb="76" eb="78">
      <t>ケントウ</t>
    </rPh>
    <rPh sb="86" eb="88">
      <t>キコウ</t>
    </rPh>
    <rPh sb="89" eb="90">
      <t>オコナ</t>
    </rPh>
    <rPh sb="91" eb="93">
      <t>ギョウム</t>
    </rPh>
    <rPh sb="94" eb="96">
      <t>ケイヒ</t>
    </rPh>
    <rPh sb="97" eb="99">
      <t>シト</t>
    </rPh>
    <rPh sb="100" eb="102">
      <t>シシュツ</t>
    </rPh>
    <rPh sb="102" eb="104">
      <t>ジョウキョウ</t>
    </rPh>
    <rPh sb="104" eb="105">
      <t>トウ</t>
    </rPh>
    <rPh sb="106" eb="108">
      <t>テイキ</t>
    </rPh>
    <rPh sb="108" eb="109">
      <t>テキ</t>
    </rPh>
    <rPh sb="110" eb="112">
      <t>ハアク</t>
    </rPh>
    <phoneticPr fontId="0"/>
  </si>
  <si>
    <t>引き続き効率的・効果的な事業実施に努めるとともに、成果目標を維持しつつ他の成果目標についても検討する。また、機構で行う業務の経費の使途や支出状況等については、機構への業務実施の指導・監督の際及び業務実績報告を通じて確認を行っている。</t>
  </si>
  <si>
    <t>給付実績等を踏まえた予算規模の要求とすべき。</t>
    <rPh sb="0" eb="2">
      <t>キュウフ</t>
    </rPh>
    <rPh sb="2" eb="4">
      <t>ジッセキ</t>
    </rPh>
    <rPh sb="4" eb="5">
      <t>トウ</t>
    </rPh>
    <rPh sb="6" eb="7">
      <t>フ</t>
    </rPh>
    <rPh sb="10" eb="12">
      <t>ヨサン</t>
    </rPh>
    <rPh sb="12" eb="14">
      <t>キボ</t>
    </rPh>
    <rPh sb="15" eb="17">
      <t>ヨウキュウ</t>
    </rPh>
    <phoneticPr fontId="0"/>
  </si>
  <si>
    <t>給付実績等を踏まえた予算規模の要求を行った。</t>
  </si>
  <si>
    <t>（項）自動車重量税財源公害健康被害補償費
　（大事項）自動車重量税財源公害健康被害補償に必要な経費</t>
    <rPh sb="1" eb="2">
      <t>コウ</t>
    </rPh>
    <rPh sb="3" eb="6">
      <t>ジドウシャ</t>
    </rPh>
    <rPh sb="6" eb="9">
      <t>ジュウリョウゼイ</t>
    </rPh>
    <rPh sb="9" eb="11">
      <t>ザイゲン</t>
    </rPh>
    <rPh sb="11" eb="13">
      <t>コウガイ</t>
    </rPh>
    <rPh sb="13" eb="15">
      <t>ケンコウ</t>
    </rPh>
    <rPh sb="15" eb="17">
      <t>ヒガイ</t>
    </rPh>
    <rPh sb="17" eb="20">
      <t>ホショウヒ</t>
    </rPh>
    <rPh sb="23" eb="25">
      <t>ダイジ</t>
    </rPh>
    <rPh sb="25" eb="26">
      <t>コウ</t>
    </rPh>
    <rPh sb="27" eb="30">
      <t>ジドウシャ</t>
    </rPh>
    <rPh sb="30" eb="33">
      <t>ジュウリョウゼイ</t>
    </rPh>
    <rPh sb="33" eb="35">
      <t>ザイゲン</t>
    </rPh>
    <rPh sb="35" eb="37">
      <t>コウガイ</t>
    </rPh>
    <rPh sb="37" eb="39">
      <t>ケンコウ</t>
    </rPh>
    <rPh sb="39" eb="41">
      <t>ヒガイ</t>
    </rPh>
    <rPh sb="41" eb="43">
      <t>ホショウ</t>
    </rPh>
    <rPh sb="44" eb="46">
      <t>ヒツヨウ</t>
    </rPh>
    <rPh sb="47" eb="49">
      <t>ケイヒ</t>
    </rPh>
    <phoneticPr fontId="1"/>
  </si>
  <si>
    <t>施策名：7-2　水俣病対策</t>
    <rPh sb="0" eb="2">
      <t>シサク</t>
    </rPh>
    <rPh sb="2" eb="3">
      <t>メイ</t>
    </rPh>
    <rPh sb="8" eb="11">
      <t>ミナマタビョウ</t>
    </rPh>
    <rPh sb="11" eb="13">
      <t>タイサク</t>
    </rPh>
    <phoneticPr fontId="1"/>
  </si>
  <si>
    <t xml:space="preserve">・地元の要望等を踏まえつつ、事業の効果等に留意した上で効率的な事業実施に努めること。
</t>
    <rPh sb="4" eb="6">
      <t>ヨウボウ</t>
    </rPh>
    <rPh sb="6" eb="7">
      <t>トウ</t>
    </rPh>
    <rPh sb="14" eb="16">
      <t>ジギョウ</t>
    </rPh>
    <rPh sb="17" eb="19">
      <t>コウカ</t>
    </rPh>
    <rPh sb="19" eb="20">
      <t>トウ</t>
    </rPh>
    <rPh sb="21" eb="23">
      <t>リュウイ</t>
    </rPh>
    <rPh sb="25" eb="26">
      <t>ウエ</t>
    </rPh>
    <rPh sb="27" eb="30">
      <t>コウリツテキ</t>
    </rPh>
    <rPh sb="31" eb="33">
      <t>ジギョウ</t>
    </rPh>
    <rPh sb="33" eb="35">
      <t>ジッシ</t>
    </rPh>
    <rPh sb="36" eb="37">
      <t>ツト</t>
    </rPh>
    <phoneticPr fontId="0"/>
  </si>
  <si>
    <t>関係自治体を通じて地元の要望を十分に確認して実施事業を決定するとともに、事業が効率的に実施されるよう事業の実施状況を適宜確認している。</t>
  </si>
  <si>
    <t>水俣病対策地方債償還費</t>
    <phoneticPr fontId="1"/>
  </si>
  <si>
    <t>平成41年度</t>
    <rPh sb="0" eb="2">
      <t>ヘイセイ</t>
    </rPh>
    <rPh sb="4" eb="6">
      <t>ネンド</t>
    </rPh>
    <phoneticPr fontId="1"/>
  </si>
  <si>
    <t>こうした仕組みの存在や、実際の補助額などはどのように公表されているのか。透明性が重要だと思われる。</t>
  </si>
  <si>
    <t>外部有識者の所見を踏まえ、予算の透明性を確保するための仕組み等を検討すること。</t>
    <rPh sb="0" eb="2">
      <t>ガイブ</t>
    </rPh>
    <rPh sb="2" eb="5">
      <t>ユウシキシャ</t>
    </rPh>
    <rPh sb="6" eb="8">
      <t>ショケン</t>
    </rPh>
    <rPh sb="9" eb="10">
      <t>フ</t>
    </rPh>
    <rPh sb="13" eb="15">
      <t>ヨサン</t>
    </rPh>
    <rPh sb="16" eb="19">
      <t>トウメイセイ</t>
    </rPh>
    <rPh sb="20" eb="22">
      <t>カクホ</t>
    </rPh>
    <rPh sb="27" eb="29">
      <t>シク</t>
    </rPh>
    <rPh sb="30" eb="31">
      <t>トウ</t>
    </rPh>
    <rPh sb="32" eb="34">
      <t>ケントウ</t>
    </rPh>
    <phoneticPr fontId="0"/>
  </si>
  <si>
    <t>・チッソ株式会社への支援措置については、「平成12年度以降におけるチッソ株式会社に対する支援措置について」（平成12年2月8日閣議了解）に基づき実施しており、毎年、関係省庁及び熊本県で構成する連絡会議において確認の上、執行している。
・本レビューシート等により予算・決算額を公表していくとともに、ご指摘を踏まえ、今後とも透明性の確保に向けて引き続き取り組んでまいりたい。</t>
    <phoneticPr fontId="1"/>
  </si>
  <si>
    <t>・地元のニーズを踏まえつつ、事業の効果等を確認の上、効率的な事業実施に努めること。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21" eb="23">
      <t>カクニン</t>
    </rPh>
    <rPh sb="24" eb="25">
      <t>ウエ</t>
    </rPh>
    <phoneticPr fontId="0"/>
  </si>
  <si>
    <t>・担当自治体を通じて地元のニーズを十分に確認して実施事業を決定するとともに、事業が効率的に実施されるよう事業の実施状況を適宜確認している。
・費目、使途の内訳について事業者に行政事業レビューの趣旨を十分説明し、回答を得られるよう努力する。</t>
  </si>
  <si>
    <t>今後は当該事業の成果を有効に活用していくこと。</t>
    <rPh sb="0" eb="2">
      <t>コンゴ</t>
    </rPh>
    <rPh sb="3" eb="5">
      <t>トウガイ</t>
    </rPh>
    <rPh sb="5" eb="7">
      <t>ジギョウ</t>
    </rPh>
    <rPh sb="8" eb="10">
      <t>セイカ</t>
    </rPh>
    <rPh sb="11" eb="13">
      <t>ユウコウ</t>
    </rPh>
    <rPh sb="14" eb="16">
      <t>カツヨウ</t>
    </rPh>
    <phoneticPr fontId="0"/>
  </si>
  <si>
    <t>本事業による成果を有効に活用し、地域の振興を図る。</t>
  </si>
  <si>
    <t>施策名：7-3　石綿健康被害救済対策</t>
    <rPh sb="0" eb="2">
      <t>シサク</t>
    </rPh>
    <rPh sb="2" eb="3">
      <t>メイ</t>
    </rPh>
    <rPh sb="8" eb="10">
      <t>イシワタ</t>
    </rPh>
    <rPh sb="10" eb="12">
      <t>ケンコウ</t>
    </rPh>
    <rPh sb="12" eb="14">
      <t>ヒガイ</t>
    </rPh>
    <rPh sb="14" eb="16">
      <t>キュウサイ</t>
    </rPh>
    <rPh sb="16" eb="18">
      <t>タイサク</t>
    </rPh>
    <phoneticPr fontId="1"/>
  </si>
  <si>
    <t>・既に成果目標を達成しているため、本事業の目的等に照らし、必要に応じて成果目標の見直し、又は成果実績を維持するために必要な取り組み等を検討すること。
・優先度の高い事業を重点化するなど各事業の配分額を見直すべき。</t>
    <rPh sb="1" eb="2">
      <t>スデ</t>
    </rPh>
    <rPh sb="3" eb="5">
      <t>セイカ</t>
    </rPh>
    <rPh sb="5" eb="7">
      <t>モクヒョウ</t>
    </rPh>
    <rPh sb="8" eb="10">
      <t>タッセイ</t>
    </rPh>
    <rPh sb="21" eb="23">
      <t>モクテキ</t>
    </rPh>
    <rPh sb="23" eb="24">
      <t>トウ</t>
    </rPh>
    <rPh sb="25" eb="26">
      <t>テ</t>
    </rPh>
    <rPh sb="29" eb="31">
      <t>ヒツヨウ</t>
    </rPh>
    <rPh sb="32" eb="33">
      <t>オウ</t>
    </rPh>
    <rPh sb="35" eb="37">
      <t>セイカ</t>
    </rPh>
    <rPh sb="37" eb="39">
      <t>モクヒョウ</t>
    </rPh>
    <rPh sb="40" eb="42">
      <t>ミナオ</t>
    </rPh>
    <rPh sb="44" eb="45">
      <t>マタ</t>
    </rPh>
    <rPh sb="46" eb="48">
      <t>セイカ</t>
    </rPh>
    <rPh sb="48" eb="50">
      <t>ジッセキ</t>
    </rPh>
    <rPh sb="51" eb="53">
      <t>イジ</t>
    </rPh>
    <rPh sb="58" eb="60">
      <t>ヒツヨウ</t>
    </rPh>
    <rPh sb="61" eb="62">
      <t>ト</t>
    </rPh>
    <rPh sb="63" eb="64">
      <t>ク</t>
    </rPh>
    <rPh sb="65" eb="66">
      <t>トウ</t>
    </rPh>
    <rPh sb="67" eb="69">
      <t>ケントウ</t>
    </rPh>
    <phoneticPr fontId="0"/>
  </si>
  <si>
    <t>・今後も、現行以上の申請者数が見込まれるため、引き続き成果目標を維持し、石綿による健康被害の迅速な救済を図るため、必要な取組を実施する。
・優先度の高い、石綿ばく露の健康管理に係る試行調査に重点的に配分を行った。</t>
  </si>
  <si>
    <t>施策名：7-4　環境保健に関する調査研究</t>
    <rPh sb="0" eb="2">
      <t>シサク</t>
    </rPh>
    <rPh sb="2" eb="3">
      <t>メイ</t>
    </rPh>
    <rPh sb="8" eb="10">
      <t>カンキョウ</t>
    </rPh>
    <rPh sb="10" eb="12">
      <t>ホケン</t>
    </rPh>
    <rPh sb="13" eb="14">
      <t>カン</t>
    </rPh>
    <rPh sb="16" eb="18">
      <t>チョウサ</t>
    </rPh>
    <rPh sb="18" eb="20">
      <t>ケンキュウ</t>
    </rPh>
    <phoneticPr fontId="1"/>
  </si>
  <si>
    <t>大気汚染物質等健康影響評価事業費</t>
    <phoneticPr fontId="1"/>
  </si>
  <si>
    <t>・類似する事項と統合し、事業の進捗状況に応じ事業内容の見直しや予算配分の重点化を行うこと。
・より一層の予算執行効率化の観点から調達手法の改善（一者応札の抑制の取組等）を図るべき。
・毎年の成果目標の達成度が極端に変動している要因をあらためて整理し、安定的な目標達成に向けて必要な検討を行うこと。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3">
      <t>ルイジ</t>
    </rPh>
    <rPh sb="5" eb="7">
      <t>ジコウ</t>
    </rPh>
    <rPh sb="8" eb="10">
      <t>トウゴウ</t>
    </rPh>
    <rPh sb="12" eb="14">
      <t>ジギョウ</t>
    </rPh>
    <rPh sb="15" eb="17">
      <t>シンチョク</t>
    </rPh>
    <rPh sb="17" eb="19">
      <t>ジョウキョウ</t>
    </rPh>
    <rPh sb="20" eb="21">
      <t>オウ</t>
    </rPh>
    <rPh sb="92" eb="94">
      <t>マイトシ</t>
    </rPh>
    <rPh sb="95" eb="97">
      <t>セイカ</t>
    </rPh>
    <rPh sb="97" eb="99">
      <t>モクヒョウ</t>
    </rPh>
    <rPh sb="100" eb="103">
      <t>タッセイド</t>
    </rPh>
    <rPh sb="104" eb="106">
      <t>キョクタン</t>
    </rPh>
    <rPh sb="107" eb="109">
      <t>ヘンドウ</t>
    </rPh>
    <rPh sb="113" eb="115">
      <t>ヨウイン</t>
    </rPh>
    <rPh sb="121" eb="123">
      <t>セイリ</t>
    </rPh>
    <rPh sb="125" eb="128">
      <t>アンテイテキ</t>
    </rPh>
    <rPh sb="129" eb="131">
      <t>モクヒョウ</t>
    </rPh>
    <rPh sb="131" eb="133">
      <t>タッセイ</t>
    </rPh>
    <rPh sb="134" eb="135">
      <t>ム</t>
    </rPh>
    <rPh sb="137" eb="139">
      <t>ヒツヨウ</t>
    </rPh>
    <rPh sb="140" eb="142">
      <t>ケントウ</t>
    </rPh>
    <rPh sb="143" eb="144">
      <t>オコナ</t>
    </rPh>
    <phoneticPr fontId="0"/>
  </si>
  <si>
    <t>・類似する事項と統合し、事業内容の見直しを行い予算規模を縮減した。
・１者応札を回避するための方策として、入札条件の緩和や公告期間を延長するなど工夫を図る。
・毎年の成果目標の達成度が極端に変動している要因について花粉の飛散予測を行っている検討会の委員の意見も踏まえて検討を行った結果、天候等の自然現象に依存する部分が大きく、安定的な目標達成が困難と考えられたことから事業内容の見直しを行い、予算規模を縮減した。
・費目、使途の内訳について事業者に行政事業レビューの趣旨を十分説明し、回答を得られるよう努力する。</t>
  </si>
  <si>
    <t>平成28年度要求より、事業番号246の一部及び308を統合し、「環境中の多様な因子による健康影響に関する基礎調査費」と改称</t>
    <rPh sb="0" eb="2">
      <t>ヘイセイ</t>
    </rPh>
    <rPh sb="4" eb="6">
      <t>ネンド</t>
    </rPh>
    <rPh sb="6" eb="8">
      <t>ヨウキュウ</t>
    </rPh>
    <rPh sb="11" eb="13">
      <t>ジギョウ</t>
    </rPh>
    <rPh sb="13" eb="15">
      <t>バンゴウ</t>
    </rPh>
    <rPh sb="19" eb="21">
      <t>イチブ</t>
    </rPh>
    <rPh sb="21" eb="22">
      <t>オヨ</t>
    </rPh>
    <rPh sb="27" eb="29">
      <t>トウゴウ</t>
    </rPh>
    <rPh sb="32" eb="35">
      <t>カンキョウチュウ</t>
    </rPh>
    <rPh sb="36" eb="38">
      <t>タヨウ</t>
    </rPh>
    <rPh sb="39" eb="41">
      <t>インシ</t>
    </rPh>
    <rPh sb="44" eb="46">
      <t>ケンコウ</t>
    </rPh>
    <rPh sb="46" eb="48">
      <t>エイキョウ</t>
    </rPh>
    <rPh sb="49" eb="50">
      <t>カン</t>
    </rPh>
    <rPh sb="52" eb="54">
      <t>キソ</t>
    </rPh>
    <rPh sb="54" eb="56">
      <t>チョウサ</t>
    </rPh>
    <rPh sb="56" eb="57">
      <t>ヒ</t>
    </rPh>
    <rPh sb="59" eb="61">
      <t>カイショウ</t>
    </rPh>
    <phoneticPr fontId="0"/>
  </si>
  <si>
    <t>施策名：8-1 　経済のグリーン化の推進</t>
    <rPh sb="0" eb="2">
      <t>シサク</t>
    </rPh>
    <rPh sb="2" eb="3">
      <t>メイ</t>
    </rPh>
    <rPh sb="9" eb="11">
      <t>ケイザイ</t>
    </rPh>
    <rPh sb="16" eb="17">
      <t>カ</t>
    </rPh>
    <rPh sb="18" eb="20">
      <t>スイシン</t>
    </rPh>
    <phoneticPr fontId="1"/>
  </si>
  <si>
    <t>国等におけるグリーン購入推進等経費</t>
    <phoneticPr fontId="1"/>
  </si>
  <si>
    <t>業務内容の効率化を図りつつ、地方公共団体におけるグリーン購入の推進に努めること。</t>
    <rPh sb="29" eb="30">
      <t>ニュウ</t>
    </rPh>
    <rPh sb="31" eb="33">
      <t>スイシン</t>
    </rPh>
    <phoneticPr fontId="1"/>
  </si>
  <si>
    <t>業務内容の効率化を図りつつ、地方公共団体におけるグリーン購入の推進に努める。</t>
    <phoneticPr fontId="1"/>
  </si>
  <si>
    <t>平成28年度要求より、「東京オリンピック・パラリンピックにおけるグリーン購入促進検討事業」を統合</t>
    <rPh sb="0" eb="2">
      <t>ヘイセイ</t>
    </rPh>
    <rPh sb="4" eb="6">
      <t>ネンド</t>
    </rPh>
    <rPh sb="6" eb="8">
      <t>ヨウキュウ</t>
    </rPh>
    <rPh sb="12" eb="14">
      <t>トウキョウ</t>
    </rPh>
    <rPh sb="36" eb="38">
      <t>コウニュウ</t>
    </rPh>
    <rPh sb="38" eb="40">
      <t>ソクシン</t>
    </rPh>
    <rPh sb="40" eb="42">
      <t>ケントウ</t>
    </rPh>
    <rPh sb="42" eb="44">
      <t>ジギョウ</t>
    </rPh>
    <rPh sb="46" eb="48">
      <t>トウゴウ</t>
    </rPh>
    <phoneticPr fontId="1"/>
  </si>
  <si>
    <t>総合環境政策局</t>
    <rPh sb="0" eb="2">
      <t>ソウゴウ</t>
    </rPh>
    <rPh sb="2" eb="4">
      <t>カンキョウ</t>
    </rPh>
    <rPh sb="4" eb="7">
      <t>セイサクキョク</t>
    </rPh>
    <phoneticPr fontId="1"/>
  </si>
  <si>
    <t>（項）環境・経済・社会の統合的向上費
　（大事項）環境・経済・社会の統合的向上に必要な経費</t>
    <rPh sb="1" eb="2">
      <t>コウ</t>
    </rPh>
    <rPh sb="3" eb="5">
      <t>カンキョウ</t>
    </rPh>
    <rPh sb="6" eb="8">
      <t>ケイザイ</t>
    </rPh>
    <rPh sb="9" eb="11">
      <t>シャカイ</t>
    </rPh>
    <rPh sb="12" eb="15">
      <t>トウゴウテキ</t>
    </rPh>
    <rPh sb="15" eb="18">
      <t>コウジョウヒ</t>
    </rPh>
    <rPh sb="21" eb="23">
      <t>ダイジ</t>
    </rPh>
    <rPh sb="23" eb="24">
      <t>コウ</t>
    </rPh>
    <rPh sb="25" eb="27">
      <t>カンキョウ</t>
    </rPh>
    <rPh sb="28" eb="30">
      <t>ケイザイ</t>
    </rPh>
    <rPh sb="31" eb="33">
      <t>シャカイ</t>
    </rPh>
    <rPh sb="34" eb="37">
      <t>トウゴウテキ</t>
    </rPh>
    <rPh sb="37" eb="39">
      <t>コウジョウ</t>
    </rPh>
    <rPh sb="40" eb="42">
      <t>ヒツヨウ</t>
    </rPh>
    <rPh sb="43" eb="45">
      <t>ケイヒ</t>
    </rPh>
    <phoneticPr fontId="1"/>
  </si>
  <si>
    <t>製品対策推進経費</t>
    <phoneticPr fontId="1"/>
  </si>
  <si>
    <t>・現在の成果目標を既に達成していることから他の成果目標を検討すること。
・より一層の予算執行効率化の観点から調達手法の改善（一者応札の抑制の取組等）を図るべき。</t>
    <rPh sb="1" eb="3">
      <t>ゲンザイ</t>
    </rPh>
    <phoneticPr fontId="1"/>
  </si>
  <si>
    <r>
      <t>・現在の成果目標のあり方について、環境の負荷低減に資する製品・サービスの普及への貢献実績の反映を念頭に、目標の設定方法を含めて検討を行う。
・１者応札を回避するための方策として、</t>
    </r>
    <r>
      <rPr>
        <sz val="9"/>
        <rFont val="ＭＳ ゴシック"/>
        <family val="3"/>
        <charset val="128"/>
      </rPr>
      <t>公告期間を延長するなど工夫を図る。</t>
    </r>
    <rPh sb="1" eb="3">
      <t>ゲンザイ</t>
    </rPh>
    <rPh sb="4" eb="6">
      <t>セイカ</t>
    </rPh>
    <rPh sb="6" eb="8">
      <t>モクヒョウ</t>
    </rPh>
    <rPh sb="11" eb="12">
      <t>カタ</t>
    </rPh>
    <rPh sb="17" eb="19">
      <t>カンキョウ</t>
    </rPh>
    <rPh sb="20" eb="22">
      <t>フカ</t>
    </rPh>
    <rPh sb="22" eb="24">
      <t>テイゲン</t>
    </rPh>
    <rPh sb="25" eb="26">
      <t>シ</t>
    </rPh>
    <rPh sb="28" eb="30">
      <t>セイヒン</t>
    </rPh>
    <rPh sb="36" eb="38">
      <t>フキュウ</t>
    </rPh>
    <rPh sb="40" eb="42">
      <t>コウケン</t>
    </rPh>
    <rPh sb="42" eb="44">
      <t>ジッセキ</t>
    </rPh>
    <rPh sb="45" eb="47">
      <t>ハンエイ</t>
    </rPh>
    <rPh sb="48" eb="50">
      <t>ネントウ</t>
    </rPh>
    <rPh sb="52" eb="54">
      <t>モクヒョウ</t>
    </rPh>
    <rPh sb="55" eb="57">
      <t>セッテイ</t>
    </rPh>
    <rPh sb="57" eb="59">
      <t>ホウホウ</t>
    </rPh>
    <rPh sb="60" eb="61">
      <t>フク</t>
    </rPh>
    <rPh sb="63" eb="65">
      <t>ケントウ</t>
    </rPh>
    <rPh sb="66" eb="67">
      <t>オコナ</t>
    </rPh>
    <phoneticPr fontId="1"/>
  </si>
  <si>
    <t>国等における環境配慮契約等推進経費</t>
    <phoneticPr fontId="1"/>
  </si>
  <si>
    <t>・業務内容の効率化を図りつつ、地方公共団体における環境配慮契約の取組の推進に努めること。
・より一層の予算執行効率化の観点から調達手法の改善（一者応札の抑制の取組等）を図るべき。</t>
    <rPh sb="25" eb="27">
      <t>カンキョウ</t>
    </rPh>
    <rPh sb="27" eb="29">
      <t>ハイリョ</t>
    </rPh>
    <rPh sb="29" eb="31">
      <t>ケイヤク</t>
    </rPh>
    <rPh sb="32" eb="34">
      <t>トリクミ</t>
    </rPh>
    <rPh sb="35" eb="37">
      <t>スイシン</t>
    </rPh>
    <phoneticPr fontId="1"/>
  </si>
  <si>
    <r>
      <t>・業務内容の効率化を図りつつ、地方公共団体における環境配慮契約の取組の推進に努める。
・１者応札を回避するための方策として、</t>
    </r>
    <r>
      <rPr>
        <sz val="9"/>
        <rFont val="ＭＳ ゴシック"/>
        <family val="3"/>
        <charset val="128"/>
      </rPr>
      <t>公告期間を延長するなど工夫を図る。</t>
    </r>
    <phoneticPr fontId="1"/>
  </si>
  <si>
    <t xml:space="preserve">
・より一層の予算執行効率化の観点から調達手法の改善（一者応札の抑制の取組等）を図るべき。
・費目、使途の内訳について、請負契約を理由に一部未提出となっているが、これでは支出の透明性を確保することができず問題であるため、国として、行政事業レビューの趣旨を十分説明し、事業者より使途の内訳の回答を得られるよう努力すべき。</t>
    <rPh sb="68" eb="70">
      <t>イチブ</t>
    </rPh>
    <phoneticPr fontId="1"/>
  </si>
  <si>
    <t>・１者応札を回避するための方策として、公告期間を延長するなど工夫を図る。
・請負事業者に対し、行政事業レビューの趣旨を十分に説明し、回答を得られるよう努力する。</t>
    <rPh sb="38" eb="40">
      <t>ウケオイ</t>
    </rPh>
    <rPh sb="40" eb="43">
      <t>ジギョウシャ</t>
    </rPh>
    <rPh sb="44" eb="45">
      <t>タイ</t>
    </rPh>
    <rPh sb="47" eb="49">
      <t>ギョウセイ</t>
    </rPh>
    <rPh sb="49" eb="51">
      <t>ジギョウ</t>
    </rPh>
    <rPh sb="56" eb="58">
      <t>シュシ</t>
    </rPh>
    <rPh sb="59" eb="61">
      <t>ジュウブン</t>
    </rPh>
    <rPh sb="62" eb="64">
      <t>セツメイ</t>
    </rPh>
    <rPh sb="66" eb="68">
      <t>カイトウ</t>
    </rPh>
    <rPh sb="69" eb="70">
      <t>エ</t>
    </rPh>
    <rPh sb="75" eb="77">
      <t>ドリョク</t>
    </rPh>
    <phoneticPr fontId="1"/>
  </si>
  <si>
    <t>企業行動推進経費</t>
    <phoneticPr fontId="1"/>
  </si>
  <si>
    <t>・支出実績を勘案し、予算の効率化を図れる事業は、予算を効率化し、優先度の高い事業を重点化するなど各事業の配分額を見直すべき。
・より一層の予算執行効率化の観点から調達手法の改善（一者応札の抑制の取組等）を図るべき。
・費目、使途の内訳について、請負契約を理由に一部未提出となっているが、これでは支出の透明性を確保することができず問題であるため、国として、行政事業レビューの趣旨を十分説明し、事業者より使途の内訳の回答を得られるよう努力すべき。</t>
    <rPh sb="130" eb="132">
      <t>イチブ</t>
    </rPh>
    <phoneticPr fontId="1"/>
  </si>
  <si>
    <r>
      <t>・支出実績を勘案し、予算の効率化を図れる事業は予算を効率化し、優先度の高い事業を重点化するなど各事業の配分額を見直すよう努める。
・１者応札を回避するための方策として、</t>
    </r>
    <r>
      <rPr>
        <sz val="9"/>
        <color theme="1"/>
        <rFont val="ＭＳ ゴシック"/>
        <family val="3"/>
        <charset val="128"/>
      </rPr>
      <t>公告期間を延長するなど工夫を図る。
・請負事業者に対し、行政事業レビューの趣旨を十分に説明し、回答を得られるよう努力する。</t>
    </r>
    <rPh sb="1" eb="3">
      <t>シシュツ</t>
    </rPh>
    <rPh sb="3" eb="5">
      <t>ジッセキ</t>
    </rPh>
    <rPh sb="6" eb="8">
      <t>カンアン</t>
    </rPh>
    <rPh sb="10" eb="12">
      <t>ヨサン</t>
    </rPh>
    <rPh sb="13" eb="16">
      <t>コウリツカ</t>
    </rPh>
    <rPh sb="17" eb="18">
      <t>ハカ</t>
    </rPh>
    <rPh sb="20" eb="22">
      <t>ジギョウ</t>
    </rPh>
    <rPh sb="23" eb="25">
      <t>ヨサン</t>
    </rPh>
    <rPh sb="26" eb="29">
      <t>コウリツカ</t>
    </rPh>
    <rPh sb="31" eb="34">
      <t>ユウセンド</t>
    </rPh>
    <rPh sb="35" eb="36">
      <t>タカ</t>
    </rPh>
    <rPh sb="37" eb="39">
      <t>ジギョウ</t>
    </rPh>
    <rPh sb="40" eb="42">
      <t>ジュウテン</t>
    </rPh>
    <rPh sb="42" eb="43">
      <t>カ</t>
    </rPh>
    <rPh sb="47" eb="50">
      <t>カクジギョウ</t>
    </rPh>
    <rPh sb="51" eb="54">
      <t>ハイブンガク</t>
    </rPh>
    <rPh sb="55" eb="57">
      <t>ミナオ</t>
    </rPh>
    <rPh sb="60" eb="61">
      <t>ツト</t>
    </rPh>
    <rPh sb="103" eb="105">
      <t>ウケオイ</t>
    </rPh>
    <rPh sb="105" eb="108">
      <t>ジギョウシャ</t>
    </rPh>
    <rPh sb="109" eb="110">
      <t>タイ</t>
    </rPh>
    <rPh sb="112" eb="114">
      <t>ギョウセイ</t>
    </rPh>
    <rPh sb="114" eb="116">
      <t>ジギョウ</t>
    </rPh>
    <rPh sb="121" eb="123">
      <t>シュシ</t>
    </rPh>
    <rPh sb="124" eb="126">
      <t>ジュウブン</t>
    </rPh>
    <rPh sb="127" eb="129">
      <t>セツメイ</t>
    </rPh>
    <rPh sb="131" eb="133">
      <t>カイトウ</t>
    </rPh>
    <rPh sb="134" eb="135">
      <t>エ</t>
    </rPh>
    <rPh sb="140" eb="142">
      <t>ドリョク</t>
    </rPh>
    <phoneticPr fontId="1"/>
  </si>
  <si>
    <t>家庭・事業者向けエコリース促進事業（011再掲）</t>
    <rPh sb="0" eb="2">
      <t>カテイ</t>
    </rPh>
    <rPh sb="3" eb="6">
      <t>ジギョウシャ</t>
    </rPh>
    <rPh sb="6" eb="7">
      <t>ム</t>
    </rPh>
    <rPh sb="13" eb="15">
      <t>ソクシン</t>
    </rPh>
    <rPh sb="15" eb="17">
      <t>ジギョウ</t>
    </rPh>
    <rPh sb="21" eb="23">
      <t>サイケイ</t>
    </rPh>
    <phoneticPr fontId="1"/>
  </si>
  <si>
    <t>環境配慮型経営促進事業に係る利子補給事業（014再掲）</t>
    <rPh sb="24" eb="26">
      <t>サイケイ</t>
    </rPh>
    <phoneticPr fontId="1"/>
  </si>
  <si>
    <t>地域低炭素投資促進ファンド創設事業（018再掲）</t>
    <rPh sb="0" eb="2">
      <t>チイキ</t>
    </rPh>
    <rPh sb="2" eb="5">
      <t>テイタンソ</t>
    </rPh>
    <rPh sb="5" eb="7">
      <t>トウシ</t>
    </rPh>
    <rPh sb="7" eb="9">
      <t>ソクシン</t>
    </rPh>
    <rPh sb="13" eb="15">
      <t>ソウセツ</t>
    </rPh>
    <rPh sb="15" eb="17">
      <t>ジギョウ</t>
    </rPh>
    <rPh sb="21" eb="23">
      <t>サイケイ</t>
    </rPh>
    <phoneticPr fontId="1"/>
  </si>
  <si>
    <t>環境金融の拡大に向けた利子補給事業（019再掲）</t>
    <rPh sb="0" eb="2">
      <t>カンキョウ</t>
    </rPh>
    <rPh sb="2" eb="4">
      <t>キンユウ</t>
    </rPh>
    <rPh sb="5" eb="7">
      <t>カクダイ</t>
    </rPh>
    <rPh sb="8" eb="9">
      <t>ム</t>
    </rPh>
    <rPh sb="11" eb="13">
      <t>リシ</t>
    </rPh>
    <rPh sb="13" eb="15">
      <t>ホキュウ</t>
    </rPh>
    <rPh sb="15" eb="17">
      <t>ジギョウ</t>
    </rPh>
    <rPh sb="21" eb="23">
      <t>サイケイ</t>
    </rPh>
    <phoneticPr fontId="1"/>
  </si>
  <si>
    <t>グリーン経済の実現に向けた政策研究と環境ビジネス情報整備・発信事業（296再掲）</t>
    <rPh sb="37" eb="39">
      <t>サイケイ</t>
    </rPh>
    <phoneticPr fontId="1"/>
  </si>
  <si>
    <t>施策名：8-2　環境に配慮した地域づくりの推進</t>
    <rPh sb="0" eb="2">
      <t>シサク</t>
    </rPh>
    <rPh sb="2" eb="3">
      <t>メイ</t>
    </rPh>
    <rPh sb="8" eb="10">
      <t>カンキョウ</t>
    </rPh>
    <rPh sb="11" eb="13">
      <t>ハイリョ</t>
    </rPh>
    <rPh sb="15" eb="17">
      <t>チイキ</t>
    </rPh>
    <rPh sb="21" eb="23">
      <t>スイシン</t>
    </rPh>
    <phoneticPr fontId="1"/>
  </si>
  <si>
    <t>公害防止計画策定経費</t>
    <phoneticPr fontId="1"/>
  </si>
  <si>
    <t>昭和45年度</t>
    <rPh sb="0" eb="2">
      <t>ショウワ</t>
    </rPh>
    <rPh sb="4" eb="6">
      <t>ネンド</t>
    </rPh>
    <phoneticPr fontId="1"/>
  </si>
  <si>
    <t>引き続き、公害防止計画が定められている地域数が減少していくよう、同意協議時の現地調査等を適切に行うこと。</t>
    <rPh sb="0" eb="1">
      <t>ヒ</t>
    </rPh>
    <rPh sb="2" eb="3">
      <t>ツヅ</t>
    </rPh>
    <rPh sb="5" eb="7">
      <t>コウガイ</t>
    </rPh>
    <rPh sb="7" eb="9">
      <t>ボウシ</t>
    </rPh>
    <rPh sb="9" eb="11">
      <t>ケイカク</t>
    </rPh>
    <rPh sb="12" eb="13">
      <t>サダ</t>
    </rPh>
    <rPh sb="19" eb="21">
      <t>チイキ</t>
    </rPh>
    <rPh sb="21" eb="22">
      <t>スウ</t>
    </rPh>
    <rPh sb="23" eb="25">
      <t>ゲンショウ</t>
    </rPh>
    <rPh sb="32" eb="34">
      <t>ドウイ</t>
    </rPh>
    <rPh sb="34" eb="36">
      <t>キョウギ</t>
    </rPh>
    <rPh sb="36" eb="37">
      <t>ジ</t>
    </rPh>
    <rPh sb="38" eb="40">
      <t>ゲンチ</t>
    </rPh>
    <rPh sb="40" eb="42">
      <t>チョウサ</t>
    </rPh>
    <rPh sb="42" eb="43">
      <t>トウ</t>
    </rPh>
    <rPh sb="44" eb="46">
      <t>テキセツ</t>
    </rPh>
    <rPh sb="47" eb="48">
      <t>オコナ</t>
    </rPh>
    <phoneticPr fontId="1"/>
  </si>
  <si>
    <t>引き続き、公害防止対策事業計画が定められている地域数がの減少していくよう、同意協議時の現地調査等を適切に行う。</t>
    <phoneticPr fontId="1"/>
  </si>
  <si>
    <t>先導的「低炭素・循環・自然共生」地域創出事業（グリーンプラン・パートナーシップ事業）（010再掲）</t>
    <rPh sb="46" eb="48">
      <t>サイケイ</t>
    </rPh>
    <phoneticPr fontId="1"/>
  </si>
  <si>
    <t>低炭素地域づくり集中支援モデル事業（012再掲）</t>
    <rPh sb="21" eb="23">
      <t>サイケイ</t>
    </rPh>
    <phoneticPr fontId="1"/>
  </si>
  <si>
    <t>公共施設への再生可能エネルギー・先進的設備等導入推進事業（013再掲）</t>
    <rPh sb="32" eb="34">
      <t>サイケイ</t>
    </rPh>
    <phoneticPr fontId="1"/>
  </si>
  <si>
    <t>地域循環型バイオガスシステム構築モデル事業（農林水産省連携事業）（016再掲）</t>
    <rPh sb="36" eb="38">
      <t>サイケイ</t>
    </rPh>
    <phoneticPr fontId="1"/>
  </si>
  <si>
    <t>住民参加による低炭素都市形成計画策定モデル事業（017再掲）</t>
    <rPh sb="27" eb="29">
      <t>サイケイ</t>
    </rPh>
    <phoneticPr fontId="1"/>
  </si>
  <si>
    <t>地方公共団体実行計画を核とした地域の低炭素化基盤整備事業（020再掲）</t>
    <rPh sb="32" eb="34">
      <t>サイケイ</t>
    </rPh>
    <phoneticPr fontId="1"/>
  </si>
  <si>
    <t>施策名：8-3　環境パートナーシップの形成</t>
    <rPh sb="0" eb="2">
      <t>シサク</t>
    </rPh>
    <rPh sb="2" eb="3">
      <t>メイ</t>
    </rPh>
    <rPh sb="8" eb="10">
      <t>カンキョウ</t>
    </rPh>
    <rPh sb="19" eb="21">
      <t>ケイセイ</t>
    </rPh>
    <phoneticPr fontId="1"/>
  </si>
  <si>
    <t>・現在の成果目標を既に達成していることから、他の成果目標を検討すること。
・より一層の予算執行効率化の観点から調達手法の改善（一者応札の抑制の取組等）を図るべき。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3">
      <t>ゲンザイ</t>
    </rPh>
    <rPh sb="4" eb="6">
      <t>セイカ</t>
    </rPh>
    <rPh sb="6" eb="8">
      <t>モクヒョウ</t>
    </rPh>
    <rPh sb="9" eb="10">
      <t>スデ</t>
    </rPh>
    <rPh sb="11" eb="13">
      <t>タッセイ</t>
    </rPh>
    <rPh sb="22" eb="23">
      <t>ホカ</t>
    </rPh>
    <rPh sb="24" eb="26">
      <t>セイカ</t>
    </rPh>
    <rPh sb="26" eb="28">
      <t>モクヒョウ</t>
    </rPh>
    <rPh sb="29" eb="31">
      <t>ケントウ</t>
    </rPh>
    <phoneticPr fontId="1"/>
  </si>
  <si>
    <t>・目標値の見直しを含め、成果目標について検討を行う。
・１者応札を回避するための方策として、公告期間を延長するなど工夫を図る。
・請負事業者に対し行政事業レビューの趣旨を十分に説明し、回答を得られるよう努力する。</t>
    <rPh sb="1" eb="3">
      <t>モクヒョウ</t>
    </rPh>
    <rPh sb="3" eb="4">
      <t>チ</t>
    </rPh>
    <rPh sb="5" eb="7">
      <t>ミナオ</t>
    </rPh>
    <rPh sb="9" eb="10">
      <t>フク</t>
    </rPh>
    <rPh sb="12" eb="14">
      <t>セイカ</t>
    </rPh>
    <rPh sb="14" eb="16">
      <t>モクヒョウ</t>
    </rPh>
    <rPh sb="20" eb="22">
      <t>ケントウ</t>
    </rPh>
    <rPh sb="23" eb="24">
      <t>オコナ</t>
    </rPh>
    <phoneticPr fontId="1"/>
  </si>
  <si>
    <t>当該事業は環境問題の協働の取組を地域において根付かせるためには大変重要な事業である。それぞれの地域において各パ－トナーシップオフィスを核に環境問題に対する協働の取組が根付いてきているが、限られたステークホルダーだけの取組とならないよう、新規のステークホルダーの参加を呼びかける取組も必要である。</t>
    <phoneticPr fontId="1"/>
  </si>
  <si>
    <t>・外部有識者の所見を踏まえ、新規のステークホルダーの参加を呼びかける取組についても検討すること。
・費目、使途の内訳について、請負契約を理由に一部未提出となっているが、これでは支出の透明性を確保することができず問題であるため、国として、行政事業レビューの趣旨を十分説明し、事業者より使途の内訳の回答を得られるよう努力すべき。</t>
    <rPh sb="1" eb="3">
      <t>ガイブ</t>
    </rPh>
    <rPh sb="3" eb="6">
      <t>ユウシキシャ</t>
    </rPh>
    <rPh sb="7" eb="9">
      <t>ショケン</t>
    </rPh>
    <rPh sb="10" eb="11">
      <t>フ</t>
    </rPh>
    <rPh sb="14" eb="16">
      <t>シンキ</t>
    </rPh>
    <rPh sb="26" eb="28">
      <t>サンカ</t>
    </rPh>
    <rPh sb="29" eb="30">
      <t>ヨ</t>
    </rPh>
    <rPh sb="34" eb="36">
      <t>トリクミ</t>
    </rPh>
    <rPh sb="41" eb="43">
      <t>ケントウ</t>
    </rPh>
    <rPh sb="71" eb="73">
      <t>イチブ</t>
    </rPh>
    <phoneticPr fontId="1"/>
  </si>
  <si>
    <t>事業の進捗状況を踏まえ、新規のステークホルダーの参加を呼びかける取組について検討を行う。
・請負事業者に対し行政事業レビューの趣旨を十分に説明し、回答を得られるよう努力する。</t>
    <rPh sb="0" eb="2">
      <t>ジギョウ</t>
    </rPh>
    <rPh sb="3" eb="5">
      <t>シンチョク</t>
    </rPh>
    <rPh sb="5" eb="7">
      <t>ジョウキョウ</t>
    </rPh>
    <rPh sb="8" eb="9">
      <t>フ</t>
    </rPh>
    <rPh sb="12" eb="14">
      <t>シンキ</t>
    </rPh>
    <rPh sb="24" eb="26">
      <t>サンカ</t>
    </rPh>
    <rPh sb="27" eb="28">
      <t>ヨ</t>
    </rPh>
    <rPh sb="32" eb="34">
      <t>トリクミ</t>
    </rPh>
    <rPh sb="38" eb="40">
      <t>ケントウ</t>
    </rPh>
    <rPh sb="41" eb="42">
      <t>オコナ</t>
    </rPh>
    <phoneticPr fontId="1"/>
  </si>
  <si>
    <t>（項）地方環境対策費
　（大事項）環境・経済・社会の統合的向上に必要な経費</t>
    <phoneticPr fontId="1"/>
  </si>
  <si>
    <t>施策名：8-4　環境教育・環境学習の推進</t>
    <rPh sb="0" eb="2">
      <t>シサク</t>
    </rPh>
    <rPh sb="2" eb="3">
      <t>メイ</t>
    </rPh>
    <rPh sb="8" eb="10">
      <t>カンキョウ</t>
    </rPh>
    <rPh sb="10" eb="12">
      <t>キョウイク</t>
    </rPh>
    <rPh sb="13" eb="15">
      <t>カンキョウ</t>
    </rPh>
    <rPh sb="15" eb="17">
      <t>ガクシュウ</t>
    </rPh>
    <rPh sb="18" eb="20">
      <t>スイシン</t>
    </rPh>
    <phoneticPr fontId="1"/>
  </si>
  <si>
    <t>国連大学に対してのコミットメントの程度が明確に示されるべきである。また、拠出金に対する監査なども不十分なのではないか。とりわけ、成果が変動していることについての説明が不十分。</t>
    <rPh sb="0" eb="2">
      <t>コクレン</t>
    </rPh>
    <rPh sb="2" eb="4">
      <t>ダイガク</t>
    </rPh>
    <rPh sb="5" eb="6">
      <t>タイ</t>
    </rPh>
    <rPh sb="17" eb="19">
      <t>テイド</t>
    </rPh>
    <rPh sb="20" eb="22">
      <t>メイカク</t>
    </rPh>
    <rPh sb="23" eb="24">
      <t>シメ</t>
    </rPh>
    <rPh sb="36" eb="39">
      <t>キョシュツキン</t>
    </rPh>
    <rPh sb="40" eb="41">
      <t>タイ</t>
    </rPh>
    <rPh sb="43" eb="45">
      <t>カンサ</t>
    </rPh>
    <rPh sb="48" eb="51">
      <t>フジュウブン</t>
    </rPh>
    <rPh sb="64" eb="66">
      <t>セイカ</t>
    </rPh>
    <rPh sb="67" eb="69">
      <t>ヘンドウ</t>
    </rPh>
    <rPh sb="80" eb="82">
      <t>セツメイ</t>
    </rPh>
    <rPh sb="83" eb="86">
      <t>フジュウブン</t>
    </rPh>
    <phoneticPr fontId="1"/>
  </si>
  <si>
    <t>・外部有識者の所見に確実に対応すること。
・拠出先の活動を把握して評価を行い、改善等の申入れを行うなど、より効果的な執行に努めること。</t>
    <phoneticPr fontId="1"/>
  </si>
  <si>
    <t>前年度中に翌年度の事業概要を把握するとともに、定期的な会議等に出席し事業の進捗状況を確認するなど適時適切に状況把握を行い、必要に応じて改善の申し入れを行っている。また、毎年度、拠出金の使途の報告を受け、内容をチェックしている。
なお、当該拠出金は拠点数の増と併せて拠点としての質の向上も目指しており、26年度においては例年に比して拠点の設置が減となったもの。</t>
    <rPh sb="0" eb="3">
      <t>ゼンネンド</t>
    </rPh>
    <rPh sb="3" eb="4">
      <t>チュウ</t>
    </rPh>
    <rPh sb="5" eb="8">
      <t>ヨクネンド</t>
    </rPh>
    <rPh sb="9" eb="13">
      <t>ジギョウガイヨウ</t>
    </rPh>
    <rPh sb="14" eb="16">
      <t>ハアク</t>
    </rPh>
    <rPh sb="23" eb="26">
      <t>テイキテキ</t>
    </rPh>
    <rPh sb="27" eb="29">
      <t>カイギ</t>
    </rPh>
    <rPh sb="29" eb="30">
      <t>トウ</t>
    </rPh>
    <rPh sb="31" eb="33">
      <t>シュッセキ</t>
    </rPh>
    <rPh sb="34" eb="36">
      <t>ジギョウ</t>
    </rPh>
    <rPh sb="37" eb="39">
      <t>シンチョク</t>
    </rPh>
    <rPh sb="39" eb="41">
      <t>ジョウキョウ</t>
    </rPh>
    <rPh sb="42" eb="44">
      <t>カクニン</t>
    </rPh>
    <rPh sb="48" eb="50">
      <t>テキジ</t>
    </rPh>
    <rPh sb="50" eb="52">
      <t>テキセツ</t>
    </rPh>
    <rPh sb="53" eb="55">
      <t>ジョウキョウ</t>
    </rPh>
    <rPh sb="55" eb="57">
      <t>ハアク</t>
    </rPh>
    <rPh sb="58" eb="59">
      <t>オコナ</t>
    </rPh>
    <rPh sb="61" eb="63">
      <t>ヒツヨウ</t>
    </rPh>
    <rPh sb="64" eb="65">
      <t>オウ</t>
    </rPh>
    <rPh sb="67" eb="69">
      <t>カイゼン</t>
    </rPh>
    <rPh sb="70" eb="71">
      <t>モウ</t>
    </rPh>
    <rPh sb="72" eb="73">
      <t>イ</t>
    </rPh>
    <rPh sb="75" eb="76">
      <t>オコナ</t>
    </rPh>
    <rPh sb="84" eb="87">
      <t>マイネンド</t>
    </rPh>
    <rPh sb="88" eb="91">
      <t>キョシュツキン</t>
    </rPh>
    <rPh sb="92" eb="94">
      <t>シト</t>
    </rPh>
    <rPh sb="95" eb="97">
      <t>ホウコク</t>
    </rPh>
    <rPh sb="98" eb="99">
      <t>ウ</t>
    </rPh>
    <rPh sb="101" eb="103">
      <t>ナイヨウ</t>
    </rPh>
    <rPh sb="117" eb="119">
      <t>トウガイ</t>
    </rPh>
    <rPh sb="119" eb="122">
      <t>キョシュツキン</t>
    </rPh>
    <rPh sb="123" eb="125">
      <t>キョテン</t>
    </rPh>
    <rPh sb="125" eb="126">
      <t>スウ</t>
    </rPh>
    <rPh sb="127" eb="128">
      <t>ゾウ</t>
    </rPh>
    <rPh sb="129" eb="130">
      <t>アワ</t>
    </rPh>
    <rPh sb="132" eb="134">
      <t>キョテン</t>
    </rPh>
    <rPh sb="138" eb="139">
      <t>シツ</t>
    </rPh>
    <rPh sb="140" eb="142">
      <t>コウジョウ</t>
    </rPh>
    <rPh sb="143" eb="145">
      <t>メザ</t>
    </rPh>
    <rPh sb="152" eb="154">
      <t>ネンド</t>
    </rPh>
    <rPh sb="159" eb="161">
      <t>レイネン</t>
    </rPh>
    <rPh sb="162" eb="163">
      <t>ヒ</t>
    </rPh>
    <rPh sb="165" eb="167">
      <t>キョテン</t>
    </rPh>
    <rPh sb="168" eb="170">
      <t>セッチ</t>
    </rPh>
    <rPh sb="171" eb="172">
      <t>ゲン</t>
    </rPh>
    <phoneticPr fontId="1"/>
  </si>
  <si>
    <t>情報の提供者の側だけに注力しているように思われる。情報の受け手の側、例えば、PTAや消費者団体等にどのようなアプローチをしているのか不明である。していないならば問題がある。</t>
    <rPh sb="0" eb="2">
      <t>ジョウホウ</t>
    </rPh>
    <rPh sb="3" eb="6">
      <t>テイキョウシャ</t>
    </rPh>
    <rPh sb="7" eb="8">
      <t>ガワ</t>
    </rPh>
    <rPh sb="11" eb="13">
      <t>チュウリョク</t>
    </rPh>
    <rPh sb="20" eb="21">
      <t>オモ</t>
    </rPh>
    <rPh sb="25" eb="27">
      <t>ジョウホウ</t>
    </rPh>
    <rPh sb="28" eb="29">
      <t>ウ</t>
    </rPh>
    <rPh sb="30" eb="31">
      <t>テ</t>
    </rPh>
    <rPh sb="32" eb="33">
      <t>ガワ</t>
    </rPh>
    <rPh sb="34" eb="35">
      <t>タト</t>
    </rPh>
    <rPh sb="42" eb="45">
      <t>ショウヒシャ</t>
    </rPh>
    <rPh sb="45" eb="47">
      <t>ダンタイ</t>
    </rPh>
    <rPh sb="47" eb="48">
      <t>トウ</t>
    </rPh>
    <rPh sb="66" eb="68">
      <t>フメイ</t>
    </rPh>
    <rPh sb="80" eb="82">
      <t>モンダイ</t>
    </rPh>
    <phoneticPr fontId="1"/>
  </si>
  <si>
    <t>・外部有識者の所見に確実に対応すること。
・支出実績を勘案し、予算の効率化を図れる事業は、予算を効率化し、優先度の高い事業を重点化するなど各事業の配分額を見直すべき。
・ESDに関するユネスコ世界会議の検討結果を踏まえ、引き続き環境教育・環境保全活動の推進に努めること。
・費目、使途の内訳について、請負契約を理由に一部未提出となっているが、これでは支出の透明性を確保することができず問題であるため、国として、行政事業レビューの趣旨を十分説明し、事業者より使途の内訳の回答を得られるよう努力すべき。</t>
    <rPh sb="34" eb="37">
      <t>コウリツカ</t>
    </rPh>
    <rPh sb="89" eb="90">
      <t>カン</t>
    </rPh>
    <rPh sb="96" eb="98">
      <t>セカイ</t>
    </rPh>
    <rPh sb="98" eb="100">
      <t>カイギ</t>
    </rPh>
    <rPh sb="101" eb="103">
      <t>ケントウ</t>
    </rPh>
    <rPh sb="103" eb="105">
      <t>ケッカ</t>
    </rPh>
    <rPh sb="106" eb="107">
      <t>フ</t>
    </rPh>
    <rPh sb="110" eb="111">
      <t>ヒ</t>
    </rPh>
    <rPh sb="112" eb="113">
      <t>ツヅ</t>
    </rPh>
    <rPh sb="114" eb="116">
      <t>カンキョウ</t>
    </rPh>
    <rPh sb="116" eb="118">
      <t>キョウイク</t>
    </rPh>
    <rPh sb="119" eb="121">
      <t>カンキョウ</t>
    </rPh>
    <rPh sb="121" eb="123">
      <t>ホゼン</t>
    </rPh>
    <rPh sb="123" eb="125">
      <t>カツドウ</t>
    </rPh>
    <rPh sb="126" eb="128">
      <t>スイシン</t>
    </rPh>
    <rPh sb="129" eb="130">
      <t>ツト</t>
    </rPh>
    <rPh sb="158" eb="160">
      <t>イチブ</t>
    </rPh>
    <phoneticPr fontId="1"/>
  </si>
  <si>
    <t>・ご指摘を踏まえ、関係省庁等と連携の上、執行に努めることとする。
・支出実績を勘案し、予算の効率化を図れる事業は、予算を効率化し、優先度の高い事業を重点化するなど各事業の配分額を見直した。
・ESDに関するユネスコ世界会議の検討結果を踏まえ、引き続き環境教育・環境保全活動の推進に努める。
・請負事業者に対し行政事業レビューの趣旨を十分に説明し、回答を得られるよう努力する。</t>
    <phoneticPr fontId="1"/>
  </si>
  <si>
    <t>・外部有識者の所見に確実に対応すること。
・本事業で得た成果を広く発信し、事業の成果を有効に利用すること。
・費目、使途の内訳について、請負契約を理由に一部未提出となっているが、これでは支出の透明性を確保することができず問題であるため、国として、行政事業レビューの趣旨を十分説明し、事業者より使途の内訳の回答を得られるよう努力すべき。</t>
    <phoneticPr fontId="1"/>
  </si>
  <si>
    <t>・本事業で得た成果を広く発信し、事業の成果を有効に利用する。
・請負事業者に対し行政事業レビューの趣旨を十分に説明し、回答を得られるよう努力する。</t>
    <phoneticPr fontId="1"/>
  </si>
  <si>
    <t>平成27年度より平成27年度新規事業0021「「国連ESDの10年」後の環境教育推進費」に組替え</t>
    <rPh sb="0" eb="2">
      <t>ヘイセイ</t>
    </rPh>
    <rPh sb="4" eb="6">
      <t>ネンド</t>
    </rPh>
    <rPh sb="8" eb="10">
      <t>ヘイセイ</t>
    </rPh>
    <rPh sb="12" eb="14">
      <t>ネンド</t>
    </rPh>
    <rPh sb="14" eb="16">
      <t>シンキ</t>
    </rPh>
    <rPh sb="16" eb="18">
      <t>ジギョウ</t>
    </rPh>
    <rPh sb="45" eb="46">
      <t>ク</t>
    </rPh>
    <rPh sb="46" eb="47">
      <t>カ</t>
    </rPh>
    <phoneticPr fontId="0"/>
  </si>
  <si>
    <t>（項）地方環境対策費
　（大事項）環境・経済・社会の統合的向上に必要な経費</t>
    <phoneticPr fontId="1"/>
  </si>
  <si>
    <t>本事業で得た成果を広く発信し、事業の成果を有効に利用すること。</t>
    <phoneticPr fontId="1"/>
  </si>
  <si>
    <t>本事業で得た成果を広く発信し、事業の成果を有効に利用する。</t>
    <phoneticPr fontId="1"/>
  </si>
  <si>
    <t>・本事業で得た知見については、全国の同様の地域でこれらの調査結果が有効に活用できるようにすること。
・より一層の予算執行効率化の観点から調達手法の改善（競争契約の導入の取組等）を図るべき。
・費目、使途の内訳について、請負契約を理由に一部未提出となっているが、これでは支出の透明性を確保することができず問題であるため、国として、行政事業レビューの趣旨を十分説明し、事業者より使途の内訳の回答を得られるよう努力すべき。</t>
    <rPh sb="76" eb="78">
      <t>キョウソウ</t>
    </rPh>
    <rPh sb="78" eb="80">
      <t>ケイヤク</t>
    </rPh>
    <rPh sb="81" eb="83">
      <t>ドウニュウ</t>
    </rPh>
    <rPh sb="117" eb="119">
      <t>イチブ</t>
    </rPh>
    <phoneticPr fontId="1"/>
  </si>
  <si>
    <t>・本事業で得た知見については、ＨＰへの掲載等による情報共有を図ることにより全国の同様の地域でこれらの調査結果が有効に活用できるようにする。
・１者応札を回避するための方策として、公告期間を延長するなど工夫を図る。
・請負事業者に対し行政事業レビューの趣旨を十分に説明し、回答を得られるよう努力する。</t>
    <rPh sb="19" eb="21">
      <t>ケイサイ</t>
    </rPh>
    <rPh sb="21" eb="22">
      <t>トウ</t>
    </rPh>
    <rPh sb="25" eb="27">
      <t>ジョウホウ</t>
    </rPh>
    <rPh sb="27" eb="29">
      <t>キョウユウ</t>
    </rPh>
    <rPh sb="30" eb="31">
      <t>ハカ</t>
    </rPh>
    <phoneticPr fontId="1"/>
  </si>
  <si>
    <t>実証事業の終了段階のアウトカムとしては実施に向けた計画が出されるべきではないか。</t>
    <rPh sb="0" eb="2">
      <t>ジッショウ</t>
    </rPh>
    <rPh sb="2" eb="4">
      <t>ジギョウ</t>
    </rPh>
    <rPh sb="5" eb="7">
      <t>シュウリョウ</t>
    </rPh>
    <rPh sb="7" eb="9">
      <t>ダンカイ</t>
    </rPh>
    <rPh sb="19" eb="21">
      <t>ジッシ</t>
    </rPh>
    <rPh sb="22" eb="23">
      <t>ム</t>
    </rPh>
    <rPh sb="25" eb="27">
      <t>ケイカク</t>
    </rPh>
    <rPh sb="28" eb="29">
      <t>ダ</t>
    </rPh>
    <phoneticPr fontId="1"/>
  </si>
  <si>
    <t>・外部有識者の所見に確実に対応すること。
・本事業で得た成果を広く発信し、事業の成果を有効に利用すること。</t>
    <rPh sb="1" eb="3">
      <t>ガイブ</t>
    </rPh>
    <rPh sb="3" eb="6">
      <t>ユウシキシャ</t>
    </rPh>
    <rPh sb="7" eb="9">
      <t>ショケン</t>
    </rPh>
    <rPh sb="10" eb="12">
      <t>カクジツ</t>
    </rPh>
    <rPh sb="13" eb="15">
      <t>タイオウ</t>
    </rPh>
    <phoneticPr fontId="1"/>
  </si>
  <si>
    <t>本事業で得た成果を広く発信し、事業の成果を有効に利用するとともに、実証事業終了後に広く成果を利用してもらうよう努める。</t>
    <rPh sb="33" eb="35">
      <t>ジッショウ</t>
    </rPh>
    <rPh sb="35" eb="37">
      <t>ジギョウ</t>
    </rPh>
    <rPh sb="37" eb="40">
      <t>シュウリョウゴ</t>
    </rPh>
    <rPh sb="41" eb="42">
      <t>ヒロ</t>
    </rPh>
    <rPh sb="43" eb="45">
      <t>セイカ</t>
    </rPh>
    <rPh sb="46" eb="48">
      <t>リヨウ</t>
    </rPh>
    <rPh sb="55" eb="56">
      <t>ツト</t>
    </rPh>
    <phoneticPr fontId="1"/>
  </si>
  <si>
    <t>持続可能な開発のための教育（ESD）に関するユネスコ世界会議</t>
    <phoneticPr fontId="1"/>
  </si>
  <si>
    <t>目標値と招へい人数に大きなかい離がみられるが、招へい人数が目標の25％にとどまったのはなぜか。また、招へい人数と予算の執行率（94％）のバランスはどうなっているのか。もしも目標近くの人数が参加した場合、予算は大きく不足した可能性はないのか。予算の見積もり、目標人数との関係がわかりにくい。</t>
    <phoneticPr fontId="1"/>
  </si>
  <si>
    <t>・外部有識者の所見に確実に対応すること。
・本事業で得た成果を「国連ESDの10年」の継承プログラムであるグローバル・アクション・プログラムに係る事業に有効に利用すること。</t>
    <rPh sb="43" eb="45">
      <t>ケイショウ</t>
    </rPh>
    <rPh sb="71" eb="72">
      <t>カカ</t>
    </rPh>
    <rPh sb="73" eb="75">
      <t>ジギョウ</t>
    </rPh>
    <rPh sb="76" eb="78">
      <t>ユウコウ</t>
    </rPh>
    <rPh sb="79" eb="81">
      <t>リヨウ</t>
    </rPh>
    <phoneticPr fontId="1"/>
  </si>
  <si>
    <r>
      <t>・関係者と調整した結果、招聘人数が当初より少ない人数となったが、国際会議に当たって必要なサイドイベント・広報等の充実のための費用</t>
    </r>
    <r>
      <rPr>
        <strike/>
        <sz val="9"/>
        <rFont val="ＭＳ ゴシック"/>
        <family val="3"/>
        <charset val="128"/>
      </rPr>
      <t>事</t>
    </r>
    <r>
      <rPr>
        <sz val="9"/>
        <rFont val="ＭＳ ゴシック"/>
        <family val="3"/>
        <charset val="128"/>
      </rPr>
      <t>業に充てることとした。
・本事業で得た成果を「国連ESDの10年」の継承プログラムであるグローバル・アクション・プログラムに係る事業に有効に利用する。</t>
    </r>
    <rPh sb="1" eb="4">
      <t>カンケイシャ</t>
    </rPh>
    <rPh sb="5" eb="7">
      <t>チョウセイ</t>
    </rPh>
    <rPh sb="9" eb="11">
      <t>ケッカ</t>
    </rPh>
    <rPh sb="12" eb="14">
      <t>ショウヘイ</t>
    </rPh>
    <rPh sb="14" eb="16">
      <t>ニンズウ</t>
    </rPh>
    <rPh sb="17" eb="19">
      <t>トウショ</t>
    </rPh>
    <rPh sb="21" eb="22">
      <t>スク</t>
    </rPh>
    <rPh sb="24" eb="26">
      <t>ニンズウ</t>
    </rPh>
    <rPh sb="32" eb="34">
      <t>コクサイ</t>
    </rPh>
    <rPh sb="34" eb="36">
      <t>カイギ</t>
    </rPh>
    <rPh sb="37" eb="38">
      <t>ア</t>
    </rPh>
    <rPh sb="41" eb="43">
      <t>ヒツヨウ</t>
    </rPh>
    <rPh sb="52" eb="54">
      <t>コウホウ</t>
    </rPh>
    <rPh sb="54" eb="55">
      <t>トウ</t>
    </rPh>
    <rPh sb="56" eb="58">
      <t>ジュウジツ</t>
    </rPh>
    <rPh sb="62" eb="64">
      <t>ヒヨウ</t>
    </rPh>
    <rPh sb="64" eb="66">
      <t>ジギョウ</t>
    </rPh>
    <rPh sb="67" eb="68">
      <t>ア</t>
    </rPh>
    <phoneticPr fontId="1"/>
  </si>
  <si>
    <t>新26-033</t>
    <phoneticPr fontId="1"/>
  </si>
  <si>
    <t>施策名：9-1（環境基本計画の効果的実施）</t>
    <rPh sb="0" eb="2">
      <t>シサク</t>
    </rPh>
    <rPh sb="2" eb="3">
      <t>メイ</t>
    </rPh>
    <rPh sb="8" eb="10">
      <t>カンキョウ</t>
    </rPh>
    <rPh sb="10" eb="12">
      <t>キホン</t>
    </rPh>
    <rPh sb="12" eb="14">
      <t>ケイカク</t>
    </rPh>
    <rPh sb="15" eb="18">
      <t>コウカテキ</t>
    </rPh>
    <rPh sb="18" eb="20">
      <t>ジッシ</t>
    </rPh>
    <phoneticPr fontId="1"/>
  </si>
  <si>
    <t>昭和43年度</t>
    <rPh sb="0" eb="2">
      <t>ショウワ</t>
    </rPh>
    <rPh sb="4" eb="6">
      <t>ネンド</t>
    </rPh>
    <phoneticPr fontId="1"/>
  </si>
  <si>
    <t>・引き続き業務内容の効率化を図りつつ、環境白書の普及啓発に取り組み、国民の環境保全意識の向上等に努めること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2">
      <t>ヒ</t>
    </rPh>
    <rPh sb="3" eb="4">
      <t>ツヅ</t>
    </rPh>
    <rPh sb="19" eb="21">
      <t>カンキョウ</t>
    </rPh>
    <rPh sb="21" eb="23">
      <t>ハクショ</t>
    </rPh>
    <rPh sb="24" eb="26">
      <t>フキュウ</t>
    </rPh>
    <rPh sb="26" eb="28">
      <t>ケイハツ</t>
    </rPh>
    <rPh sb="29" eb="30">
      <t>ト</t>
    </rPh>
    <rPh sb="31" eb="32">
      <t>ク</t>
    </rPh>
    <rPh sb="34" eb="36">
      <t>コクミン</t>
    </rPh>
    <rPh sb="37" eb="39">
      <t>カンキョウ</t>
    </rPh>
    <rPh sb="39" eb="41">
      <t>ホゼン</t>
    </rPh>
    <rPh sb="41" eb="43">
      <t>イシキ</t>
    </rPh>
    <rPh sb="44" eb="46">
      <t>コウジョウ</t>
    </rPh>
    <rPh sb="46" eb="47">
      <t>トウ</t>
    </rPh>
    <rPh sb="48" eb="49">
      <t>ツト</t>
    </rPh>
    <phoneticPr fontId="1"/>
  </si>
  <si>
    <t>・引き続き業務内容の効率化を図りつつ、環境白書の普及啓発に取り組み、国民の環境保全意識の向上等に努める。
・請負事業者に対し、行政事業レビューの趣旨を十分に説明し、回答を得られるよう努める。</t>
    <rPh sb="54" eb="56">
      <t>ウケオイ</t>
    </rPh>
    <rPh sb="56" eb="59">
      <t>ジギョウシャ</t>
    </rPh>
    <rPh sb="60" eb="61">
      <t>タイ</t>
    </rPh>
    <rPh sb="63" eb="65">
      <t>ギョウセイ</t>
    </rPh>
    <rPh sb="65" eb="67">
      <t>ジギョウ</t>
    </rPh>
    <rPh sb="72" eb="74">
      <t>シュシ</t>
    </rPh>
    <rPh sb="75" eb="77">
      <t>ジュウブン</t>
    </rPh>
    <rPh sb="78" eb="80">
      <t>セツメイ</t>
    </rPh>
    <rPh sb="82" eb="84">
      <t>カイトウ</t>
    </rPh>
    <rPh sb="85" eb="86">
      <t>エ</t>
    </rPh>
    <rPh sb="91" eb="92">
      <t>ツト</t>
    </rPh>
    <phoneticPr fontId="1"/>
  </si>
  <si>
    <t>（項）環境政策基盤整備費
　（大事項）環境政策基盤整備等に必要な経費</t>
    <rPh sb="1" eb="2">
      <t>コウ</t>
    </rPh>
    <rPh sb="3" eb="5">
      <t>カンキョウ</t>
    </rPh>
    <rPh sb="5" eb="7">
      <t>セイサク</t>
    </rPh>
    <rPh sb="7" eb="9">
      <t>キバン</t>
    </rPh>
    <rPh sb="9" eb="11">
      <t>セイビ</t>
    </rPh>
    <rPh sb="11" eb="12">
      <t>ヒ</t>
    </rPh>
    <rPh sb="15" eb="17">
      <t>ダイジ</t>
    </rPh>
    <rPh sb="17" eb="18">
      <t>コウ</t>
    </rPh>
    <rPh sb="19" eb="21">
      <t>カンキョウ</t>
    </rPh>
    <rPh sb="21" eb="23">
      <t>セイサク</t>
    </rPh>
    <rPh sb="23" eb="25">
      <t>キバン</t>
    </rPh>
    <rPh sb="25" eb="27">
      <t>セイビ</t>
    </rPh>
    <rPh sb="27" eb="28">
      <t>トウ</t>
    </rPh>
    <rPh sb="29" eb="31">
      <t>ヒツヨウ</t>
    </rPh>
    <rPh sb="32" eb="34">
      <t>ケイヒ</t>
    </rPh>
    <phoneticPr fontId="1"/>
  </si>
  <si>
    <t>・引き続き業務内容の効率化を図りつつ、環境保全経費データの集計・解析を効率良く行うこと。
・より一層の予算執行効率化の観点から調達手法の改善（一者応札の抑制の取組等）を図るべき。</t>
    <rPh sb="1" eb="2">
      <t>ヒ</t>
    </rPh>
    <rPh sb="3" eb="4">
      <t>ツヅ</t>
    </rPh>
    <rPh sb="19" eb="21">
      <t>カンキョウ</t>
    </rPh>
    <rPh sb="21" eb="23">
      <t>ホゼン</t>
    </rPh>
    <rPh sb="23" eb="25">
      <t>ケイヒ</t>
    </rPh>
    <rPh sb="29" eb="31">
      <t>シュウケイ</t>
    </rPh>
    <rPh sb="32" eb="34">
      <t>カイセキ</t>
    </rPh>
    <rPh sb="35" eb="37">
      <t>コウリツ</t>
    </rPh>
    <rPh sb="37" eb="38">
      <t>ヨ</t>
    </rPh>
    <rPh sb="39" eb="40">
      <t>オコナ</t>
    </rPh>
    <phoneticPr fontId="1"/>
  </si>
  <si>
    <t>・引き続き業務内容の効率化を図りつつ、環境保全経費データの集計・解析を効率良く行う。
・１者応札を回避するための方策として、公告期間を延長するなど工夫を図る。</t>
    <phoneticPr fontId="1"/>
  </si>
  <si>
    <t>・環境分野分析用産業連関表（環境IO）について、平成28年度までに作成できるよう効率的に実施すること。
・より一層の予算執行効率化の観点から調達手法の改善（一者応札の抑制の取組等）を図るべき。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3">
      <t>カンキョウ</t>
    </rPh>
    <rPh sb="3" eb="5">
      <t>ブンヤ</t>
    </rPh>
    <rPh sb="5" eb="7">
      <t>ブンセキ</t>
    </rPh>
    <rPh sb="7" eb="8">
      <t>ヨウ</t>
    </rPh>
    <rPh sb="8" eb="10">
      <t>サンギョウ</t>
    </rPh>
    <rPh sb="10" eb="12">
      <t>レンカン</t>
    </rPh>
    <rPh sb="12" eb="13">
      <t>ヒョウ</t>
    </rPh>
    <rPh sb="14" eb="16">
      <t>カンキョウ</t>
    </rPh>
    <rPh sb="24" eb="26">
      <t>ヘイセイ</t>
    </rPh>
    <rPh sb="28" eb="30">
      <t>ネンド</t>
    </rPh>
    <rPh sb="33" eb="35">
      <t>サクセイ</t>
    </rPh>
    <rPh sb="40" eb="43">
      <t>コウリツテキ</t>
    </rPh>
    <rPh sb="44" eb="46">
      <t>ジッシ</t>
    </rPh>
    <phoneticPr fontId="1"/>
  </si>
  <si>
    <t>・環境分野分析用産業連関表（環境IO）について、平成28年度までに作成できるよう効率的に実施する。
・１者応札を回避するための方策として、公告期間を延長するなど工夫を図る。
・請負事業者に対し、行政事業レビューの趣旨を十分に説明し、回答を得られるよう努める。</t>
    <phoneticPr fontId="1"/>
  </si>
  <si>
    <t>・現在の成果目標を既に達成していることから、他の成果目標を検討すること。
・より一層の予算執行効率化の観点から調達手法の改善（一者応札の抑制の取組等）を図るべき。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phoneticPr fontId="1"/>
  </si>
  <si>
    <t>・本事業は継続的に目標達成することが重要であるため、引き続き目標達成できるよう努める。
・１者応札を回避するための方策として、公告期間を延長するなど工夫を図る。
・請負事業者に対し、行政事業レビューの趣旨を十分に説明し、回答を得られるよう努める。</t>
    <phoneticPr fontId="1"/>
  </si>
  <si>
    <t>持続可能な社会のためのグッドライフ総合推進事業</t>
    <phoneticPr fontId="1"/>
  </si>
  <si>
    <t>１．好取組の表彰は確かに一定の効果は期待できるが、「環境や社会に良い暮らし」というのは、いかにも漠然として焦点が絞り切れていない。
２．実際の受賞案件も、ほかでも受賞しているような事例が目につく。それぞれ素晴らしい取り組みであるが、授与者、受賞者といった関係者以外への社会的インパクトや波及効果がどこまであるか、疑問。
３．JCCCAの低炭素杯、生物多様性関連の他の表彰制度などとも重複する。
４．こうした一般的な啓発目的の表彰ではなく、具体的な個別重点政策とリンクさせ、その促進につながるような、ピンポイントの表彰制度の方がよいのではないか。</t>
    <phoneticPr fontId="1"/>
  </si>
  <si>
    <t>・外部有識者の所見に確実に対応すること。
・本事業の成果は、「低炭素・循環・自然共生」を達成する持続可能な社会の実現に向けたライフスタイル検討・実証等事業において、有効に利用すること。
・より一層の予算執行効率化の観点から調達手法の改善（一者応札の抑制の取組等）を図るべき。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3">
      <t>ガイブ</t>
    </rPh>
    <rPh sb="3" eb="6">
      <t>ユウシキシャ</t>
    </rPh>
    <rPh sb="7" eb="9">
      <t>ショケン</t>
    </rPh>
    <rPh sb="10" eb="12">
      <t>カクジツ</t>
    </rPh>
    <rPh sb="13" eb="15">
      <t>タイオウ</t>
    </rPh>
    <rPh sb="22" eb="23">
      <t>ホン</t>
    </rPh>
    <rPh sb="23" eb="25">
      <t>ジギョウ</t>
    </rPh>
    <rPh sb="26" eb="28">
      <t>セイカ</t>
    </rPh>
    <rPh sb="82" eb="84">
      <t>ユウコウ</t>
    </rPh>
    <rPh sb="85" eb="87">
      <t>リヨウ</t>
    </rPh>
    <phoneticPr fontId="1"/>
  </si>
  <si>
    <t>・第四次環境基本計画で目標として掲げられている「低炭素・循環・自然共生の統合的達成」、「環境・経済・社会の統合的向上」を実現するには分野横断的な視点での取組が重要である。これまで低炭素に着目した事業など、分野ごとの取組は進められてきたが、分野横断的な総合的な視点での取組は十分とは言えない状況である。このため、 本事業では、環境基本計画が掲げる目標実現に向け、統合的・横断的取組を支援するものであり、各分野別に行われている焦点を絞った他の、ピンポイントの表彰制度とは重複していないと考えている。今後もこのような目的に照らし、適切に運用してまいりたい。
・また、従来より他賞の受賞歴の把握に努めてきたところであるが、平成27年度の事業から、取組の募集時に、過去の受賞実績として、各種大臣賞や地方公共団体等の受賞歴の記載を求めており、表彰の実効性向上に努めているところ。
・本事業の成果は、「低炭素・循環・自然共生」を達成する持続可能な社会の実現に向けたライフスタイル検討・実証等事業において、有効に利用する。
・１者応札を回避するための方策として、公告期間を延長するなど工夫を図る。
・請負事業者に対し、行政事業レビューの趣旨を十分に説明し、回答を得られるよう努める。</t>
    <rPh sb="200" eb="203">
      <t>カクブンヤ</t>
    </rPh>
    <rPh sb="203" eb="204">
      <t>ベツ</t>
    </rPh>
    <rPh sb="205" eb="206">
      <t>オコナ</t>
    </rPh>
    <rPh sb="211" eb="213">
      <t>ショウテン</t>
    </rPh>
    <rPh sb="214" eb="215">
      <t>シボ</t>
    </rPh>
    <rPh sb="217" eb="218">
      <t>ホカ</t>
    </rPh>
    <rPh sb="227" eb="229">
      <t>ヒョウショウ</t>
    </rPh>
    <rPh sb="229" eb="231">
      <t>セイド</t>
    </rPh>
    <rPh sb="233" eb="235">
      <t>チョウフク</t>
    </rPh>
    <rPh sb="241" eb="242">
      <t>カンガ</t>
    </rPh>
    <rPh sb="247" eb="249">
      <t>コンゴ</t>
    </rPh>
    <rPh sb="255" eb="257">
      <t>モクテキ</t>
    </rPh>
    <rPh sb="258" eb="259">
      <t>テ</t>
    </rPh>
    <rPh sb="262" eb="264">
      <t>テキセツ</t>
    </rPh>
    <rPh sb="265" eb="267">
      <t>ウンヨウ</t>
    </rPh>
    <rPh sb="280" eb="282">
      <t>ジュウライ</t>
    </rPh>
    <rPh sb="287" eb="290">
      <t>ジュショウレキ</t>
    </rPh>
    <rPh sb="291" eb="293">
      <t>ハアク</t>
    </rPh>
    <rPh sb="294" eb="295">
      <t>ツト</t>
    </rPh>
    <rPh sb="365" eb="367">
      <t>ヒョウショウ</t>
    </rPh>
    <rPh sb="368" eb="371">
      <t>ジッコウセイ</t>
    </rPh>
    <rPh sb="371" eb="373">
      <t>コウジョウ</t>
    </rPh>
    <rPh sb="374" eb="375">
      <t>ツト</t>
    </rPh>
    <phoneticPr fontId="1"/>
  </si>
  <si>
    <t>新26-034</t>
    <phoneticPr fontId="1"/>
  </si>
  <si>
    <t>施策名：9-2　環境アセスメント制度の適切な運用と改善</t>
    <rPh sb="0" eb="2">
      <t>シサク</t>
    </rPh>
    <rPh sb="2" eb="3">
      <t>メイ</t>
    </rPh>
    <rPh sb="8" eb="10">
      <t>カンキョウ</t>
    </rPh>
    <rPh sb="16" eb="18">
      <t>セイド</t>
    </rPh>
    <rPh sb="19" eb="21">
      <t>テキセツ</t>
    </rPh>
    <rPh sb="22" eb="24">
      <t>ウンヨウ</t>
    </rPh>
    <rPh sb="25" eb="27">
      <t>カイゼン</t>
    </rPh>
    <phoneticPr fontId="1"/>
  </si>
  <si>
    <t>昭和55年度</t>
    <rPh sb="0" eb="2">
      <t>ショウワ</t>
    </rPh>
    <rPh sb="4" eb="6">
      <t>ネンド</t>
    </rPh>
    <phoneticPr fontId="1"/>
  </si>
  <si>
    <t>・成果目標未達成の現状を踏まえ、目標達成のための改善策を明確に示し、成果実績の向上に努めること。
・より一層の予算執行効率化の観点から調達手法の改善（一者応札の抑制の取組等）を図るべき。
・費目、使途の内訳について、請負契約を理由に全一部未提出となっているが、これでは支出の透明性を確保することができず問題であるため、国として、行政事業レビューの趣旨を十分説明し、事業者より使途の内訳の回答を得られるよう努力すべき。</t>
    <rPh sb="1" eb="3">
      <t>セイカ</t>
    </rPh>
    <rPh sb="3" eb="5">
      <t>モクヒョウ</t>
    </rPh>
    <rPh sb="5" eb="8">
      <t>ミタッセイ</t>
    </rPh>
    <rPh sb="9" eb="11">
      <t>ゲンジョウ</t>
    </rPh>
    <rPh sb="12" eb="13">
      <t>フ</t>
    </rPh>
    <rPh sb="16" eb="18">
      <t>モクヒョウ</t>
    </rPh>
    <rPh sb="18" eb="20">
      <t>タッセイ</t>
    </rPh>
    <rPh sb="24" eb="27">
      <t>カイゼンサク</t>
    </rPh>
    <rPh sb="28" eb="30">
      <t>メイカク</t>
    </rPh>
    <rPh sb="31" eb="32">
      <t>シメ</t>
    </rPh>
    <rPh sb="34" eb="36">
      <t>セイカ</t>
    </rPh>
    <rPh sb="36" eb="38">
      <t>ジッセキ</t>
    </rPh>
    <rPh sb="39" eb="41">
      <t>コウジョウ</t>
    </rPh>
    <rPh sb="42" eb="43">
      <t>ツト</t>
    </rPh>
    <rPh sb="117" eb="119">
      <t>イチブ</t>
    </rPh>
    <phoneticPr fontId="1"/>
  </si>
  <si>
    <t>・本事業の成果目標は、社会情勢の変化に大きく影響を受けるものであるが、本事業の実施に当たっては、社会情勢への対応に一層留意しつつ、成果目標の向上を図る。
・１者応札を回避するための方策として、入札条件の緩和や公告期間を延長するなど工夫を図る。
・請負事業者に対し行政事業レビューの趣旨を十分に説明し、回答を得られるよう努力する。</t>
    <rPh sb="1" eb="2">
      <t>ホン</t>
    </rPh>
    <rPh sb="2" eb="4">
      <t>ジギョウ</t>
    </rPh>
    <rPh sb="5" eb="7">
      <t>セイカ</t>
    </rPh>
    <rPh sb="7" eb="9">
      <t>モクヒョウ</t>
    </rPh>
    <rPh sb="11" eb="13">
      <t>シャカイ</t>
    </rPh>
    <rPh sb="13" eb="15">
      <t>ジョウセイ</t>
    </rPh>
    <rPh sb="16" eb="18">
      <t>ヘンカ</t>
    </rPh>
    <rPh sb="19" eb="20">
      <t>オオ</t>
    </rPh>
    <rPh sb="22" eb="24">
      <t>エイキョウ</t>
    </rPh>
    <rPh sb="25" eb="26">
      <t>ウ</t>
    </rPh>
    <rPh sb="35" eb="36">
      <t>ホン</t>
    </rPh>
    <rPh sb="36" eb="38">
      <t>ジギョウ</t>
    </rPh>
    <rPh sb="39" eb="41">
      <t>ジッシ</t>
    </rPh>
    <rPh sb="42" eb="43">
      <t>ア</t>
    </rPh>
    <rPh sb="48" eb="50">
      <t>シャカイ</t>
    </rPh>
    <rPh sb="50" eb="52">
      <t>ジョウセイ</t>
    </rPh>
    <rPh sb="54" eb="56">
      <t>タイオウ</t>
    </rPh>
    <rPh sb="57" eb="59">
      <t>イッソウ</t>
    </rPh>
    <rPh sb="59" eb="61">
      <t>リュウイ</t>
    </rPh>
    <rPh sb="65" eb="67">
      <t>セイカ</t>
    </rPh>
    <rPh sb="67" eb="69">
      <t>モクヒョウ</t>
    </rPh>
    <rPh sb="70" eb="72">
      <t>コウジョウ</t>
    </rPh>
    <rPh sb="73" eb="74">
      <t>ハカ</t>
    </rPh>
    <phoneticPr fontId="1"/>
  </si>
  <si>
    <t>・公表したアセス関係のガイド等が十分普及・使用されるよう、ユーザーにとって利用し易い仕組み（他の関係部局との連携の仕組みを含む）を検討すること。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3">
      <t>コウヒョウ</t>
    </rPh>
    <rPh sb="16" eb="18">
      <t>ジュウブン</t>
    </rPh>
    <rPh sb="18" eb="20">
      <t>フキュウ</t>
    </rPh>
    <rPh sb="21" eb="23">
      <t>シヨウ</t>
    </rPh>
    <rPh sb="37" eb="39">
      <t>リヨウ</t>
    </rPh>
    <rPh sb="40" eb="41">
      <t>ヤス</t>
    </rPh>
    <rPh sb="42" eb="44">
      <t>シク</t>
    </rPh>
    <rPh sb="46" eb="47">
      <t>タ</t>
    </rPh>
    <rPh sb="48" eb="50">
      <t>カンケイ</t>
    </rPh>
    <rPh sb="50" eb="52">
      <t>ブキョク</t>
    </rPh>
    <rPh sb="54" eb="56">
      <t>レンケイ</t>
    </rPh>
    <rPh sb="57" eb="59">
      <t>シク</t>
    </rPh>
    <rPh sb="61" eb="62">
      <t>フク</t>
    </rPh>
    <phoneticPr fontId="1"/>
  </si>
  <si>
    <r>
      <t>・ガイド等のメインユーザーが自治体職員や民間コンサルであることを踏まえれば、印刷コスト等の係らないＷＥＢ上で情報提供するのが最も効率的であるが、現在、改訂作業中のガイド等については、他の関係部局との連携も図りつつ、より効果的な提供方法を検討する。　　　　　　　　　　　　　　　　　　　　　　　　　　　　　　　　　　　　　　</t>
    </r>
    <r>
      <rPr>
        <strike/>
        <sz val="9"/>
        <rFont val="ＭＳ ゴシック"/>
        <family val="3"/>
        <charset val="128"/>
      </rPr>
      <t xml:space="preserve">
</t>
    </r>
    <r>
      <rPr>
        <sz val="9"/>
        <rFont val="ＭＳ ゴシック"/>
        <family val="3"/>
        <charset val="128"/>
      </rPr>
      <t>・１者応札を回避するための方策として、入札条件の緩和や公告期間を延長するなど工夫を図る。
・請負事業者に対し行政事業レビューの趣旨を十分に説明し、回答を得られるよう努力する。</t>
    </r>
    <rPh sb="235" eb="237">
      <t>カイトウ</t>
    </rPh>
    <rPh sb="238" eb="239">
      <t>エ</t>
    </rPh>
    <rPh sb="244" eb="246">
      <t>ドリョク</t>
    </rPh>
    <phoneticPr fontId="1"/>
  </si>
  <si>
    <t>（項）環境政策基盤整備費
　（大事項）環境政策基盤整備等に必要な経費</t>
    <phoneticPr fontId="1"/>
  </si>
  <si>
    <t>環境影響評価制度合理化・最適化経費</t>
    <phoneticPr fontId="1"/>
  </si>
  <si>
    <t>・成果目標未達成の現状を踏まえ、目標達成のための改善策を明確に示し、成果実績の向上に努めること。
・支出実績を勘案し、予算の効率化を図れる事業は、予算を効率化し、優先度の高い事業を重点化するなど各事業の配分額を見直すべき。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phoneticPr fontId="1"/>
  </si>
  <si>
    <t>・本事業の成果目標は、社会情勢の変化に大きく影響を受けるものであるが、本事業の実施に当たっては、社会情勢への対応に一層留意しつつ、成果目標の向上を図る。
・事業の重点化を図る。
・１者応札を回避するための方策として、入札条件の緩和や公告期間を延長するなど工夫を図る。
・請負事業者に対し行政事業レビューの趣旨を十分に説明し、回答を得られるよう努力する。</t>
    <rPh sb="1" eb="2">
      <t>ホン</t>
    </rPh>
    <rPh sb="2" eb="4">
      <t>ジギョウ</t>
    </rPh>
    <rPh sb="5" eb="7">
      <t>セイカ</t>
    </rPh>
    <rPh sb="7" eb="9">
      <t>モクヒョウ</t>
    </rPh>
    <rPh sb="11" eb="13">
      <t>シャカイ</t>
    </rPh>
    <rPh sb="13" eb="15">
      <t>ジョウセイ</t>
    </rPh>
    <rPh sb="16" eb="18">
      <t>ヘンカ</t>
    </rPh>
    <rPh sb="19" eb="20">
      <t>オオ</t>
    </rPh>
    <rPh sb="22" eb="24">
      <t>エイキョウ</t>
    </rPh>
    <rPh sb="25" eb="26">
      <t>ウ</t>
    </rPh>
    <rPh sb="35" eb="36">
      <t>ホン</t>
    </rPh>
    <rPh sb="36" eb="38">
      <t>ジギョウ</t>
    </rPh>
    <rPh sb="39" eb="41">
      <t>ジッシ</t>
    </rPh>
    <rPh sb="42" eb="43">
      <t>ア</t>
    </rPh>
    <rPh sb="48" eb="50">
      <t>シャカイ</t>
    </rPh>
    <rPh sb="50" eb="52">
      <t>ジョウセイ</t>
    </rPh>
    <rPh sb="54" eb="56">
      <t>タイオウ</t>
    </rPh>
    <rPh sb="57" eb="59">
      <t>イッソウ</t>
    </rPh>
    <rPh sb="59" eb="61">
      <t>リュウイ</t>
    </rPh>
    <rPh sb="65" eb="67">
      <t>セイカ</t>
    </rPh>
    <rPh sb="67" eb="69">
      <t>モクヒョウ</t>
    </rPh>
    <rPh sb="70" eb="72">
      <t>コウジョウ</t>
    </rPh>
    <rPh sb="73" eb="74">
      <t>ハカ</t>
    </rPh>
    <rPh sb="78" eb="80">
      <t>ジギョウ</t>
    </rPh>
    <rPh sb="81" eb="84">
      <t>ジュウテンカ</t>
    </rPh>
    <rPh sb="85" eb="86">
      <t>ハカ</t>
    </rPh>
    <phoneticPr fontId="1"/>
  </si>
  <si>
    <t>地方環境事務所における環境影響評価審査体制強化費</t>
    <phoneticPr fontId="1"/>
  </si>
  <si>
    <t>・審査案件が増えているが、業務内容の効率化を図りつつ実施すること。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3">
      <t>シンサ</t>
    </rPh>
    <rPh sb="3" eb="5">
      <t>アンケン</t>
    </rPh>
    <rPh sb="6" eb="7">
      <t>フ</t>
    </rPh>
    <rPh sb="13" eb="15">
      <t>ギョウム</t>
    </rPh>
    <rPh sb="15" eb="17">
      <t>ナイヨウ</t>
    </rPh>
    <rPh sb="18" eb="21">
      <t>コウリツカ</t>
    </rPh>
    <rPh sb="22" eb="23">
      <t>ハカ</t>
    </rPh>
    <rPh sb="26" eb="28">
      <t>ジッシ</t>
    </rPh>
    <phoneticPr fontId="1"/>
  </si>
  <si>
    <t>・審査案件が増えているが、業務内容の効率化を図りつつ実施する。
・請負事業者に対し行政事業レビューの趣旨を十分に説明し、回答を得られるよう努力する。</t>
    <phoneticPr fontId="1"/>
  </si>
  <si>
    <t>（項）地方環境対策費
　（大事項）環境政策基盤整備等に必要な経費</t>
    <phoneticPr fontId="1"/>
  </si>
  <si>
    <t>環境影響評価審査体制強化費</t>
    <phoneticPr fontId="1"/>
  </si>
  <si>
    <t>・支出実績等を勘案し、予算額を節減すべき。
・より一層の予算執行効率化の観点から調達手法の改善（一者応札の抑制の取組等）を図るべき。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3">
      <t>シシュツ</t>
    </rPh>
    <rPh sb="3" eb="5">
      <t>ジッセキ</t>
    </rPh>
    <rPh sb="5" eb="6">
      <t>トウ</t>
    </rPh>
    <rPh sb="7" eb="9">
      <t>カンアン</t>
    </rPh>
    <rPh sb="11" eb="14">
      <t>ヨサンガク</t>
    </rPh>
    <rPh sb="15" eb="17">
      <t>セツゲン</t>
    </rPh>
    <phoneticPr fontId="1"/>
  </si>
  <si>
    <t>・前年度に比べさらに審査案件の増加が見込まれ、その分析等の経費が必要となるため、増額要求とした。計画的かつ効率的な執行に努める。
・１者応札を回避するための方策として、入札条件の緩和や公告期間を延長するなど工夫を図る。
・請負事業者に対し行政事業レビューの趣旨を十分に説明し、回答を得られるよう努力する。</t>
    <rPh sb="1" eb="4">
      <t>ゼンネンド</t>
    </rPh>
    <rPh sb="5" eb="6">
      <t>クラ</t>
    </rPh>
    <rPh sb="10" eb="12">
      <t>シンサ</t>
    </rPh>
    <rPh sb="12" eb="14">
      <t>アンケン</t>
    </rPh>
    <rPh sb="15" eb="17">
      <t>ゾウカ</t>
    </rPh>
    <rPh sb="18" eb="20">
      <t>ミコ</t>
    </rPh>
    <rPh sb="25" eb="27">
      <t>ブンセキ</t>
    </rPh>
    <rPh sb="27" eb="28">
      <t>トウ</t>
    </rPh>
    <rPh sb="29" eb="31">
      <t>ケイヒ</t>
    </rPh>
    <rPh sb="32" eb="34">
      <t>ヒツヨウ</t>
    </rPh>
    <rPh sb="40" eb="42">
      <t>ゾウガク</t>
    </rPh>
    <rPh sb="42" eb="44">
      <t>ヨウキュウ</t>
    </rPh>
    <rPh sb="48" eb="50">
      <t>ケイカク</t>
    </rPh>
    <rPh sb="50" eb="51">
      <t>テキ</t>
    </rPh>
    <rPh sb="53" eb="56">
      <t>コウリツテキ</t>
    </rPh>
    <rPh sb="57" eb="59">
      <t>シッコウ</t>
    </rPh>
    <rPh sb="60" eb="61">
      <t>ツト</t>
    </rPh>
    <phoneticPr fontId="1"/>
  </si>
  <si>
    <t>施策名：9-3　環境問題に関する調査・研究・技術開発</t>
    <rPh sb="0" eb="2">
      <t>シサク</t>
    </rPh>
    <rPh sb="2" eb="3">
      <t>メイ</t>
    </rPh>
    <rPh sb="8" eb="10">
      <t>カンキョウ</t>
    </rPh>
    <rPh sb="10" eb="12">
      <t>モンダイ</t>
    </rPh>
    <rPh sb="13" eb="14">
      <t>カン</t>
    </rPh>
    <rPh sb="16" eb="18">
      <t>チョウサ</t>
    </rPh>
    <rPh sb="19" eb="21">
      <t>ケンキュウ</t>
    </rPh>
    <rPh sb="22" eb="24">
      <t>ギジュツ</t>
    </rPh>
    <rPh sb="24" eb="26">
      <t>カイハツ</t>
    </rPh>
    <phoneticPr fontId="1"/>
  </si>
  <si>
    <t>気候変動影響評価・適応推進事業</t>
    <phoneticPr fontId="1"/>
  </si>
  <si>
    <t>政府の適応計画の評価を行うための指標等を検討した上で、適切に事業を実施すること。</t>
    <rPh sb="0" eb="2">
      <t>セイフ</t>
    </rPh>
    <rPh sb="3" eb="5">
      <t>テキオウ</t>
    </rPh>
    <rPh sb="5" eb="7">
      <t>ケイカク</t>
    </rPh>
    <rPh sb="8" eb="10">
      <t>ヒョウカ</t>
    </rPh>
    <rPh sb="11" eb="12">
      <t>オコナ</t>
    </rPh>
    <rPh sb="16" eb="18">
      <t>シヒョウ</t>
    </rPh>
    <rPh sb="18" eb="19">
      <t>トウ</t>
    </rPh>
    <rPh sb="20" eb="22">
      <t>ケントウ</t>
    </rPh>
    <rPh sb="24" eb="25">
      <t>ウエ</t>
    </rPh>
    <rPh sb="27" eb="29">
      <t>テキセツ</t>
    </rPh>
    <rPh sb="30" eb="32">
      <t>ジギョウ</t>
    </rPh>
    <rPh sb="33" eb="35">
      <t>ジッシ</t>
    </rPh>
    <phoneticPr fontId="1"/>
  </si>
  <si>
    <t>現在策定作業を進めている政府の適応計画について、策定後、評価を行うための適切な指標を検討し、適切に事業を実施する。</t>
  </si>
  <si>
    <t>要求額のうち「新しい日本のための優先課題推進枠」507百万円</t>
    <phoneticPr fontId="0"/>
  </si>
  <si>
    <t>（項）環境政策基盤整備費
　（大事項）環境問題に対する調査・研究・技術開発に必要な経費</t>
    <phoneticPr fontId="1"/>
  </si>
  <si>
    <t>004</t>
    <phoneticPr fontId="1"/>
  </si>
  <si>
    <t>効率的な予算運用に努めてほしい。</t>
    <phoneticPr fontId="1"/>
  </si>
  <si>
    <t>より一層の予算執行効率化の観点から調達手法の改善（一者応札の抑制の取組等）を図るべき。また、例年、地方公共団体から応募のない事業については、廃止すること。</t>
    <phoneticPr fontId="1"/>
  </si>
  <si>
    <t>一者応札の抑制等の観点から、公告期間の延長などを実施する。また、地方公共団体から応募のない事業については廃止した。</t>
    <rPh sb="0" eb="2">
      <t>イッシャ</t>
    </rPh>
    <rPh sb="2" eb="4">
      <t>オウサツ</t>
    </rPh>
    <rPh sb="5" eb="7">
      <t>ヨクセイ</t>
    </rPh>
    <rPh sb="7" eb="8">
      <t>トウ</t>
    </rPh>
    <rPh sb="9" eb="11">
      <t>カンテン</t>
    </rPh>
    <rPh sb="32" eb="34">
      <t>チホウ</t>
    </rPh>
    <rPh sb="34" eb="36">
      <t>コウキョウ</t>
    </rPh>
    <rPh sb="36" eb="38">
      <t>ダンタイ</t>
    </rPh>
    <rPh sb="40" eb="42">
      <t>オウボ</t>
    </rPh>
    <rPh sb="45" eb="47">
      <t>ジギョウ</t>
    </rPh>
    <rPh sb="52" eb="54">
      <t>ハイシ</t>
    </rPh>
    <phoneticPr fontId="1"/>
  </si>
  <si>
    <t>（項）環境政策基盤整備費
　（大事項）環境問題に対する調査・研究・技術開発に必要な経費</t>
    <rPh sb="1" eb="2">
      <t>コウ</t>
    </rPh>
    <rPh sb="3" eb="5">
      <t>カンキョウ</t>
    </rPh>
    <rPh sb="5" eb="7">
      <t>セイサク</t>
    </rPh>
    <rPh sb="7" eb="9">
      <t>キバン</t>
    </rPh>
    <rPh sb="9" eb="11">
      <t>セイビ</t>
    </rPh>
    <rPh sb="11" eb="12">
      <t>ヒ</t>
    </rPh>
    <rPh sb="15" eb="17">
      <t>ダイジ</t>
    </rPh>
    <rPh sb="17" eb="18">
      <t>コウ</t>
    </rPh>
    <rPh sb="19" eb="21">
      <t>カンキョウ</t>
    </rPh>
    <rPh sb="21" eb="23">
      <t>モンダイ</t>
    </rPh>
    <rPh sb="24" eb="25">
      <t>タイ</t>
    </rPh>
    <rPh sb="27" eb="29">
      <t>チョウサ</t>
    </rPh>
    <rPh sb="30" eb="32">
      <t>ケンキュウ</t>
    </rPh>
    <rPh sb="33" eb="35">
      <t>ギジュツ</t>
    </rPh>
    <rPh sb="35" eb="37">
      <t>カイハツ</t>
    </rPh>
    <rPh sb="38" eb="40">
      <t>ヒツヨウ</t>
    </rPh>
    <rPh sb="41" eb="43">
      <t>ケイヒ</t>
    </rPh>
    <phoneticPr fontId="1"/>
  </si>
  <si>
    <t>農薬健康・環境影響対策費</t>
    <phoneticPr fontId="1"/>
  </si>
  <si>
    <t>効率的な予算運用に努めてほしい。</t>
    <phoneticPr fontId="1"/>
  </si>
  <si>
    <t>より一層の予算執行効率化の観点から調達手法の改善（一者応札の抑制の取組等）を図るべき。また、この種の事業は終了年度を定めて、いつまでに結論を出すか明示すること。。また、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phoneticPr fontId="1"/>
  </si>
  <si>
    <t>調達方法については、一者応札改善のため入札公告期間の延長等に取り組んでいるところである。
また、終了年度については、現在のところ調査テーマごとに異なるが平成32年度までに取りまとめを目標として取り組んでおり、明示可能な部分については、予算要求書類（要求要旨）に明示したところである。</t>
    <rPh sb="0" eb="2">
      <t>チョウタツ</t>
    </rPh>
    <rPh sb="2" eb="4">
      <t>ホウホウ</t>
    </rPh>
    <rPh sb="10" eb="11">
      <t>イッ</t>
    </rPh>
    <rPh sb="11" eb="12">
      <t>シャ</t>
    </rPh>
    <rPh sb="12" eb="14">
      <t>オウサツ</t>
    </rPh>
    <rPh sb="14" eb="16">
      <t>カイゼン</t>
    </rPh>
    <rPh sb="19" eb="21">
      <t>ニュウサツ</t>
    </rPh>
    <rPh sb="21" eb="23">
      <t>コウコク</t>
    </rPh>
    <rPh sb="23" eb="25">
      <t>キカン</t>
    </rPh>
    <rPh sb="26" eb="28">
      <t>エンチョウ</t>
    </rPh>
    <rPh sb="28" eb="29">
      <t>トウ</t>
    </rPh>
    <rPh sb="30" eb="31">
      <t>ト</t>
    </rPh>
    <rPh sb="32" eb="33">
      <t>ク</t>
    </rPh>
    <rPh sb="48" eb="50">
      <t>シュウリョウ</t>
    </rPh>
    <rPh sb="50" eb="52">
      <t>ネンド</t>
    </rPh>
    <rPh sb="58" eb="60">
      <t>ゲンザイ</t>
    </rPh>
    <rPh sb="64" eb="66">
      <t>チョウサ</t>
    </rPh>
    <rPh sb="72" eb="73">
      <t>コト</t>
    </rPh>
    <rPh sb="76" eb="78">
      <t>ヘイセイ</t>
    </rPh>
    <rPh sb="80" eb="82">
      <t>ネンド</t>
    </rPh>
    <rPh sb="85" eb="86">
      <t>ト</t>
    </rPh>
    <rPh sb="91" eb="93">
      <t>モクヒョウ</t>
    </rPh>
    <rPh sb="96" eb="97">
      <t>ト</t>
    </rPh>
    <rPh sb="98" eb="99">
      <t>ク</t>
    </rPh>
    <rPh sb="104" eb="106">
      <t>メイジ</t>
    </rPh>
    <rPh sb="106" eb="108">
      <t>カノウ</t>
    </rPh>
    <rPh sb="109" eb="111">
      <t>ブブン</t>
    </rPh>
    <rPh sb="117" eb="119">
      <t>ヨサン</t>
    </rPh>
    <rPh sb="119" eb="121">
      <t>ヨウキュウ</t>
    </rPh>
    <rPh sb="121" eb="123">
      <t>ショルイ</t>
    </rPh>
    <rPh sb="124" eb="126">
      <t>ヨウキュウ</t>
    </rPh>
    <rPh sb="126" eb="128">
      <t>ヨウシ</t>
    </rPh>
    <rPh sb="130" eb="132">
      <t>メイジ</t>
    </rPh>
    <phoneticPr fontId="1"/>
  </si>
  <si>
    <t>外部有識者点検対象外</t>
    <phoneticPr fontId="1"/>
  </si>
  <si>
    <t>執行実績及び環境研究総合推進費に係るPD等の業務内容の効率化を図り、概算要求額の縮減に努めること。</t>
    <rPh sb="4" eb="5">
      <t>オヨ</t>
    </rPh>
    <rPh sb="6" eb="8">
      <t>カンキョウ</t>
    </rPh>
    <rPh sb="8" eb="10">
      <t>ケンキュウ</t>
    </rPh>
    <rPh sb="10" eb="12">
      <t>ソウゴウ</t>
    </rPh>
    <rPh sb="12" eb="15">
      <t>スイシンヒ</t>
    </rPh>
    <rPh sb="16" eb="17">
      <t>カカ</t>
    </rPh>
    <rPh sb="20" eb="21">
      <t>トウ</t>
    </rPh>
    <rPh sb="22" eb="24">
      <t>ギョウム</t>
    </rPh>
    <rPh sb="24" eb="26">
      <t>ナイヨウ</t>
    </rPh>
    <rPh sb="27" eb="30">
      <t>コウリツカ</t>
    </rPh>
    <rPh sb="31" eb="32">
      <t>ハカ</t>
    </rPh>
    <rPh sb="34" eb="36">
      <t>ガイサン</t>
    </rPh>
    <phoneticPr fontId="1"/>
  </si>
  <si>
    <t>執行実績及び環境研究総合推進費に係るPD等の業務内容の効率化を図り、概算要求額の縮減に努めた。</t>
    <phoneticPr fontId="1"/>
  </si>
  <si>
    <t>（項）環境政策基盤整備費
　（大事項）環境政策基盤整備等に必要な経費
（項）環境政策基盤整備費
　（大事項）環境問題に対する調査・研究・技術開発に必要な経費</t>
    <rPh sb="21" eb="23">
      <t>セイサク</t>
    </rPh>
    <rPh sb="23" eb="25">
      <t>キバン</t>
    </rPh>
    <rPh sb="25" eb="27">
      <t>セイビ</t>
    </rPh>
    <rPh sb="27" eb="28">
      <t>トウ</t>
    </rPh>
    <rPh sb="29" eb="31">
      <t>ヒツヨウ</t>
    </rPh>
    <rPh sb="32" eb="34">
      <t>ケイヒ</t>
    </rPh>
    <rPh sb="36" eb="37">
      <t>コウ</t>
    </rPh>
    <rPh sb="38" eb="40">
      <t>カンキョウ</t>
    </rPh>
    <rPh sb="40" eb="42">
      <t>セイサク</t>
    </rPh>
    <rPh sb="42" eb="44">
      <t>キバン</t>
    </rPh>
    <rPh sb="44" eb="47">
      <t>セイビヒ</t>
    </rPh>
    <rPh sb="50" eb="52">
      <t>ダイジ</t>
    </rPh>
    <rPh sb="52" eb="53">
      <t>コウ</t>
    </rPh>
    <rPh sb="54" eb="56">
      <t>カンキョウ</t>
    </rPh>
    <rPh sb="56" eb="58">
      <t>モンダイ</t>
    </rPh>
    <rPh sb="59" eb="60">
      <t>タイ</t>
    </rPh>
    <rPh sb="62" eb="64">
      <t>チョウサ</t>
    </rPh>
    <rPh sb="65" eb="67">
      <t>ケンキュウ</t>
    </rPh>
    <rPh sb="68" eb="70">
      <t>ギジュツ</t>
    </rPh>
    <rPh sb="70" eb="72">
      <t>カイハツ</t>
    </rPh>
    <rPh sb="73" eb="75">
      <t>ヒツヨウ</t>
    </rPh>
    <rPh sb="76" eb="78">
      <t>ケイヒ</t>
    </rPh>
    <phoneticPr fontId="1"/>
  </si>
  <si>
    <t>当該事業の必要性は理解できるが、この事業で実施された研究成果が、いかに環境政策の企画立案に活用されるかが重要である。したがって、アウトカムとして「良好な研究成果とするＢ以上を獲得した課題数」を成果実績とすることも重要であるが、併せて環境政策の企画立案に活用された研究数についても把握する必要がある。</t>
    <phoneticPr fontId="1"/>
  </si>
  <si>
    <t>・予算の効率化を図れる業務は、予算を効率化し、優先度の高い事業を重点化するなど各事業の配分額を見直すべき。
・外部有識者の所見を踏まえ、アウトカムとして「環境政策の企画立案に活用された研究数」の追加について検討すること。</t>
    <rPh sb="11" eb="13">
      <t>ギョウム</t>
    </rPh>
    <rPh sb="55" eb="57">
      <t>ガイブ</t>
    </rPh>
    <rPh sb="57" eb="60">
      <t>ユウシキシャ</t>
    </rPh>
    <rPh sb="61" eb="63">
      <t>ショケン</t>
    </rPh>
    <rPh sb="64" eb="65">
      <t>フ</t>
    </rPh>
    <rPh sb="97" eb="99">
      <t>ツイカ</t>
    </rPh>
    <rPh sb="103" eb="105">
      <t>ケントウ</t>
    </rPh>
    <phoneticPr fontId="1"/>
  </si>
  <si>
    <t>・外部有識者による審査・評価会の結果を踏まえ、優先度の高さ等成果の状況により研究毎の予算配分額を見直す。
・環境政策の政策研究は、事業期間3年間の研究成果から政策への活用となるため、必ずしも事業期間中に政策への活用まで発展しない。よって事業期間中に活用された研究数として評価が難しいことから、年度ごとの指標化は行わないが、引き続き、事業終了後の政策研究も含め政策への活用状況の把握に努める。</t>
    <phoneticPr fontId="1"/>
  </si>
  <si>
    <t>引き続き業務内容の効率化を図りつつ、対象技術分野の見直しを適切に実施し、より一層の環境技術普及の促進に努めること。</t>
    <rPh sb="0" eb="1">
      <t>ヒ</t>
    </rPh>
    <rPh sb="2" eb="3">
      <t>ツヅ</t>
    </rPh>
    <rPh sb="18" eb="20">
      <t>タイショウ</t>
    </rPh>
    <rPh sb="20" eb="22">
      <t>ギジュツ</t>
    </rPh>
    <rPh sb="22" eb="24">
      <t>ブンヤ</t>
    </rPh>
    <rPh sb="25" eb="27">
      <t>ミナオ</t>
    </rPh>
    <rPh sb="29" eb="31">
      <t>テキセツ</t>
    </rPh>
    <rPh sb="32" eb="34">
      <t>ジッシ</t>
    </rPh>
    <rPh sb="38" eb="40">
      <t>イッソウ</t>
    </rPh>
    <rPh sb="41" eb="43">
      <t>カンキョウ</t>
    </rPh>
    <rPh sb="43" eb="45">
      <t>ギジュツ</t>
    </rPh>
    <rPh sb="45" eb="47">
      <t>フキュウ</t>
    </rPh>
    <rPh sb="48" eb="50">
      <t>ソクシン</t>
    </rPh>
    <rPh sb="51" eb="52">
      <t>ツト</t>
    </rPh>
    <phoneticPr fontId="1"/>
  </si>
  <si>
    <t>引き続き業務内容の効率化を図りつつ、対象技術分野の見直しを適切に実施し、より一層の環境技術普及の促進に努める。</t>
    <rPh sb="20" eb="22">
      <t>ギジュツ</t>
    </rPh>
    <phoneticPr fontId="1"/>
  </si>
  <si>
    <t>（項）環境政策基盤整備費
　（大事項）環境問題に対する調査・研究・技術開発に必要な経費</t>
    <rPh sb="1" eb="2">
      <t>コウ</t>
    </rPh>
    <rPh sb="3" eb="5">
      <t>カンキョウ</t>
    </rPh>
    <rPh sb="5" eb="7">
      <t>セイサク</t>
    </rPh>
    <rPh sb="7" eb="9">
      <t>キバン</t>
    </rPh>
    <rPh sb="9" eb="12">
      <t>セイビヒ</t>
    </rPh>
    <rPh sb="15" eb="17">
      <t>ダイジ</t>
    </rPh>
    <rPh sb="17" eb="18">
      <t>コウ</t>
    </rPh>
    <phoneticPr fontId="1"/>
  </si>
  <si>
    <t>調査・研究成果の定性的な評価を期待する。</t>
    <rPh sb="0" eb="2">
      <t>チョウサ</t>
    </rPh>
    <rPh sb="3" eb="5">
      <t>ケンキュウ</t>
    </rPh>
    <rPh sb="5" eb="7">
      <t>セイカ</t>
    </rPh>
    <rPh sb="8" eb="10">
      <t>テイセイ</t>
    </rPh>
    <rPh sb="10" eb="11">
      <t>テキ</t>
    </rPh>
    <rPh sb="12" eb="14">
      <t>ヒョウカ</t>
    </rPh>
    <rPh sb="15" eb="17">
      <t>キタイ</t>
    </rPh>
    <phoneticPr fontId="1"/>
  </si>
  <si>
    <t>予算執行調査での指摘を踏まえ、業務内容の効率化を図りつつ、行政ニーズに適合する課題を公募するとともに、学術的な成果も定量的に評価できる仕組み作りを行うこと。</t>
    <rPh sb="0" eb="2">
      <t>ヨサン</t>
    </rPh>
    <rPh sb="2" eb="4">
      <t>シッコウ</t>
    </rPh>
    <rPh sb="4" eb="6">
      <t>チョウサ</t>
    </rPh>
    <rPh sb="8" eb="10">
      <t>シテキ</t>
    </rPh>
    <rPh sb="11" eb="12">
      <t>フ</t>
    </rPh>
    <rPh sb="15" eb="17">
      <t>ギョウム</t>
    </rPh>
    <rPh sb="17" eb="19">
      <t>ナイヨウ</t>
    </rPh>
    <rPh sb="20" eb="23">
      <t>コウリツカ</t>
    </rPh>
    <rPh sb="24" eb="25">
      <t>ハカ</t>
    </rPh>
    <rPh sb="29" eb="31">
      <t>ギョウセイ</t>
    </rPh>
    <phoneticPr fontId="1"/>
  </si>
  <si>
    <t>課題採択後も政策への活用等の状況をアドバイザリーボード会合等を通じて研究者に伝え、政策貢献型の研究としての意識付けを図る。
また研究の進捗状況に応じた弾力的な予算執行を可能とするための施策を検討し（配分機関の独立行政法人化等）中間審査に必要性、効率性、有効性に加えて経費の妥当性を追加し、研究成果をより定量的に評価できるようにする。</t>
    <phoneticPr fontId="1"/>
  </si>
  <si>
    <t>要求額のうち「新しい日本のための優先課題推進枠」1,800百万円</t>
    <phoneticPr fontId="1"/>
  </si>
  <si>
    <t>（項）環境研究総合推進費
　（大事項）環境研究総合推進に必要な経費</t>
    <rPh sb="1" eb="2">
      <t>コウ</t>
    </rPh>
    <rPh sb="3" eb="5">
      <t>カンキョウ</t>
    </rPh>
    <rPh sb="5" eb="7">
      <t>ケンキュウ</t>
    </rPh>
    <rPh sb="7" eb="9">
      <t>ソウゴウ</t>
    </rPh>
    <rPh sb="9" eb="12">
      <t>スイシンヒ</t>
    </rPh>
    <rPh sb="15" eb="17">
      <t>ダイジ</t>
    </rPh>
    <rPh sb="17" eb="18">
      <t>コウ</t>
    </rPh>
    <rPh sb="19" eb="21">
      <t>カンキョウ</t>
    </rPh>
    <rPh sb="21" eb="23">
      <t>ケンキュウ</t>
    </rPh>
    <rPh sb="23" eb="25">
      <t>ソウゴウ</t>
    </rPh>
    <rPh sb="25" eb="27">
      <t>スイシン</t>
    </rPh>
    <rPh sb="28" eb="30">
      <t>ヒツヨウ</t>
    </rPh>
    <rPh sb="31" eb="33">
      <t>ケイヒ</t>
    </rPh>
    <phoneticPr fontId="1"/>
  </si>
  <si>
    <t>自然模倣技術・システムによる環境技術開発推進事業</t>
    <phoneticPr fontId="1"/>
  </si>
  <si>
    <t>本事業で得た成果を広く発信し、事業の成果を有効に利用すること。</t>
    <phoneticPr fontId="1"/>
  </si>
  <si>
    <t>本事業で得た成果を広く発信し、事業の成果を有効に利用する。</t>
    <phoneticPr fontId="1"/>
  </si>
  <si>
    <t>（項）環境政策基盤整備費
　（大事項）環境問題に対する調査・研究・技術開発に必要な経費</t>
    <rPh sb="24" eb="25">
      <t>タイ</t>
    </rPh>
    <phoneticPr fontId="0"/>
  </si>
  <si>
    <t>平成44年度</t>
    <rPh sb="0" eb="2">
      <t>ヘイセイ</t>
    </rPh>
    <rPh sb="4" eb="6">
      <t>ネンド</t>
    </rPh>
    <phoneticPr fontId="1"/>
  </si>
  <si>
    <t>・予算執行調査を踏まえ必要額を精査し、事業の進捗状況に応じ必要最低限の要求とすること。
・現在の成果目標を既に達成していることから、本事業の目的等に照らし、より適切な他の成果目標への見直し等を行うこと。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3">
      <t>ヨサン</t>
    </rPh>
    <rPh sb="3" eb="5">
      <t>シッコウ</t>
    </rPh>
    <rPh sb="5" eb="7">
      <t>チョウサ</t>
    </rPh>
    <rPh sb="8" eb="9">
      <t>フ</t>
    </rPh>
    <rPh sb="11" eb="14">
      <t>ヒツヨウガク</t>
    </rPh>
    <rPh sb="15" eb="17">
      <t>セイサ</t>
    </rPh>
    <rPh sb="19" eb="21">
      <t>ジギョウ</t>
    </rPh>
    <rPh sb="22" eb="24">
      <t>シンチョク</t>
    </rPh>
    <rPh sb="24" eb="26">
      <t>ジョウキョウ</t>
    </rPh>
    <rPh sb="27" eb="28">
      <t>オウ</t>
    </rPh>
    <rPh sb="29" eb="31">
      <t>ヒツヨウ</t>
    </rPh>
    <rPh sb="31" eb="34">
      <t>サイテイゲン</t>
    </rPh>
    <rPh sb="35" eb="37">
      <t>ヨウキュウ</t>
    </rPh>
    <rPh sb="45" eb="47">
      <t>ゲンザイ</t>
    </rPh>
    <rPh sb="48" eb="50">
      <t>セイカ</t>
    </rPh>
    <rPh sb="50" eb="52">
      <t>モクヒョウ</t>
    </rPh>
    <rPh sb="80" eb="82">
      <t>テキセツ</t>
    </rPh>
    <rPh sb="91" eb="93">
      <t>ミナオ</t>
    </rPh>
    <rPh sb="94" eb="95">
      <t>トウ</t>
    </rPh>
    <rPh sb="96" eb="97">
      <t>オコナ</t>
    </rPh>
    <phoneticPr fontId="0"/>
  </si>
  <si>
    <t>・予算執行調査を踏まえ必要額を精査し、事業の進捗状況に応じ必要最低限の要求とした。
・より適切な成果目標となるよう、今年度中に有識者の意見も踏まえつつ検討し、成果目標の見直しを行う。
・費目、使途の内訳について事業者に行政事業レビューの趣旨を十分説明し、回答を得られるよう努力する。</t>
    <rPh sb="1" eb="3">
      <t>ヨサン</t>
    </rPh>
    <rPh sb="3" eb="5">
      <t>シッコウ</t>
    </rPh>
    <rPh sb="5" eb="7">
      <t>チョウサ</t>
    </rPh>
    <rPh sb="8" eb="9">
      <t>フ</t>
    </rPh>
    <rPh sb="11" eb="14">
      <t>ヒツヨウガク</t>
    </rPh>
    <rPh sb="15" eb="17">
      <t>セイサ</t>
    </rPh>
    <rPh sb="19" eb="21">
      <t>ジギョウ</t>
    </rPh>
    <rPh sb="22" eb="24">
      <t>シンチョク</t>
    </rPh>
    <rPh sb="24" eb="26">
      <t>ジョウキョウ</t>
    </rPh>
    <rPh sb="27" eb="28">
      <t>オウ</t>
    </rPh>
    <rPh sb="29" eb="31">
      <t>ヒツヨウ</t>
    </rPh>
    <rPh sb="31" eb="34">
      <t>サイテイゲン</t>
    </rPh>
    <rPh sb="35" eb="37">
      <t>ヨウキュウ</t>
    </rPh>
    <phoneticPr fontId="0"/>
  </si>
  <si>
    <t>・必要かつ重要な政策だと思うが、リスクコミュニケーションについての目標と成果が記載されていない。社会との共有が必要と考える。
・国際的な水銀対策の推進への貢献についての成果記載も、同様に必要。</t>
  </si>
  <si>
    <t>・外部有識者の所見に確実に対応すること。
・内分泌かく乱作用に関するリスク評価等については試験法が確立し業務量が増加するが、効率的に試験を行い着実に進めること。また、多媒体水銀モニタリングネットワーク化形成支援業務については、工程表を明確にし計画的に事業を進めること。
・より一層の予算執行効率化の観点から調達手法の改善（一者応札の抑制の取組等）を図ること。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3">
      <t>ガイブ</t>
    </rPh>
    <rPh sb="3" eb="6">
      <t>ユウシキシャ</t>
    </rPh>
    <rPh sb="7" eb="9">
      <t>ショケン</t>
    </rPh>
    <rPh sb="10" eb="12">
      <t>カクジツ</t>
    </rPh>
    <rPh sb="13" eb="15">
      <t>タイオウ</t>
    </rPh>
    <rPh sb="22" eb="25">
      <t>ナイブンピ</t>
    </rPh>
    <rPh sb="27" eb="28">
      <t>ラン</t>
    </rPh>
    <rPh sb="28" eb="30">
      <t>サヨウ</t>
    </rPh>
    <rPh sb="31" eb="32">
      <t>カン</t>
    </rPh>
    <rPh sb="37" eb="39">
      <t>ヒョウカ</t>
    </rPh>
    <rPh sb="39" eb="40">
      <t>トウ</t>
    </rPh>
    <rPh sb="45" eb="48">
      <t>シケンホウ</t>
    </rPh>
    <rPh sb="49" eb="51">
      <t>カクリツ</t>
    </rPh>
    <rPh sb="52" eb="55">
      <t>ギョウムリョウ</t>
    </rPh>
    <rPh sb="56" eb="58">
      <t>ゾウカ</t>
    </rPh>
    <rPh sb="62" eb="64">
      <t>コウリツ</t>
    </rPh>
    <rPh sb="64" eb="65">
      <t>テキ</t>
    </rPh>
    <rPh sb="66" eb="68">
      <t>シケン</t>
    </rPh>
    <rPh sb="69" eb="70">
      <t>オコナ</t>
    </rPh>
    <rPh sb="71" eb="73">
      <t>チャクジツ</t>
    </rPh>
    <rPh sb="74" eb="75">
      <t>スス</t>
    </rPh>
    <rPh sb="83" eb="84">
      <t>タ</t>
    </rPh>
    <rPh sb="84" eb="86">
      <t>バイタイ</t>
    </rPh>
    <rPh sb="86" eb="88">
      <t>スイギン</t>
    </rPh>
    <rPh sb="100" eb="101">
      <t>カ</t>
    </rPh>
    <rPh sb="101" eb="103">
      <t>ケイセイ</t>
    </rPh>
    <rPh sb="103" eb="105">
      <t>シエン</t>
    </rPh>
    <rPh sb="105" eb="107">
      <t>ギョウム</t>
    </rPh>
    <rPh sb="113" eb="116">
      <t>コウテイヒョウ</t>
    </rPh>
    <rPh sb="117" eb="119">
      <t>メイカク</t>
    </rPh>
    <rPh sb="121" eb="124">
      <t>ケイカクテキ</t>
    </rPh>
    <rPh sb="125" eb="127">
      <t>ジギョウ</t>
    </rPh>
    <rPh sb="128" eb="129">
      <t>スス</t>
    </rPh>
    <phoneticPr fontId="0"/>
  </si>
  <si>
    <t>・リスクコミュニケーションについては、「化学物質の内分泌かく乱作用に関する検討会」における議論を踏まえて、成果の社会との共有を目指し、検討結果のホームページでの公開、EXTEND2010公開セミナーを行っている。ホームページのアクセス数については、システム上、把握することが困難であるが、公開セミナーについては、現在の化学物質の内分泌かく乱作用に関する社会での関心等を踏まえて、同検討会での意見も伺いながら規模、内容等を決定し、開催していることから、目標として公開セミナーへの参加人数を100人として設定した。
・国際的な水銀対策の推進への貢献についての成果として、今後10カ国を対象に支援を実施する予定であり、平成26年度は３カ国を対象に事業を実施した旨追記した。
・内分泌かく乱作用に関するリスク評価等については、引き続きEXTEND2010の枠組みに沿って効率的かつ着実に運用を行う。
・１者応札を回避するための方策として、入札条件の緩和や公告期間を延長するなど工夫を図る。
・費目、使途の内訳について事業者に行政事業レビューの趣旨を十分説明し、回答を得られるよう努力する。</t>
  </si>
  <si>
    <t>平成28年度要求より、事業番号246の一部を統合</t>
    <rPh sb="0" eb="2">
      <t>ヘイセイ</t>
    </rPh>
    <rPh sb="4" eb="6">
      <t>ネンド</t>
    </rPh>
    <rPh sb="6" eb="8">
      <t>ヨウキュウ</t>
    </rPh>
    <rPh sb="11" eb="13">
      <t>ジギョウ</t>
    </rPh>
    <rPh sb="13" eb="15">
      <t>バンゴウ</t>
    </rPh>
    <rPh sb="19" eb="21">
      <t>イチブ</t>
    </rPh>
    <rPh sb="22" eb="24">
      <t>トウゴウ</t>
    </rPh>
    <phoneticPr fontId="0"/>
  </si>
  <si>
    <t>優先評価化学物質の急激な増加に適切に対応し、持続可能な開発に関する世界サミット（ＷＳＳＤ）で合意された国際目標を達成できるようにすること。</t>
    <rPh sb="0" eb="2">
      <t>ユウセン</t>
    </rPh>
    <rPh sb="2" eb="4">
      <t>ヒョウカ</t>
    </rPh>
    <rPh sb="4" eb="6">
      <t>カガク</t>
    </rPh>
    <rPh sb="6" eb="8">
      <t>ブッシツ</t>
    </rPh>
    <rPh sb="9" eb="11">
      <t>キュウゲキ</t>
    </rPh>
    <rPh sb="12" eb="14">
      <t>ゾウカ</t>
    </rPh>
    <rPh sb="15" eb="17">
      <t>テキセツ</t>
    </rPh>
    <rPh sb="18" eb="20">
      <t>タイオウ</t>
    </rPh>
    <rPh sb="56" eb="58">
      <t>タッセイ</t>
    </rPh>
    <phoneticPr fontId="0"/>
  </si>
  <si>
    <t>優先評価化学物質の急激な増加に適切に対応し、持続可能な開発に関する世界サミット（ＷＳＳＤ）で合意された国際目標を達成できるよう、引き続き、要望物質の評価に必要な暴露情報の基礎データとなる当該調査結果の速やかな提供に努める。</t>
  </si>
  <si>
    <t>・調査結果の公表・周知はどのようにしているか。
・支出規模の妥当性はこの資料だけでは判断できない。</t>
  </si>
  <si>
    <t>・外部有識者の所見を踏まえ、調査結果の公表・周知方法、支出規模の妥当性を明確にすること。
・継続的な事業ではあるが、優先順位を考慮し、モニタリング調査試料提供者数の見直しを行い事業を縮減すること。</t>
    <rPh sb="1" eb="3">
      <t>ガイブ</t>
    </rPh>
    <rPh sb="3" eb="6">
      <t>ユウシキシャ</t>
    </rPh>
    <rPh sb="7" eb="9">
      <t>ショケン</t>
    </rPh>
    <rPh sb="10" eb="11">
      <t>フ</t>
    </rPh>
    <rPh sb="14" eb="16">
      <t>チョウサ</t>
    </rPh>
    <rPh sb="16" eb="18">
      <t>ケッカ</t>
    </rPh>
    <rPh sb="19" eb="21">
      <t>コウヒョウ</t>
    </rPh>
    <rPh sb="22" eb="24">
      <t>シュウチ</t>
    </rPh>
    <rPh sb="24" eb="26">
      <t>ホウホウ</t>
    </rPh>
    <rPh sb="27" eb="29">
      <t>シシュツ</t>
    </rPh>
    <rPh sb="29" eb="31">
      <t>キボ</t>
    </rPh>
    <rPh sb="32" eb="35">
      <t>ダトウセイ</t>
    </rPh>
    <rPh sb="36" eb="38">
      <t>メイカク</t>
    </rPh>
    <rPh sb="46" eb="48">
      <t>ケイゾク</t>
    </rPh>
    <rPh sb="48" eb="49">
      <t>テキ</t>
    </rPh>
    <rPh sb="50" eb="52">
      <t>ジギョウ</t>
    </rPh>
    <rPh sb="58" eb="60">
      <t>ユウセン</t>
    </rPh>
    <rPh sb="60" eb="62">
      <t>ジュンイ</t>
    </rPh>
    <rPh sb="63" eb="65">
      <t>コウリョ</t>
    </rPh>
    <rPh sb="73" eb="75">
      <t>チョウサ</t>
    </rPh>
    <rPh sb="75" eb="77">
      <t>シリョウ</t>
    </rPh>
    <rPh sb="77" eb="80">
      <t>テイキョウシャ</t>
    </rPh>
    <rPh sb="80" eb="81">
      <t>スウ</t>
    </rPh>
    <rPh sb="82" eb="84">
      <t>ミナオ</t>
    </rPh>
    <rPh sb="86" eb="87">
      <t>オコナ</t>
    </rPh>
    <rPh sb="88" eb="90">
      <t>ジギョウ</t>
    </rPh>
    <rPh sb="91" eb="93">
      <t>シュクゲン</t>
    </rPh>
    <phoneticPr fontId="0"/>
  </si>
  <si>
    <t>・モニタリング調査試料提供者数を精査することにより、必要最低限の要求とした。
・調査結果の公表については毎年度パンフレットを作成し、ＨＰへの公表、希望者への送付を行っており、その旨を事業の有効性の評価欄に追記した。
・分析費用について、毎年度見直しを行い、不要なものは項目から削除している旨を事業の効率性の評価欄に追記した。</t>
  </si>
  <si>
    <t>昭和48年度</t>
    <rPh sb="0" eb="2">
      <t>ショウワ</t>
    </rPh>
    <rPh sb="4" eb="6">
      <t>ネンド</t>
    </rPh>
    <phoneticPr fontId="1"/>
  </si>
  <si>
    <t>・各研究内容について外部委員による評価を受けるとともに、評価結果を翌年度へ適切に反映し、効率的に研究を行うこと。
・執行率が低調のため事業内容を見直し、適切な予算執行に努めるべこと。</t>
    <rPh sb="58" eb="61">
      <t>シッコウリツ</t>
    </rPh>
    <rPh sb="62" eb="64">
      <t>テイチョウ</t>
    </rPh>
    <rPh sb="67" eb="69">
      <t>ジギョウ</t>
    </rPh>
    <rPh sb="69" eb="71">
      <t>ナイヨウ</t>
    </rPh>
    <rPh sb="72" eb="74">
      <t>ミナオ</t>
    </rPh>
    <rPh sb="76" eb="78">
      <t>テキセツ</t>
    </rPh>
    <rPh sb="79" eb="81">
      <t>ヨサン</t>
    </rPh>
    <rPh sb="81" eb="83">
      <t>シッコウ</t>
    </rPh>
    <rPh sb="84" eb="85">
      <t>ツト</t>
    </rPh>
    <phoneticPr fontId="0"/>
  </si>
  <si>
    <t>・各研究内容について外部委員による評価結果を翌年度へ適切に反映し、効率的に研究を行う。
・必要な研究内容の精査及び研究の進捗状況を把握し、適切な予算執行に努める。</t>
    <rPh sb="10" eb="12">
      <t>ガイブ</t>
    </rPh>
    <rPh sb="12" eb="14">
      <t>イイン</t>
    </rPh>
    <rPh sb="45" eb="47">
      <t>ヒツヨウ</t>
    </rPh>
    <phoneticPr fontId="0"/>
  </si>
  <si>
    <t>国立水俣病総合研究センター</t>
    <phoneticPr fontId="1"/>
  </si>
  <si>
    <r>
      <t>26年度の成果目標の達成率が低調のため、その要因をあらためて整理した上で、成果目標達成に向けた改善策を検討し、</t>
    </r>
    <r>
      <rPr>
        <sz val="9"/>
        <rFont val="ＭＳ ゴシック"/>
        <family val="3"/>
        <charset val="128"/>
      </rPr>
      <t>着実に実施すること。</t>
    </r>
    <rPh sb="2" eb="4">
      <t>ネンド</t>
    </rPh>
    <rPh sb="5" eb="7">
      <t>セイカ</t>
    </rPh>
    <rPh sb="7" eb="9">
      <t>モクヒョウ</t>
    </rPh>
    <rPh sb="10" eb="12">
      <t>タッセイ</t>
    </rPh>
    <rPh sb="12" eb="13">
      <t>リツ</t>
    </rPh>
    <rPh sb="14" eb="16">
      <t>テイチョウ</t>
    </rPh>
    <rPh sb="22" eb="24">
      <t>ヨウイン</t>
    </rPh>
    <rPh sb="30" eb="32">
      <t>セイリ</t>
    </rPh>
    <rPh sb="34" eb="35">
      <t>ウエ</t>
    </rPh>
    <rPh sb="37" eb="39">
      <t>セイカ</t>
    </rPh>
    <rPh sb="39" eb="41">
      <t>モクヒョウ</t>
    </rPh>
    <rPh sb="41" eb="43">
      <t>タッセイ</t>
    </rPh>
    <rPh sb="44" eb="45">
      <t>ム</t>
    </rPh>
    <rPh sb="47" eb="50">
      <t>カイゼンサク</t>
    </rPh>
    <rPh sb="51" eb="53">
      <t>ケントウ</t>
    </rPh>
    <rPh sb="55" eb="57">
      <t>チャクジツ</t>
    </rPh>
    <rPh sb="58" eb="60">
      <t>ジッシ</t>
    </rPh>
    <phoneticPr fontId="8"/>
  </si>
  <si>
    <t>研究・調査で得られた成果については、論文化することが第一義であり、学術刊行物の掲載件数については、前年度に比較し１件増加（２３件→２４件）している。しかしながら、隔年で開催される国際水銀会議の開催年ではなかったこと等により、学会発表数は２３件減少（５２件→２９件）した。
調査・研究の進め方を見直し、得られた成果の発信に努めるとともに、記者発表や講演会等様々な機会を活用してより一層積極的に専門家以外にも広くわかりやすく公表する。</t>
  </si>
  <si>
    <t>（項）環境調査研修所
　（大事項）環境保全に関する調査、研修等に必要な経費
（項）環境調査研修所施設費
　（大事項）環境調査研修所施設整備に必要な経費</t>
    <rPh sb="3" eb="5">
      <t>カンキョウ</t>
    </rPh>
    <rPh sb="5" eb="7">
      <t>チョウサ</t>
    </rPh>
    <rPh sb="7" eb="10">
      <t>ケンシュウジョ</t>
    </rPh>
    <rPh sb="17" eb="19">
      <t>カンキョウ</t>
    </rPh>
    <rPh sb="19" eb="21">
      <t>ホゼン</t>
    </rPh>
    <rPh sb="22" eb="23">
      <t>カン</t>
    </rPh>
    <rPh sb="25" eb="27">
      <t>チョウサ</t>
    </rPh>
    <rPh sb="28" eb="30">
      <t>ケンシュウ</t>
    </rPh>
    <rPh sb="30" eb="31">
      <t>トウ</t>
    </rPh>
    <rPh sb="32" eb="34">
      <t>ヒツヨウ</t>
    </rPh>
    <rPh sb="35" eb="37">
      <t>ケイヒ</t>
    </rPh>
    <rPh sb="48" eb="51">
      <t>シセツヒ</t>
    </rPh>
    <rPh sb="67" eb="69">
      <t>セイビ</t>
    </rPh>
    <phoneticPr fontId="1"/>
  </si>
  <si>
    <t>引き続き、各研究内容について外部委員による評価を受け、評価結果を翌年度へ適切に反映し、質の高い研究が行われるように努めること。</t>
    <rPh sb="0" eb="1">
      <t>ヒ</t>
    </rPh>
    <rPh sb="2" eb="3">
      <t>ツヅ</t>
    </rPh>
    <rPh sb="5" eb="6">
      <t>カク</t>
    </rPh>
    <rPh sb="6" eb="8">
      <t>ケンキュウ</t>
    </rPh>
    <rPh sb="8" eb="10">
      <t>ナイヨウ</t>
    </rPh>
    <rPh sb="14" eb="16">
      <t>ガイブ</t>
    </rPh>
    <rPh sb="16" eb="18">
      <t>イイン</t>
    </rPh>
    <rPh sb="21" eb="23">
      <t>ヒョウカ</t>
    </rPh>
    <rPh sb="24" eb="25">
      <t>ウ</t>
    </rPh>
    <rPh sb="27" eb="29">
      <t>ヒョウカ</t>
    </rPh>
    <rPh sb="29" eb="31">
      <t>ケッカ</t>
    </rPh>
    <rPh sb="32" eb="35">
      <t>ヨクネンド</t>
    </rPh>
    <rPh sb="36" eb="38">
      <t>テキセツ</t>
    </rPh>
    <rPh sb="39" eb="41">
      <t>ハンエイ</t>
    </rPh>
    <rPh sb="43" eb="44">
      <t>シツ</t>
    </rPh>
    <rPh sb="45" eb="46">
      <t>タカ</t>
    </rPh>
    <rPh sb="47" eb="49">
      <t>ケンキュウ</t>
    </rPh>
    <rPh sb="50" eb="51">
      <t>オコナ</t>
    </rPh>
    <rPh sb="57" eb="58">
      <t>ツト</t>
    </rPh>
    <phoneticPr fontId="0"/>
  </si>
  <si>
    <t>引き続き、各研究内容についての外部委員による評価結果を翌年度へ適切に反映し、質の高い研究を実施する。</t>
    <rPh sb="0" eb="1">
      <t>ヒ</t>
    </rPh>
    <rPh sb="2" eb="3">
      <t>ツヅ</t>
    </rPh>
    <rPh sb="5" eb="6">
      <t>カク</t>
    </rPh>
    <rPh sb="6" eb="8">
      <t>ケンキュウ</t>
    </rPh>
    <rPh sb="8" eb="10">
      <t>ナイヨウ</t>
    </rPh>
    <rPh sb="15" eb="17">
      <t>ガイブ</t>
    </rPh>
    <rPh sb="17" eb="19">
      <t>イイン</t>
    </rPh>
    <rPh sb="22" eb="24">
      <t>ヒョウカ</t>
    </rPh>
    <rPh sb="24" eb="26">
      <t>ケッカ</t>
    </rPh>
    <rPh sb="27" eb="30">
      <t>ヨクネンド</t>
    </rPh>
    <rPh sb="31" eb="33">
      <t>テキセツ</t>
    </rPh>
    <rPh sb="34" eb="36">
      <t>ハンエイ</t>
    </rPh>
    <rPh sb="38" eb="39">
      <t>シツ</t>
    </rPh>
    <rPh sb="40" eb="41">
      <t>タカ</t>
    </rPh>
    <rPh sb="42" eb="44">
      <t>ケンキュウ</t>
    </rPh>
    <rPh sb="45" eb="47">
      <t>ジッシ</t>
    </rPh>
    <phoneticPr fontId="0"/>
  </si>
  <si>
    <t>例年執行率が低調のため、今一度住民検診の受診希望者数の精査を行い、より効率的・効果的に事業を実施すること。</t>
    <rPh sb="0" eb="2">
      <t>レイネン</t>
    </rPh>
    <rPh sb="2" eb="5">
      <t>シッコウリツ</t>
    </rPh>
    <rPh sb="6" eb="8">
      <t>テイチョウ</t>
    </rPh>
    <rPh sb="12" eb="15">
      <t>イマイチド</t>
    </rPh>
    <rPh sb="15" eb="17">
      <t>ジュウミン</t>
    </rPh>
    <rPh sb="17" eb="19">
      <t>ケンシン</t>
    </rPh>
    <rPh sb="20" eb="22">
      <t>ジュシン</t>
    </rPh>
    <rPh sb="22" eb="25">
      <t>キボウシャ</t>
    </rPh>
    <rPh sb="25" eb="26">
      <t>スウ</t>
    </rPh>
    <rPh sb="27" eb="29">
      <t>セイサ</t>
    </rPh>
    <rPh sb="30" eb="31">
      <t>オコナ</t>
    </rPh>
    <rPh sb="43" eb="45">
      <t>ジギョウ</t>
    </rPh>
    <rPh sb="46" eb="48">
      <t>ジッシ</t>
    </rPh>
    <phoneticPr fontId="0"/>
  </si>
  <si>
    <t>住民検診の受診希望者数の精査を行い、要求額を縮減した。</t>
    <rPh sb="0" eb="2">
      <t>ジュウミン</t>
    </rPh>
    <rPh sb="2" eb="4">
      <t>ケンシン</t>
    </rPh>
    <rPh sb="5" eb="7">
      <t>ジュシン</t>
    </rPh>
    <rPh sb="7" eb="10">
      <t>キボウシャ</t>
    </rPh>
    <rPh sb="10" eb="11">
      <t>スウ</t>
    </rPh>
    <rPh sb="12" eb="14">
      <t>セイサ</t>
    </rPh>
    <rPh sb="15" eb="16">
      <t>オコナ</t>
    </rPh>
    <rPh sb="18" eb="20">
      <t>ヨウキュウ</t>
    </rPh>
    <rPh sb="20" eb="21">
      <t>ガク</t>
    </rPh>
    <rPh sb="22" eb="24">
      <t>シュクゲン</t>
    </rPh>
    <phoneticPr fontId="0"/>
  </si>
  <si>
    <t>環境汚染物質以外の因子に関する健康影響基礎調査費</t>
    <phoneticPr fontId="1"/>
  </si>
  <si>
    <t>・類似する事項と統合し、事業の進捗状況に応じ事業内容の見直しや予算配分の重点化を行うこと。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rPh sb="1" eb="3">
      <t>ルイジ</t>
    </rPh>
    <rPh sb="5" eb="7">
      <t>ジコウ</t>
    </rPh>
    <rPh sb="8" eb="10">
      <t>トウゴウ</t>
    </rPh>
    <rPh sb="12" eb="14">
      <t>ジギョウ</t>
    </rPh>
    <rPh sb="15" eb="17">
      <t>シンチョク</t>
    </rPh>
    <rPh sb="17" eb="19">
      <t>ジョウキョウ</t>
    </rPh>
    <rPh sb="20" eb="21">
      <t>オウ</t>
    </rPh>
    <rPh sb="22" eb="24">
      <t>ジギョウ</t>
    </rPh>
    <rPh sb="24" eb="26">
      <t>ナイヨウ</t>
    </rPh>
    <rPh sb="27" eb="29">
      <t>ミナオ</t>
    </rPh>
    <rPh sb="31" eb="33">
      <t>ヨサン</t>
    </rPh>
    <rPh sb="33" eb="35">
      <t>ハイブン</t>
    </rPh>
    <rPh sb="36" eb="39">
      <t>ジュウテンカ</t>
    </rPh>
    <rPh sb="40" eb="41">
      <t>オコナ</t>
    </rPh>
    <phoneticPr fontId="0"/>
  </si>
  <si>
    <t>・類似する事項と統合し、事業内容の見直しを行い予算規模を縮減した。
・費目、使途の内訳について事業者に行政事業レビューの趣旨を十分説明し、回答を得られるよう努力する。</t>
  </si>
  <si>
    <t>平成28年度要求より事業番号267に統合</t>
    <rPh sb="0" eb="2">
      <t>ヘイセイ</t>
    </rPh>
    <rPh sb="4" eb="6">
      <t>ネンド</t>
    </rPh>
    <rPh sb="6" eb="8">
      <t>ヨウキュウ</t>
    </rPh>
    <rPh sb="10" eb="12">
      <t>ジギョウ</t>
    </rPh>
    <rPh sb="12" eb="14">
      <t>バンゴウ</t>
    </rPh>
    <rPh sb="18" eb="20">
      <t>トウゴウ</t>
    </rPh>
    <phoneticPr fontId="0"/>
  </si>
  <si>
    <t>・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
・リーフレット等の印刷に当たっては、自治体などの要望を踏まえた最低限の部数とし、HPの利用などの代替手法についても徹底すること。</t>
    <rPh sb="121" eb="122">
      <t>トウ</t>
    </rPh>
    <rPh sb="123" eb="125">
      <t>インサツ</t>
    </rPh>
    <rPh sb="126" eb="127">
      <t>ア</t>
    </rPh>
    <rPh sb="132" eb="135">
      <t>ジチタイ</t>
    </rPh>
    <rPh sb="138" eb="140">
      <t>ヨウボウ</t>
    </rPh>
    <rPh sb="141" eb="142">
      <t>フ</t>
    </rPh>
    <rPh sb="145" eb="148">
      <t>サイテイゲン</t>
    </rPh>
    <rPh sb="149" eb="151">
      <t>ブスウ</t>
    </rPh>
    <rPh sb="157" eb="159">
      <t>リヨウ</t>
    </rPh>
    <rPh sb="162" eb="164">
      <t>ダイタイ</t>
    </rPh>
    <rPh sb="164" eb="166">
      <t>シュホウ</t>
    </rPh>
    <rPh sb="171" eb="173">
      <t>テッテイ</t>
    </rPh>
    <phoneticPr fontId="0"/>
  </si>
  <si>
    <t>・費目、使途の内訳について事業者に行政事業レビューの趣旨を十分説明し、回答を得られるよう努力する。
・リーフレット等の印刷に当たっては、必要最低限の部数とし、HPの利用などの代替手法についても徹底する。</t>
    <rPh sb="68" eb="70">
      <t>ヒツヨウ</t>
    </rPh>
    <phoneticPr fontId="0"/>
  </si>
  <si>
    <t>平成28年度要求より事業番号新27-0023を統合</t>
  </si>
  <si>
    <t>いぶき（GOSAT）観測体制強化及びいぶき後継機開発体制整備</t>
    <phoneticPr fontId="1"/>
  </si>
  <si>
    <t>平成29年度の打ち上げに向けて、引き続き長期計画の最適化を行うとともに、費用対効果の説明を十分できるよう適切な執行に努めること。</t>
    <rPh sb="0" eb="2">
      <t>ヘイセイ</t>
    </rPh>
    <rPh sb="4" eb="6">
      <t>ネンド</t>
    </rPh>
    <rPh sb="7" eb="8">
      <t>ウ</t>
    </rPh>
    <rPh sb="9" eb="10">
      <t>ア</t>
    </rPh>
    <rPh sb="12" eb="13">
      <t>ム</t>
    </rPh>
    <rPh sb="16" eb="17">
      <t>ヒ</t>
    </rPh>
    <rPh sb="18" eb="19">
      <t>ツヅ</t>
    </rPh>
    <rPh sb="20" eb="22">
      <t>チョウキ</t>
    </rPh>
    <rPh sb="22" eb="24">
      <t>ケイカク</t>
    </rPh>
    <rPh sb="25" eb="28">
      <t>サイテキカ</t>
    </rPh>
    <rPh sb="29" eb="30">
      <t>オコナ</t>
    </rPh>
    <rPh sb="36" eb="38">
      <t>ヒヨウ</t>
    </rPh>
    <rPh sb="38" eb="41">
      <t>タイコウカ</t>
    </rPh>
    <rPh sb="42" eb="44">
      <t>セツメイ</t>
    </rPh>
    <rPh sb="45" eb="47">
      <t>ジュウブン</t>
    </rPh>
    <rPh sb="52" eb="54">
      <t>テキセツ</t>
    </rPh>
    <rPh sb="55" eb="57">
      <t>シッコウ</t>
    </rPh>
    <rPh sb="58" eb="59">
      <t>ツト</t>
    </rPh>
    <phoneticPr fontId="1"/>
  </si>
  <si>
    <t>平成29年度の打ち上げに向けて、引き続き長期計画の最適化を行うとともに、費用対効果の説明を十分できるよう適切な執行に努める。</t>
  </si>
  <si>
    <t>要求額のうち「新しい日本のための優先課題推進枠」234百万円</t>
    <phoneticPr fontId="0"/>
  </si>
  <si>
    <t>（項）環境政策基盤整備費
　（大事項）環境問題に対する調査・研究・技術開発に必要な経費</t>
    <phoneticPr fontId="1"/>
  </si>
  <si>
    <t>温室効果ガス観測技術衛星「いぶき」による地球環境観測事業</t>
    <phoneticPr fontId="1"/>
  </si>
  <si>
    <t>終了(予定)なし</t>
    <phoneticPr fontId="1"/>
  </si>
  <si>
    <t>引き続き費用対効果の説明を十分にできる執行に努めるとともに、成果目標を達成するよう適切に事業を実施すること。</t>
    <rPh sb="0" eb="1">
      <t>ヒ</t>
    </rPh>
    <rPh sb="2" eb="3">
      <t>ツヅ</t>
    </rPh>
    <rPh sb="4" eb="6">
      <t>ヒヨウ</t>
    </rPh>
    <rPh sb="6" eb="9">
      <t>タイコウカ</t>
    </rPh>
    <rPh sb="10" eb="12">
      <t>セツメイ</t>
    </rPh>
    <rPh sb="13" eb="15">
      <t>ジュウブン</t>
    </rPh>
    <rPh sb="19" eb="21">
      <t>シッコウ</t>
    </rPh>
    <rPh sb="22" eb="23">
      <t>ツト</t>
    </rPh>
    <rPh sb="30" eb="32">
      <t>セイカ</t>
    </rPh>
    <rPh sb="32" eb="34">
      <t>モクヒョウ</t>
    </rPh>
    <rPh sb="35" eb="37">
      <t>タッセイ</t>
    </rPh>
    <rPh sb="41" eb="43">
      <t>テキセツ</t>
    </rPh>
    <rPh sb="44" eb="46">
      <t>ジギョウ</t>
    </rPh>
    <rPh sb="47" eb="49">
      <t>ジッシ</t>
    </rPh>
    <phoneticPr fontId="1"/>
  </si>
  <si>
    <t>引き続き費用対効果の説明を十分にできる執行に努めるとともに、成果目標を達成するよう適切に事業を実施する。</t>
  </si>
  <si>
    <t>080</t>
    <phoneticPr fontId="1"/>
  </si>
  <si>
    <t>施策名：9-4　環境情報の整備と提供・広報の充実</t>
    <rPh sb="0" eb="2">
      <t>シサク</t>
    </rPh>
    <rPh sb="2" eb="3">
      <t>メイ</t>
    </rPh>
    <rPh sb="8" eb="10">
      <t>カンキョウ</t>
    </rPh>
    <rPh sb="10" eb="12">
      <t>ジョウホウ</t>
    </rPh>
    <rPh sb="13" eb="15">
      <t>セイビ</t>
    </rPh>
    <rPh sb="16" eb="18">
      <t>テイキョウ</t>
    </rPh>
    <rPh sb="19" eb="21">
      <t>コウホウ</t>
    </rPh>
    <rPh sb="22" eb="24">
      <t>ジュウジツ</t>
    </rPh>
    <phoneticPr fontId="1"/>
  </si>
  <si>
    <t>着実な継続を期待する。</t>
    <phoneticPr fontId="0"/>
  </si>
  <si>
    <t>事業内容の一部改善</t>
    <phoneticPr fontId="0"/>
  </si>
  <si>
    <t>・既存のシステムの運用等に係る経費については、執行状況を勘案し、28年度予算要求にあたっては予算を縮減すること。
・サイバーセキュリティ対策は、現下の重要課題であり、２８年度に予定されている次期システムへの更新にあたっても、費用対効果を十分勘案しつつ、必要な対策を実現できるよう計画的に検討を進め、対策強化に万全を期すこと。</t>
    <phoneticPr fontId="0"/>
  </si>
  <si>
    <t>　既存のシステムの運用等に係る経費については、システムの運営内容を見直すとともに、執行状況を踏まえ、これまでの運用等に係る経費の一部を縮減した。
　また、平成28年度の次期システムへの更新においては、サイバーセキュリティの抜本的な強化を重点課題と位置づけた上で、更新後の運用経費の縮減も視野に入れた予算を要求している。</t>
    <phoneticPr fontId="0"/>
  </si>
  <si>
    <t>要求額のうち「新しい日本のための優先課題推進枠」2,078百万円</t>
    <phoneticPr fontId="0"/>
  </si>
  <si>
    <t>大臣官房総務課</t>
    <rPh sb="0" eb="2">
      <t>ダイジン</t>
    </rPh>
    <rPh sb="2" eb="4">
      <t>カンボウ</t>
    </rPh>
    <rPh sb="4" eb="7">
      <t>ソウムカ</t>
    </rPh>
    <phoneticPr fontId="1"/>
  </si>
  <si>
    <t>（項）環境政策基盤整備費
　（大事項）環境政策基盤整備等に必要な経費</t>
    <phoneticPr fontId="0"/>
  </si>
  <si>
    <t>エコライフフェアなどの広報活動は一方的にすぎるのではないか。
最近のネットワークの発達を考えるならば、もう少し工夫して、双方向の広報活動を組み合わせることも考えてもよいのではないか。</t>
    <phoneticPr fontId="0"/>
  </si>
  <si>
    <t>　外部有識者の所見を踏まえ、インターネット等の媒体を活用した広報活動を検討すること。</t>
    <rPh sb="1" eb="3">
      <t>ガイブ</t>
    </rPh>
    <rPh sb="3" eb="6">
      <t>ユウシキシャ</t>
    </rPh>
    <rPh sb="7" eb="9">
      <t>ショケン</t>
    </rPh>
    <rPh sb="10" eb="11">
      <t>フ</t>
    </rPh>
    <rPh sb="21" eb="22">
      <t>ナド</t>
    </rPh>
    <rPh sb="23" eb="25">
      <t>バイタイ</t>
    </rPh>
    <rPh sb="26" eb="28">
      <t>カツヨウ</t>
    </rPh>
    <rPh sb="30" eb="32">
      <t>コウホウ</t>
    </rPh>
    <rPh sb="32" eb="34">
      <t>カツドウ</t>
    </rPh>
    <rPh sb="35" eb="37">
      <t>ケントウ</t>
    </rPh>
    <phoneticPr fontId="1"/>
  </si>
  <si>
    <t xml:space="preserve">　インターネットを活用した広報としては、環境省広報誌｢エコジン｣を二ヶ月に一度、一般入門向けの電子書籍として国民に情報を発信している。
　また、環境省公式Twitterにおいて、環境に関わるお知らせ等を週に5－6回の頻度で一般に広く周知している。
　エコライフ・フェアについては、公式HPにおいて、イベント来場者が今後の生活で実践できるエコを宣言していただくページがあり、イベントに参加できなかった国民に対しても、各人の環境への意識を広く共有することができ、環境について考えるきっかけを作ることで、来場者数以上の広がりを持たせる工夫をしている。
　また、イベント自体においては、一方的な広報とならないよう体験型のブースやワークショップを多く取り入れ、来場者に体験していただくなど、より一層参加型の企画を展開していく。
</t>
    <rPh sb="9" eb="11">
      <t>カツヨウ</t>
    </rPh>
    <rPh sb="13" eb="15">
      <t>コウホウ</t>
    </rPh>
    <rPh sb="101" eb="102">
      <t>シュウ</t>
    </rPh>
    <rPh sb="106" eb="107">
      <t>カイ</t>
    </rPh>
    <rPh sb="108" eb="110">
      <t>ヒンド</t>
    </rPh>
    <rPh sb="207" eb="209">
      <t>カクジン</t>
    </rPh>
    <rPh sb="210" eb="212">
      <t>カンキョウ</t>
    </rPh>
    <rPh sb="214" eb="216">
      <t>イシキ</t>
    </rPh>
    <rPh sb="217" eb="218">
      <t>ヒロ</t>
    </rPh>
    <rPh sb="219" eb="221">
      <t>キョウユウ</t>
    </rPh>
    <rPh sb="281" eb="283">
      <t>ジタイ</t>
    </rPh>
    <rPh sb="289" eb="292">
      <t>イッポウテキ</t>
    </rPh>
    <rPh sb="293" eb="295">
      <t>コウホウ</t>
    </rPh>
    <rPh sb="342" eb="344">
      <t>イッソウ</t>
    </rPh>
    <rPh sb="344" eb="347">
      <t>サンカガタ</t>
    </rPh>
    <rPh sb="348" eb="350">
      <t>キカク</t>
    </rPh>
    <rPh sb="351" eb="353">
      <t>テンカイ</t>
    </rPh>
    <phoneticPr fontId="1"/>
  </si>
  <si>
    <t>大臣官房政策評価広報課</t>
    <rPh sb="0" eb="2">
      <t>ダイジン</t>
    </rPh>
    <rPh sb="2" eb="4">
      <t>カンボウ</t>
    </rPh>
    <rPh sb="4" eb="6">
      <t>セイサク</t>
    </rPh>
    <rPh sb="6" eb="8">
      <t>ヒョウカ</t>
    </rPh>
    <rPh sb="8" eb="11">
      <t>コウホウカ</t>
    </rPh>
    <phoneticPr fontId="1"/>
  </si>
  <si>
    <t>（項）環境政策基盤整備費
　（大事項）環境政策基盤整備等に必要な経費</t>
    <rPh sb="1" eb="2">
      <t>コウ</t>
    </rPh>
    <rPh sb="3" eb="5">
      <t>カンキョウ</t>
    </rPh>
    <rPh sb="5" eb="7">
      <t>セイサク</t>
    </rPh>
    <rPh sb="7" eb="9">
      <t>キバン</t>
    </rPh>
    <rPh sb="9" eb="12">
      <t>セイビヒ</t>
    </rPh>
    <rPh sb="15" eb="16">
      <t>ダイ</t>
    </rPh>
    <rPh sb="16" eb="18">
      <t>ジコウ</t>
    </rPh>
    <rPh sb="19" eb="21">
      <t>カンキョウ</t>
    </rPh>
    <rPh sb="21" eb="23">
      <t>セイサク</t>
    </rPh>
    <rPh sb="23" eb="25">
      <t>キバン</t>
    </rPh>
    <rPh sb="25" eb="27">
      <t>セイビ</t>
    </rPh>
    <rPh sb="27" eb="28">
      <t>トウ</t>
    </rPh>
    <rPh sb="29" eb="31">
      <t>ヒツヨウ</t>
    </rPh>
    <rPh sb="32" eb="34">
      <t>ケイヒ</t>
    </rPh>
    <phoneticPr fontId="1"/>
  </si>
  <si>
    <t>受講者の研修ニーズを適切に反映し、研修計画に沿って着実に実施していくこと。</t>
    <rPh sb="17" eb="19">
      <t>ケンシュウ</t>
    </rPh>
    <phoneticPr fontId="1"/>
  </si>
  <si>
    <t>受講者の研修ニーズを適切に反映し、研修計画に沿って着実に実施していく。</t>
    <phoneticPr fontId="1"/>
  </si>
  <si>
    <t>環境調査研修所</t>
    <rPh sb="0" eb="2">
      <t>カンキョウ</t>
    </rPh>
    <rPh sb="2" eb="4">
      <t>チョウサ</t>
    </rPh>
    <rPh sb="4" eb="7">
      <t>ケンシュウジョ</t>
    </rPh>
    <phoneticPr fontId="1"/>
  </si>
  <si>
    <t>（項）環境調査研修所
　（大事項）環境保全に関する調査、研修等に必要な経費</t>
    <rPh sb="1" eb="2">
      <t>コウ</t>
    </rPh>
    <rPh sb="3" eb="5">
      <t>カンキョウ</t>
    </rPh>
    <rPh sb="5" eb="7">
      <t>チョウサ</t>
    </rPh>
    <rPh sb="7" eb="10">
      <t>ケンシュウジョ</t>
    </rPh>
    <rPh sb="13" eb="15">
      <t>ダイジ</t>
    </rPh>
    <rPh sb="15" eb="16">
      <t>コウ</t>
    </rPh>
    <rPh sb="17" eb="19">
      <t>カンキョウ</t>
    </rPh>
    <rPh sb="19" eb="21">
      <t>ホゼン</t>
    </rPh>
    <rPh sb="22" eb="23">
      <t>カン</t>
    </rPh>
    <rPh sb="25" eb="27">
      <t>チョウサ</t>
    </rPh>
    <rPh sb="28" eb="31">
      <t>ケンシュウトウ</t>
    </rPh>
    <rPh sb="32" eb="34">
      <t>ヒツヨウ</t>
    </rPh>
    <rPh sb="35" eb="37">
      <t>ケイヒ</t>
    </rPh>
    <phoneticPr fontId="1"/>
  </si>
  <si>
    <t>執行状況を勘案し、28年度予算要求にあたっては予算を縮減すること。</t>
    <rPh sb="0" eb="2">
      <t>シッコウ</t>
    </rPh>
    <rPh sb="2" eb="4">
      <t>ジョウキョウ</t>
    </rPh>
    <rPh sb="5" eb="7">
      <t>カンアン</t>
    </rPh>
    <rPh sb="11" eb="13">
      <t>ネンド</t>
    </rPh>
    <rPh sb="13" eb="15">
      <t>ヨサン</t>
    </rPh>
    <rPh sb="15" eb="17">
      <t>ヨウキュウ</t>
    </rPh>
    <rPh sb="23" eb="25">
      <t>ヨサン</t>
    </rPh>
    <rPh sb="26" eb="28">
      <t>シュクゲン</t>
    </rPh>
    <phoneticPr fontId="1"/>
  </si>
  <si>
    <t>レビューチームの所見を踏まえ、情報収集に係る人件費等を圧縮し、概算要求額を縮減した。</t>
    <rPh sb="8" eb="10">
      <t>ショケン</t>
    </rPh>
    <rPh sb="11" eb="12">
      <t>フ</t>
    </rPh>
    <rPh sb="15" eb="17">
      <t>ジョウホウ</t>
    </rPh>
    <rPh sb="17" eb="19">
      <t>シュウシュウ</t>
    </rPh>
    <rPh sb="20" eb="21">
      <t>カカ</t>
    </rPh>
    <rPh sb="22" eb="25">
      <t>ジンケンヒ</t>
    </rPh>
    <rPh sb="25" eb="26">
      <t>ナド</t>
    </rPh>
    <rPh sb="27" eb="29">
      <t>アッシュク</t>
    </rPh>
    <rPh sb="31" eb="33">
      <t>ガイサン</t>
    </rPh>
    <rPh sb="33" eb="35">
      <t>ヨウキュウ</t>
    </rPh>
    <rPh sb="35" eb="36">
      <t>ガク</t>
    </rPh>
    <rPh sb="37" eb="39">
      <t>シュクゲン</t>
    </rPh>
    <phoneticPr fontId="1"/>
  </si>
  <si>
    <t>施策名：10-3　放射線に係る一般住民の健康管理・健康不安対策</t>
    <phoneticPr fontId="1"/>
  </si>
  <si>
    <t>核燃料サイクル関係推進調整等委託費</t>
    <phoneticPr fontId="1"/>
  </si>
  <si>
    <t>昭和57年度</t>
    <rPh sb="0" eb="2">
      <t>ショウワ</t>
    </rPh>
    <rPh sb="4" eb="6">
      <t>ネンド</t>
    </rPh>
    <phoneticPr fontId="1"/>
  </si>
  <si>
    <t>例年執行率が低調のため、今一度事業内容を見直し必要最小限度の要求とすること。</t>
    <rPh sb="0" eb="2">
      <t>レイネン</t>
    </rPh>
    <rPh sb="2" eb="4">
      <t>シッコウ</t>
    </rPh>
    <rPh sb="4" eb="5">
      <t>リツ</t>
    </rPh>
    <rPh sb="6" eb="8">
      <t>テイチョウ</t>
    </rPh>
    <rPh sb="12" eb="15">
      <t>イマイチド</t>
    </rPh>
    <rPh sb="15" eb="17">
      <t>ジギョウ</t>
    </rPh>
    <rPh sb="17" eb="19">
      <t>ナイヨウ</t>
    </rPh>
    <rPh sb="20" eb="22">
      <t>ミナオ</t>
    </rPh>
    <rPh sb="23" eb="25">
      <t>ヒツヨウ</t>
    </rPh>
    <rPh sb="25" eb="27">
      <t>サイショウ</t>
    </rPh>
    <rPh sb="27" eb="29">
      <t>ゲンド</t>
    </rPh>
    <rPh sb="30" eb="32">
      <t>ヨウキュウ</t>
    </rPh>
    <phoneticPr fontId="0"/>
  </si>
  <si>
    <t>今後の住民の高齢化に伴う相談件数の増加が見込まれるが、執行率を踏まえ、必要最小限度の要求を行う。今後も茨城県と相談しながら執行について改善に努める。</t>
    <rPh sb="0" eb="2">
      <t>コンゴ</t>
    </rPh>
    <rPh sb="3" eb="5">
      <t>ジュウミン</t>
    </rPh>
    <rPh sb="6" eb="9">
      <t>コウレイカ</t>
    </rPh>
    <rPh sb="10" eb="11">
      <t>トモナ</t>
    </rPh>
    <rPh sb="12" eb="14">
      <t>ソウダン</t>
    </rPh>
    <rPh sb="14" eb="16">
      <t>ケンスウ</t>
    </rPh>
    <rPh sb="17" eb="19">
      <t>ゾウカ</t>
    </rPh>
    <rPh sb="20" eb="22">
      <t>ミコ</t>
    </rPh>
    <rPh sb="27" eb="29">
      <t>シッコウ</t>
    </rPh>
    <rPh sb="29" eb="30">
      <t>リツ</t>
    </rPh>
    <rPh sb="31" eb="32">
      <t>フ</t>
    </rPh>
    <rPh sb="35" eb="37">
      <t>ヒツヨウ</t>
    </rPh>
    <rPh sb="37" eb="39">
      <t>サイショウ</t>
    </rPh>
    <rPh sb="39" eb="41">
      <t>ゲンド</t>
    </rPh>
    <rPh sb="42" eb="44">
      <t>ヨウキュウ</t>
    </rPh>
    <rPh sb="45" eb="46">
      <t>オコナ</t>
    </rPh>
    <rPh sb="48" eb="50">
      <t>コンゴ</t>
    </rPh>
    <rPh sb="51" eb="54">
      <t>イバラキケン</t>
    </rPh>
    <rPh sb="55" eb="57">
      <t>ソウダン</t>
    </rPh>
    <rPh sb="61" eb="63">
      <t>シッコウ</t>
    </rPh>
    <rPh sb="67" eb="69">
      <t>カイゼン</t>
    </rPh>
    <rPh sb="70" eb="71">
      <t>ツト</t>
    </rPh>
    <phoneticPr fontId="0"/>
  </si>
  <si>
    <t>エネルギー対策特別会計電源開発促進勘定</t>
    <rPh sb="5" eb="7">
      <t>タイサク</t>
    </rPh>
    <rPh sb="7" eb="9">
      <t>トクベツ</t>
    </rPh>
    <rPh sb="9" eb="11">
      <t>カイケイ</t>
    </rPh>
    <rPh sb="11" eb="13">
      <t>デンゲン</t>
    </rPh>
    <rPh sb="13" eb="15">
      <t>カイハツ</t>
    </rPh>
    <rPh sb="15" eb="17">
      <t>ソクシン</t>
    </rPh>
    <rPh sb="17" eb="19">
      <t>カンジョウ</t>
    </rPh>
    <phoneticPr fontId="1"/>
  </si>
  <si>
    <t>（項）原子力安全規制対策費
　（大事項）原子力の安全規制対策に必要な経費</t>
    <phoneticPr fontId="1"/>
  </si>
  <si>
    <t>原子力被災者に対する健康管理・健康調査</t>
    <phoneticPr fontId="1"/>
  </si>
  <si>
    <t>・点検については、福島県民のニーズや満足度をきちんと把握して事業の改善につなげるべき。成果目標にも盛り込むべきではないか。
・受付た相談に100%対応することは、当然でありチャレンジ目標とは言えない。</t>
  </si>
  <si>
    <t>外部有識者の所見を踏まえ、成果目標を見直すこと。</t>
    <rPh sb="0" eb="2">
      <t>ガイブ</t>
    </rPh>
    <rPh sb="2" eb="5">
      <t>ユウシキシャ</t>
    </rPh>
    <rPh sb="6" eb="8">
      <t>ショケン</t>
    </rPh>
    <rPh sb="9" eb="10">
      <t>フ</t>
    </rPh>
    <rPh sb="13" eb="15">
      <t>セイカ</t>
    </rPh>
    <rPh sb="15" eb="17">
      <t>モクヒョウ</t>
    </rPh>
    <rPh sb="18" eb="20">
      <t>ミナオ</t>
    </rPh>
    <phoneticPr fontId="0"/>
  </si>
  <si>
    <t>・現状の事業を見直し、メリハリをつけることにより縮減を図った。
・成果指標に住民セミナーの受講者満足度を加え、見直しを行った。</t>
    <rPh sb="1" eb="3">
      <t>ゲンジョウ</t>
    </rPh>
    <rPh sb="4" eb="6">
      <t>ジギョウ</t>
    </rPh>
    <rPh sb="7" eb="9">
      <t>ミナオ</t>
    </rPh>
    <rPh sb="24" eb="26">
      <t>シュクゲン</t>
    </rPh>
    <rPh sb="27" eb="28">
      <t>ハカ</t>
    </rPh>
    <rPh sb="33" eb="35">
      <t>セイカ</t>
    </rPh>
    <rPh sb="35" eb="37">
      <t>シヒョウ</t>
    </rPh>
    <rPh sb="38" eb="40">
      <t>ジュウミン</t>
    </rPh>
    <rPh sb="45" eb="48">
      <t>ジュコウシャ</t>
    </rPh>
    <rPh sb="48" eb="51">
      <t>マンゾクド</t>
    </rPh>
    <rPh sb="52" eb="53">
      <t>クワ</t>
    </rPh>
    <rPh sb="55" eb="57">
      <t>ミナオ</t>
    </rPh>
    <rPh sb="59" eb="60">
      <t>オコナ</t>
    </rPh>
    <phoneticPr fontId="0"/>
  </si>
  <si>
    <t>いずれの施策にも関連しないもの</t>
    <rPh sb="4" eb="6">
      <t>シサク</t>
    </rPh>
    <rPh sb="8" eb="10">
      <t>カンレン</t>
    </rPh>
    <phoneticPr fontId="2"/>
  </si>
  <si>
    <t>環境本省施設整備費</t>
    <phoneticPr fontId="1"/>
  </si>
  <si>
    <t>不可避の事業であり、着実に実施されるべきである。</t>
    <rPh sb="0" eb="3">
      <t>フカヒ</t>
    </rPh>
    <rPh sb="4" eb="6">
      <t>ジギョウ</t>
    </rPh>
    <rPh sb="10" eb="12">
      <t>チャクジツ</t>
    </rPh>
    <rPh sb="13" eb="15">
      <t>ジッシ</t>
    </rPh>
    <phoneticPr fontId="1"/>
  </si>
  <si>
    <t>　外部有識者の所見のとおり着実に事業を実施すること。</t>
    <rPh sb="1" eb="3">
      <t>ガイブ</t>
    </rPh>
    <rPh sb="3" eb="6">
      <t>ユウシキシャ</t>
    </rPh>
    <rPh sb="7" eb="9">
      <t>ショケン</t>
    </rPh>
    <rPh sb="13" eb="15">
      <t>チャクジツ</t>
    </rPh>
    <rPh sb="16" eb="18">
      <t>ジギョウ</t>
    </rPh>
    <rPh sb="19" eb="21">
      <t>ジッシ</t>
    </rPh>
    <phoneticPr fontId="1"/>
  </si>
  <si>
    <t>行政事業レビュー推進チームの所見を踏まえ、厚生労働省と連携し着実に事業を実施していく。</t>
    <rPh sb="21" eb="23">
      <t>コウセイ</t>
    </rPh>
    <rPh sb="23" eb="26">
      <t>ロウドウショウ</t>
    </rPh>
    <rPh sb="27" eb="29">
      <t>レンケイ</t>
    </rPh>
    <rPh sb="30" eb="32">
      <t>チャクジツ</t>
    </rPh>
    <rPh sb="31" eb="32">
      <t>アツギ</t>
    </rPh>
    <rPh sb="33" eb="35">
      <t>ジギョウ</t>
    </rPh>
    <rPh sb="36" eb="38">
      <t>ジッシ</t>
    </rPh>
    <phoneticPr fontId="1"/>
  </si>
  <si>
    <t>大臣官房会計課</t>
    <rPh sb="0" eb="2">
      <t>ダイジン</t>
    </rPh>
    <rPh sb="2" eb="4">
      <t>カンボウ</t>
    </rPh>
    <rPh sb="4" eb="7">
      <t>カイケイカ</t>
    </rPh>
    <phoneticPr fontId="1"/>
  </si>
  <si>
    <t>（項）環境保全施設整備費
　（大事項）環境保全施設整備に必要な経費</t>
    <phoneticPr fontId="0"/>
  </si>
  <si>
    <t>終了（予定）なし</t>
    <rPh sb="0" eb="2">
      <t>シュウリョウ</t>
    </rPh>
    <rPh sb="3" eb="5">
      <t>ヨテイ</t>
    </rPh>
    <phoneticPr fontId="1"/>
  </si>
  <si>
    <t>引き続き効率的な執行に努めるとともに、必要額や移転等による効果を総合的に判断したうえで、必要最低限の予算要求とすること。</t>
    <phoneticPr fontId="0"/>
  </si>
  <si>
    <t>庁舎の移転は、移転後の経費縮減及び利便性の向上が見込まれる地方環境事務所等に対象を限って予算要求を行うとともに、庁舎・宿舎等の整備等は、他の代替手段等との比較も行った上で、老朽や立地条件の不良の解消を図るため予算要求を行う。</t>
    <phoneticPr fontId="1"/>
  </si>
  <si>
    <t>地方環境室</t>
    <rPh sb="0" eb="2">
      <t>チホウ</t>
    </rPh>
    <rPh sb="2" eb="4">
      <t>カンキョウ</t>
    </rPh>
    <rPh sb="4" eb="5">
      <t>シツ</t>
    </rPh>
    <phoneticPr fontId="1"/>
  </si>
  <si>
    <t>（項）地方環境事務所共通費
（大事項）地方環境事務所一般行政に必要な経費</t>
    <rPh sb="3" eb="5">
      <t>チホウ</t>
    </rPh>
    <rPh sb="5" eb="7">
      <t>カンキョウ</t>
    </rPh>
    <rPh sb="7" eb="10">
      <t>ジムショ</t>
    </rPh>
    <rPh sb="10" eb="12">
      <t>キョウツウ</t>
    </rPh>
    <rPh sb="12" eb="13">
      <t>ヒ</t>
    </rPh>
    <rPh sb="19" eb="21">
      <t>チホウ</t>
    </rPh>
    <rPh sb="21" eb="23">
      <t>カンキョウ</t>
    </rPh>
    <rPh sb="23" eb="26">
      <t>ジムショ</t>
    </rPh>
    <rPh sb="26" eb="28">
      <t>イッパン</t>
    </rPh>
    <rPh sb="28" eb="30">
      <t>ギョウセイ</t>
    </rPh>
    <rPh sb="31" eb="33">
      <t>ヒツヨウ</t>
    </rPh>
    <rPh sb="34" eb="36">
      <t>ケイヒ</t>
    </rPh>
    <phoneticPr fontId="1"/>
  </si>
  <si>
    <t>一般会計</t>
    <phoneticPr fontId="1"/>
  </si>
  <si>
    <t>着実な実施を期待する。</t>
    <rPh sb="0" eb="2">
      <t>チャクジツ</t>
    </rPh>
    <rPh sb="3" eb="5">
      <t>ジッシ</t>
    </rPh>
    <rPh sb="6" eb="8">
      <t>キタイ</t>
    </rPh>
    <phoneticPr fontId="1"/>
  </si>
  <si>
    <t>・引き続き中期計画に沿って着実に実施していくこと。
・環境研究総合推進費業務は環境省で行う業務との重複がないよう、業務内容を精査し必要最小限の予算要求すること。</t>
    <rPh sb="1" eb="2">
      <t>ヒ</t>
    </rPh>
    <rPh sb="3" eb="4">
      <t>ツヅ</t>
    </rPh>
    <rPh sb="5" eb="7">
      <t>チュウキ</t>
    </rPh>
    <rPh sb="7" eb="9">
      <t>ケイカク</t>
    </rPh>
    <rPh sb="10" eb="11">
      <t>ソ</t>
    </rPh>
    <rPh sb="13" eb="15">
      <t>チャクジツ</t>
    </rPh>
    <rPh sb="16" eb="18">
      <t>ジッシ</t>
    </rPh>
    <rPh sb="27" eb="29">
      <t>カンキョウ</t>
    </rPh>
    <rPh sb="29" eb="31">
      <t>ケンキュウ</t>
    </rPh>
    <rPh sb="31" eb="33">
      <t>ソウゴウ</t>
    </rPh>
    <rPh sb="33" eb="36">
      <t>スイシンヒ</t>
    </rPh>
    <rPh sb="36" eb="38">
      <t>ギョウム</t>
    </rPh>
    <rPh sb="39" eb="42">
      <t>カンキョウショウ</t>
    </rPh>
    <rPh sb="43" eb="44">
      <t>オコナ</t>
    </rPh>
    <rPh sb="45" eb="47">
      <t>ギョウム</t>
    </rPh>
    <rPh sb="49" eb="51">
      <t>チョウフク</t>
    </rPh>
    <rPh sb="57" eb="59">
      <t>ギョウム</t>
    </rPh>
    <rPh sb="59" eb="61">
      <t>ナイヨウ</t>
    </rPh>
    <rPh sb="62" eb="64">
      <t>セイサ</t>
    </rPh>
    <rPh sb="65" eb="67">
      <t>ヒツヨウ</t>
    </rPh>
    <rPh sb="67" eb="70">
      <t>サイショウゲン</t>
    </rPh>
    <rPh sb="71" eb="73">
      <t>ヨサン</t>
    </rPh>
    <rPh sb="73" eb="75">
      <t>ヨウキュウ</t>
    </rPh>
    <phoneticPr fontId="1"/>
  </si>
  <si>
    <t>・引き続き中期計画に沿って着実に実施していく。
・環境研究総合推進費業務は環境省で行う業務との重複がないよう、業務内容を精査し必要最小限の予算要求とした。</t>
    <phoneticPr fontId="1"/>
  </si>
  <si>
    <t>（項）独立行政法人環境再生保全機構運営費
　（大事項）独立行政法人環境再生保全機構運営費交付金に必要な経費</t>
    <rPh sb="3" eb="5">
      <t>ドクリツ</t>
    </rPh>
    <rPh sb="5" eb="7">
      <t>ギョウセイ</t>
    </rPh>
    <rPh sb="7" eb="9">
      <t>ホウジン</t>
    </rPh>
    <rPh sb="9" eb="11">
      <t>カンキョウ</t>
    </rPh>
    <rPh sb="27" eb="29">
      <t>ドクリツ</t>
    </rPh>
    <rPh sb="29" eb="31">
      <t>ギョウセイ</t>
    </rPh>
    <rPh sb="31" eb="33">
      <t>ホウジン</t>
    </rPh>
    <phoneticPr fontId="1"/>
  </si>
  <si>
    <t>定性的な評価の実施も望まれる。</t>
    <rPh sb="0" eb="2">
      <t>テイセイ</t>
    </rPh>
    <rPh sb="2" eb="3">
      <t>テキ</t>
    </rPh>
    <rPh sb="4" eb="6">
      <t>ヒョウカ</t>
    </rPh>
    <rPh sb="7" eb="9">
      <t>ジッシ</t>
    </rPh>
    <rPh sb="10" eb="11">
      <t>ノゾ</t>
    </rPh>
    <phoneticPr fontId="1"/>
  </si>
  <si>
    <t>多額の剰余金債務が生じている現状を踏まえ、27年度中に計画的・効率的に中期計画に沿って確実に執行すること。</t>
    <rPh sb="0" eb="2">
      <t>タガク</t>
    </rPh>
    <rPh sb="3" eb="6">
      <t>ジョウヨキン</t>
    </rPh>
    <rPh sb="6" eb="8">
      <t>サイム</t>
    </rPh>
    <rPh sb="9" eb="10">
      <t>ショウ</t>
    </rPh>
    <rPh sb="14" eb="16">
      <t>ゲンジョウ</t>
    </rPh>
    <rPh sb="17" eb="18">
      <t>フ</t>
    </rPh>
    <rPh sb="23" eb="25">
      <t>ネンド</t>
    </rPh>
    <rPh sb="25" eb="26">
      <t>チュウ</t>
    </rPh>
    <rPh sb="27" eb="29">
      <t>ケイカク</t>
    </rPh>
    <rPh sb="29" eb="30">
      <t>テキ</t>
    </rPh>
    <rPh sb="31" eb="34">
      <t>コウリツテキ</t>
    </rPh>
    <rPh sb="43" eb="45">
      <t>カクジツ</t>
    </rPh>
    <rPh sb="46" eb="48">
      <t>シッコウ</t>
    </rPh>
    <phoneticPr fontId="1"/>
  </si>
  <si>
    <t>多額の剰余金債務が生じている現状を踏まえ、27年度中に計画的・効率的に中期計画に沿って確実に執行する。</t>
    <phoneticPr fontId="1"/>
  </si>
  <si>
    <t>要求額のうち「新しい日本のための優先課題推進枠」3,330百万円</t>
    <rPh sb="29" eb="30">
      <t>ヒャク</t>
    </rPh>
    <rPh sb="30" eb="31">
      <t>マン</t>
    </rPh>
    <rPh sb="31" eb="32">
      <t>エン</t>
    </rPh>
    <phoneticPr fontId="1"/>
  </si>
  <si>
    <t>（項）国立研究開発法人国立環境研究所運営費
　（大事項）国立研究開発法人国立環境研究所運営費交付金に必要な経費</t>
    <rPh sb="3" eb="5">
      <t>コクリツ</t>
    </rPh>
    <rPh sb="5" eb="7">
      <t>ケンキュウ</t>
    </rPh>
    <rPh sb="7" eb="9">
      <t>カイハツ</t>
    </rPh>
    <rPh sb="9" eb="11">
      <t>ホウジン</t>
    </rPh>
    <rPh sb="11" eb="13">
      <t>コクリツ</t>
    </rPh>
    <rPh sb="13" eb="15">
      <t>カンキョウ</t>
    </rPh>
    <rPh sb="15" eb="18">
      <t>ケンキュウジョ</t>
    </rPh>
    <rPh sb="18" eb="21">
      <t>ウンエイヒ</t>
    </rPh>
    <rPh sb="24" eb="25">
      <t>ダイ</t>
    </rPh>
    <rPh sb="25" eb="27">
      <t>ジコウ</t>
    </rPh>
    <rPh sb="28" eb="30">
      <t>コクリツ</t>
    </rPh>
    <rPh sb="30" eb="32">
      <t>ケンキュウ</t>
    </rPh>
    <rPh sb="32" eb="34">
      <t>カイハツ</t>
    </rPh>
    <rPh sb="34" eb="36">
      <t>ホウジン</t>
    </rPh>
    <rPh sb="36" eb="38">
      <t>コクリツ</t>
    </rPh>
    <rPh sb="38" eb="40">
      <t>カンキョウ</t>
    </rPh>
    <rPh sb="40" eb="43">
      <t>ケンキュウジョ</t>
    </rPh>
    <rPh sb="43" eb="46">
      <t>ウンエイヒ</t>
    </rPh>
    <rPh sb="46" eb="49">
      <t>コウフキン</t>
    </rPh>
    <rPh sb="50" eb="52">
      <t>ヒツヨウ</t>
    </rPh>
    <rPh sb="53" eb="55">
      <t>ケイヒ</t>
    </rPh>
    <phoneticPr fontId="1"/>
  </si>
  <si>
    <t>当初予算の次年度への繰越が続いているため、計画的かつ効果的な執行に努め、繰越を生じさせないようにすること。</t>
    <rPh sb="0" eb="2">
      <t>トウショ</t>
    </rPh>
    <rPh sb="2" eb="4">
      <t>ヨサン</t>
    </rPh>
    <rPh sb="5" eb="8">
      <t>ジネンド</t>
    </rPh>
    <rPh sb="10" eb="12">
      <t>クリコシ</t>
    </rPh>
    <rPh sb="13" eb="14">
      <t>ツヅ</t>
    </rPh>
    <rPh sb="21" eb="23">
      <t>ケイカク</t>
    </rPh>
    <rPh sb="36" eb="38">
      <t>クリコシ</t>
    </rPh>
    <rPh sb="39" eb="40">
      <t>ショウ</t>
    </rPh>
    <phoneticPr fontId="1"/>
  </si>
  <si>
    <t>当初予算の次年度への繰越が続いているため、計画的かつ効果的な執行に努め、繰越を生じさせないようにする。</t>
    <phoneticPr fontId="1"/>
  </si>
  <si>
    <t>（項）国立研究開発法人国立環境研究所施設整備費
　（大事項）国立研究開発法人国立環境研究所施設整備に必要な経費</t>
    <rPh sb="3" eb="5">
      <t>コクリツ</t>
    </rPh>
    <rPh sb="5" eb="7">
      <t>ケンキュウ</t>
    </rPh>
    <rPh sb="7" eb="9">
      <t>カイハツ</t>
    </rPh>
    <rPh sb="9" eb="11">
      <t>ホウジン</t>
    </rPh>
    <rPh sb="11" eb="13">
      <t>コクリツ</t>
    </rPh>
    <rPh sb="13" eb="15">
      <t>カンキョウ</t>
    </rPh>
    <rPh sb="15" eb="18">
      <t>ケンキュウジョ</t>
    </rPh>
    <rPh sb="18" eb="20">
      <t>シセツ</t>
    </rPh>
    <rPh sb="20" eb="23">
      <t>セイビヒ</t>
    </rPh>
    <rPh sb="26" eb="28">
      <t>ダイジ</t>
    </rPh>
    <rPh sb="28" eb="29">
      <t>コウ</t>
    </rPh>
    <rPh sb="30" eb="32">
      <t>コクリツ</t>
    </rPh>
    <rPh sb="32" eb="34">
      <t>ケンキュウ</t>
    </rPh>
    <rPh sb="34" eb="36">
      <t>カイハツ</t>
    </rPh>
    <rPh sb="36" eb="38">
      <t>ホウジン</t>
    </rPh>
    <rPh sb="38" eb="40">
      <t>コクリツ</t>
    </rPh>
    <rPh sb="40" eb="42">
      <t>カンキョウ</t>
    </rPh>
    <rPh sb="42" eb="45">
      <t>ケンキュウジョ</t>
    </rPh>
    <rPh sb="45" eb="47">
      <t>シセツ</t>
    </rPh>
    <rPh sb="47" eb="49">
      <t>セイビ</t>
    </rPh>
    <rPh sb="50" eb="52">
      <t>ヒツヨウ</t>
    </rPh>
    <rPh sb="53" eb="55">
      <t>ケイヒ</t>
    </rPh>
    <phoneticPr fontId="1"/>
  </si>
  <si>
    <t>○</t>
    <phoneticPr fontId="1"/>
  </si>
  <si>
    <t>エネルギー対策特別会計エネルギー需給勘定</t>
    <rPh sb="5" eb="7">
      <t>タイサク</t>
    </rPh>
    <rPh sb="7" eb="9">
      <t>トクベツ</t>
    </rPh>
    <rPh sb="9" eb="11">
      <t>カイケイ</t>
    </rPh>
    <rPh sb="16" eb="18">
      <t>ジュキュウ</t>
    </rPh>
    <rPh sb="18" eb="20">
      <t>カンジョウ</t>
    </rPh>
    <phoneticPr fontId="2"/>
  </si>
  <si>
    <t>エネルギー対策特別会計エネルギー需給勘定</t>
    <rPh sb="5" eb="7">
      <t>タイサク</t>
    </rPh>
    <rPh sb="7" eb="9">
      <t>トクベツ</t>
    </rPh>
    <rPh sb="9" eb="11">
      <t>カイケイ</t>
    </rPh>
    <rPh sb="16" eb="18">
      <t>ジュキュウ</t>
    </rPh>
    <rPh sb="18" eb="20">
      <t>カンジョウ</t>
    </rPh>
    <phoneticPr fontId="1"/>
  </si>
  <si>
    <t>　　　〃　　電源開発促進勘定</t>
    <rPh sb="6" eb="8">
      <t>デンゲン</t>
    </rPh>
    <rPh sb="8" eb="10">
      <t>カイハツ</t>
    </rPh>
    <rPh sb="10" eb="12">
      <t>ソクシン</t>
    </rPh>
    <rPh sb="12" eb="14">
      <t>カンジョウ</t>
    </rPh>
    <phoneticPr fontId="2"/>
  </si>
  <si>
    <t>　　　〃　　電源開発促進勘定</t>
    <rPh sb="6" eb="8">
      <t>デンゲン</t>
    </rPh>
    <rPh sb="8" eb="10">
      <t>カイハツ</t>
    </rPh>
    <rPh sb="10" eb="12">
      <t>ソクシン</t>
    </rPh>
    <rPh sb="12" eb="14">
      <t>カンジョウ</t>
    </rPh>
    <phoneticPr fontId="1"/>
  </si>
  <si>
    <t xml:space="preserve">　　　　「廃止」：行政事業レビューの点検の結果、事業を廃止し平成２７年度予算概算要求において予算要求していないもの。（行政事業レビュー点検以前に平成２５年度末までに廃止されたもの、平成２６年度末に終了予定であったものは含まない。）
</t>
    <rPh sb="5" eb="7">
      <t>ハイシ</t>
    </rPh>
    <rPh sb="90" eb="92">
      <t>ヘイセイ</t>
    </rPh>
    <rPh sb="94" eb="96">
      <t>ネンド</t>
    </rPh>
    <rPh sb="96" eb="97">
      <t>マツ</t>
    </rPh>
    <rPh sb="98" eb="100">
      <t>シュウリョウ</t>
    </rPh>
    <rPh sb="100" eb="102">
      <t>ヨテイ</t>
    </rPh>
    <phoneticPr fontId="1"/>
  </si>
  <si>
    <t>　　　　「縮減」：行政事業レビューの点検の結果、見直しが行われ平成２８年度予算概算要求において何らかの削減を行うもの。　</t>
    <phoneticPr fontId="1"/>
  </si>
  <si>
    <t xml:space="preserve">　　　　「執行等改善」：行政事業レビューの点検の結果、平成２８年度予算概算要求の金額に反映は行わないものの、明確な廃止年限の設定や執行等の改善を行うもの（概算要求時点で「改善事項を実施済み」又は「具体的な改善事項を意思決定済み」となるものに限る。「今後検討」や「～に向けて努める」などのようなものについては含まない。）　
</t>
    <phoneticPr fontId="1"/>
  </si>
  <si>
    <t>　　　　「予定通り終了」：行政事業レビューの点検以前に平成２６年度末までに終了したものや、平成２７年度末で終了を予定していたもので、予定通り事業を終了し平成２８年度予算概算要求において予算要求しないもの。</t>
    <phoneticPr fontId="1"/>
  </si>
  <si>
    <t>　　　　「現状通り」：行政事業レビューの点検の結果、平成２８年度予算概算要求の金額に反映すべき点及び執行等で改善すべき点がなかったもの。（廃止、縮減、執行等改善及び予定通り終了以外のもの。）</t>
    <rPh sb="5" eb="7">
      <t>ゲンジョウ</t>
    </rPh>
    <rPh sb="7" eb="8">
      <t>ドオ</t>
    </rPh>
    <rPh sb="72" eb="74">
      <t>シュクゲン</t>
    </rPh>
    <rPh sb="75" eb="77">
      <t>シッコウ</t>
    </rPh>
    <rPh sb="77" eb="78">
      <t>トウ</t>
    </rPh>
    <rPh sb="80" eb="81">
      <t>オヨ</t>
    </rPh>
    <rPh sb="82" eb="84">
      <t>ヨテイ</t>
    </rPh>
    <rPh sb="84" eb="85">
      <t>ドオ</t>
    </rPh>
    <rPh sb="86" eb="88">
      <t>シュウリョウ</t>
    </rPh>
    <phoneticPr fontId="1"/>
  </si>
  <si>
    <t>注５．「外部有識者チェック対象」欄については、平成27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25年度又は平成26年度の行政事業レビューの取組において外部有識者の点検を受けたものは、それぞれ「平成25年度対象」、「平成26年度対象」と記載する。なお、平成27年度に外部有識者の点検を受ける事業について、平成25年度又は平成26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13" eb="15">
      <t>タイショウ</t>
    </rPh>
    <rPh sb="16" eb="17">
      <t>ラン</t>
    </rPh>
    <rPh sb="23" eb="25">
      <t>ヘイセイ</t>
    </rPh>
    <rPh sb="27" eb="28">
      <t>ネン</t>
    </rPh>
    <rPh sb="28" eb="29">
      <t>ド</t>
    </rPh>
    <rPh sb="29" eb="31">
      <t>ギョウセイ</t>
    </rPh>
    <rPh sb="31" eb="33">
      <t>ジギョウ</t>
    </rPh>
    <rPh sb="38" eb="40">
      <t>トリクミ</t>
    </rPh>
    <rPh sb="44" eb="46">
      <t>ガイブ</t>
    </rPh>
    <rPh sb="46" eb="49">
      <t>ユウシキシャ</t>
    </rPh>
    <rPh sb="50" eb="52">
      <t>テンケン</t>
    </rPh>
    <rPh sb="53" eb="54">
      <t>ウ</t>
    </rPh>
    <rPh sb="56" eb="58">
      <t>バアイ</t>
    </rPh>
    <rPh sb="59" eb="61">
      <t>カキ</t>
    </rPh>
    <rPh sb="62" eb="64">
      <t>キジュン</t>
    </rPh>
    <rPh sb="65" eb="66">
      <t>モト</t>
    </rPh>
    <rPh sb="70" eb="73">
      <t>ゼンネンド</t>
    </rPh>
    <rPh sb="73" eb="75">
      <t>シンキ</t>
    </rPh>
    <rPh sb="78" eb="80">
      <t>サイシュウ</t>
    </rPh>
    <rPh sb="80" eb="82">
      <t>ジッシ</t>
    </rPh>
    <rPh sb="82" eb="84">
      <t>ネンド</t>
    </rPh>
    <rPh sb="89" eb="91">
      <t>スイシン</t>
    </rPh>
    <rPh sb="91" eb="93">
      <t>カイギ</t>
    </rPh>
    <rPh sb="96" eb="98">
      <t>ケイゾク</t>
    </rPh>
    <rPh sb="99" eb="101">
      <t>ゼヒ</t>
    </rPh>
    <rPh sb="106" eb="107">
      <t>タ</t>
    </rPh>
    <rPh sb="114" eb="116">
      <t>センタク</t>
    </rPh>
    <rPh sb="116" eb="118">
      <t>リユウ</t>
    </rPh>
    <rPh sb="119" eb="121">
      <t>キサイ</t>
    </rPh>
    <rPh sb="134" eb="135">
      <t>ダイ</t>
    </rPh>
    <rPh sb="136" eb="137">
      <t>ブ</t>
    </rPh>
    <rPh sb="152" eb="153">
      <t>ド</t>
    </rPh>
    <rPh sb="153" eb="154">
      <t>マタ</t>
    </rPh>
    <rPh sb="155" eb="157">
      <t>ヘイセイ</t>
    </rPh>
    <rPh sb="159" eb="161">
      <t>ネンド</t>
    </rPh>
    <rPh sb="203" eb="204">
      <t>ド</t>
    </rPh>
    <rPh sb="209" eb="211">
      <t>ヘイセイ</t>
    </rPh>
    <rPh sb="213" eb="215">
      <t>ネンド</t>
    </rPh>
    <rPh sb="215" eb="217">
      <t>タイショウ</t>
    </rPh>
    <rPh sb="219" eb="221">
      <t>キサイ</t>
    </rPh>
    <rPh sb="227" eb="229">
      <t>ヘイセイ</t>
    </rPh>
    <rPh sb="231" eb="232">
      <t>ネン</t>
    </rPh>
    <rPh sb="232" eb="233">
      <t>ド</t>
    </rPh>
    <rPh sb="234" eb="236">
      <t>ガイブ</t>
    </rPh>
    <rPh sb="236" eb="239">
      <t>ユウシキシャ</t>
    </rPh>
    <rPh sb="240" eb="242">
      <t>テンケン</t>
    </rPh>
    <rPh sb="243" eb="244">
      <t>ウ</t>
    </rPh>
    <rPh sb="246" eb="248">
      <t>ジギョウ</t>
    </rPh>
    <rPh sb="253" eb="255">
      <t>ヘイセイ</t>
    </rPh>
    <rPh sb="257" eb="258">
      <t>ネン</t>
    </rPh>
    <rPh sb="258" eb="259">
      <t>ド</t>
    </rPh>
    <rPh sb="259" eb="260">
      <t>マタ</t>
    </rPh>
    <rPh sb="261" eb="263">
      <t>ヘイセイ</t>
    </rPh>
    <rPh sb="265" eb="267">
      <t>ネンド</t>
    </rPh>
    <rPh sb="269" eb="271">
      <t>テンケン</t>
    </rPh>
    <rPh sb="272" eb="273">
      <t>ウ</t>
    </rPh>
    <rPh sb="277" eb="279">
      <t>バアイ</t>
    </rPh>
    <rPh sb="321" eb="323">
      <t>ケイゾク</t>
    </rPh>
    <rPh sb="324" eb="326">
      <t>ゼヒ</t>
    </rPh>
    <rPh sb="339" eb="341">
      <t>キサイ</t>
    </rPh>
    <phoneticPr fontId="1"/>
  </si>
  <si>
    <t>　　　　「その他」：上記の基準には該当しないが、行政事業レビュー推進チームが選定したもの。</t>
    <phoneticPr fontId="1"/>
  </si>
  <si>
    <t>継続</t>
    <rPh sb="0" eb="2">
      <t>ケイゾク</t>
    </rPh>
    <phoneticPr fontId="0"/>
  </si>
  <si>
    <t>一般</t>
    <rPh sb="0" eb="2">
      <t>イッパン</t>
    </rPh>
    <phoneticPr fontId="0"/>
  </si>
  <si>
    <t>対象外</t>
    <rPh sb="0" eb="3">
      <t>タイショウガイ</t>
    </rPh>
    <phoneticPr fontId="0"/>
  </si>
  <si>
    <t>27新規</t>
    <rPh sb="2" eb="4">
      <t>シンキ</t>
    </rPh>
    <phoneticPr fontId="0"/>
  </si>
  <si>
    <t>28新規</t>
    <rPh sb="2" eb="4">
      <t>シンキ</t>
    </rPh>
    <phoneticPr fontId="0"/>
  </si>
  <si>
    <t>-</t>
    <phoneticPr fontId="0"/>
  </si>
  <si>
    <t>合計</t>
    <rPh sb="0" eb="2">
      <t>ゴウケイ</t>
    </rPh>
    <phoneticPr fontId="0"/>
  </si>
  <si>
    <t>（項）地球温暖化対策推進費
　（大事項）地球温暖化対策の推進に必要な経費</t>
    <phoneticPr fontId="1"/>
  </si>
  <si>
    <t>地球環境局</t>
    <phoneticPr fontId="1"/>
  </si>
  <si>
    <t>ｴﾈﾙｷﾞｰ対策特別会計ｴﾈﾙｷﾞｰ需給勘定</t>
    <phoneticPr fontId="1"/>
  </si>
  <si>
    <t>（項）エネルギー需給構造高度化対策費
　（大事項）温暖化対策に必要な経費</t>
    <phoneticPr fontId="1"/>
  </si>
  <si>
    <t>一般会計</t>
    <phoneticPr fontId="1"/>
  </si>
  <si>
    <t>（項）地球環境保全費
　（大事項）地球環境の保全に必要な経費</t>
    <phoneticPr fontId="1"/>
  </si>
  <si>
    <t>（項）地球環境保全等試験研究費
　（大事項）地球環境保全等試験研究に必要な経費</t>
    <phoneticPr fontId="1"/>
  </si>
  <si>
    <t>（項）環境政策基盤整備費
　（大事項）環境問題に対する調査・研究・技術開発に必要な経費</t>
    <phoneticPr fontId="1"/>
  </si>
  <si>
    <t>○</t>
    <phoneticPr fontId="1"/>
  </si>
  <si>
    <t>平成２６年対象</t>
    <phoneticPr fontId="1"/>
  </si>
  <si>
    <t>環境省</t>
    <rPh sb="0" eb="2">
      <t>カンキョウ</t>
    </rPh>
    <phoneticPr fontId="1"/>
  </si>
  <si>
    <t>－</t>
  </si>
  <si>
    <t>大気・水・土壌環境等保全対策共通経費</t>
  </si>
  <si>
    <t>（項）環境政策基盤整備費
（大事項）環境政策基盤整備等に必要な経費</t>
  </si>
  <si>
    <t>環境政策基盤整備等に必要な共通経費</t>
  </si>
  <si>
    <t>（項）環境本省共通費
（大事項）審議会等に必要な経費</t>
  </si>
  <si>
    <t>（項）環境調査研修所
（大事項）環境調査研修所に必要な経費</t>
  </si>
  <si>
    <t>環境問題に対する調査・研究・技術開発共通経費</t>
  </si>
  <si>
    <t>一般会計
環境本省</t>
  </si>
  <si>
    <t>（項）石油石炭税財源エネルギー需給構造高度化対策費エネルギー対策特別会計へ繰入
（大事項）石油石炭税財源エネルギー需給構造高度化対策に係るエネルギー対策特別エネルギー需給勘定へ繰入れに必要な経費</t>
  </si>
  <si>
    <t>特別会計繰入経費</t>
  </si>
  <si>
    <t>（項）地球環境保全費
（大事項）地球環境の保全に必要な経費</t>
  </si>
  <si>
    <t>地球環境保全対策共通経費</t>
  </si>
  <si>
    <t>国際会議等派遣等経費</t>
  </si>
  <si>
    <t>エネルギー対策特別会計エネルギー需給勘定</t>
  </si>
  <si>
    <t>（項）事務取扱費
（大事項）事務取扱いに必要な経費</t>
  </si>
  <si>
    <t>（項）事務取扱費
（大事項）温暖化対策に必要な経費</t>
  </si>
  <si>
    <t>（項）諸支出金
（大事項）返納金等の払戻しに必要な経費</t>
  </si>
  <si>
    <t>（項）予備費
（大事項）予備費</t>
  </si>
  <si>
    <t>（項）生物多様性保全等推進費
（大事項）生物多様性保全等共通経費</t>
  </si>
  <si>
    <t>生物多様性保全等共通経費</t>
  </si>
  <si>
    <t>（項）環境本省共通費
（大事項）環境本省一般行政に必要な経費</t>
  </si>
  <si>
    <t>独立行政法人評価検討会経費</t>
  </si>
  <si>
    <t>（項）大気・水・土壌環境等保全費
（大事項）大気・水・土壌環境等の保全に必要な経費</t>
  </si>
  <si>
    <t>（項）廃棄物・リサイクル対策推進費
　　（大事項）廃棄物・リサイクル対策の推進に必要な経費</t>
  </si>
  <si>
    <t>廃棄物対策等共通経費</t>
  </si>
  <si>
    <t>（項）廃棄物処理施設整備事業調査諸費
（大事項）廃棄物処理施設整備事業調査諸費に必要な経費</t>
  </si>
  <si>
    <t>（項）環境・経済・社会の統合的向上費
（大事項）環境・経済・社会の統合的向上に必要な経費</t>
  </si>
  <si>
    <t>環境・経済・社会の統合的向上共通経費</t>
  </si>
  <si>
    <t>人件費</t>
  </si>
  <si>
    <t>環境調査研修所共通経費</t>
  </si>
  <si>
    <t>（項）化学物質対策推進費
（大事項）化学物質対策の推進に必要な経費</t>
  </si>
  <si>
    <t>化学物質対策推進共通経費</t>
  </si>
  <si>
    <t>（項）環境保健対策推進費
（大事項）環境保健対策の推進に必要な経費</t>
  </si>
  <si>
    <t>環境保健対策推進共通経費</t>
  </si>
  <si>
    <t>公害健康被害補償不服審査会等経費</t>
  </si>
  <si>
    <t>健康被害救済特別措置費</t>
  </si>
  <si>
    <t>放射線の健康管理・健康不安対策に必要な経費</t>
  </si>
  <si>
    <t>（項）石綿健康被害救済事務費労働保険特別会計へ繰入
（大事項）石綿健康被害救済事務の労働保険特別会計への繰入経費</t>
  </si>
  <si>
    <t>石綿健康被害救済事務の財源の労働保険特別会計への繰入経費</t>
  </si>
  <si>
    <t>（項）環境政策基盤整備費
（大事項）環境問題に対する調査・研究・技術開発に必要な経費</t>
  </si>
  <si>
    <t>エネルギー対策特別会計電源開発促進勘定</t>
  </si>
  <si>
    <t>（項）事務取扱費
（大事項）原子力の安全規制対策に必要な経費</t>
  </si>
  <si>
    <t>（項）環境調査研修所
（大事項）環境保全に関する調査、研修等に必要な経費</t>
  </si>
  <si>
    <t>環境保全調査・研修等共通経費
（国立水俣病総合研究センターの調査・研究に必要な共通経費）</t>
  </si>
  <si>
    <t>（項）自然公園等事業工事諸費
（大事項）自然公園等事業工事諸費に必要な経費</t>
  </si>
  <si>
    <t>自然公園等事業費（うち既定定員に伴う経費等）</t>
  </si>
  <si>
    <t>一般会計
地方環境事務所</t>
  </si>
  <si>
    <t>（項）地方環境対策費
（大事項）生物多様性の保全等の推進に必要な経費</t>
  </si>
  <si>
    <t>対象外指定経費</t>
  </si>
  <si>
    <t>類似経費（４）</t>
  </si>
  <si>
    <t>類似経費（５）</t>
  </si>
  <si>
    <t>類似経費（１）</t>
  </si>
  <si>
    <t>類似経費（５）
正規職員が直接消費する（目）職員旅費や備品、消耗品等のための（目）庁費を計上。</t>
  </si>
  <si>
    <t>類似経費（２）</t>
  </si>
  <si>
    <t>類似経費（５）
環境省設置法第7条に基づき設置された公害健康被害補償不服審査会の委員手当、委員の旅費、委員が直接消費する備品、消耗品等の事務経費であるため。</t>
  </si>
  <si>
    <t>類似経費（５）
環境省組織令第41条に基づき設置された臨時水俣病認定審査会の委員手当、委員の旅費、委員が直接消費する備品、消耗品等の事務経費や水俣病訴訟関係の事務経費であるため。</t>
  </si>
  <si>
    <t>類似経費（５）
正規職員が直接消費する（目）職員旅費や備品、消耗品等ののための（目）環境保全調査費を計上。</t>
  </si>
  <si>
    <t>対象目整理表対象外</t>
  </si>
  <si>
    <t>類似経費（５）
正規職員が直接消費する（目）環境保全研究職員旅費を計上。</t>
  </si>
  <si>
    <t>類似経費（３）</t>
  </si>
  <si>
    <t>類似経費（５）
正規職員が研究のために直接消費する（目）職員旅費や施設の維持管理等のための（目）試験研究費のみ計上しているため。</t>
  </si>
  <si>
    <t>対象目整理票対象外</t>
  </si>
  <si>
    <t>類似経費（５）
正規職員が直接消費する（目）職員旅費及びコピー用紙代や外国でのインターネット使用料等のための(目)庁費</t>
  </si>
  <si>
    <t>類似経費（５）
正規職員が直接消費する(目)外国旅費や携帯電話使用料等のための(目)庁費</t>
  </si>
  <si>
    <t>類似経費（５）
過誤納に係る返納金等の諸払戻しに備えたいわゆる立目予算としての事務的経費であるため。</t>
  </si>
  <si>
    <t>類似経費（５）
正規職員が直接消費する職員旅費及び備品、消耗品、印刷製本、借料、会議費、賃金等のため</t>
  </si>
  <si>
    <t>対象外指定経費、類似経費（５）
自然公園等事業に直接必要な人件費及び事務費であるため。</t>
  </si>
  <si>
    <t>類似経費（５）
正規職員が直接消費する旅費や備品、消耗品等のための事務費を計上。</t>
  </si>
  <si>
    <t>いずれの施策にも関連しないもの</t>
  </si>
  <si>
    <t>大臣官房総務課</t>
  </si>
  <si>
    <t>総合環境政策局</t>
  </si>
  <si>
    <t>水・大気環境局</t>
  </si>
  <si>
    <t>大気・水・土壌等の保全</t>
  </si>
  <si>
    <t>廃棄物・リサイクル対策部</t>
  </si>
  <si>
    <t>廃棄物・リサイクル対策の推進</t>
  </si>
  <si>
    <t>環境・経済・社会の統合的向上</t>
  </si>
  <si>
    <t>環境政策の基盤整備</t>
  </si>
  <si>
    <t>環境調査研修所</t>
  </si>
  <si>
    <t>環境保健部</t>
  </si>
  <si>
    <t>化学物質対策の推進</t>
  </si>
  <si>
    <t>環境保健対策の推進</t>
  </si>
  <si>
    <t>国立水俣病総合
研究センター</t>
  </si>
  <si>
    <t>7
9</t>
  </si>
  <si>
    <t>環境保健対策の推進
環境政策の基盤整備</t>
  </si>
  <si>
    <t>地球温暖化対策の推進</t>
  </si>
  <si>
    <t>地球環境の保全</t>
  </si>
  <si>
    <t>自然環境局</t>
  </si>
  <si>
    <t>生物多様性の保全と自然との共生の推進</t>
  </si>
  <si>
    <t>地方環境室</t>
  </si>
  <si>
    <t>廃棄物焼却施設の余熱等を利用した地域低炭素化モデル事業</t>
  </si>
  <si>
    <t>低炭素型廃棄物処理支援事業</t>
  </si>
  <si>
    <t>再生可能エネルギー電気・熱自立的普及促進事業（経済産業省連携事業）</t>
  </si>
  <si>
    <t>地方公共団体カーボン・マネジメント強化事業</t>
  </si>
  <si>
    <t>省ＣＯ２型社会の構築に向けた社会ストック対策支援事業</t>
  </si>
  <si>
    <t>公共施設等先進的CO2排出削減対策モデル事業</t>
  </si>
  <si>
    <t>地域におけるLED照明導入促進事業</t>
  </si>
  <si>
    <t>次世代省CO2型データセンター確立・普及促進事業</t>
  </si>
  <si>
    <t>賃貸住宅における省CO２促進モデル事業</t>
  </si>
  <si>
    <t>ヒートポンプを活用した低炭素型農業推進事業</t>
  </si>
  <si>
    <t>地下街を中心とした周辺街区における低炭素化モデル事業</t>
  </si>
  <si>
    <t>物流分野におけるＣＯ２削減対策促進事業</t>
  </si>
  <si>
    <t>環境調和型バイオマス資源活用モデル事業</t>
  </si>
  <si>
    <t>ＣＯ２中長期大幅削減のためのエネルギー転換部門低炭素化のあり方検討事業</t>
  </si>
  <si>
    <t>先進国間の優れた温暖化対策技術の評価連携事業</t>
  </si>
  <si>
    <t>海洋環境保全上適正な海底下CCS実施確保のための総合検討事業</t>
  </si>
  <si>
    <t>信号情報活用運転支援システムによるエコドライブの推進事業</t>
  </si>
  <si>
    <t>先進環境対応トラック・バス導入加速事業</t>
  </si>
  <si>
    <t>木質バイオマス資源の持続的活用による再生可能エネルギー導入計画策定事業（経済産業省連携事業）</t>
  </si>
  <si>
    <t>国立公園等における再生可能エネルギーの効率的導入促進事業</t>
  </si>
  <si>
    <t>2016年G7サミット・環境大臣会合開催経費</t>
  </si>
  <si>
    <t>G7等国際動向を踏まえた次期循環型社会形成推進基本計画等検討事業</t>
  </si>
  <si>
    <t>地域循環共生圏構築事業</t>
  </si>
  <si>
    <t>放射線による自然生態系への影響調査費</t>
  </si>
  <si>
    <t>三陸復興国立公園再編成等推進事業費</t>
  </si>
  <si>
    <t>国立公園におけるユニバーサルデザインプロジェクト事業</t>
  </si>
  <si>
    <t>総合環境政策局、地球環境局、水・大気環境局、自然環境局</t>
  </si>
  <si>
    <t>一般会計</t>
  </si>
  <si>
    <t>（項）地球環境保全費
　（大事項）地球環境の保全に必要な経費</t>
  </si>
  <si>
    <t>（項）廃棄物・リサイクル対策推進費
　（大事項）廃棄物・リサイクル対策の推進に必要な経費</t>
  </si>
  <si>
    <t>フロン等対策推進調査費</t>
    <phoneticPr fontId="1"/>
  </si>
  <si>
    <t>地球環境戦略研究機関拠出金</t>
    <phoneticPr fontId="1"/>
  </si>
  <si>
    <t>省CO2型リサイクル高度化設備導入促進事業</t>
  </si>
  <si>
    <t>風力発電等に係る地域主導型の戦略的適地抽出手法の構築事業</t>
  </si>
  <si>
    <t>「低炭素・循環・自然共生」地域創生実現プラン策定事業</t>
  </si>
  <si>
    <t>リースを活用した業務部門省CO2改修加速化モデル事業</t>
  </si>
  <si>
    <t>設備の高効率化改修支援モデル事業</t>
  </si>
  <si>
    <t>水道施設への小水力発電の導入ポテンシャル調査事業（厚生労働省連携事業）</t>
  </si>
  <si>
    <t>持続的な地域創生を推進する人材育成拠点形成モデル事業</t>
  </si>
  <si>
    <t>再エネ等を活用した水素社会推進事業（一部経済産業省連携事業）</t>
  </si>
  <si>
    <t>平成27年度</t>
  </si>
  <si>
    <t>平成27年度</t>
    <rPh sb="0" eb="2">
      <t>ヘイセイ</t>
    </rPh>
    <rPh sb="4" eb="6">
      <t>ネンド</t>
    </rPh>
    <phoneticPr fontId="1"/>
  </si>
  <si>
    <t>総合環境政策局</t>
    <rPh sb="0" eb="2">
      <t>ソウゴウ</t>
    </rPh>
    <rPh sb="2" eb="4">
      <t>カンキョウ</t>
    </rPh>
    <rPh sb="4" eb="6">
      <t>セイサク</t>
    </rPh>
    <rPh sb="6" eb="7">
      <t>キョク</t>
    </rPh>
    <phoneticPr fontId="2"/>
  </si>
  <si>
    <t>地球環境局、水・大気環境局</t>
    <rPh sb="0" eb="2">
      <t>チキュウ</t>
    </rPh>
    <rPh sb="2" eb="5">
      <t>カンキョウキョク</t>
    </rPh>
    <phoneticPr fontId="2"/>
  </si>
  <si>
    <t>新27-0001</t>
    <rPh sb="0" eb="1">
      <t>シン</t>
    </rPh>
    <phoneticPr fontId="1"/>
  </si>
  <si>
    <t>新27-0002</t>
    <rPh sb="0" eb="1">
      <t>シン</t>
    </rPh>
    <phoneticPr fontId="1"/>
  </si>
  <si>
    <t>新27-0003</t>
    <rPh sb="0" eb="1">
      <t>シン</t>
    </rPh>
    <phoneticPr fontId="1"/>
  </si>
  <si>
    <t>新27-0004</t>
    <rPh sb="0" eb="1">
      <t>シン</t>
    </rPh>
    <phoneticPr fontId="1"/>
  </si>
  <si>
    <t>新27-0005</t>
    <rPh sb="0" eb="1">
      <t>シン</t>
    </rPh>
    <phoneticPr fontId="1"/>
  </si>
  <si>
    <t>新27-0006</t>
    <rPh sb="0" eb="1">
      <t>シン</t>
    </rPh>
    <phoneticPr fontId="1"/>
  </si>
  <si>
    <t>新27-0007</t>
    <rPh sb="0" eb="1">
      <t>シン</t>
    </rPh>
    <phoneticPr fontId="1"/>
  </si>
  <si>
    <t>新27-0008</t>
    <rPh sb="0" eb="1">
      <t>シン</t>
    </rPh>
    <phoneticPr fontId="1"/>
  </si>
  <si>
    <t>新27-0009</t>
    <rPh sb="0" eb="1">
      <t>シン</t>
    </rPh>
    <phoneticPr fontId="1"/>
  </si>
  <si>
    <t>水銀大気排出対策推進事業費</t>
    <rPh sb="0" eb="2">
      <t>スイギン</t>
    </rPh>
    <rPh sb="2" eb="4">
      <t>タイキ</t>
    </rPh>
    <rPh sb="4" eb="6">
      <t>ハイシュツ</t>
    </rPh>
    <rPh sb="6" eb="8">
      <t>タイサク</t>
    </rPh>
    <rPh sb="8" eb="10">
      <t>スイシン</t>
    </rPh>
    <rPh sb="10" eb="13">
      <t>ジギョウヒ</t>
    </rPh>
    <phoneticPr fontId="2"/>
  </si>
  <si>
    <t>新27-0010</t>
    <rPh sb="0" eb="1">
      <t>シン</t>
    </rPh>
    <phoneticPr fontId="1"/>
  </si>
  <si>
    <t>沿岸域環境改善技術評価事業</t>
    <rPh sb="0" eb="2">
      <t>エンガン</t>
    </rPh>
    <rPh sb="2" eb="3">
      <t>イキ</t>
    </rPh>
    <rPh sb="3" eb="5">
      <t>カンキョウ</t>
    </rPh>
    <rPh sb="5" eb="7">
      <t>カイゼン</t>
    </rPh>
    <rPh sb="7" eb="9">
      <t>ギジュツ</t>
    </rPh>
    <rPh sb="9" eb="11">
      <t>ヒョウカ</t>
    </rPh>
    <rPh sb="11" eb="13">
      <t>ジギョウ</t>
    </rPh>
    <phoneticPr fontId="2"/>
  </si>
  <si>
    <t>水質関連システムの移行開発経費</t>
    <rPh sb="0" eb="2">
      <t>スイシツ</t>
    </rPh>
    <rPh sb="2" eb="4">
      <t>カンレン</t>
    </rPh>
    <rPh sb="9" eb="11">
      <t>イコウ</t>
    </rPh>
    <rPh sb="11" eb="13">
      <t>カイハツ</t>
    </rPh>
    <rPh sb="13" eb="15">
      <t>ケイヒ</t>
    </rPh>
    <phoneticPr fontId="2"/>
  </si>
  <si>
    <t>健全な水循環に係る総合対策推進費</t>
    <rPh sb="0" eb="2">
      <t>ケンゼン</t>
    </rPh>
    <rPh sb="3" eb="4">
      <t>ミズ</t>
    </rPh>
    <rPh sb="4" eb="6">
      <t>ジュンカン</t>
    </rPh>
    <rPh sb="7" eb="8">
      <t>カカ</t>
    </rPh>
    <rPh sb="9" eb="11">
      <t>ソウゴウ</t>
    </rPh>
    <rPh sb="11" eb="13">
      <t>タイサク</t>
    </rPh>
    <rPh sb="13" eb="16">
      <t>スイシンヒ</t>
    </rPh>
    <phoneticPr fontId="2"/>
  </si>
  <si>
    <t>新27-0011</t>
    <rPh sb="0" eb="1">
      <t>シン</t>
    </rPh>
    <phoneticPr fontId="1"/>
  </si>
  <si>
    <t>新27-0012</t>
    <rPh sb="0" eb="1">
      <t>シン</t>
    </rPh>
    <phoneticPr fontId="1"/>
  </si>
  <si>
    <t>新27-0014</t>
    <rPh sb="0" eb="1">
      <t>シン</t>
    </rPh>
    <phoneticPr fontId="1"/>
  </si>
  <si>
    <t>東京オリンピックを契機とした一般廃棄物の統一分別ラベル導入検討事業</t>
    <rPh sb="0" eb="2">
      <t>トウキョウ</t>
    </rPh>
    <rPh sb="9" eb="11">
      <t>ケイキ</t>
    </rPh>
    <rPh sb="14" eb="16">
      <t>イッパン</t>
    </rPh>
    <rPh sb="16" eb="19">
      <t>ハイキブツ</t>
    </rPh>
    <rPh sb="20" eb="22">
      <t>トウイツ</t>
    </rPh>
    <rPh sb="22" eb="24">
      <t>ブンベツ</t>
    </rPh>
    <rPh sb="27" eb="29">
      <t>ドウニュウ</t>
    </rPh>
    <rPh sb="29" eb="31">
      <t>ケントウ</t>
    </rPh>
    <rPh sb="31" eb="33">
      <t>ジギョウ</t>
    </rPh>
    <phoneticPr fontId="2"/>
  </si>
  <si>
    <t>新27-0015</t>
    <rPh sb="0" eb="1">
      <t>シン</t>
    </rPh>
    <phoneticPr fontId="1"/>
  </si>
  <si>
    <t>廃棄物の適正処理の更なる推進に向けた廃棄物処理法の点検</t>
    <rPh sb="0" eb="3">
      <t>ハイキブツ</t>
    </rPh>
    <rPh sb="4" eb="6">
      <t>テキセイ</t>
    </rPh>
    <rPh sb="6" eb="8">
      <t>ショリ</t>
    </rPh>
    <rPh sb="9" eb="10">
      <t>サラ</t>
    </rPh>
    <rPh sb="12" eb="14">
      <t>スイシン</t>
    </rPh>
    <rPh sb="15" eb="16">
      <t>ム</t>
    </rPh>
    <rPh sb="18" eb="21">
      <t>ハイキブツ</t>
    </rPh>
    <rPh sb="21" eb="24">
      <t>ショリホウ</t>
    </rPh>
    <rPh sb="25" eb="27">
      <t>テンケン</t>
    </rPh>
    <phoneticPr fontId="2"/>
  </si>
  <si>
    <t>産業廃棄物処理業のグリーン成長・地域魅力創出促進支援事業</t>
    <rPh sb="0" eb="2">
      <t>サンギョウ</t>
    </rPh>
    <rPh sb="2" eb="5">
      <t>ハイキブツ</t>
    </rPh>
    <rPh sb="5" eb="8">
      <t>ショリギョウ</t>
    </rPh>
    <rPh sb="13" eb="15">
      <t>セイチョウ</t>
    </rPh>
    <rPh sb="16" eb="18">
      <t>チイキ</t>
    </rPh>
    <rPh sb="18" eb="20">
      <t>ミリョク</t>
    </rPh>
    <rPh sb="20" eb="22">
      <t>ソウシュツ</t>
    </rPh>
    <rPh sb="22" eb="24">
      <t>ソクシン</t>
    </rPh>
    <rPh sb="24" eb="26">
      <t>シエン</t>
    </rPh>
    <rPh sb="26" eb="28">
      <t>ジギョウ</t>
    </rPh>
    <phoneticPr fontId="2"/>
  </si>
  <si>
    <t>新27-0016</t>
    <rPh sb="0" eb="1">
      <t>シン</t>
    </rPh>
    <phoneticPr fontId="1"/>
  </si>
  <si>
    <t>浄化槽情報基盤整備支援事業費</t>
    <rPh sb="0" eb="3">
      <t>ジョウカソウ</t>
    </rPh>
    <rPh sb="3" eb="5">
      <t>ジョウホウ</t>
    </rPh>
    <rPh sb="5" eb="7">
      <t>キバン</t>
    </rPh>
    <rPh sb="7" eb="9">
      <t>セイビ</t>
    </rPh>
    <rPh sb="9" eb="11">
      <t>シエン</t>
    </rPh>
    <rPh sb="11" eb="14">
      <t>ジギョウヒ</t>
    </rPh>
    <phoneticPr fontId="2"/>
  </si>
  <si>
    <t>地域における対策・活用推進のための要注意鳥獣等(クマ等)監視業務</t>
  </si>
  <si>
    <t>「国連ESDの10年」後の環境教育推進費</t>
    <rPh sb="1" eb="3">
      <t>コクレン</t>
    </rPh>
    <rPh sb="9" eb="10">
      <t>ネン</t>
    </rPh>
    <rPh sb="11" eb="12">
      <t>ゴ</t>
    </rPh>
    <rPh sb="13" eb="15">
      <t>カンキョウ</t>
    </rPh>
    <rPh sb="15" eb="17">
      <t>キョウイク</t>
    </rPh>
    <rPh sb="17" eb="20">
      <t>スイシンヒ</t>
    </rPh>
    <phoneticPr fontId="1"/>
  </si>
  <si>
    <t>（項）環境・経済・社会の統合的向上費
　（大事項）環境・経済・社会の統合的向上に必要な経費</t>
    <rPh sb="1" eb="2">
      <t>コウ</t>
    </rPh>
    <rPh sb="3" eb="5">
      <t>カンキョウ</t>
    </rPh>
    <rPh sb="6" eb="8">
      <t>ケイザイ</t>
    </rPh>
    <rPh sb="9" eb="11">
      <t>シャカイ</t>
    </rPh>
    <rPh sb="12" eb="15">
      <t>トウゴウテキ</t>
    </rPh>
    <rPh sb="15" eb="17">
      <t>コウジョウ</t>
    </rPh>
    <rPh sb="17" eb="18">
      <t>ヒ</t>
    </rPh>
    <rPh sb="21" eb="23">
      <t>ダイジ</t>
    </rPh>
    <rPh sb="23" eb="24">
      <t>コウ</t>
    </rPh>
    <rPh sb="25" eb="27">
      <t>カンキョウ</t>
    </rPh>
    <rPh sb="28" eb="30">
      <t>ケイザイ</t>
    </rPh>
    <rPh sb="31" eb="33">
      <t>シャカイ</t>
    </rPh>
    <rPh sb="34" eb="37">
      <t>トウゴウテキ</t>
    </rPh>
    <rPh sb="37" eb="39">
      <t>コウジョウ</t>
    </rPh>
    <rPh sb="40" eb="42">
      <t>ヒツヨウ</t>
    </rPh>
    <rPh sb="43" eb="45">
      <t>ケイヒ</t>
    </rPh>
    <phoneticPr fontId="1"/>
  </si>
  <si>
    <t>新27-0021</t>
    <rPh sb="0" eb="1">
      <t>シン</t>
    </rPh>
    <phoneticPr fontId="1"/>
  </si>
  <si>
    <t>2020年東京オリンピックに向けた都市圏における環境対策評価検証等事業</t>
    <rPh sb="4" eb="5">
      <t>ネン</t>
    </rPh>
    <rPh sb="5" eb="7">
      <t>トウキョウ</t>
    </rPh>
    <rPh sb="14" eb="15">
      <t>ム</t>
    </rPh>
    <rPh sb="17" eb="20">
      <t>トシケン</t>
    </rPh>
    <rPh sb="24" eb="26">
      <t>カンキョウ</t>
    </rPh>
    <rPh sb="26" eb="28">
      <t>タイサク</t>
    </rPh>
    <rPh sb="28" eb="30">
      <t>ヒョウカ</t>
    </rPh>
    <rPh sb="30" eb="32">
      <t>ケンショウ</t>
    </rPh>
    <rPh sb="32" eb="33">
      <t>トウ</t>
    </rPh>
    <rPh sb="33" eb="35">
      <t>ジギョウ</t>
    </rPh>
    <phoneticPr fontId="2"/>
  </si>
  <si>
    <t>東京オリンピックに向けた熱中症に関する普及啓発事業</t>
    <rPh sb="0" eb="2">
      <t>トウキョウ</t>
    </rPh>
    <rPh sb="9" eb="10">
      <t>ム</t>
    </rPh>
    <rPh sb="12" eb="15">
      <t>ネッチュウショウ</t>
    </rPh>
    <rPh sb="16" eb="17">
      <t>カン</t>
    </rPh>
    <rPh sb="19" eb="21">
      <t>フキュウ</t>
    </rPh>
    <rPh sb="21" eb="23">
      <t>ケイハツ</t>
    </rPh>
    <rPh sb="23" eb="25">
      <t>ジギョウ</t>
    </rPh>
    <phoneticPr fontId="2"/>
  </si>
  <si>
    <t>（項）環境政策基盤整備費
　（大事項）環境政策基盤整備等に必要な経費</t>
    <rPh sb="1" eb="2">
      <t>コウ</t>
    </rPh>
    <rPh sb="3" eb="5">
      <t>カンキョウ</t>
    </rPh>
    <rPh sb="5" eb="7">
      <t>セイサク</t>
    </rPh>
    <rPh sb="7" eb="9">
      <t>キバン</t>
    </rPh>
    <rPh sb="9" eb="12">
      <t>セイビヒ</t>
    </rPh>
    <rPh sb="15" eb="17">
      <t>ダイジ</t>
    </rPh>
    <rPh sb="17" eb="18">
      <t>コウ</t>
    </rPh>
    <rPh sb="19" eb="21">
      <t>カンキョウ</t>
    </rPh>
    <rPh sb="21" eb="23">
      <t>セイサク</t>
    </rPh>
    <rPh sb="23" eb="25">
      <t>キバン</t>
    </rPh>
    <rPh sb="25" eb="27">
      <t>セイビ</t>
    </rPh>
    <rPh sb="27" eb="28">
      <t>トウ</t>
    </rPh>
    <rPh sb="29" eb="31">
      <t>ヒツヨウ</t>
    </rPh>
    <rPh sb="32" eb="34">
      <t>ケイヒ</t>
    </rPh>
    <phoneticPr fontId="2"/>
  </si>
  <si>
    <t>（項）環境政策基盤整備費
　（大事項）環境問題に対する調査・研究・技術開発に必要な経費</t>
    <rPh sb="1" eb="2">
      <t>コウ</t>
    </rPh>
    <rPh sb="3" eb="5">
      <t>カンキョウ</t>
    </rPh>
    <rPh sb="5" eb="7">
      <t>セイサク</t>
    </rPh>
    <rPh sb="7" eb="9">
      <t>キバン</t>
    </rPh>
    <rPh sb="9" eb="12">
      <t>セイビヒ</t>
    </rPh>
    <rPh sb="15" eb="17">
      <t>ダイジ</t>
    </rPh>
    <rPh sb="17" eb="18">
      <t>コウ</t>
    </rPh>
    <rPh sb="19" eb="21">
      <t>カンキョウ</t>
    </rPh>
    <rPh sb="21" eb="23">
      <t>モンダイ</t>
    </rPh>
    <rPh sb="24" eb="25">
      <t>タイ</t>
    </rPh>
    <rPh sb="27" eb="29">
      <t>チョウサ</t>
    </rPh>
    <rPh sb="30" eb="32">
      <t>ケンキュウ</t>
    </rPh>
    <rPh sb="33" eb="35">
      <t>ギジュツ</t>
    </rPh>
    <rPh sb="35" eb="37">
      <t>カイハツ</t>
    </rPh>
    <rPh sb="38" eb="40">
      <t>ヒツヨウ</t>
    </rPh>
    <rPh sb="41" eb="43">
      <t>ケイヒ</t>
    </rPh>
    <phoneticPr fontId="2"/>
  </si>
  <si>
    <t>新27-0022</t>
    <rPh sb="0" eb="1">
      <t>シン</t>
    </rPh>
    <phoneticPr fontId="1"/>
  </si>
  <si>
    <t>新27-0023</t>
    <rPh sb="0" eb="1">
      <t>シン</t>
    </rPh>
    <phoneticPr fontId="1"/>
  </si>
  <si>
    <t>新27-0019</t>
    <rPh sb="0" eb="1">
      <t>シン</t>
    </rPh>
    <phoneticPr fontId="1"/>
  </si>
  <si>
    <t>新27-0018</t>
    <rPh sb="0" eb="1">
      <t>シン</t>
    </rPh>
    <phoneticPr fontId="1"/>
  </si>
  <si>
    <t>平成11年度</t>
  </si>
  <si>
    <t>平成29年度</t>
  </si>
  <si>
    <t>平成28年度</t>
  </si>
  <si>
    <t>平成28年度</t>
    <rPh sb="0" eb="2">
      <t>ヘイセイ</t>
    </rPh>
    <rPh sb="4" eb="6">
      <t>ネンド</t>
    </rPh>
    <phoneticPr fontId="1"/>
  </si>
  <si>
    <t>平成31年度</t>
    <rPh sb="0" eb="2">
      <t>ヘイセイ</t>
    </rPh>
    <rPh sb="4" eb="6">
      <t>ネンド</t>
    </rPh>
    <phoneticPr fontId="1"/>
  </si>
  <si>
    <t>平成32年度</t>
  </si>
  <si>
    <t>平成10年度</t>
  </si>
  <si>
    <t>平成16年度</t>
  </si>
  <si>
    <t>平成19年度</t>
  </si>
  <si>
    <t>平成15年度</t>
  </si>
  <si>
    <t>平成30年度</t>
  </si>
  <si>
    <t>平成23年度</t>
  </si>
  <si>
    <t>平成24年度</t>
  </si>
  <si>
    <t>平成28年度(予定)</t>
  </si>
  <si>
    <t>平成20年度</t>
  </si>
  <si>
    <t>平成21年度</t>
  </si>
  <si>
    <t>平成17年度</t>
  </si>
  <si>
    <t>平成22年度</t>
  </si>
  <si>
    <t>平成14年度</t>
  </si>
  <si>
    <t>平成18年度</t>
  </si>
  <si>
    <t>平成元年度</t>
  </si>
  <si>
    <t>平成7年度</t>
  </si>
  <si>
    <t>平成9年度</t>
  </si>
  <si>
    <t>平成13年度</t>
  </si>
  <si>
    <t>昭和49年度</t>
  </si>
  <si>
    <t>昭和46年度</t>
  </si>
  <si>
    <t>昭和47年度</t>
  </si>
  <si>
    <t>平成5年度</t>
  </si>
  <si>
    <t>昭和53年度</t>
  </si>
  <si>
    <t>平成12年度</t>
  </si>
  <si>
    <t>昭和38年度</t>
  </si>
  <si>
    <t>昭和50年度</t>
  </si>
  <si>
    <t>昭和63年度</t>
  </si>
  <si>
    <t>平成8年度</t>
  </si>
  <si>
    <t>昭和61年度</t>
  </si>
  <si>
    <t>平成4年度</t>
  </si>
  <si>
    <t>平成2年度</t>
  </si>
  <si>
    <t>平成39年度</t>
  </si>
  <si>
    <t>昭和54年度</t>
  </si>
  <si>
    <t>昭和48年度</t>
  </si>
  <si>
    <t>平成6年度</t>
  </si>
  <si>
    <t>平成32年度(予定)</t>
  </si>
  <si>
    <t>昭和57年度</t>
  </si>
  <si>
    <t>昭和51年度</t>
  </si>
  <si>
    <t>平成41年度</t>
  </si>
  <si>
    <t>昭和45年度</t>
  </si>
  <si>
    <t>昭和43年度</t>
  </si>
  <si>
    <t>昭和55年度</t>
  </si>
  <si>
    <t>平成44年度</t>
  </si>
  <si>
    <t>平成２７年対象</t>
  </si>
  <si>
    <t>終了(予定)なし</t>
    <phoneticPr fontId="1"/>
  </si>
  <si>
    <t>ｴﾈﾙｷﾞｰ対策特別会計電源開発促進勘定</t>
    <rPh sb="6" eb="8">
      <t>タイサク</t>
    </rPh>
    <rPh sb="8" eb="10">
      <t>トクベツ</t>
    </rPh>
    <rPh sb="10" eb="12">
      <t>カイケイ</t>
    </rPh>
    <rPh sb="12" eb="14">
      <t>デンゲン</t>
    </rPh>
    <rPh sb="14" eb="16">
      <t>カイハツ</t>
    </rPh>
    <rPh sb="16" eb="18">
      <t>ソクシン</t>
    </rPh>
    <rPh sb="18" eb="20">
      <t>カンジョウ</t>
    </rPh>
    <phoneticPr fontId="1"/>
  </si>
  <si>
    <t>翌年度へ繰越</t>
    <rPh sb="0" eb="3">
      <t>ヨクネンド</t>
    </rPh>
    <rPh sb="4" eb="6">
      <t>クリコシ</t>
    </rPh>
    <phoneticPr fontId="1"/>
  </si>
  <si>
    <t>前年度からの
繰越</t>
    <rPh sb="0" eb="3">
      <t>ゼンネンド</t>
    </rPh>
    <rPh sb="7" eb="9">
      <t>クリコシ</t>
    </rPh>
    <phoneticPr fontId="1"/>
  </si>
  <si>
    <t>（単位：百万円、小数点以下で千円まで入力）</t>
    <rPh sb="8" eb="11">
      <t>ショウスウテン</t>
    </rPh>
    <rPh sb="11" eb="13">
      <t>イカ</t>
    </rPh>
    <rPh sb="14" eb="16">
      <t>センエン</t>
    </rPh>
    <rPh sb="18" eb="20">
      <t>ニュウリョク</t>
    </rPh>
    <phoneticPr fontId="1"/>
  </si>
  <si>
    <t>前年度からの繰越額</t>
    <rPh sb="0" eb="3">
      <t>ゼンネンド</t>
    </rPh>
    <rPh sb="6" eb="8">
      <t>クリコシ</t>
    </rPh>
    <rPh sb="8" eb="9">
      <t>ガク</t>
    </rPh>
    <phoneticPr fontId="1"/>
  </si>
  <si>
    <t>翌年度へ
繰越額</t>
    <rPh sb="0" eb="3">
      <t>ヨクネンド</t>
    </rPh>
    <rPh sb="5" eb="7">
      <t>クリコシ</t>
    </rPh>
    <rPh sb="7" eb="8">
      <t>ガク</t>
    </rPh>
    <phoneticPr fontId="1"/>
  </si>
  <si>
    <t>（項）地方環境事務所施設費
（大事項）地方環境事務所施設整備に必要な経費</t>
    <rPh sb="3" eb="5">
      <t>チホウ</t>
    </rPh>
    <rPh sb="5" eb="7">
      <t>カンキョウ</t>
    </rPh>
    <rPh sb="7" eb="10">
      <t>ジムショ</t>
    </rPh>
    <rPh sb="10" eb="13">
      <t>シセツヒ</t>
    </rPh>
    <rPh sb="19" eb="21">
      <t>チホウ</t>
    </rPh>
    <rPh sb="21" eb="23">
      <t>カンキョウ</t>
    </rPh>
    <rPh sb="23" eb="26">
      <t>ジムショ</t>
    </rPh>
    <rPh sb="26" eb="28">
      <t>シセツ</t>
    </rPh>
    <rPh sb="28" eb="30">
      <t>セイビ</t>
    </rPh>
    <rPh sb="31" eb="33">
      <t>ヒツヨウ</t>
    </rPh>
    <rPh sb="34" eb="36">
      <t>ケイヒ</t>
    </rPh>
    <phoneticPr fontId="1"/>
  </si>
  <si>
    <t>微小粒子状物質（ＰＭ２．５）等総合対策費</t>
    <rPh sb="14" eb="15">
      <t>トウ</t>
    </rPh>
    <phoneticPr fontId="1"/>
  </si>
  <si>
    <t>平成17年度</t>
    <rPh sb="0" eb="2">
      <t>ヘイセイ</t>
    </rPh>
    <phoneticPr fontId="1"/>
  </si>
  <si>
    <t>地下水質保全推進費</t>
    <rPh sb="0" eb="2">
      <t>チカ</t>
    </rPh>
    <rPh sb="2" eb="4">
      <t>スイシツ</t>
    </rPh>
    <rPh sb="4" eb="6">
      <t>ホゼン</t>
    </rPh>
    <rPh sb="6" eb="8">
      <t>スイシン</t>
    </rPh>
    <rPh sb="8" eb="9">
      <t>ヒ</t>
    </rPh>
    <phoneticPr fontId="2"/>
  </si>
  <si>
    <t>風力発電等に係る環境アセスメント基礎情報整備モデル事業（経済産業省連携事業）</t>
    <rPh sb="0" eb="2">
      <t>フウリョク</t>
    </rPh>
    <rPh sb="2" eb="4">
      <t>ハツデン</t>
    </rPh>
    <rPh sb="4" eb="5">
      <t>ナド</t>
    </rPh>
    <rPh sb="6" eb="7">
      <t>カカ</t>
    </rPh>
    <rPh sb="8" eb="10">
      <t>カンキョウ</t>
    </rPh>
    <rPh sb="16" eb="18">
      <t>キソ</t>
    </rPh>
    <rPh sb="18" eb="20">
      <t>ジョウホウ</t>
    </rPh>
    <rPh sb="20" eb="22">
      <t>セイビ</t>
    </rPh>
    <rPh sb="25" eb="27">
      <t>ジギョウ</t>
    </rPh>
    <rPh sb="28" eb="30">
      <t>ケイザイ</t>
    </rPh>
    <rPh sb="30" eb="33">
      <t>サンギョウショウ</t>
    </rPh>
    <rPh sb="33" eb="35">
      <t>レンケイ</t>
    </rPh>
    <rPh sb="35" eb="37">
      <t>ジギョウ</t>
    </rPh>
    <phoneticPr fontId="1"/>
  </si>
  <si>
    <t>熱中症対策推進事業</t>
    <rPh sb="0" eb="3">
      <t>ネッチュウショウ</t>
    </rPh>
    <rPh sb="3" eb="5">
      <t>タイサク</t>
    </rPh>
    <rPh sb="5" eb="7">
      <t>スイシン</t>
    </rPh>
    <rPh sb="7" eb="9">
      <t>ジギョウ</t>
    </rPh>
    <phoneticPr fontId="1"/>
  </si>
  <si>
    <t>127
137
新27-0013
新28-0026</t>
    <rPh sb="17" eb="18">
      <t>シン</t>
    </rPh>
    <phoneticPr fontId="1"/>
  </si>
  <si>
    <t>クレジット制度を活用した地域経済の循環促進事業</t>
    <rPh sb="5" eb="7">
      <t>セイド</t>
    </rPh>
    <rPh sb="8" eb="10">
      <t>カツヨウ</t>
    </rPh>
    <rPh sb="12" eb="14">
      <t>チイキ</t>
    </rPh>
    <rPh sb="14" eb="16">
      <t>ケイザイ</t>
    </rPh>
    <rPh sb="17" eb="19">
      <t>ジュンカン</t>
    </rPh>
    <rPh sb="19" eb="21">
      <t>ソクシン</t>
    </rPh>
    <rPh sb="21" eb="23">
      <t>ジギョウ</t>
    </rPh>
    <phoneticPr fontId="1"/>
  </si>
  <si>
    <t>家庭部門のCO2排出実態統計調査事業</t>
    <rPh sb="0" eb="2">
      <t>カテイ</t>
    </rPh>
    <rPh sb="2" eb="4">
      <t>ブモン</t>
    </rPh>
    <rPh sb="8" eb="10">
      <t>ハイシュツ</t>
    </rPh>
    <rPh sb="10" eb="12">
      <t>ジッタイ</t>
    </rPh>
    <rPh sb="12" eb="14">
      <t>トウケイ</t>
    </rPh>
    <rPh sb="14" eb="16">
      <t>チョウサ</t>
    </rPh>
    <rPh sb="16" eb="18">
      <t>ジギョウ</t>
    </rPh>
    <phoneticPr fontId="1"/>
  </si>
  <si>
    <t>CO2削減ポテンシャル診断推進事業</t>
    <rPh sb="3" eb="5">
      <t>サクゲン</t>
    </rPh>
    <rPh sb="11" eb="13">
      <t>シンダン</t>
    </rPh>
    <rPh sb="13" eb="15">
      <t>スイシン</t>
    </rPh>
    <rPh sb="15" eb="17">
      <t>ジギョウ</t>
    </rPh>
    <phoneticPr fontId="1"/>
  </si>
  <si>
    <t>平成32年度</t>
    <phoneticPr fontId="1"/>
  </si>
  <si>
    <t>地球温暖化対策技術開発等事業</t>
    <rPh sb="0" eb="2">
      <t>チキュウ</t>
    </rPh>
    <rPh sb="2" eb="5">
      <t>オンダンカ</t>
    </rPh>
    <rPh sb="5" eb="7">
      <t>タイサク</t>
    </rPh>
    <rPh sb="7" eb="9">
      <t>ギジュツ</t>
    </rPh>
    <rPh sb="9" eb="12">
      <t>カイハツナド</t>
    </rPh>
    <rPh sb="12" eb="14">
      <t>ジギョウ</t>
    </rPh>
    <phoneticPr fontId="1"/>
  </si>
  <si>
    <t>平成16年度</t>
    <phoneticPr fontId="1"/>
  </si>
  <si>
    <t>平成27年度</t>
    <phoneticPr fontId="1"/>
  </si>
  <si>
    <t>ｴﾈﾙｷﾞｰ対策特別会計ｴﾈﾙｷﾞｰ需給勘定</t>
    <phoneticPr fontId="1"/>
  </si>
  <si>
    <t>（項）エネルギー需給構造高度化対策費
　（大事項）温暖化対策に必要な経費</t>
    <phoneticPr fontId="1"/>
  </si>
  <si>
    <t>-</t>
    <phoneticPr fontId="1"/>
  </si>
  <si>
    <t>低炭素価値向上に向けた社会システム構築支援事業</t>
    <rPh sb="0" eb="3">
      <t>テイタンソ</t>
    </rPh>
    <rPh sb="3" eb="5">
      <t>カチ</t>
    </rPh>
    <rPh sb="5" eb="7">
      <t>コウジョウ</t>
    </rPh>
    <rPh sb="8" eb="9">
      <t>ム</t>
    </rPh>
    <rPh sb="11" eb="13">
      <t>シャカイ</t>
    </rPh>
    <rPh sb="17" eb="19">
      <t>コウチク</t>
    </rPh>
    <rPh sb="19" eb="21">
      <t>シエン</t>
    </rPh>
    <rPh sb="21" eb="23">
      <t>ジギョウ</t>
    </rPh>
    <phoneticPr fontId="1"/>
  </si>
  <si>
    <t>ＣＣＳによるカーボンマイナス社会推進事業（一部経済産業省連携事業）</t>
    <phoneticPr fontId="1"/>
  </si>
  <si>
    <t>平成33年度</t>
    <phoneticPr fontId="1"/>
  </si>
  <si>
    <t>平成35年度</t>
    <phoneticPr fontId="1"/>
  </si>
  <si>
    <t>平成28年度</t>
    <phoneticPr fontId="1"/>
  </si>
  <si>
    <t>L2-Tech（先導的低炭素技術）導入拡大推進事業</t>
    <phoneticPr fontId="1"/>
  </si>
  <si>
    <t>セルロースナノファイバー（CNF）等の次世代素材活用推進事業</t>
    <phoneticPr fontId="1"/>
  </si>
  <si>
    <t>二国間クレジット制度（JCM）資金支援事業（ＡＤＢ拠出金）</t>
    <rPh sb="0" eb="3">
      <t>ニコクカン</t>
    </rPh>
    <rPh sb="8" eb="10">
      <t>セイド</t>
    </rPh>
    <rPh sb="15" eb="17">
      <t>シキン</t>
    </rPh>
    <rPh sb="17" eb="19">
      <t>シエン</t>
    </rPh>
    <rPh sb="19" eb="21">
      <t>ジギョウ</t>
    </rPh>
    <rPh sb="25" eb="27">
      <t>キョシュツ</t>
    </rPh>
    <rPh sb="27" eb="28">
      <t>キン</t>
    </rPh>
    <phoneticPr fontId="1"/>
  </si>
  <si>
    <t>平成２７年対象</t>
    <phoneticPr fontId="1"/>
  </si>
  <si>
    <t>平成29年度</t>
    <phoneticPr fontId="1"/>
  </si>
  <si>
    <t>気候変動に関する政府間パネル（IPCC）評価報告書作成支援事業</t>
    <rPh sb="0" eb="2">
      <t>キコウ</t>
    </rPh>
    <rPh sb="2" eb="4">
      <t>ヘンドウ</t>
    </rPh>
    <rPh sb="5" eb="6">
      <t>カン</t>
    </rPh>
    <rPh sb="8" eb="11">
      <t>セイフカン</t>
    </rPh>
    <rPh sb="20" eb="22">
      <t>ヒョウカ</t>
    </rPh>
    <rPh sb="22" eb="25">
      <t>ホウコクショ</t>
    </rPh>
    <rPh sb="25" eb="27">
      <t>サクセイ</t>
    </rPh>
    <rPh sb="27" eb="29">
      <t>シエン</t>
    </rPh>
    <rPh sb="29" eb="31">
      <t>ジギョウ</t>
    </rPh>
    <phoneticPr fontId="1"/>
  </si>
  <si>
    <t>（項）環境政策基盤整備費
　（大事項）環境問題に対する調査・研究・技術開発に必要な経費</t>
    <phoneticPr fontId="1"/>
  </si>
  <si>
    <t>（項）環境政策基盤整備費
　（大事項）環境問題に対する調査・研究・技術開発に必要な経費</t>
    <phoneticPr fontId="1"/>
  </si>
  <si>
    <t>310
311</t>
    <phoneticPr fontId="1"/>
  </si>
  <si>
    <t>○</t>
    <phoneticPr fontId="1"/>
  </si>
  <si>
    <t>二国間クレジット制度（JCM）資金支援事業（プロジェクト補助）</t>
    <rPh sb="0" eb="3">
      <t>ニコクカン</t>
    </rPh>
    <rPh sb="8" eb="10">
      <t>セイド</t>
    </rPh>
    <rPh sb="15" eb="17">
      <t>シキン</t>
    </rPh>
    <rPh sb="17" eb="19">
      <t>シエン</t>
    </rPh>
    <rPh sb="19" eb="21">
      <t>ジギョウ</t>
    </rPh>
    <rPh sb="20" eb="21">
      <t>ギョウ</t>
    </rPh>
    <rPh sb="28" eb="30">
      <t>ホジョ</t>
    </rPh>
    <phoneticPr fontId="1"/>
  </si>
  <si>
    <t>地域低炭素投資促進ファンド事業</t>
    <rPh sb="0" eb="2">
      <t>チイキ</t>
    </rPh>
    <rPh sb="2" eb="5">
      <t>テイタンソ</t>
    </rPh>
    <rPh sb="5" eb="7">
      <t>トウシ</t>
    </rPh>
    <rPh sb="7" eb="9">
      <t>ソクシン</t>
    </rPh>
    <rPh sb="13" eb="15">
      <t>ジギョウ</t>
    </rPh>
    <phoneticPr fontId="1"/>
  </si>
  <si>
    <t>国連大学拠出金（国連大学ESDプログラム推進事業費）</t>
    <rPh sb="0" eb="2">
      <t>コクレン</t>
    </rPh>
    <rPh sb="2" eb="4">
      <t>ダイガク</t>
    </rPh>
    <rPh sb="4" eb="7">
      <t>キョシュツキン</t>
    </rPh>
    <rPh sb="8" eb="10">
      <t>コクレン</t>
    </rPh>
    <rPh sb="10" eb="12">
      <t>ダイガク</t>
    </rPh>
    <rPh sb="20" eb="22">
      <t>スイシン</t>
    </rPh>
    <rPh sb="22" eb="25">
      <t>ジギョウヒ</t>
    </rPh>
    <phoneticPr fontId="1"/>
  </si>
  <si>
    <t>地球環境局、総合環境政策局</t>
    <rPh sb="0" eb="2">
      <t>チキュウ</t>
    </rPh>
    <rPh sb="2" eb="5">
      <t>カンキョウキョク</t>
    </rPh>
    <phoneticPr fontId="1"/>
  </si>
  <si>
    <t>地下水の水質汚濁対策に資する地域循環型バイオガスシステム構築モデル事業</t>
  </si>
  <si>
    <t>食品廃棄物及び家畜排泄物等を活用した地域循環型バイオガスシステム構築モデル事業（農林水産省連携事業）</t>
    <rPh sb="40" eb="42">
      <t>ノウリン</t>
    </rPh>
    <rPh sb="42" eb="45">
      <t>スイサンショウ</t>
    </rPh>
    <rPh sb="45" eb="47">
      <t>レンケイ</t>
    </rPh>
    <rPh sb="47" eb="49">
      <t>ジギョウ</t>
    </rPh>
    <phoneticPr fontId="1"/>
  </si>
  <si>
    <t>目標名：1-1 地球温暖化対策の計画的な推進による低炭素社会づくり　</t>
    <rPh sb="0" eb="2">
      <t>モクヒョウ</t>
    </rPh>
    <rPh sb="2" eb="3">
      <t>メイ</t>
    </rPh>
    <phoneticPr fontId="2"/>
  </si>
  <si>
    <t>施策名：1.地球温暖化対策の推進</t>
    <rPh sb="0" eb="2">
      <t>シサク</t>
    </rPh>
    <rPh sb="2" eb="3">
      <t>メイ</t>
    </rPh>
    <phoneticPr fontId="2"/>
  </si>
  <si>
    <t>施策名：2.地球環境の保全</t>
    <rPh sb="0" eb="2">
      <t>シサク</t>
    </rPh>
    <rPh sb="2" eb="3">
      <t>メイ</t>
    </rPh>
    <rPh sb="8" eb="10">
      <t>カンキョウ</t>
    </rPh>
    <rPh sb="11" eb="13">
      <t>ホゼン</t>
    </rPh>
    <phoneticPr fontId="2"/>
  </si>
  <si>
    <t>目標名：2-1 オゾン層の保護・回復</t>
    <rPh sb="0" eb="2">
      <t>モクヒョウ</t>
    </rPh>
    <rPh sb="2" eb="3">
      <t>メイ</t>
    </rPh>
    <phoneticPr fontId="2"/>
  </si>
  <si>
    <t>目標名：2-2 地球環境保全に関する国際連携・協力</t>
    <rPh sb="0" eb="2">
      <t>モクヒョウ</t>
    </rPh>
    <rPh sb="2" eb="3">
      <t>メイ</t>
    </rPh>
    <phoneticPr fontId="2"/>
  </si>
  <si>
    <t>目標名：2-3 地球環境保全に関する調査研究</t>
    <rPh sb="0" eb="2">
      <t>モクヒョウ</t>
    </rPh>
    <rPh sb="2" eb="3">
      <t>メイ</t>
    </rPh>
    <phoneticPr fontId="2"/>
  </si>
  <si>
    <t>施策名：3.大気・水・土壌環境等の保全</t>
    <rPh sb="0" eb="2">
      <t>シサク</t>
    </rPh>
    <rPh sb="2" eb="3">
      <t>メイ</t>
    </rPh>
    <rPh sb="6" eb="8">
      <t>タイキ</t>
    </rPh>
    <rPh sb="9" eb="10">
      <t>ミズ</t>
    </rPh>
    <rPh sb="11" eb="13">
      <t>ドジョウ</t>
    </rPh>
    <rPh sb="13" eb="15">
      <t>カンキョウ</t>
    </rPh>
    <rPh sb="15" eb="16">
      <t>トウ</t>
    </rPh>
    <rPh sb="17" eb="19">
      <t>ホゼン</t>
    </rPh>
    <phoneticPr fontId="2"/>
  </si>
  <si>
    <t>目標名：3-1　大気環境の保全（酸性雨・黄砂対策を含む）</t>
    <rPh sb="0" eb="2">
      <t>モクヒョウ</t>
    </rPh>
    <rPh sb="2" eb="3">
      <t>メイ</t>
    </rPh>
    <rPh sb="8" eb="10">
      <t>タイキ</t>
    </rPh>
    <rPh sb="10" eb="12">
      <t>カンキョウ</t>
    </rPh>
    <rPh sb="13" eb="15">
      <t>ホゼン</t>
    </rPh>
    <rPh sb="16" eb="19">
      <t>サンセイウ</t>
    </rPh>
    <rPh sb="20" eb="22">
      <t>コウサ</t>
    </rPh>
    <rPh sb="22" eb="24">
      <t>タイサク</t>
    </rPh>
    <rPh sb="25" eb="26">
      <t>フク</t>
    </rPh>
    <phoneticPr fontId="2"/>
  </si>
  <si>
    <t>目標名：3-2　大気生活環境の保全</t>
    <rPh sb="0" eb="2">
      <t>モクヒョウ</t>
    </rPh>
    <rPh sb="2" eb="3">
      <t>メイ</t>
    </rPh>
    <rPh sb="8" eb="10">
      <t>タイキ</t>
    </rPh>
    <rPh sb="10" eb="12">
      <t>セイカツ</t>
    </rPh>
    <rPh sb="12" eb="14">
      <t>カンキョウ</t>
    </rPh>
    <rPh sb="15" eb="17">
      <t>ホゼン</t>
    </rPh>
    <phoneticPr fontId="2"/>
  </si>
  <si>
    <t>目標名：3-3　水環境の保全（海洋環境の保全を含む）</t>
    <rPh sb="0" eb="2">
      <t>モクヒョウ</t>
    </rPh>
    <rPh sb="2" eb="3">
      <t>メイ</t>
    </rPh>
    <rPh sb="8" eb="9">
      <t>ミズ</t>
    </rPh>
    <rPh sb="9" eb="11">
      <t>カンキョウ</t>
    </rPh>
    <rPh sb="12" eb="14">
      <t>ホゼン</t>
    </rPh>
    <rPh sb="15" eb="17">
      <t>カイヨウ</t>
    </rPh>
    <rPh sb="17" eb="19">
      <t>カンキョウ</t>
    </rPh>
    <rPh sb="20" eb="22">
      <t>ホゼン</t>
    </rPh>
    <rPh sb="23" eb="24">
      <t>フク</t>
    </rPh>
    <phoneticPr fontId="2"/>
  </si>
  <si>
    <t xml:space="preserve">目標名：3-4　土壌環境の保全 </t>
    <rPh sb="0" eb="2">
      <t>モクヒョウ</t>
    </rPh>
    <rPh sb="2" eb="3">
      <t>メイ</t>
    </rPh>
    <rPh sb="8" eb="10">
      <t>ドジョウ</t>
    </rPh>
    <rPh sb="10" eb="12">
      <t>カンキョウ</t>
    </rPh>
    <rPh sb="13" eb="15">
      <t>ホゼン</t>
    </rPh>
    <phoneticPr fontId="2"/>
  </si>
  <si>
    <t>目標名：3-5　ダイオキシン類・農薬対策</t>
    <rPh sb="0" eb="2">
      <t>モクヒョウ</t>
    </rPh>
    <rPh sb="2" eb="3">
      <t>メイ</t>
    </rPh>
    <rPh sb="14" eb="15">
      <t>タグイ</t>
    </rPh>
    <rPh sb="16" eb="18">
      <t>ノウヤク</t>
    </rPh>
    <rPh sb="18" eb="20">
      <t>タイサク</t>
    </rPh>
    <phoneticPr fontId="2"/>
  </si>
  <si>
    <t>施策名：4.廃棄物・リサイクル対策の推進</t>
    <rPh sb="0" eb="2">
      <t>シサク</t>
    </rPh>
    <rPh sb="2" eb="3">
      <t>メイ</t>
    </rPh>
    <rPh sb="6" eb="9">
      <t>ハイキブツ</t>
    </rPh>
    <rPh sb="15" eb="17">
      <t>タイサク</t>
    </rPh>
    <rPh sb="18" eb="20">
      <t>スイシン</t>
    </rPh>
    <phoneticPr fontId="2"/>
  </si>
  <si>
    <t>目標名：4-1　国内及び国際的な循環型社会の構築</t>
    <rPh sb="0" eb="2">
      <t>モクヒョウ</t>
    </rPh>
    <rPh sb="2" eb="3">
      <t>メイ</t>
    </rPh>
    <rPh sb="8" eb="10">
      <t>コクナイ</t>
    </rPh>
    <rPh sb="10" eb="11">
      <t>オヨ</t>
    </rPh>
    <rPh sb="12" eb="15">
      <t>コクサイテキ</t>
    </rPh>
    <rPh sb="16" eb="19">
      <t>ジュンカンガタ</t>
    </rPh>
    <rPh sb="19" eb="21">
      <t>シャカイ</t>
    </rPh>
    <rPh sb="22" eb="24">
      <t>コウチク</t>
    </rPh>
    <phoneticPr fontId="2"/>
  </si>
  <si>
    <t>目標名：4-2　各種リサイクル法の円滑な施行によるリサイクル等の推進</t>
    <rPh sb="0" eb="2">
      <t>モクヒョウ</t>
    </rPh>
    <rPh sb="2" eb="3">
      <t>メイ</t>
    </rPh>
    <rPh sb="8" eb="10">
      <t>カクシュ</t>
    </rPh>
    <rPh sb="15" eb="16">
      <t>ホウ</t>
    </rPh>
    <rPh sb="17" eb="19">
      <t>エンカツ</t>
    </rPh>
    <rPh sb="20" eb="22">
      <t>シコウ</t>
    </rPh>
    <rPh sb="30" eb="31">
      <t>トウ</t>
    </rPh>
    <rPh sb="32" eb="34">
      <t>スイシン</t>
    </rPh>
    <phoneticPr fontId="2"/>
  </si>
  <si>
    <t>目標名：4-3　一般廃棄物対策（排出抑制・リサイクル・適正処理等）</t>
    <rPh sb="0" eb="2">
      <t>モクヒョウ</t>
    </rPh>
    <rPh sb="2" eb="3">
      <t>メイ</t>
    </rPh>
    <rPh sb="8" eb="10">
      <t>イッパン</t>
    </rPh>
    <rPh sb="10" eb="13">
      <t>ハイキブツ</t>
    </rPh>
    <rPh sb="13" eb="15">
      <t>タイサク</t>
    </rPh>
    <rPh sb="16" eb="18">
      <t>ハイシュツ</t>
    </rPh>
    <rPh sb="18" eb="20">
      <t>ヨクセイ</t>
    </rPh>
    <rPh sb="27" eb="29">
      <t>テキセイ</t>
    </rPh>
    <rPh sb="29" eb="32">
      <t>ショリナド</t>
    </rPh>
    <phoneticPr fontId="2"/>
  </si>
  <si>
    <t>目標名：4-4　産業廃棄物対策（排出抑制・リサイクル・適正処理等）</t>
    <rPh sb="0" eb="2">
      <t>モクヒョウ</t>
    </rPh>
    <rPh sb="2" eb="3">
      <t>メイ</t>
    </rPh>
    <rPh sb="8" eb="10">
      <t>サンギョウ</t>
    </rPh>
    <rPh sb="10" eb="13">
      <t>ハイキブツ</t>
    </rPh>
    <rPh sb="13" eb="15">
      <t>タイサク</t>
    </rPh>
    <rPh sb="16" eb="18">
      <t>ハイシュツ</t>
    </rPh>
    <rPh sb="18" eb="20">
      <t>ヨクセイ</t>
    </rPh>
    <rPh sb="27" eb="29">
      <t>テキセイ</t>
    </rPh>
    <rPh sb="29" eb="32">
      <t>ショリナド</t>
    </rPh>
    <phoneticPr fontId="2"/>
  </si>
  <si>
    <t>目標名：4-5　廃棄物の不法投棄の防止等</t>
    <rPh sb="0" eb="2">
      <t>モクヒョウ</t>
    </rPh>
    <rPh sb="2" eb="3">
      <t>メイ</t>
    </rPh>
    <rPh sb="8" eb="11">
      <t>ハイキブツ</t>
    </rPh>
    <rPh sb="12" eb="14">
      <t>フホウ</t>
    </rPh>
    <rPh sb="14" eb="16">
      <t>トウキ</t>
    </rPh>
    <rPh sb="17" eb="19">
      <t>ボウシ</t>
    </rPh>
    <rPh sb="19" eb="20">
      <t>トウ</t>
    </rPh>
    <phoneticPr fontId="2"/>
  </si>
  <si>
    <t>目標名：4-6　浄化槽の整備によるし尿及び雑排水の適正な処理</t>
    <rPh sb="0" eb="2">
      <t>モクヒョウ</t>
    </rPh>
    <rPh sb="2" eb="3">
      <t>メイ</t>
    </rPh>
    <rPh sb="8" eb="11">
      <t>ジョウカソウ</t>
    </rPh>
    <rPh sb="12" eb="14">
      <t>セイビ</t>
    </rPh>
    <rPh sb="18" eb="19">
      <t>ニョウ</t>
    </rPh>
    <rPh sb="19" eb="20">
      <t>オヨ</t>
    </rPh>
    <rPh sb="21" eb="24">
      <t>ザッパイスイ</t>
    </rPh>
    <rPh sb="25" eb="27">
      <t>テキセイ</t>
    </rPh>
    <rPh sb="28" eb="30">
      <t>ショリ</t>
    </rPh>
    <phoneticPr fontId="2"/>
  </si>
  <si>
    <t>施策名：5.生物多様性の保全と自然との共生の推進</t>
    <rPh sb="0" eb="2">
      <t>シサク</t>
    </rPh>
    <rPh sb="2" eb="3">
      <t>メイ</t>
    </rPh>
    <rPh sb="6" eb="8">
      <t>セイブツ</t>
    </rPh>
    <rPh sb="8" eb="11">
      <t>タヨウセイ</t>
    </rPh>
    <rPh sb="12" eb="14">
      <t>ホゼン</t>
    </rPh>
    <rPh sb="15" eb="17">
      <t>シゼン</t>
    </rPh>
    <rPh sb="19" eb="21">
      <t>キョウセイ</t>
    </rPh>
    <rPh sb="22" eb="24">
      <t>スイシン</t>
    </rPh>
    <phoneticPr fontId="2"/>
  </si>
  <si>
    <t>目標名：5-1　基盤的施策の実施及び国際的取組</t>
    <rPh sb="0" eb="2">
      <t>モクヒョウ</t>
    </rPh>
    <rPh sb="2" eb="3">
      <t>メイ</t>
    </rPh>
    <phoneticPr fontId="2"/>
  </si>
  <si>
    <t>目標名：5-2　自然環境の保全・再生</t>
    <rPh sb="0" eb="2">
      <t>モクヒョウ</t>
    </rPh>
    <rPh sb="2" eb="3">
      <t>メイ</t>
    </rPh>
    <phoneticPr fontId="2"/>
  </si>
  <si>
    <t>目標名：5-3　野生生物の保護管理</t>
    <rPh sb="0" eb="2">
      <t>モクヒョウ</t>
    </rPh>
    <rPh sb="2" eb="3">
      <t>メイ</t>
    </rPh>
    <phoneticPr fontId="2"/>
  </si>
  <si>
    <t>目標名：5-4　動物の愛護及び管理</t>
    <rPh sb="0" eb="2">
      <t>モクヒョウ</t>
    </rPh>
    <rPh sb="2" eb="3">
      <t>メイ</t>
    </rPh>
    <phoneticPr fontId="2"/>
  </si>
  <si>
    <t>目標名：5-5　自然とのふれあいの推進</t>
    <rPh sb="0" eb="2">
      <t>モクヒョウ</t>
    </rPh>
    <rPh sb="2" eb="3">
      <t>メイ</t>
    </rPh>
    <phoneticPr fontId="2"/>
  </si>
  <si>
    <t>施策名：6.科学物質対策の推進</t>
    <rPh sb="0" eb="2">
      <t>シサク</t>
    </rPh>
    <rPh sb="2" eb="3">
      <t>メイ</t>
    </rPh>
    <rPh sb="6" eb="8">
      <t>カガク</t>
    </rPh>
    <rPh sb="8" eb="10">
      <t>ブッシツ</t>
    </rPh>
    <rPh sb="10" eb="12">
      <t>タイサク</t>
    </rPh>
    <rPh sb="13" eb="15">
      <t>スイシン</t>
    </rPh>
    <phoneticPr fontId="2"/>
  </si>
  <si>
    <t>目標名：6-1　環境リスクの評価</t>
    <rPh sb="0" eb="2">
      <t>モクヒョウ</t>
    </rPh>
    <rPh sb="2" eb="3">
      <t>メイ</t>
    </rPh>
    <rPh sb="8" eb="10">
      <t>カンキョウ</t>
    </rPh>
    <rPh sb="14" eb="16">
      <t>ヒョウカ</t>
    </rPh>
    <phoneticPr fontId="2"/>
  </si>
  <si>
    <t>目標名：6-2　環境リスクの管理</t>
    <rPh sb="0" eb="2">
      <t>モクヒョウ</t>
    </rPh>
    <rPh sb="2" eb="3">
      <t>メイ</t>
    </rPh>
    <rPh sb="8" eb="10">
      <t>カンキョウ</t>
    </rPh>
    <rPh sb="14" eb="16">
      <t>カンリ</t>
    </rPh>
    <phoneticPr fontId="2"/>
  </si>
  <si>
    <t>目標名：6-3　国際協調による取組</t>
    <rPh sb="0" eb="2">
      <t>モクヒョウ</t>
    </rPh>
    <rPh sb="2" eb="3">
      <t>メイ</t>
    </rPh>
    <rPh sb="8" eb="10">
      <t>コクサイ</t>
    </rPh>
    <rPh sb="10" eb="12">
      <t>キョウチョウ</t>
    </rPh>
    <rPh sb="15" eb="17">
      <t>トリクミ</t>
    </rPh>
    <phoneticPr fontId="2"/>
  </si>
  <si>
    <t>目標名：6-4　国内における毒ガス弾等対策</t>
    <rPh sb="0" eb="2">
      <t>モクヒョウ</t>
    </rPh>
    <rPh sb="2" eb="3">
      <t>メイ</t>
    </rPh>
    <rPh sb="8" eb="10">
      <t>コクナイ</t>
    </rPh>
    <rPh sb="14" eb="15">
      <t>ドク</t>
    </rPh>
    <rPh sb="17" eb="19">
      <t>タマナド</t>
    </rPh>
    <rPh sb="19" eb="21">
      <t>タイサク</t>
    </rPh>
    <phoneticPr fontId="2"/>
  </si>
  <si>
    <t>目標名：7-1（公害健康被害対策（補償・予防）</t>
    <rPh sb="0" eb="2">
      <t>モクヒョウ</t>
    </rPh>
    <rPh sb="2" eb="3">
      <t>メイ</t>
    </rPh>
    <rPh sb="8" eb="10">
      <t>コウガイ</t>
    </rPh>
    <rPh sb="10" eb="12">
      <t>ケンコウ</t>
    </rPh>
    <rPh sb="12" eb="14">
      <t>ヒガイ</t>
    </rPh>
    <rPh sb="14" eb="16">
      <t>タイサク</t>
    </rPh>
    <rPh sb="17" eb="19">
      <t>ホショウ</t>
    </rPh>
    <rPh sb="20" eb="22">
      <t>ヨボウ</t>
    </rPh>
    <phoneticPr fontId="2"/>
  </si>
  <si>
    <t>施策名：7.環境保健対策の推進</t>
    <rPh sb="0" eb="2">
      <t>セサク</t>
    </rPh>
    <rPh sb="2" eb="3">
      <t>メイ</t>
    </rPh>
    <rPh sb="6" eb="8">
      <t>カンキョウ</t>
    </rPh>
    <rPh sb="8" eb="10">
      <t>ホケン</t>
    </rPh>
    <rPh sb="10" eb="12">
      <t>タイサク</t>
    </rPh>
    <rPh sb="13" eb="15">
      <t>スイシン</t>
    </rPh>
    <phoneticPr fontId="2"/>
  </si>
  <si>
    <t>目標名：7-2　水俣病対策</t>
    <rPh sb="0" eb="2">
      <t>モクヒョウ</t>
    </rPh>
    <rPh sb="2" eb="3">
      <t>メイ</t>
    </rPh>
    <rPh sb="8" eb="11">
      <t>ミナマタビョウ</t>
    </rPh>
    <rPh sb="11" eb="13">
      <t>タイサク</t>
    </rPh>
    <phoneticPr fontId="2"/>
  </si>
  <si>
    <t>目標名：7-3　石綿健康被害救済対策</t>
    <rPh sb="0" eb="2">
      <t>モクヒョウ</t>
    </rPh>
    <rPh sb="2" eb="3">
      <t>メイ</t>
    </rPh>
    <rPh sb="8" eb="10">
      <t>イシワタ</t>
    </rPh>
    <rPh sb="10" eb="12">
      <t>ケンコウ</t>
    </rPh>
    <rPh sb="12" eb="14">
      <t>ヒガイ</t>
    </rPh>
    <rPh sb="14" eb="16">
      <t>キュウサイ</t>
    </rPh>
    <rPh sb="16" eb="18">
      <t>タイサク</t>
    </rPh>
    <phoneticPr fontId="2"/>
  </si>
  <si>
    <t>目標名：7-4　環境保健に関する調査研究</t>
    <rPh sb="0" eb="2">
      <t>モクヒョウ</t>
    </rPh>
    <rPh sb="2" eb="3">
      <t>メイ</t>
    </rPh>
    <rPh sb="8" eb="10">
      <t>カンキョウ</t>
    </rPh>
    <rPh sb="10" eb="12">
      <t>ホケン</t>
    </rPh>
    <rPh sb="13" eb="14">
      <t>カン</t>
    </rPh>
    <rPh sb="16" eb="18">
      <t>チョウサ</t>
    </rPh>
    <rPh sb="18" eb="20">
      <t>ケンキュウ</t>
    </rPh>
    <phoneticPr fontId="2"/>
  </si>
  <si>
    <t>目標名：8-1 　経済のグリーン化の推進</t>
    <rPh sb="0" eb="2">
      <t>モクヒョウ</t>
    </rPh>
    <rPh sb="2" eb="3">
      <t>メイ</t>
    </rPh>
    <rPh sb="9" eb="11">
      <t>ケイザイ</t>
    </rPh>
    <rPh sb="16" eb="17">
      <t>カ</t>
    </rPh>
    <rPh sb="18" eb="20">
      <t>スイシン</t>
    </rPh>
    <phoneticPr fontId="2"/>
  </si>
  <si>
    <t>施策名：8.環境・経済・社旗の統合的向上</t>
    <rPh sb="0" eb="2">
      <t>セサク</t>
    </rPh>
    <rPh sb="2" eb="3">
      <t>メイ</t>
    </rPh>
    <rPh sb="6" eb="8">
      <t>カンキョウ</t>
    </rPh>
    <rPh sb="9" eb="11">
      <t>ケイザイ</t>
    </rPh>
    <rPh sb="12" eb="14">
      <t>シャキ</t>
    </rPh>
    <rPh sb="15" eb="18">
      <t>トウゴウテキ</t>
    </rPh>
    <rPh sb="18" eb="20">
      <t>コウジョウ</t>
    </rPh>
    <phoneticPr fontId="2"/>
  </si>
  <si>
    <t>目標名：8-2　環境に配慮した地域づくりの推進</t>
    <rPh sb="0" eb="2">
      <t>モクヒョウ</t>
    </rPh>
    <rPh sb="2" eb="3">
      <t>メイ</t>
    </rPh>
    <rPh sb="8" eb="10">
      <t>カンキョウ</t>
    </rPh>
    <rPh sb="11" eb="13">
      <t>ハイリョ</t>
    </rPh>
    <rPh sb="15" eb="17">
      <t>チイキ</t>
    </rPh>
    <rPh sb="21" eb="23">
      <t>スイシン</t>
    </rPh>
    <phoneticPr fontId="2"/>
  </si>
  <si>
    <t>目標名：8-3　環境パートナーシップの形成</t>
    <rPh sb="0" eb="2">
      <t>モクヒョウ</t>
    </rPh>
    <rPh sb="2" eb="3">
      <t>メイ</t>
    </rPh>
    <rPh sb="8" eb="10">
      <t>カンキョウ</t>
    </rPh>
    <rPh sb="19" eb="21">
      <t>ケイセイ</t>
    </rPh>
    <phoneticPr fontId="2"/>
  </si>
  <si>
    <t>目標名：8-4　環境教育・環境学習の推進</t>
    <rPh sb="0" eb="2">
      <t>モクヒョウ</t>
    </rPh>
    <rPh sb="2" eb="3">
      <t>メイ</t>
    </rPh>
    <rPh sb="8" eb="10">
      <t>カンキョウ</t>
    </rPh>
    <rPh sb="10" eb="12">
      <t>キョウイク</t>
    </rPh>
    <rPh sb="13" eb="15">
      <t>カンキョウ</t>
    </rPh>
    <rPh sb="15" eb="17">
      <t>ガクシュウ</t>
    </rPh>
    <rPh sb="18" eb="20">
      <t>スイシン</t>
    </rPh>
    <phoneticPr fontId="2"/>
  </si>
  <si>
    <t>目標名：9-1（環境基本計画の効果的実施）</t>
    <rPh sb="0" eb="2">
      <t>モクヒョウ</t>
    </rPh>
    <rPh sb="2" eb="3">
      <t>メイ</t>
    </rPh>
    <rPh sb="8" eb="10">
      <t>カンキョウ</t>
    </rPh>
    <rPh sb="10" eb="12">
      <t>キホン</t>
    </rPh>
    <rPh sb="12" eb="14">
      <t>ケイカク</t>
    </rPh>
    <rPh sb="15" eb="18">
      <t>コウカテキ</t>
    </rPh>
    <rPh sb="18" eb="20">
      <t>ジッシ</t>
    </rPh>
    <phoneticPr fontId="2"/>
  </si>
  <si>
    <t>施策名：9.環境政策の基盤整備</t>
    <rPh sb="0" eb="2">
      <t>セサク</t>
    </rPh>
    <rPh sb="2" eb="3">
      <t>メイ</t>
    </rPh>
    <rPh sb="6" eb="8">
      <t>カンキョウ</t>
    </rPh>
    <rPh sb="8" eb="10">
      <t>セイサク</t>
    </rPh>
    <rPh sb="11" eb="13">
      <t>キバン</t>
    </rPh>
    <rPh sb="13" eb="15">
      <t>セイビ</t>
    </rPh>
    <phoneticPr fontId="2"/>
  </si>
  <si>
    <t>目標名：9-2　環境アセスメント制度の適切な運用と改善</t>
    <rPh sb="0" eb="2">
      <t>モクヒョウ</t>
    </rPh>
    <rPh sb="2" eb="3">
      <t>メイ</t>
    </rPh>
    <rPh sb="8" eb="10">
      <t>カンキョウ</t>
    </rPh>
    <rPh sb="16" eb="18">
      <t>セイド</t>
    </rPh>
    <rPh sb="19" eb="21">
      <t>テキセツ</t>
    </rPh>
    <rPh sb="22" eb="24">
      <t>ウンヨウ</t>
    </rPh>
    <rPh sb="25" eb="27">
      <t>カイゼン</t>
    </rPh>
    <phoneticPr fontId="2"/>
  </si>
  <si>
    <t>目標名：9-3　環境問題に関する調査・研究・技術開発</t>
    <rPh sb="0" eb="2">
      <t>モクヒョウ</t>
    </rPh>
    <rPh sb="2" eb="3">
      <t>メイ</t>
    </rPh>
    <rPh sb="8" eb="10">
      <t>カンキョウ</t>
    </rPh>
    <rPh sb="10" eb="12">
      <t>モンダイ</t>
    </rPh>
    <rPh sb="13" eb="14">
      <t>カン</t>
    </rPh>
    <rPh sb="16" eb="18">
      <t>チョウサ</t>
    </rPh>
    <rPh sb="19" eb="21">
      <t>ケンキュウ</t>
    </rPh>
    <rPh sb="22" eb="24">
      <t>ギジュツ</t>
    </rPh>
    <rPh sb="24" eb="26">
      <t>カイハツ</t>
    </rPh>
    <phoneticPr fontId="2"/>
  </si>
  <si>
    <t>目標名：9-4　環境情報の整備と提供・広報の充実</t>
    <rPh sb="0" eb="2">
      <t>モクヒョウ</t>
    </rPh>
    <rPh sb="2" eb="3">
      <t>メイ</t>
    </rPh>
    <rPh sb="8" eb="10">
      <t>カンキョウ</t>
    </rPh>
    <rPh sb="10" eb="12">
      <t>ジョウホウ</t>
    </rPh>
    <rPh sb="13" eb="15">
      <t>セイビ</t>
    </rPh>
    <rPh sb="16" eb="18">
      <t>テイキョウ</t>
    </rPh>
    <rPh sb="19" eb="21">
      <t>コウホウ</t>
    </rPh>
    <rPh sb="22" eb="24">
      <t>ジュウジツ</t>
    </rPh>
    <phoneticPr fontId="2"/>
  </si>
  <si>
    <t>目標名：10-3　放射線に係る一般住民の健康管理・健康不安対策</t>
    <rPh sb="0" eb="2">
      <t>モクヒョウ</t>
    </rPh>
    <phoneticPr fontId="1"/>
  </si>
  <si>
    <t>施策名：10.放射線による環境の汚染への対処</t>
    <rPh sb="13" eb="15">
      <t>カンキョウ</t>
    </rPh>
    <rPh sb="16" eb="18">
      <t>オセン</t>
    </rPh>
    <rPh sb="20" eb="22">
      <t>タイショ</t>
    </rPh>
    <phoneticPr fontId="1"/>
  </si>
  <si>
    <t>目標名：1-2 世界全体での抜本的な排出削減への貢献</t>
    <rPh sb="0" eb="2">
      <t>モクヒョウ</t>
    </rPh>
    <rPh sb="2" eb="3">
      <t>メイ</t>
    </rPh>
    <rPh sb="8" eb="10">
      <t>セカイ</t>
    </rPh>
    <rPh sb="10" eb="12">
      <t>ゼンタイ</t>
    </rPh>
    <rPh sb="14" eb="17">
      <t>バッポンテキ</t>
    </rPh>
    <rPh sb="18" eb="20">
      <t>ハイシュツ</t>
    </rPh>
    <rPh sb="20" eb="22">
      <t>サクゲン</t>
    </rPh>
    <rPh sb="24" eb="26">
      <t>コウケン</t>
    </rPh>
    <phoneticPr fontId="2"/>
  </si>
  <si>
    <t>目標名：1-3 気候変動の影響への適応策の推進</t>
    <rPh sb="0" eb="2">
      <t>モクヒョウ</t>
    </rPh>
    <rPh sb="2" eb="3">
      <t>メイ</t>
    </rPh>
    <rPh sb="8" eb="10">
      <t>キコウ</t>
    </rPh>
    <rPh sb="10" eb="12">
      <t>ヘンドウ</t>
    </rPh>
    <rPh sb="13" eb="15">
      <t>エイキョウ</t>
    </rPh>
    <rPh sb="17" eb="20">
      <t>テキオウサク</t>
    </rPh>
    <rPh sb="21" eb="23">
      <t>スイシン</t>
    </rPh>
    <phoneticPr fontId="2"/>
  </si>
  <si>
    <t>平成28年度</t>
    <phoneticPr fontId="1"/>
  </si>
  <si>
    <t>騒音・振動・悪臭公害防止強化対策費</t>
    <rPh sb="0" eb="2">
      <t>ソウオン</t>
    </rPh>
    <rPh sb="3" eb="5">
      <t>シンドウ</t>
    </rPh>
    <rPh sb="6" eb="8">
      <t>アクシュウ</t>
    </rPh>
    <rPh sb="8" eb="10">
      <t>コウガイ</t>
    </rPh>
    <rPh sb="10" eb="12">
      <t>ボウシ</t>
    </rPh>
    <rPh sb="12" eb="14">
      <t>キョウカ</t>
    </rPh>
    <rPh sb="14" eb="17">
      <t>タイサクヒ</t>
    </rPh>
    <phoneticPr fontId="1"/>
  </si>
  <si>
    <t>中間評価をふまえた愛知目標達成方策検討調査費</t>
    <rPh sb="0" eb="2">
      <t>チュウカン</t>
    </rPh>
    <rPh sb="2" eb="4">
      <t>ヒョウカ</t>
    </rPh>
    <rPh sb="9" eb="11">
      <t>アイチ</t>
    </rPh>
    <rPh sb="11" eb="13">
      <t>モクヒョウ</t>
    </rPh>
    <rPh sb="13" eb="15">
      <t>タッセイ</t>
    </rPh>
    <rPh sb="15" eb="17">
      <t>ホウサク</t>
    </rPh>
    <rPh sb="17" eb="19">
      <t>ケントウ</t>
    </rPh>
    <rPh sb="19" eb="21">
      <t>チョウサ</t>
    </rPh>
    <rPh sb="21" eb="22">
      <t>ヒ</t>
    </rPh>
    <phoneticPr fontId="1"/>
  </si>
  <si>
    <t>145
148</t>
    <phoneticPr fontId="1"/>
  </si>
  <si>
    <t>175
新27-0017</t>
    <rPh sb="4" eb="5">
      <t>シン</t>
    </rPh>
    <phoneticPr fontId="1"/>
  </si>
  <si>
    <t>バーゼル条約実施等経費</t>
    <rPh sb="4" eb="6">
      <t>ジョウヤク</t>
    </rPh>
    <rPh sb="6" eb="9">
      <t>ジッシナド</t>
    </rPh>
    <rPh sb="9" eb="11">
      <t>ケイヒ</t>
    </rPh>
    <phoneticPr fontId="1"/>
  </si>
  <si>
    <t>廃棄物等の越境移動の適正化推進費</t>
    <rPh sb="0" eb="4">
      <t>ハイキブツナド</t>
    </rPh>
    <rPh sb="5" eb="7">
      <t>エッキョウ</t>
    </rPh>
    <rPh sb="7" eb="9">
      <t>イドウ</t>
    </rPh>
    <rPh sb="10" eb="13">
      <t>テキセイカ</t>
    </rPh>
    <rPh sb="13" eb="15">
      <t>スイシン</t>
    </rPh>
    <rPh sb="15" eb="16">
      <t>ヒ</t>
    </rPh>
    <phoneticPr fontId="1"/>
  </si>
  <si>
    <t>温室効果ガス観測技術衛星「いぶき」（GOSAT）による地球環境観測事業</t>
    <phoneticPr fontId="1"/>
  </si>
  <si>
    <t>フロン等対策推進調査費（079再掲）</t>
    <phoneticPr fontId="1"/>
  </si>
  <si>
    <t>森林等の吸収源対策に関する国内体制整備確立調査費（065再掲）</t>
    <rPh sb="28" eb="30">
      <t>サイケイ</t>
    </rPh>
    <phoneticPr fontId="1"/>
  </si>
  <si>
    <t>気候変動評価・適応推進事業（78再掲）</t>
    <rPh sb="16" eb="18">
      <t>サイケイ</t>
    </rPh>
    <phoneticPr fontId="2"/>
  </si>
  <si>
    <t>自動車排出ガス・騒音規制強化等の推進（103再掲）</t>
    <phoneticPr fontId="1"/>
  </si>
  <si>
    <t>我が国循環産業の戦略的国際展開・育成事業（国際展開促進）（143再掲）</t>
    <phoneticPr fontId="1"/>
  </si>
  <si>
    <t>我が国循環産業の戦略的国際展開・育成事業（ビジネスモデル支援）（144再掲）</t>
    <phoneticPr fontId="1"/>
  </si>
  <si>
    <t>廃棄物処理施設整備費補助（153再掲）</t>
    <phoneticPr fontId="1"/>
  </si>
  <si>
    <t>循環型社会形成推進交付金（154再掲）</t>
    <phoneticPr fontId="1"/>
  </si>
  <si>
    <t>国際分担金等経費（178再掲）</t>
    <phoneticPr fontId="1"/>
  </si>
  <si>
    <t>アジア太平洋地域生物多様性保全推進費（186再掲）</t>
    <phoneticPr fontId="1"/>
  </si>
  <si>
    <t>鳥獣保護管理強化総合対策事業（198再掲）</t>
    <phoneticPr fontId="1"/>
  </si>
  <si>
    <t>エコリース促進事業（009再掲）</t>
    <rPh sb="5" eb="7">
      <t>ソクシン</t>
    </rPh>
    <rPh sb="7" eb="9">
      <t>ジギョウ</t>
    </rPh>
    <rPh sb="13" eb="15">
      <t>サイケイ</t>
    </rPh>
    <phoneticPr fontId="1"/>
  </si>
  <si>
    <t>地域低炭素投資促進ファンド事業（014再掲）</t>
    <rPh sb="0" eb="2">
      <t>チイキ</t>
    </rPh>
    <rPh sb="2" eb="5">
      <t>テイタンソ</t>
    </rPh>
    <rPh sb="5" eb="7">
      <t>トウシ</t>
    </rPh>
    <rPh sb="7" eb="9">
      <t>ソクシン</t>
    </rPh>
    <rPh sb="13" eb="15">
      <t>ジギョウ</t>
    </rPh>
    <rPh sb="19" eb="21">
      <t>サイケイ</t>
    </rPh>
    <phoneticPr fontId="1"/>
  </si>
  <si>
    <t>環境金融の拡大に向けた利子補給事業（015再掲）</t>
    <rPh sb="21" eb="23">
      <t>サイケイ</t>
    </rPh>
    <phoneticPr fontId="1"/>
  </si>
  <si>
    <t>先導的「低炭素・循環・自然共生」地域創出事業（グリーンプラン・パートナーシップ事業）（008再掲）</t>
    <rPh sb="46" eb="48">
      <t>サイケイ</t>
    </rPh>
    <phoneticPr fontId="1"/>
  </si>
  <si>
    <t>公共施設への再生可能エネルギー・先進的設備等導入推進事業（010再掲）</t>
    <rPh sb="32" eb="34">
      <t>サイケイ</t>
    </rPh>
    <phoneticPr fontId="1"/>
  </si>
  <si>
    <t>食品廃棄物及び家畜排泄物等を活用した地域循環型バイオガスシステム構築モデル事業（農林水産省連携事業）（013再掲）</t>
    <rPh sb="54" eb="56">
      <t>サイケイ</t>
    </rPh>
    <phoneticPr fontId="1"/>
  </si>
  <si>
    <t>地方公共団体実行計画を核とした地域の低炭素化基盤整備事業（016再掲）</t>
    <rPh sb="32" eb="34">
      <t>サイケイ</t>
    </rPh>
    <phoneticPr fontId="1"/>
  </si>
  <si>
    <t>気候変動影響評価・適応推進事業</t>
    <phoneticPr fontId="1"/>
  </si>
  <si>
    <t>気候変動影響評価・適応推進事業(078再掲)</t>
    <rPh sb="0" eb="2">
      <t>キコウ</t>
    </rPh>
    <rPh sb="2" eb="4">
      <t>ヘンドウ</t>
    </rPh>
    <rPh sb="4" eb="6">
      <t>エイキョウ</t>
    </rPh>
    <rPh sb="6" eb="8">
      <t>ヒョウカ</t>
    </rPh>
    <rPh sb="9" eb="11">
      <t>テキオウ</t>
    </rPh>
    <rPh sb="11" eb="13">
      <t>スイシン</t>
    </rPh>
    <rPh sb="13" eb="15">
      <t>ジギョウ</t>
    </rPh>
    <rPh sb="19" eb="21">
      <t>サイケイ</t>
    </rPh>
    <phoneticPr fontId="1"/>
  </si>
  <si>
    <t>野生生物保護センター等整備・維持費</t>
    <rPh sb="0" eb="4">
      <t>ヤセイセイブツ</t>
    </rPh>
    <rPh sb="4" eb="6">
      <t>ホゴ</t>
    </rPh>
    <rPh sb="11" eb="13">
      <t>セイビ</t>
    </rPh>
    <phoneticPr fontId="1"/>
  </si>
  <si>
    <t>温室効果ガス観測技術衛星「いぶき」（GOSAT）による地球環境観測事業（291再掲）</t>
    <phoneticPr fontId="1"/>
  </si>
  <si>
    <t>グリーン経済の実現に向けた政策研究と環境ビジネス情報整備・発信事業（277再掲）</t>
    <rPh sb="37" eb="39">
      <t>サイケイ</t>
    </rPh>
    <phoneticPr fontId="1"/>
  </si>
  <si>
    <t>廃棄物処理等に係る情報提供経費等</t>
    <rPh sb="0" eb="3">
      <t>ハイキブツ</t>
    </rPh>
    <rPh sb="3" eb="5">
      <t>ショリ</t>
    </rPh>
    <rPh sb="5" eb="6">
      <t>トウ</t>
    </rPh>
    <rPh sb="7" eb="8">
      <t>カカ</t>
    </rPh>
    <rPh sb="9" eb="11">
      <t>ジョウホウ</t>
    </rPh>
    <rPh sb="11" eb="13">
      <t>テイキョウ</t>
    </rPh>
    <rPh sb="13" eb="15">
      <t>ケイヒ</t>
    </rPh>
    <rPh sb="15" eb="16">
      <t>トウ</t>
    </rPh>
    <phoneticPr fontId="1"/>
  </si>
  <si>
    <t>水俣条約に基づく水銀廃棄物の環境上適正な管理推進事業</t>
    <rPh sb="0" eb="2">
      <t>ミナマタ</t>
    </rPh>
    <rPh sb="2" eb="4">
      <t>ジョウヤク</t>
    </rPh>
    <rPh sb="5" eb="6">
      <t>モト</t>
    </rPh>
    <rPh sb="8" eb="10">
      <t>スイギン</t>
    </rPh>
    <rPh sb="10" eb="13">
      <t>ハイキブツ</t>
    </rPh>
    <rPh sb="14" eb="16">
      <t>カンキョウ</t>
    </rPh>
    <rPh sb="16" eb="17">
      <t>ジョウ</t>
    </rPh>
    <rPh sb="17" eb="19">
      <t>テキセイ</t>
    </rPh>
    <rPh sb="24" eb="26">
      <t>ジギョウ</t>
    </rPh>
    <phoneticPr fontId="1"/>
  </si>
  <si>
    <t>平成32年度</t>
    <rPh sb="0" eb="2">
      <t>ヘイセイ</t>
    </rPh>
    <rPh sb="4" eb="6">
      <t>ネンド</t>
    </rPh>
    <phoneticPr fontId="2"/>
  </si>
  <si>
    <t>クリアランス物管理システム運用費</t>
    <rPh sb="6" eb="7">
      <t>ブツ</t>
    </rPh>
    <rPh sb="7" eb="9">
      <t>カンリ</t>
    </rPh>
    <rPh sb="13" eb="15">
      <t>ウンヨウ</t>
    </rPh>
    <rPh sb="15" eb="16">
      <t>ヒ</t>
    </rPh>
    <phoneticPr fontId="1"/>
  </si>
  <si>
    <t>浄化槽指導普及事業費等</t>
    <rPh sb="0" eb="3">
      <t>ジョウカソウ</t>
    </rPh>
    <rPh sb="3" eb="5">
      <t>シドウ</t>
    </rPh>
    <rPh sb="5" eb="7">
      <t>フキュウ</t>
    </rPh>
    <rPh sb="7" eb="10">
      <t>ジギョウヒ</t>
    </rPh>
    <rPh sb="10" eb="11">
      <t>トウ</t>
    </rPh>
    <phoneticPr fontId="1"/>
  </si>
  <si>
    <r>
      <t xml:space="preserve">   </t>
    </r>
    <r>
      <rPr>
        <sz val="9"/>
        <rFont val="ＭＳ Ｐゴシック"/>
        <family val="3"/>
        <charset val="128"/>
      </rPr>
      <t>成果指標として</t>
    </r>
    <r>
      <rPr>
        <sz val="9"/>
        <rFont val="Arial"/>
        <family val="2"/>
      </rPr>
      <t>CDP</t>
    </r>
    <r>
      <rPr>
        <sz val="9"/>
        <rFont val="ＭＳ Ｐゴシック"/>
        <family val="3"/>
        <charset val="128"/>
      </rPr>
      <t>が実施する調査の結果を前提とする（せざるを得ない）理由が不明。事業所管部局が「国費投入の必要性」に関する説明のところで記載しているように、本事業は温対法の算定公表対象となっている組織のみならず、中小事業者も含めたより広範なサプライチェーンにおける排出量の把握を可能・容易にすることを目指しており、そうであるならば大企業中心の調査である</t>
    </r>
    <r>
      <rPr>
        <sz val="9"/>
        <rFont val="Arial"/>
        <family val="2"/>
      </rPr>
      <t>CDP</t>
    </r>
    <r>
      <rPr>
        <sz val="9"/>
        <rFont val="ＭＳ Ｐゴシック"/>
        <family val="3"/>
        <charset val="128"/>
      </rPr>
      <t>の評価結果によるアウトカムの把握では不十分ではないか。大企業においてはスコープ３の把握が進んできており、</t>
    </r>
    <r>
      <rPr>
        <sz val="9"/>
        <rFont val="Arial"/>
        <family val="2"/>
      </rPr>
      <t>CDP</t>
    </r>
    <r>
      <rPr>
        <sz val="9"/>
        <rFont val="ＭＳ Ｐゴシック"/>
        <family val="3"/>
        <charset val="128"/>
      </rPr>
      <t xml:space="preserve">の評価結果に依拠した指標では自ずと達成率は高いものとなる。このままの指標を維持するのであれば、目標値の見直しが必要ではないか。
</t>
    </r>
    <r>
      <rPr>
        <sz val="9"/>
        <rFont val="Arial"/>
        <family val="2"/>
      </rPr>
      <t xml:space="preserve">   </t>
    </r>
    <r>
      <rPr>
        <sz val="9"/>
        <rFont val="ＭＳ Ｐゴシック"/>
        <family val="3"/>
        <charset val="128"/>
      </rPr>
      <t>随契・外注の件数が多く、本事業が適切な者に委託されて効率的・効果的になされているのか疑問が残る。数多く枝分かれした委託形態を採っていることの妥当性を分かり易く説明すべき。</t>
    </r>
    <phoneticPr fontId="1"/>
  </si>
  <si>
    <t>　設定されている成果目標値の妥当性が疑問である。再エネ由来の水素ステーションの成果目標が、平成27年度は5か所で100％達成されており、平成28年度見込みでは25か所となっているが、平成31年度には100か所まで達成することができるのか、達成できるとする根拠はどこにあるのか判然としない。同様に、確率された水素サプライチェーン・モデルの数が、平成30年度には1つ、平成31年度までには5つとされているが、こうした数字の妥当性が判断できないことに加えて、最終的に5つで十分なのかも判然としない。
　環境省の本事業に関連する事業として、経産省の所管する副生水素や化石燃料由来の水素ステーションを対象とする補助事業があり、これとの連携を取りつつ水素ステーションの普及を図るとされているが、本事業の成果目標の設定に当たっては、経産省所管事業における成果目標との調整を図るなかで、日本全体として何に由来する水素ステーションをいつまでにどの程度設置しようとするのかが明らかにされる必要がある。
　「事業の有効性」の部分には、「整備された設備は、設置者により十分に活用されている」との説明がある。このことについては以下のような疑問が湧いてくる。昨年度分の有効性について、このように既に把握し評価することが可能なのか。可能であるとすればそれはどのように行われているのか。設備は、設置者のみの活用に限定されていないのではないか。設置者以外の者による利用状況も踏まえて、設備の活用がどの程度なされているのかを把握することが必要ではないか。不用率が大きかった理由として、「導入設備の設計のみとなる採択事業が多数であったため」とあり、この記載と事業の有効性に関する説明とは矛盾するのではないか。</t>
    <rPh sb="1" eb="3">
      <t>セッテイ</t>
    </rPh>
    <rPh sb="8" eb="10">
      <t>セイカ</t>
    </rPh>
    <rPh sb="10" eb="12">
      <t>モクヒョウ</t>
    </rPh>
    <rPh sb="12" eb="13">
      <t>チ</t>
    </rPh>
    <rPh sb="14" eb="17">
      <t>ダトウセイ</t>
    </rPh>
    <rPh sb="18" eb="20">
      <t>ギモン</t>
    </rPh>
    <rPh sb="24" eb="25">
      <t>サイ</t>
    </rPh>
    <rPh sb="27" eb="29">
      <t>ユライ</t>
    </rPh>
    <rPh sb="30" eb="32">
      <t>スイソ</t>
    </rPh>
    <rPh sb="39" eb="41">
      <t>セイカ</t>
    </rPh>
    <rPh sb="41" eb="43">
      <t>モクヒョウ</t>
    </rPh>
    <rPh sb="45" eb="47">
      <t>ヘイセイ</t>
    </rPh>
    <rPh sb="49" eb="51">
      <t>ネンド</t>
    </rPh>
    <rPh sb="54" eb="55">
      <t>ショ</t>
    </rPh>
    <rPh sb="60" eb="62">
      <t>タッセイ</t>
    </rPh>
    <rPh sb="68" eb="70">
      <t>ヘイセイ</t>
    </rPh>
    <rPh sb="72" eb="74">
      <t>ネンド</t>
    </rPh>
    <rPh sb="74" eb="76">
      <t>ミコ</t>
    </rPh>
    <rPh sb="82" eb="83">
      <t>ショ</t>
    </rPh>
    <rPh sb="91" eb="93">
      <t>ヘイセイ</t>
    </rPh>
    <rPh sb="95" eb="97">
      <t>ネンド</t>
    </rPh>
    <rPh sb="103" eb="104">
      <t>ショ</t>
    </rPh>
    <rPh sb="106" eb="108">
      <t>タッセイ</t>
    </rPh>
    <rPh sb="119" eb="121">
      <t>タッセイ</t>
    </rPh>
    <rPh sb="127" eb="129">
      <t>コンキョ</t>
    </rPh>
    <rPh sb="137" eb="139">
      <t>ハンゼン</t>
    </rPh>
    <rPh sb="144" eb="146">
      <t>ドウヨウ</t>
    </rPh>
    <rPh sb="148" eb="150">
      <t>カクリツ</t>
    </rPh>
    <rPh sb="153" eb="155">
      <t>スイソ</t>
    </rPh>
    <rPh sb="168" eb="169">
      <t>カズ</t>
    </rPh>
    <rPh sb="171" eb="173">
      <t>ヘイセイ</t>
    </rPh>
    <rPh sb="175" eb="177">
      <t>ネンド</t>
    </rPh>
    <rPh sb="182" eb="184">
      <t>ヘイセイ</t>
    </rPh>
    <rPh sb="186" eb="188">
      <t>ネンド</t>
    </rPh>
    <rPh sb="206" eb="208">
      <t>スウジ</t>
    </rPh>
    <rPh sb="209" eb="212">
      <t>ダトウセイ</t>
    </rPh>
    <rPh sb="213" eb="215">
      <t>ハンダン</t>
    </rPh>
    <rPh sb="222" eb="223">
      <t>クワ</t>
    </rPh>
    <rPh sb="226" eb="229">
      <t>サイシュウテキ</t>
    </rPh>
    <rPh sb="233" eb="235">
      <t>ジュウブン</t>
    </rPh>
    <rPh sb="239" eb="241">
      <t>ハンゼン</t>
    </rPh>
    <rPh sb="248" eb="251">
      <t>カンキョウショウ</t>
    </rPh>
    <rPh sb="252" eb="253">
      <t>ホン</t>
    </rPh>
    <rPh sb="253" eb="255">
      <t>ジギョウ</t>
    </rPh>
    <rPh sb="256" eb="258">
      <t>カンレン</t>
    </rPh>
    <rPh sb="260" eb="262">
      <t>ジギョウ</t>
    </rPh>
    <rPh sb="266" eb="269">
      <t>ケイサンショウ</t>
    </rPh>
    <rPh sb="274" eb="276">
      <t>フクセイ</t>
    </rPh>
    <rPh sb="276" eb="278">
      <t>スイソ</t>
    </rPh>
    <rPh sb="279" eb="281">
      <t>カセキ</t>
    </rPh>
    <rPh sb="281" eb="283">
      <t>ネンリョウ</t>
    </rPh>
    <rPh sb="283" eb="285">
      <t>ユライ</t>
    </rPh>
    <rPh sb="286" eb="288">
      <t>スイソ</t>
    </rPh>
    <rPh sb="295" eb="297">
      <t>タイショウ</t>
    </rPh>
    <rPh sb="300" eb="302">
      <t>ホジョ</t>
    </rPh>
    <rPh sb="302" eb="304">
      <t>ジギョウ</t>
    </rPh>
    <rPh sb="312" eb="314">
      <t>レンケイ</t>
    </rPh>
    <rPh sb="315" eb="316">
      <t>ト</t>
    </rPh>
    <rPh sb="319" eb="321">
      <t>スイソ</t>
    </rPh>
    <rPh sb="328" eb="330">
      <t>フキュウ</t>
    </rPh>
    <rPh sb="331" eb="332">
      <t>ハカ</t>
    </rPh>
    <rPh sb="341" eb="342">
      <t>ホン</t>
    </rPh>
    <rPh sb="342" eb="344">
      <t>ジギョウ</t>
    </rPh>
    <rPh sb="345" eb="347">
      <t>セイカ</t>
    </rPh>
    <rPh sb="347" eb="349">
      <t>モクヒョウ</t>
    </rPh>
    <rPh sb="350" eb="352">
      <t>セッテイ</t>
    </rPh>
    <rPh sb="353" eb="354">
      <t>ア</t>
    </rPh>
    <rPh sb="359" eb="362">
      <t>ケイサンショウ</t>
    </rPh>
    <rPh sb="362" eb="364">
      <t>ショカン</t>
    </rPh>
    <rPh sb="364" eb="366">
      <t>ジギョウ</t>
    </rPh>
    <rPh sb="370" eb="372">
      <t>セイカ</t>
    </rPh>
    <rPh sb="372" eb="374">
      <t>モクヒョウ</t>
    </rPh>
    <rPh sb="376" eb="378">
      <t>チョウセイ</t>
    </rPh>
    <rPh sb="379" eb="380">
      <t>ハカ</t>
    </rPh>
    <rPh sb="385" eb="387">
      <t>ニホン</t>
    </rPh>
    <rPh sb="387" eb="389">
      <t>ゼンタイ</t>
    </rPh>
    <rPh sb="392" eb="393">
      <t>ナニ</t>
    </rPh>
    <rPh sb="394" eb="396">
      <t>ユライ</t>
    </rPh>
    <rPh sb="398" eb="400">
      <t>スイソ</t>
    </rPh>
    <rPh sb="414" eb="416">
      <t>テイド</t>
    </rPh>
    <rPh sb="416" eb="418">
      <t>セッチ</t>
    </rPh>
    <rPh sb="427" eb="428">
      <t>アキ</t>
    </rPh>
    <rPh sb="434" eb="436">
      <t>ヒツヨウ</t>
    </rPh>
    <rPh sb="443" eb="445">
      <t>ジギョウ</t>
    </rPh>
    <rPh sb="446" eb="449">
      <t>ユウコウセイ</t>
    </rPh>
    <rPh sb="451" eb="453">
      <t>ブブン</t>
    </rPh>
    <rPh sb="457" eb="459">
      <t>セイビ</t>
    </rPh>
    <rPh sb="462" eb="464">
      <t>セツビ</t>
    </rPh>
    <rPh sb="466" eb="469">
      <t>セッチシャ</t>
    </rPh>
    <rPh sb="472" eb="474">
      <t>ジュウブン</t>
    </rPh>
    <rPh sb="475" eb="477">
      <t>カツヨウ</t>
    </rPh>
    <rPh sb="485" eb="487">
      <t>セツメイ</t>
    </rPh>
    <rPh sb="500" eb="502">
      <t>イカ</t>
    </rPh>
    <rPh sb="506" eb="508">
      <t>ギモン</t>
    </rPh>
    <rPh sb="509" eb="510">
      <t>ワ</t>
    </rPh>
    <rPh sb="515" eb="518">
      <t>サクネンド</t>
    </rPh>
    <rPh sb="518" eb="519">
      <t>ブン</t>
    </rPh>
    <rPh sb="520" eb="523">
      <t>ユウコウセイ</t>
    </rPh>
    <rPh sb="533" eb="534">
      <t>スデ</t>
    </rPh>
    <rPh sb="535" eb="537">
      <t>ハアク</t>
    </rPh>
    <rPh sb="538" eb="540">
      <t>ヒョウカ</t>
    </rPh>
    <rPh sb="545" eb="547">
      <t>カノウ</t>
    </rPh>
    <rPh sb="551" eb="553">
      <t>カノウ</t>
    </rPh>
    <rPh sb="568" eb="569">
      <t>オコナ</t>
    </rPh>
    <rPh sb="577" eb="579">
      <t>セツビ</t>
    </rPh>
    <rPh sb="581" eb="584">
      <t>セッチシャ</t>
    </rPh>
    <rPh sb="587" eb="589">
      <t>カツヨウ</t>
    </rPh>
    <rPh sb="590" eb="592">
      <t>ゲンテイ</t>
    </rPh>
    <rPh sb="605" eb="608">
      <t>セッチシャ</t>
    </rPh>
    <rPh sb="608" eb="610">
      <t>イガイ</t>
    </rPh>
    <rPh sb="611" eb="612">
      <t>シャ</t>
    </rPh>
    <rPh sb="615" eb="617">
      <t>リヨウ</t>
    </rPh>
    <rPh sb="617" eb="619">
      <t>ジョウキョウ</t>
    </rPh>
    <rPh sb="620" eb="621">
      <t>フ</t>
    </rPh>
    <rPh sb="625" eb="627">
      <t>セツビ</t>
    </rPh>
    <rPh sb="628" eb="630">
      <t>カツヨウ</t>
    </rPh>
    <rPh sb="633" eb="635">
      <t>テイド</t>
    </rPh>
    <rPh sb="644" eb="646">
      <t>ハアク</t>
    </rPh>
    <rPh sb="651" eb="653">
      <t>ヒツヨウ</t>
    </rPh>
    <rPh sb="659" eb="661">
      <t>フヨウ</t>
    </rPh>
    <rPh sb="661" eb="662">
      <t>リツ</t>
    </rPh>
    <rPh sb="663" eb="664">
      <t>オオ</t>
    </rPh>
    <rPh sb="668" eb="670">
      <t>リユウ</t>
    </rPh>
    <rPh sb="675" eb="677">
      <t>ドウニュウ</t>
    </rPh>
    <rPh sb="677" eb="679">
      <t>セツビ</t>
    </rPh>
    <rPh sb="680" eb="682">
      <t>セッケイ</t>
    </rPh>
    <rPh sb="687" eb="689">
      <t>サイタク</t>
    </rPh>
    <rPh sb="689" eb="691">
      <t>ジギョウ</t>
    </rPh>
    <rPh sb="692" eb="694">
      <t>タスウ</t>
    </rPh>
    <rPh sb="707" eb="709">
      <t>キサイ</t>
    </rPh>
    <rPh sb="710" eb="712">
      <t>ジギョウ</t>
    </rPh>
    <rPh sb="713" eb="716">
      <t>ユウコウセイ</t>
    </rPh>
    <rPh sb="717" eb="718">
      <t>カン</t>
    </rPh>
    <rPh sb="720" eb="722">
      <t>セツメイ</t>
    </rPh>
    <rPh sb="724" eb="726">
      <t>ムジュン</t>
    </rPh>
    <phoneticPr fontId="1"/>
  </si>
  <si>
    <t>　本事業の必要性および意義については十分に理解できる。事業の性質上、国民にとって分かり易い、目に見える形での成果指標を示すことが困難であることも理解できる。
　一方、事業における競争性確保に係る取り組みには、さらなる努力が求められる。一者応札がほとんどを占めており、その改善策として公募期間を通常より5日間延長するとあるが、一者応札となっている理由が公募期間の長さにあるのか、他の点にあるのか、しっかりとした要因分析ができているのか疑問である。また、二者応札のあった業務については、落札率が22％と極端に低く、業務成果の質的担保に対する不安やそもそもの予定価格の設定の妥当性への疑問が湧く。</t>
    <rPh sb="1" eb="2">
      <t>ホン</t>
    </rPh>
    <rPh sb="2" eb="4">
      <t>ジギョウ</t>
    </rPh>
    <rPh sb="5" eb="8">
      <t>ヒツヨウセイ</t>
    </rPh>
    <rPh sb="11" eb="13">
      <t>イギ</t>
    </rPh>
    <rPh sb="18" eb="20">
      <t>ジュウブン</t>
    </rPh>
    <rPh sb="21" eb="23">
      <t>リカイ</t>
    </rPh>
    <rPh sb="27" eb="29">
      <t>ジギョウ</t>
    </rPh>
    <rPh sb="30" eb="33">
      <t>セイシツジョウ</t>
    </rPh>
    <rPh sb="34" eb="36">
      <t>コクミン</t>
    </rPh>
    <rPh sb="40" eb="41">
      <t>ワ</t>
    </rPh>
    <rPh sb="43" eb="44">
      <t>ヤス</t>
    </rPh>
    <rPh sb="46" eb="47">
      <t>メ</t>
    </rPh>
    <rPh sb="48" eb="49">
      <t>ミ</t>
    </rPh>
    <rPh sb="51" eb="52">
      <t>カタチ</t>
    </rPh>
    <rPh sb="54" eb="56">
      <t>セイカ</t>
    </rPh>
    <rPh sb="56" eb="58">
      <t>シヒョウ</t>
    </rPh>
    <rPh sb="59" eb="60">
      <t>シメ</t>
    </rPh>
    <rPh sb="64" eb="66">
      <t>コンナン</t>
    </rPh>
    <rPh sb="72" eb="74">
      <t>リカイ</t>
    </rPh>
    <rPh sb="80" eb="82">
      <t>イッポウ</t>
    </rPh>
    <rPh sb="83" eb="85">
      <t>ジギョウ</t>
    </rPh>
    <rPh sb="89" eb="92">
      <t>キョウソウセイ</t>
    </rPh>
    <rPh sb="92" eb="94">
      <t>カクホ</t>
    </rPh>
    <rPh sb="95" eb="96">
      <t>カカ</t>
    </rPh>
    <rPh sb="97" eb="98">
      <t>ト</t>
    </rPh>
    <rPh sb="99" eb="100">
      <t>ク</t>
    </rPh>
    <rPh sb="108" eb="110">
      <t>ドリョク</t>
    </rPh>
    <rPh sb="111" eb="112">
      <t>モト</t>
    </rPh>
    <rPh sb="117" eb="119">
      <t>イッシャ</t>
    </rPh>
    <rPh sb="119" eb="121">
      <t>オウサツ</t>
    </rPh>
    <rPh sb="127" eb="128">
      <t>シ</t>
    </rPh>
    <rPh sb="135" eb="138">
      <t>カイゼンサク</t>
    </rPh>
    <rPh sb="141" eb="143">
      <t>コウボ</t>
    </rPh>
    <rPh sb="143" eb="145">
      <t>キカン</t>
    </rPh>
    <rPh sb="146" eb="148">
      <t>ツウジョウ</t>
    </rPh>
    <rPh sb="151" eb="152">
      <t>ニチ</t>
    </rPh>
    <rPh sb="152" eb="153">
      <t>カン</t>
    </rPh>
    <rPh sb="153" eb="155">
      <t>エンチョウ</t>
    </rPh>
    <rPh sb="162" eb="164">
      <t>イッシャ</t>
    </rPh>
    <rPh sb="164" eb="166">
      <t>オウサツ</t>
    </rPh>
    <rPh sb="172" eb="174">
      <t>リユウ</t>
    </rPh>
    <rPh sb="175" eb="177">
      <t>コウボ</t>
    </rPh>
    <rPh sb="177" eb="179">
      <t>キカン</t>
    </rPh>
    <rPh sb="180" eb="181">
      <t>ナガ</t>
    </rPh>
    <rPh sb="188" eb="189">
      <t>タ</t>
    </rPh>
    <rPh sb="190" eb="191">
      <t>テン</t>
    </rPh>
    <rPh sb="204" eb="206">
      <t>ヨウイン</t>
    </rPh>
    <rPh sb="206" eb="208">
      <t>ブンセキ</t>
    </rPh>
    <rPh sb="216" eb="218">
      <t>ギモン</t>
    </rPh>
    <rPh sb="225" eb="226">
      <t>２</t>
    </rPh>
    <rPh sb="226" eb="227">
      <t>シャ</t>
    </rPh>
    <rPh sb="227" eb="229">
      <t>オウサツ</t>
    </rPh>
    <rPh sb="233" eb="235">
      <t>ギョウム</t>
    </rPh>
    <rPh sb="241" eb="243">
      <t>ラクサツ</t>
    </rPh>
    <rPh sb="243" eb="244">
      <t>リツ</t>
    </rPh>
    <rPh sb="249" eb="251">
      <t>キョクタン</t>
    </rPh>
    <rPh sb="252" eb="253">
      <t>ヒク</t>
    </rPh>
    <rPh sb="255" eb="257">
      <t>ギョウム</t>
    </rPh>
    <rPh sb="257" eb="259">
      <t>セイカ</t>
    </rPh>
    <rPh sb="260" eb="262">
      <t>シツテキ</t>
    </rPh>
    <rPh sb="262" eb="264">
      <t>タンポ</t>
    </rPh>
    <rPh sb="265" eb="266">
      <t>タイ</t>
    </rPh>
    <rPh sb="268" eb="270">
      <t>フアン</t>
    </rPh>
    <rPh sb="276" eb="278">
      <t>ヨテイ</t>
    </rPh>
    <rPh sb="278" eb="280">
      <t>カカク</t>
    </rPh>
    <rPh sb="281" eb="283">
      <t>セッテイ</t>
    </rPh>
    <rPh sb="284" eb="287">
      <t>ダトウセイ</t>
    </rPh>
    <rPh sb="289" eb="291">
      <t>ギモン</t>
    </rPh>
    <rPh sb="292" eb="293">
      <t>ワ</t>
    </rPh>
    <phoneticPr fontId="1"/>
  </si>
  <si>
    <t>・レビューシートに空欄や不備項目が多い。例えば、成果目標も実績も不明。
・事業の必要性自体は理解できる。
・２９年度までに７件のシステムを確立し、その先に全国に普及させるために何をすべきか？先進モデルづくりに加えて、それを広げるための条件整備やボトルネック解消などの具体的政策を、並行して強力に展開すべき。</t>
    <phoneticPr fontId="1"/>
  </si>
  <si>
    <t>・政策の意図はわかるが、結果として機器の全面更新を遅らせ、長期的にみた場合のＧＨＧ削減において逆効果とならないか。</t>
    <phoneticPr fontId="1"/>
  </si>
  <si>
    <t>・自動車の軽量化は自動車メーカーにとって、製品開発の重要事項であり、競争力に直結するテーマなので、あえて国が支援する必要はないのではないか。
・仮に政府が関与するにしても、関連省庁を減らし、大括りにしたうえで的を絞ったほうが効率的で、資金の有効活用ができるのではないか。</t>
    <phoneticPr fontId="1"/>
  </si>
  <si>
    <t>環境省</t>
    <rPh sb="0" eb="3">
      <t>カンキョウショウショウ</t>
    </rPh>
    <phoneticPr fontId="1"/>
  </si>
  <si>
    <t>バイオ燃料利用体制確立促進事業</t>
    <phoneticPr fontId="1"/>
  </si>
  <si>
    <t>バイオ燃料利用体制確立促進事業</t>
    <rPh sb="3" eb="5">
      <t>ネンリョウ</t>
    </rPh>
    <rPh sb="5" eb="7">
      <t>リヨウ</t>
    </rPh>
    <rPh sb="7" eb="9">
      <t>タイセイ</t>
    </rPh>
    <rPh sb="9" eb="11">
      <t>カクリツ</t>
    </rPh>
    <rPh sb="11" eb="13">
      <t>ソクシン</t>
    </rPh>
    <rPh sb="13" eb="15">
      <t>ジギョウ</t>
    </rPh>
    <phoneticPr fontId="1"/>
  </si>
  <si>
    <t>　目標達成への具体的な道筋が見えない。バイオ燃料の普及は大変重要であるが、今のままでは自立商業化は困難と考えられるため、国の支援方法や採算性を含め検討すべき。</t>
    <rPh sb="1" eb="3">
      <t>モクヒョウ</t>
    </rPh>
    <rPh sb="3" eb="5">
      <t>タッセイ</t>
    </rPh>
    <rPh sb="7" eb="10">
      <t>グタイテキ</t>
    </rPh>
    <rPh sb="11" eb="13">
      <t>ミチスジ</t>
    </rPh>
    <rPh sb="14" eb="15">
      <t>ミ</t>
    </rPh>
    <rPh sb="22" eb="24">
      <t>ネンリョウ</t>
    </rPh>
    <rPh sb="25" eb="27">
      <t>フキュウ</t>
    </rPh>
    <rPh sb="28" eb="30">
      <t>タイヘン</t>
    </rPh>
    <rPh sb="30" eb="32">
      <t>ジュウヨウ</t>
    </rPh>
    <rPh sb="37" eb="38">
      <t>イマ</t>
    </rPh>
    <rPh sb="43" eb="45">
      <t>ジリツ</t>
    </rPh>
    <rPh sb="45" eb="48">
      <t>ショウギョウカ</t>
    </rPh>
    <rPh sb="49" eb="51">
      <t>コンナン</t>
    </rPh>
    <rPh sb="52" eb="53">
      <t>カンガ</t>
    </rPh>
    <rPh sb="60" eb="61">
      <t>クニ</t>
    </rPh>
    <rPh sb="62" eb="64">
      <t>シエン</t>
    </rPh>
    <rPh sb="64" eb="66">
      <t>ホウホウ</t>
    </rPh>
    <rPh sb="67" eb="70">
      <t>サイサンセイ</t>
    </rPh>
    <rPh sb="71" eb="72">
      <t>フク</t>
    </rPh>
    <rPh sb="73" eb="75">
      <t>ケントウ</t>
    </rPh>
    <phoneticPr fontId="1"/>
  </si>
  <si>
    <t>　&lt;公開プロセスの結果&gt;
○評価結果
　廃止
（廃止：４人、事業全体の抜本的改善：２人）
○とりまとめコメント
　目標達成への具体的な道筋が見えない。バイオ燃料の普及は大変重要であるが、今のままでは自立商業化は困難と考えられるため、国の支援方法や採算性を含め検討すべき。</t>
    <phoneticPr fontId="1"/>
  </si>
  <si>
    <t>外部有識者点検対象外</t>
    <phoneticPr fontId="1"/>
  </si>
  <si>
    <t>外部有識者点検対象外</t>
    <phoneticPr fontId="1"/>
  </si>
  <si>
    <t>これまで得た知見や成果を有効に活用し、新たな政府実行計画に基づく取組を着実に進めること。</t>
    <rPh sb="15" eb="17">
      <t>カツヨウ</t>
    </rPh>
    <rPh sb="19" eb="20">
      <t>アラ</t>
    </rPh>
    <rPh sb="22" eb="24">
      <t>セイフ</t>
    </rPh>
    <rPh sb="24" eb="26">
      <t>ジッコウ</t>
    </rPh>
    <rPh sb="26" eb="28">
      <t>ケイカク</t>
    </rPh>
    <rPh sb="29" eb="30">
      <t>モト</t>
    </rPh>
    <rPh sb="32" eb="34">
      <t>トリクミ</t>
    </rPh>
    <rPh sb="35" eb="37">
      <t>チャクジツ</t>
    </rPh>
    <rPh sb="38" eb="39">
      <t>スス</t>
    </rPh>
    <phoneticPr fontId="1"/>
  </si>
  <si>
    <t>一者応札を改善するために今後どのような工夫を講じるのか説明すること。</t>
    <rPh sb="0" eb="1">
      <t>イッ</t>
    </rPh>
    <rPh sb="1" eb="2">
      <t>シャ</t>
    </rPh>
    <rPh sb="2" eb="4">
      <t>オウサツ</t>
    </rPh>
    <rPh sb="5" eb="7">
      <t>カイゼン</t>
    </rPh>
    <rPh sb="12" eb="14">
      <t>コンゴ</t>
    </rPh>
    <rPh sb="19" eb="21">
      <t>クフウ</t>
    </rPh>
    <rPh sb="22" eb="23">
      <t>コウ</t>
    </rPh>
    <rPh sb="27" eb="29">
      <t>セツメイ</t>
    </rPh>
    <phoneticPr fontId="1"/>
  </si>
  <si>
    <t>事業の進捗を図るさらなる指標を引き続き検討した上で、事業を適切に実施すること。</t>
    <phoneticPr fontId="1"/>
  </si>
  <si>
    <t>これまでに得られた成果を国民に分かりやすく公表し、事業者の自主的な削減取組を促進させること。</t>
    <rPh sb="5" eb="6">
      <t>エ</t>
    </rPh>
    <rPh sb="9" eb="11">
      <t>セイカ</t>
    </rPh>
    <rPh sb="12" eb="14">
      <t>コクミン</t>
    </rPh>
    <rPh sb="15" eb="16">
      <t>ワ</t>
    </rPh>
    <rPh sb="21" eb="23">
      <t>コウヒョウ</t>
    </rPh>
    <rPh sb="25" eb="28">
      <t>ジギョウシャ</t>
    </rPh>
    <rPh sb="29" eb="32">
      <t>ジシュテキ</t>
    </rPh>
    <rPh sb="33" eb="35">
      <t>サクゲン</t>
    </rPh>
    <rPh sb="35" eb="37">
      <t>トリクミ</t>
    </rPh>
    <rPh sb="38" eb="40">
      <t>ソクシン</t>
    </rPh>
    <phoneticPr fontId="1"/>
  </si>
  <si>
    <t>引き続き毎年度の進捗が確認できる成果目標を検討すること。また、一者応札を改善するに当たってどのような工夫を講じるのか説明すること。</t>
    <rPh sb="0" eb="1">
      <t>ヒ</t>
    </rPh>
    <rPh sb="2" eb="3">
      <t>ツヅ</t>
    </rPh>
    <rPh sb="4" eb="7">
      <t>マイネンド</t>
    </rPh>
    <rPh sb="8" eb="10">
      <t>シンチョク</t>
    </rPh>
    <rPh sb="11" eb="13">
      <t>カクニン</t>
    </rPh>
    <rPh sb="16" eb="18">
      <t>セイカ</t>
    </rPh>
    <rPh sb="18" eb="20">
      <t>モクヒョウ</t>
    </rPh>
    <rPh sb="21" eb="23">
      <t>ケントウ</t>
    </rPh>
    <rPh sb="31" eb="32">
      <t>イッ</t>
    </rPh>
    <rPh sb="32" eb="33">
      <t>シャ</t>
    </rPh>
    <rPh sb="33" eb="35">
      <t>オウサツ</t>
    </rPh>
    <rPh sb="36" eb="38">
      <t>カイゼン</t>
    </rPh>
    <rPh sb="41" eb="42">
      <t>ア</t>
    </rPh>
    <rPh sb="50" eb="52">
      <t>クフウ</t>
    </rPh>
    <rPh sb="53" eb="54">
      <t>コウ</t>
    </rPh>
    <rPh sb="58" eb="60">
      <t>セツメイ</t>
    </rPh>
    <phoneticPr fontId="1"/>
  </si>
  <si>
    <r>
      <t>CSR</t>
    </r>
    <r>
      <rPr>
        <sz val="9"/>
        <rFont val="ＭＳ Ｐゴシック"/>
        <family val="3"/>
        <charset val="128"/>
      </rPr>
      <t>活動の一環ではなく、社会全体で幅広くカーボン・オフセットに取り組むためにどのような工夫を講じるのか説明すること。</t>
    </r>
    <rPh sb="3" eb="5">
      <t>カツドウ</t>
    </rPh>
    <rPh sb="6" eb="8">
      <t>イッカン</t>
    </rPh>
    <rPh sb="13" eb="15">
      <t>シャカイ</t>
    </rPh>
    <rPh sb="15" eb="17">
      <t>ゼンタイ</t>
    </rPh>
    <rPh sb="18" eb="20">
      <t>ハバヒロ</t>
    </rPh>
    <rPh sb="32" eb="33">
      <t>ト</t>
    </rPh>
    <rPh sb="34" eb="35">
      <t>ク</t>
    </rPh>
    <rPh sb="44" eb="46">
      <t>クフウ</t>
    </rPh>
    <rPh sb="47" eb="48">
      <t>コウ</t>
    </rPh>
    <rPh sb="52" eb="54">
      <t>セツメイ</t>
    </rPh>
    <phoneticPr fontId="1"/>
  </si>
  <si>
    <t>　地球温暖化対策を推進するためには大変重要な事業である。3年間の調査結果を踏まえ、早急に中長期的な低炭素社会像を提示するとともに、その実現のために必要な効果的・効率的な政策を明らかにする必要がある。この場合、国民一人ひとりが積極的に取り組むことができるよう、身近な取り組みなどをわかりやすく提示する必要がある。
　競争性のある契約を実現するために、１者応札とならないよう、公告期間や周知方法を改善するなど改善が必要である。</t>
    <phoneticPr fontId="1"/>
  </si>
  <si>
    <t>外部有識者のコメントを踏まえ、中長期的な低炭素社会のために必要な効果的・効率的な政策を明らかにし、身近にできる取組を分かりやすく提示すること。
　また、一者応札を改善するためにどのような措置を考えているのか明らかにすること。</t>
    <rPh sb="0" eb="2">
      <t>ガイブ</t>
    </rPh>
    <rPh sb="2" eb="5">
      <t>ユウシキシャ</t>
    </rPh>
    <rPh sb="11" eb="12">
      <t>フ</t>
    </rPh>
    <rPh sb="43" eb="44">
      <t>アキ</t>
    </rPh>
    <rPh sb="49" eb="51">
      <t>ミジカ</t>
    </rPh>
    <rPh sb="55" eb="57">
      <t>トリクミ</t>
    </rPh>
    <rPh sb="58" eb="59">
      <t>ワ</t>
    </rPh>
    <rPh sb="64" eb="66">
      <t>テイジ</t>
    </rPh>
    <rPh sb="76" eb="77">
      <t>イッ</t>
    </rPh>
    <rPh sb="77" eb="78">
      <t>シャ</t>
    </rPh>
    <rPh sb="78" eb="80">
      <t>オウサツ</t>
    </rPh>
    <rPh sb="81" eb="83">
      <t>カイゼン</t>
    </rPh>
    <rPh sb="93" eb="95">
      <t>ソチ</t>
    </rPh>
    <phoneticPr fontId="1"/>
  </si>
  <si>
    <t>引き続き経費の縮減に努めること。業務・家庭部門の４割削減に向けて着実に事業を実施すること。</t>
    <rPh sb="0" eb="1">
      <t>ヒ</t>
    </rPh>
    <rPh sb="2" eb="3">
      <t>ツヅ</t>
    </rPh>
    <rPh sb="4" eb="6">
      <t>ケイヒ</t>
    </rPh>
    <rPh sb="7" eb="9">
      <t>シュクゲン</t>
    </rPh>
    <rPh sb="10" eb="11">
      <t>ツト</t>
    </rPh>
    <rPh sb="16" eb="18">
      <t>ギョウム</t>
    </rPh>
    <rPh sb="19" eb="21">
      <t>カテイ</t>
    </rPh>
    <rPh sb="21" eb="23">
      <t>ブモン</t>
    </rPh>
    <rPh sb="25" eb="26">
      <t>ワリ</t>
    </rPh>
    <rPh sb="26" eb="28">
      <t>サクゲン</t>
    </rPh>
    <rPh sb="29" eb="30">
      <t>ム</t>
    </rPh>
    <rPh sb="32" eb="34">
      <t>チャクジツ</t>
    </rPh>
    <rPh sb="35" eb="37">
      <t>ジギョウ</t>
    </rPh>
    <rPh sb="38" eb="40">
      <t>ジッシ</t>
    </rPh>
    <phoneticPr fontId="1"/>
  </si>
  <si>
    <r>
      <t>t-CO2</t>
    </r>
    <r>
      <rPr>
        <sz val="9"/>
        <rFont val="ＭＳ Ｐゴシック"/>
        <family val="3"/>
        <charset val="128"/>
      </rPr>
      <t>単位当たりのコストが下がってきていることは評価できるが、絶対値としてはかなり高いため、改善策を検討すること。</t>
    </r>
    <rPh sb="48" eb="50">
      <t>カイゼン</t>
    </rPh>
    <rPh sb="50" eb="51">
      <t>サク</t>
    </rPh>
    <rPh sb="52" eb="54">
      <t>ケントウ</t>
    </rPh>
    <phoneticPr fontId="1"/>
  </si>
  <si>
    <t>昨年度検討するとしていた事業所総排出量に対する削減率をアウトカムに設定することについて、検討結果を説明すること。</t>
    <rPh sb="0" eb="3">
      <t>サクネンド</t>
    </rPh>
    <rPh sb="3" eb="5">
      <t>ケントウ</t>
    </rPh>
    <rPh sb="33" eb="35">
      <t>セッテイ</t>
    </rPh>
    <rPh sb="46" eb="48">
      <t>ケッカ</t>
    </rPh>
    <rPh sb="49" eb="51">
      <t>セツメイ</t>
    </rPh>
    <phoneticPr fontId="1"/>
  </si>
  <si>
    <t>低炭素型浮体式洋上風力発電低コスト化・普及促進事業</t>
    <phoneticPr fontId="1"/>
  </si>
  <si>
    <t>本事業で得られた知見や成果を「新28-0015低炭素型浮体式洋上風力発電低コスト化・普及促進事業」に活用すること。</t>
    <rPh sb="0" eb="1">
      <t>ホン</t>
    </rPh>
    <rPh sb="1" eb="3">
      <t>ジギョウ</t>
    </rPh>
    <rPh sb="4" eb="5">
      <t>エ</t>
    </rPh>
    <rPh sb="8" eb="10">
      <t>チケン</t>
    </rPh>
    <rPh sb="11" eb="13">
      <t>セイカ</t>
    </rPh>
    <rPh sb="15" eb="16">
      <t>シン</t>
    </rPh>
    <rPh sb="50" eb="52">
      <t>カツヨウ</t>
    </rPh>
    <phoneticPr fontId="1"/>
  </si>
  <si>
    <t>本事業で得られた知見や成果を「36 ＣＯ２削減対策強化誘導型技術開発・実証事業」に活用すること。</t>
    <phoneticPr fontId="1"/>
  </si>
  <si>
    <t>業務用ビル等における省CO2促進事業</t>
    <phoneticPr fontId="1"/>
  </si>
  <si>
    <t>毎年１割程度の不要を出しているため、分担率の圧縮に努めること。</t>
    <rPh sb="0" eb="2">
      <t>マイトシ</t>
    </rPh>
    <rPh sb="3" eb="4">
      <t>ワリ</t>
    </rPh>
    <rPh sb="4" eb="6">
      <t>テイド</t>
    </rPh>
    <rPh sb="7" eb="9">
      <t>フヨウ</t>
    </rPh>
    <rPh sb="10" eb="11">
      <t>ダ</t>
    </rPh>
    <rPh sb="18" eb="21">
      <t>ブンタンリツ</t>
    </rPh>
    <rPh sb="22" eb="24">
      <t>アッシュク</t>
    </rPh>
    <rPh sb="25" eb="26">
      <t>ツト</t>
    </rPh>
    <phoneticPr fontId="1"/>
  </si>
  <si>
    <t>26年度、27年度において、成果目標が達成できなかった原因を早急に究明し、その他の事業実施に活用すること。</t>
    <rPh sb="30" eb="32">
      <t>ソウキュウ</t>
    </rPh>
    <rPh sb="39" eb="40">
      <t>ホカ</t>
    </rPh>
    <rPh sb="41" eb="43">
      <t>ジギョウ</t>
    </rPh>
    <rPh sb="43" eb="45">
      <t>ジッシ</t>
    </rPh>
    <rPh sb="46" eb="48">
      <t>カツヨウ</t>
    </rPh>
    <phoneticPr fontId="1"/>
  </si>
  <si>
    <t>外部有識者のコメントを踏まえ、バイオマスエネルギー利用の普及を図るためには本事業の成果をどのように周知していくべきか考えを示すこと。</t>
    <rPh sb="0" eb="2">
      <t>ガイブ</t>
    </rPh>
    <rPh sb="2" eb="5">
      <t>ユウシキシャ</t>
    </rPh>
    <rPh sb="11" eb="12">
      <t>フ</t>
    </rPh>
    <rPh sb="37" eb="38">
      <t>ホン</t>
    </rPh>
    <rPh sb="38" eb="40">
      <t>ジギョウ</t>
    </rPh>
    <rPh sb="41" eb="43">
      <t>セイカ</t>
    </rPh>
    <rPh sb="49" eb="51">
      <t>シュウチ</t>
    </rPh>
    <rPh sb="58" eb="59">
      <t>カンガ</t>
    </rPh>
    <rPh sb="61" eb="62">
      <t>シメ</t>
    </rPh>
    <phoneticPr fontId="1"/>
  </si>
  <si>
    <t>　低炭素社会を実現するためには、木質バイオマスエネルギーの利用は大変重要である。当該事業は２８年度で終結する事業であるが、今回実施した９件の事業を取りまとめ、公表することにより木質バイオマスエネルギー利用の普及を図ることが大変重要である。この場合、今回の事業とは別に既に全国の多くの地域で木質バイオマスエネルギーを用いた取り組みがなされているので、地方公共団体などを通じ、これらの成果も取りまとめ併せて公表し、一層の普及を図ることも検討すべきである。</t>
    <phoneticPr fontId="1"/>
  </si>
  <si>
    <t>　終了予定なしとのことだが、いつまでに何を成し遂げるのか、というロードマップが見えない。延々と情報収集と調査を続けるように読める。
　調査費用として高額であり、昨年度の成果（３自治体での計画書導入）と比べて過大ではないのか？費用対効果が疑問。
　また既に目標５０のうち４０と８割にまで達しており、残り１０自治体に普及するのなら、これまでに蓄積された知見で十分目的は果たせるのではないか。</t>
    <phoneticPr fontId="1"/>
  </si>
  <si>
    <t>当該事業で開発された技術がいつまでにどの程度社会実装されることを目指すか等、事業の進捗と評価を図るにあたり適切な指標と目標を設定すること。</t>
    <rPh sb="20" eb="22">
      <t>テイド</t>
    </rPh>
    <phoneticPr fontId="1"/>
  </si>
  <si>
    <t>昨年度秋レビューでの指摘を踏まえ、経済性・早期実現性を重視する観点から、まずは沿岸での実証事業に資金等を戦略的かつ集中的に投入すること。</t>
    <rPh sb="0" eb="2">
      <t>サクネン</t>
    </rPh>
    <rPh sb="2" eb="3">
      <t>ド</t>
    </rPh>
    <rPh sb="3" eb="4">
      <t>アキ</t>
    </rPh>
    <rPh sb="10" eb="12">
      <t>シテキ</t>
    </rPh>
    <rPh sb="13" eb="14">
      <t>フ</t>
    </rPh>
    <rPh sb="48" eb="50">
      <t>シキン</t>
    </rPh>
    <rPh sb="50" eb="51">
      <t>トウ</t>
    </rPh>
    <phoneticPr fontId="1"/>
  </si>
  <si>
    <t>外部有識者のコメントを踏まえ、より相応しい成果目標を設定すること。また、全国に普及させるために何が必要か検討を進めること。</t>
    <rPh sb="0" eb="2">
      <t>ガイブ</t>
    </rPh>
    <rPh sb="2" eb="5">
      <t>ユウシキシャ</t>
    </rPh>
    <rPh sb="11" eb="12">
      <t>フ</t>
    </rPh>
    <rPh sb="17" eb="19">
      <t>フサワ</t>
    </rPh>
    <rPh sb="21" eb="23">
      <t>セイカ</t>
    </rPh>
    <rPh sb="23" eb="25">
      <t>モクヒョウ</t>
    </rPh>
    <rPh sb="26" eb="28">
      <t>セッテイ</t>
    </rPh>
    <rPh sb="36" eb="38">
      <t>ゼンコク</t>
    </rPh>
    <rPh sb="39" eb="41">
      <t>フキュウ</t>
    </rPh>
    <rPh sb="47" eb="48">
      <t>ナニ</t>
    </rPh>
    <rPh sb="49" eb="51">
      <t>ヒツヨウ</t>
    </rPh>
    <rPh sb="52" eb="54">
      <t>ケントウ</t>
    </rPh>
    <rPh sb="55" eb="56">
      <t>スス</t>
    </rPh>
    <phoneticPr fontId="1"/>
  </si>
  <si>
    <t>公開プロセスの結果を踏まえ、国の支援方法や採算性を含め再度検討すべき。</t>
    <rPh sb="0" eb="2">
      <t>コウカイ</t>
    </rPh>
    <rPh sb="7" eb="9">
      <t>ケッカ</t>
    </rPh>
    <rPh sb="10" eb="11">
      <t>フ</t>
    </rPh>
    <rPh sb="14" eb="15">
      <t>クニ</t>
    </rPh>
    <rPh sb="16" eb="18">
      <t>シエン</t>
    </rPh>
    <rPh sb="18" eb="20">
      <t>ホウホウ</t>
    </rPh>
    <rPh sb="21" eb="24">
      <t>サイサンセイ</t>
    </rPh>
    <rPh sb="25" eb="26">
      <t>フク</t>
    </rPh>
    <rPh sb="27" eb="29">
      <t>サイド</t>
    </rPh>
    <rPh sb="29" eb="31">
      <t>ケントウ</t>
    </rPh>
    <phoneticPr fontId="1"/>
  </si>
  <si>
    <t>毎年度の事業の進捗が分かるような成果目標を設定し、適切に事業の進捗と評価を図った上で事業を実施すること。</t>
    <rPh sb="0" eb="3">
      <t>マイネンド</t>
    </rPh>
    <rPh sb="4" eb="6">
      <t>ジギョウ</t>
    </rPh>
    <rPh sb="7" eb="9">
      <t>シンチョク</t>
    </rPh>
    <rPh sb="10" eb="11">
      <t>ワ</t>
    </rPh>
    <rPh sb="16" eb="18">
      <t>セイカ</t>
    </rPh>
    <rPh sb="18" eb="20">
      <t>モクヒョウ</t>
    </rPh>
    <rPh sb="21" eb="23">
      <t>セッテイ</t>
    </rPh>
    <phoneticPr fontId="1"/>
  </si>
  <si>
    <t>毎年度の事業の進捗が分かるような成果目標を設定すること。また、過年度の執行率を踏まえ、適切に概算要求を行うこと。</t>
    <rPh sb="0" eb="3">
      <t>マイネンド</t>
    </rPh>
    <rPh sb="4" eb="6">
      <t>ジギョウ</t>
    </rPh>
    <rPh sb="7" eb="9">
      <t>シンチョク</t>
    </rPh>
    <rPh sb="10" eb="11">
      <t>ワ</t>
    </rPh>
    <rPh sb="16" eb="18">
      <t>セイカ</t>
    </rPh>
    <rPh sb="18" eb="20">
      <t>モクヒョウ</t>
    </rPh>
    <rPh sb="21" eb="23">
      <t>セッテイ</t>
    </rPh>
    <rPh sb="31" eb="34">
      <t>カネンド</t>
    </rPh>
    <rPh sb="35" eb="38">
      <t>シッコウリツ</t>
    </rPh>
    <rPh sb="39" eb="40">
      <t>フ</t>
    </rPh>
    <rPh sb="43" eb="45">
      <t>テキセツ</t>
    </rPh>
    <rPh sb="46" eb="48">
      <t>ガイサン</t>
    </rPh>
    <rPh sb="48" eb="50">
      <t>ヨウキュウ</t>
    </rPh>
    <rPh sb="51" eb="52">
      <t>オコナ</t>
    </rPh>
    <phoneticPr fontId="1"/>
  </si>
  <si>
    <r>
      <t>　省エネやエネルギー効率改善に資する役割を果たす資格としては、省エネ法が規定するエネルギー管理士資格のほかにも、一般社団法人日本排出量取引支援機構が認定している省エネ診断士や一般社団法人省エネ環境推進機構が認定している省エネ環境診断士が存在している。こうした既存の資格に加えて、新たな資格制度を公的に立ち上げなければならない必然性があるとは思えない。既存の制度は環境省が所管するものではないにせよ、業務部門の</t>
    </r>
    <r>
      <rPr>
        <sz val="9"/>
        <rFont val="Arial"/>
        <family val="2"/>
      </rPr>
      <t>CO</t>
    </r>
    <r>
      <rPr>
        <sz val="9"/>
        <rFont val="ＭＳ Ｐゴシック"/>
        <family val="3"/>
        <charset val="128"/>
      </rPr>
      <t>₂削減を図るという目的に照らして、既存の仕組みを活用することで実効性が期待できるのかどうかをまずは他省との連携のもとで検証したうえで、新制度創設の必要性が判断されるべきではないか。</t>
    </r>
    <phoneticPr fontId="1"/>
  </si>
  <si>
    <t>外部有識者のコメントを踏まえ、既存の資格に加えて、新たな資格制度を公的に立ち上げる必要性について説明すること。</t>
    <rPh sb="0" eb="2">
      <t>ガイブ</t>
    </rPh>
    <rPh sb="2" eb="5">
      <t>ユウシキシャ</t>
    </rPh>
    <rPh sb="11" eb="12">
      <t>フ</t>
    </rPh>
    <rPh sb="15" eb="17">
      <t>キゾン</t>
    </rPh>
    <rPh sb="18" eb="20">
      <t>シカク</t>
    </rPh>
    <rPh sb="21" eb="22">
      <t>クワ</t>
    </rPh>
    <rPh sb="41" eb="44">
      <t>ヒツヨウセイ</t>
    </rPh>
    <rPh sb="48" eb="50">
      <t>セツメイ</t>
    </rPh>
    <phoneticPr fontId="1"/>
  </si>
  <si>
    <t>　省エネ型自然冷媒機器の導入は、省エネ効果と共にフロン類冷媒の使用合理化を促進し、温暖化対策には大変重要である。
　今回の事業は２８年度で終結するが、この３年間に経済産業省、国土交通省と連携して実施した効果や問題点を検証し、公表すべきである。また、各省庁、業界を通じ、普及を図られると思われるが、今後は民間企業と最も近い立場にある地方公共団体などを通じた指導の在り方などについても検討すべきである。
　競争性のある契約を実現するために、１者応札とならないよう、公告期間や周知方法を改善するなど改善が必要である。</t>
    <phoneticPr fontId="1"/>
  </si>
  <si>
    <t>外部有識者のコメントを踏まえ、本事業による効果や問題点の検証・公表を検討すること。
　また、一者応札を改善するために今後どのような工夫を講じるのかを説明すること。</t>
    <rPh sb="0" eb="2">
      <t>ガイブ</t>
    </rPh>
    <rPh sb="2" eb="5">
      <t>ユウシキシャ</t>
    </rPh>
    <rPh sb="11" eb="12">
      <t>フ</t>
    </rPh>
    <rPh sb="15" eb="16">
      <t>ホン</t>
    </rPh>
    <rPh sb="16" eb="18">
      <t>ジギョウ</t>
    </rPh>
    <rPh sb="34" eb="36">
      <t>ケントウ</t>
    </rPh>
    <phoneticPr fontId="1"/>
  </si>
  <si>
    <t>成果目標に対する達成度が低くなった原因を解明し、実現可能な目標を設定すること。</t>
    <rPh sb="0" eb="2">
      <t>セイカ</t>
    </rPh>
    <rPh sb="2" eb="4">
      <t>モクヒョウ</t>
    </rPh>
    <rPh sb="5" eb="6">
      <t>タイ</t>
    </rPh>
    <rPh sb="8" eb="11">
      <t>タッセイド</t>
    </rPh>
    <rPh sb="12" eb="13">
      <t>ヒク</t>
    </rPh>
    <rPh sb="17" eb="19">
      <t>ゲンイン</t>
    </rPh>
    <rPh sb="20" eb="22">
      <t>カイメイ</t>
    </rPh>
    <rPh sb="24" eb="26">
      <t>ジツゲン</t>
    </rPh>
    <rPh sb="26" eb="28">
      <t>カノウ</t>
    </rPh>
    <rPh sb="29" eb="31">
      <t>モクヒョウ</t>
    </rPh>
    <rPh sb="32" eb="34">
      <t>セッテイ</t>
    </rPh>
    <phoneticPr fontId="1"/>
  </si>
  <si>
    <t>外部有識者のコメントに確実に対応すること。</t>
    <rPh sb="0" eb="2">
      <t>ガイブ</t>
    </rPh>
    <rPh sb="2" eb="5">
      <t>ユウシキシャ</t>
    </rPh>
    <rPh sb="11" eb="13">
      <t>カクジツ</t>
    </rPh>
    <rPh sb="14" eb="16">
      <t>タイオウ</t>
    </rPh>
    <phoneticPr fontId="1"/>
  </si>
  <si>
    <r>
      <rPr>
        <sz val="9"/>
        <rFont val="ＭＳ Ｐゴシック"/>
        <family val="3"/>
        <charset val="128"/>
      </rPr>
      <t>　「本事業の成果と上位施策・測定指標との関係」の欄には、本事業により「早期に大幅な</t>
    </r>
    <r>
      <rPr>
        <sz val="9"/>
        <rFont val="Arial"/>
        <family val="2"/>
      </rPr>
      <t>CO</t>
    </r>
    <r>
      <rPr>
        <sz val="9"/>
        <rFont val="ＭＳ Ｐゴシック"/>
        <family val="3"/>
        <charset val="128"/>
      </rPr>
      <t>₂削減が図れる」とあるにもかかわらず、成果目標および成果指標には</t>
    </r>
    <r>
      <rPr>
        <sz val="9"/>
        <rFont val="Arial"/>
        <family val="2"/>
      </rPr>
      <t>L2-Tech</t>
    </r>
    <r>
      <rPr>
        <sz val="9"/>
        <rFont val="ＭＳ Ｐゴシック"/>
        <family val="3"/>
        <charset val="128"/>
      </rPr>
      <t>リストの登録件数しか設定されておらず、本事業の実施によりいつまでのどの程度の</t>
    </r>
    <r>
      <rPr>
        <sz val="9"/>
        <rFont val="Arial"/>
        <family val="2"/>
      </rPr>
      <t>CO</t>
    </r>
    <r>
      <rPr>
        <sz val="9"/>
        <rFont val="ＭＳ Ｐゴシック"/>
        <family val="3"/>
        <charset val="128"/>
      </rPr>
      <t>₂削減が見込まれるのかが不明である。具体的な削減効果の見通しを欠いており、実効性が判断できる材料がない。このこともあり、横断的な施策に係る成果目標及び成果実績についても、</t>
    </r>
    <r>
      <rPr>
        <sz val="9"/>
        <rFont val="Arial"/>
        <family val="2"/>
      </rPr>
      <t>32</t>
    </r>
    <r>
      <rPr>
        <sz val="9"/>
        <rFont val="ＭＳ Ｐゴシック"/>
        <family val="3"/>
        <charset val="128"/>
      </rPr>
      <t>年度目標として</t>
    </r>
    <r>
      <rPr>
        <sz val="9"/>
        <rFont val="Arial"/>
        <family val="2"/>
      </rPr>
      <t>1t</t>
    </r>
    <r>
      <rPr>
        <sz val="9"/>
        <rFont val="ＭＳ Ｐゴシック"/>
        <family val="3"/>
        <charset val="128"/>
      </rPr>
      <t>当たりの</t>
    </r>
    <r>
      <rPr>
        <sz val="9"/>
        <rFont val="Arial"/>
        <family val="2"/>
      </rPr>
      <t>CO</t>
    </r>
    <r>
      <rPr>
        <sz val="9"/>
        <rFont val="ＭＳ Ｐゴシック"/>
        <family val="3"/>
        <charset val="128"/>
      </rPr>
      <t>₂削減コストを</t>
    </r>
    <r>
      <rPr>
        <sz val="9"/>
        <rFont val="Arial"/>
        <family val="2"/>
      </rPr>
      <t>1.7</t>
    </r>
    <r>
      <rPr>
        <sz val="9"/>
        <rFont val="ＭＳ Ｐゴシック"/>
        <family val="3"/>
        <charset val="128"/>
      </rPr>
      <t>万円としているが、その算定根拠が何ら示されていない。
　本事業は平成</t>
    </r>
    <r>
      <rPr>
        <sz val="9"/>
        <rFont val="Arial"/>
        <family val="2"/>
      </rPr>
      <t>32</t>
    </r>
    <r>
      <rPr>
        <sz val="9"/>
        <rFont val="ＭＳ Ｐゴシック"/>
        <family val="3"/>
        <charset val="128"/>
      </rPr>
      <t>年度を最終年度として予定しているが、</t>
    </r>
    <r>
      <rPr>
        <sz val="9"/>
        <rFont val="Arial"/>
        <family val="2"/>
      </rPr>
      <t>L2-Tech</t>
    </r>
    <r>
      <rPr>
        <sz val="9"/>
        <rFont val="ＭＳ Ｐゴシック"/>
        <family val="3"/>
        <charset val="128"/>
      </rPr>
      <t>リストはそれ以降も更新されて最新情報を掲載したものとしていく必要がある。そのことをどのように担保していこうとしているのかが不明であり、このことも併せて事業全体としてのロードマップやビジョンが見えない。</t>
    </r>
    <phoneticPr fontId="1"/>
  </si>
  <si>
    <t>外部有識者のコメントを踏まえ、本事業の実施によりいつまでにどの程度のCO₂削減が見込まれるのかを示すこと。また、削減コストの算定根拠を明らかにすること。さらに、事業全体としてのロードマップを明らかにすること。</t>
    <rPh sb="0" eb="2">
      <t>ガイブ</t>
    </rPh>
    <rPh sb="2" eb="5">
      <t>ユウシキシャ</t>
    </rPh>
    <rPh sb="11" eb="12">
      <t>フ</t>
    </rPh>
    <rPh sb="48" eb="49">
      <t>シメ</t>
    </rPh>
    <rPh sb="56" eb="58">
      <t>サクゲン</t>
    </rPh>
    <rPh sb="62" eb="64">
      <t>サンテイ</t>
    </rPh>
    <rPh sb="64" eb="66">
      <t>コンキョ</t>
    </rPh>
    <rPh sb="67" eb="68">
      <t>アキ</t>
    </rPh>
    <rPh sb="80" eb="82">
      <t>ジギョウ</t>
    </rPh>
    <rPh sb="82" eb="84">
      <t>ゼンタイ</t>
    </rPh>
    <rPh sb="95" eb="96">
      <t>アキ</t>
    </rPh>
    <phoneticPr fontId="1"/>
  </si>
  <si>
    <t>外部有識者からのコメントを踏まえ、国が支援する必要性について説明すること。</t>
    <rPh sb="0" eb="2">
      <t>ガイブ</t>
    </rPh>
    <rPh sb="2" eb="5">
      <t>ユウシキシャ</t>
    </rPh>
    <rPh sb="13" eb="14">
      <t>フ</t>
    </rPh>
    <rPh sb="17" eb="18">
      <t>クニ</t>
    </rPh>
    <rPh sb="19" eb="21">
      <t>シエン</t>
    </rPh>
    <rPh sb="23" eb="26">
      <t>ヒツヨウセイ</t>
    </rPh>
    <rPh sb="30" eb="32">
      <t>セツメイ</t>
    </rPh>
    <phoneticPr fontId="1"/>
  </si>
  <si>
    <t>・　「低炭素・循環・自然共生」社会の実現の核となる人材の育成は大変重要である。したがって、今後は、２年間に育成した人材及びノウハウを有効に活用し、、全国各地において、地元自治体とも協力して、さらに人材の育成に努める事業を展開する必要がある。</t>
    <phoneticPr fontId="1"/>
  </si>
  <si>
    <t>外部有識者からのコメントを踏まえ、これまでの成果を有効に活用し、さらに人材の育成に努める事業展開を検討すること。</t>
    <rPh sb="0" eb="2">
      <t>ガイブ</t>
    </rPh>
    <rPh sb="2" eb="5">
      <t>ユウシキシャ</t>
    </rPh>
    <rPh sb="13" eb="14">
      <t>フ</t>
    </rPh>
    <rPh sb="22" eb="24">
      <t>セイカ</t>
    </rPh>
    <rPh sb="25" eb="27">
      <t>ユウコウ</t>
    </rPh>
    <rPh sb="49" eb="51">
      <t>ケントウ</t>
    </rPh>
    <phoneticPr fontId="1"/>
  </si>
  <si>
    <t>外部有識者からのコメントに確実に対応すること。特に成果目標の妥当性を説明すること。</t>
    <rPh sb="0" eb="2">
      <t>ガイブ</t>
    </rPh>
    <rPh sb="2" eb="5">
      <t>ユウシキシャ</t>
    </rPh>
    <rPh sb="13" eb="15">
      <t>カクジツ</t>
    </rPh>
    <rPh sb="16" eb="18">
      <t>タイオウ</t>
    </rPh>
    <rPh sb="23" eb="24">
      <t>トク</t>
    </rPh>
    <rPh sb="25" eb="27">
      <t>セイカ</t>
    </rPh>
    <rPh sb="27" eb="29">
      <t>モクヒョウ</t>
    </rPh>
    <rPh sb="30" eb="33">
      <t>ダトウセイ</t>
    </rPh>
    <rPh sb="34" eb="36">
      <t>セツメイ</t>
    </rPh>
    <phoneticPr fontId="1"/>
  </si>
  <si>
    <t>引き続き競争性のある契約を実施していくとともに、一者応札を改善するためにどのような工夫を講じるのか示すこと。</t>
    <rPh sb="0" eb="1">
      <t>ヒ</t>
    </rPh>
    <rPh sb="2" eb="3">
      <t>ツヅ</t>
    </rPh>
    <rPh sb="4" eb="7">
      <t>キョウソウセイ</t>
    </rPh>
    <rPh sb="10" eb="12">
      <t>ケイヤク</t>
    </rPh>
    <rPh sb="13" eb="15">
      <t>ジッシ</t>
    </rPh>
    <rPh sb="24" eb="25">
      <t>イッ</t>
    </rPh>
    <rPh sb="25" eb="26">
      <t>シャ</t>
    </rPh>
    <rPh sb="26" eb="28">
      <t>オウサツ</t>
    </rPh>
    <rPh sb="29" eb="31">
      <t>カイゼン</t>
    </rPh>
    <rPh sb="41" eb="43">
      <t>クフウ</t>
    </rPh>
    <rPh sb="44" eb="45">
      <t>コウ</t>
    </rPh>
    <rPh sb="49" eb="50">
      <t>シメ</t>
    </rPh>
    <phoneticPr fontId="1"/>
  </si>
  <si>
    <t>　国際的に約束した事項を適切に遂行することは大変重要である。ただし、約束した義務を遂行するだけでなく、常にその業務内容については、実績を踏まえ点検、検証し、少しでも経費の削減や事業内容の見直しを実施する必要がある。</t>
    <phoneticPr fontId="1"/>
  </si>
  <si>
    <t>外部有識者からのコメントを踏まえ、経費の削減及び事業内容の見直しを実施すること。</t>
    <rPh sb="0" eb="2">
      <t>ガイブ</t>
    </rPh>
    <rPh sb="2" eb="5">
      <t>ユウシキシャ</t>
    </rPh>
    <rPh sb="13" eb="14">
      <t>フ</t>
    </rPh>
    <rPh sb="17" eb="19">
      <t>ケイヒ</t>
    </rPh>
    <rPh sb="20" eb="22">
      <t>サクゲン</t>
    </rPh>
    <rPh sb="22" eb="23">
      <t>オヨ</t>
    </rPh>
    <rPh sb="24" eb="26">
      <t>ジギョウ</t>
    </rPh>
    <rPh sb="26" eb="28">
      <t>ナイヨウ</t>
    </rPh>
    <rPh sb="29" eb="31">
      <t>ミナオ</t>
    </rPh>
    <rPh sb="33" eb="35">
      <t>ジッシ</t>
    </rPh>
    <phoneticPr fontId="1"/>
  </si>
  <si>
    <t>昨年度検討するとしていた毎年度の達成すべき目標を設定すること。</t>
    <rPh sb="0" eb="3">
      <t>サクネンド</t>
    </rPh>
    <rPh sb="3" eb="5">
      <t>ケントウ</t>
    </rPh>
    <rPh sb="24" eb="26">
      <t>セッテイ</t>
    </rPh>
    <phoneticPr fontId="1"/>
  </si>
  <si>
    <t>定量的なアウトプット指標を設定すること。</t>
    <rPh sb="0" eb="3">
      <t>テイリョウテキ</t>
    </rPh>
    <rPh sb="10" eb="12">
      <t>シヒョウ</t>
    </rPh>
    <rPh sb="13" eb="15">
      <t>セッテイ</t>
    </rPh>
    <phoneticPr fontId="1"/>
  </si>
  <si>
    <t>平成26,27年度執行率が低い原因を究明し、執行に見合った要求を行うこと。</t>
    <rPh sb="0" eb="2">
      <t>ヘイセイ</t>
    </rPh>
    <rPh sb="7" eb="9">
      <t>ネンド</t>
    </rPh>
    <rPh sb="9" eb="12">
      <t>シッコウリツ</t>
    </rPh>
    <rPh sb="13" eb="14">
      <t>ヒク</t>
    </rPh>
    <rPh sb="15" eb="17">
      <t>ゲンイン</t>
    </rPh>
    <rPh sb="18" eb="20">
      <t>キュウメイ</t>
    </rPh>
    <rPh sb="22" eb="24">
      <t>シッコウ</t>
    </rPh>
    <rPh sb="25" eb="27">
      <t>ミア</t>
    </rPh>
    <rPh sb="29" eb="31">
      <t>ヨウキュウ</t>
    </rPh>
    <rPh sb="32" eb="33">
      <t>オコナ</t>
    </rPh>
    <phoneticPr fontId="1"/>
  </si>
  <si>
    <t>予算措置だけでなく、「フロン類算定漏えい量報告」制度など、規制・制度面による対策を踏まえ、目標達成に向け適切に事業を実施すること。</t>
    <phoneticPr fontId="1"/>
  </si>
  <si>
    <t>拠出の目的に沿った、より具体的な成果指標等を設定した上で、拠出金に対する適切なフォローと評価を行うこと。</t>
    <rPh sb="0" eb="2">
      <t>キョシュツ</t>
    </rPh>
    <rPh sb="3" eb="5">
      <t>モクテキ</t>
    </rPh>
    <rPh sb="6" eb="7">
      <t>ソ</t>
    </rPh>
    <rPh sb="12" eb="15">
      <t>グタイテキ</t>
    </rPh>
    <rPh sb="16" eb="18">
      <t>セイカ</t>
    </rPh>
    <rPh sb="18" eb="21">
      <t>シヒョウナド</t>
    </rPh>
    <rPh sb="22" eb="24">
      <t>セッテイ</t>
    </rPh>
    <rPh sb="26" eb="27">
      <t>ウエ</t>
    </rPh>
    <rPh sb="29" eb="32">
      <t>キョシュツキン</t>
    </rPh>
    <rPh sb="33" eb="34">
      <t>タイ</t>
    </rPh>
    <rPh sb="36" eb="38">
      <t>テキセツ</t>
    </rPh>
    <rPh sb="44" eb="46">
      <t>ヒョウカ</t>
    </rPh>
    <rPh sb="47" eb="48">
      <t>オコナ</t>
    </rPh>
    <phoneticPr fontId="1"/>
  </si>
  <si>
    <t>・平成２４年度の公開レビューで指摘された通り、ＵＮＥＰから事業内容、拠出金の使途、予算効率化などについて説明を受けるとともに、国民への説明責任も果たしていく必要がある。
・国民への説明の機会をうまく活用すれば、ＵＮＥＰの活動に関心をもつことを通じて国民の地球環境問題への意識向上にもつなげることができるのではないか。</t>
    <phoneticPr fontId="1"/>
  </si>
  <si>
    <t>外部有識者のコメントを踏まえ、一者応札の改善策を示すこと。一方で落札率の低い契約についても適切にフォローアップを行うこと。</t>
    <rPh sb="0" eb="2">
      <t>ガイブ</t>
    </rPh>
    <rPh sb="2" eb="5">
      <t>ユウシキシャ</t>
    </rPh>
    <rPh sb="11" eb="12">
      <t>フ</t>
    </rPh>
    <rPh sb="15" eb="16">
      <t>イッ</t>
    </rPh>
    <rPh sb="16" eb="17">
      <t>シャ</t>
    </rPh>
    <rPh sb="17" eb="19">
      <t>オウサツ</t>
    </rPh>
    <rPh sb="20" eb="22">
      <t>カイゼン</t>
    </rPh>
    <rPh sb="22" eb="23">
      <t>サク</t>
    </rPh>
    <rPh sb="24" eb="25">
      <t>シメ</t>
    </rPh>
    <rPh sb="29" eb="31">
      <t>イッポウ</t>
    </rPh>
    <rPh sb="32" eb="34">
      <t>ラクサツ</t>
    </rPh>
    <rPh sb="34" eb="35">
      <t>リツ</t>
    </rPh>
    <rPh sb="36" eb="37">
      <t>ヒク</t>
    </rPh>
    <rPh sb="38" eb="40">
      <t>ケイヤク</t>
    </rPh>
    <rPh sb="45" eb="47">
      <t>テキセツ</t>
    </rPh>
    <rPh sb="56" eb="57">
      <t>オコナ</t>
    </rPh>
    <phoneticPr fontId="1"/>
  </si>
  <si>
    <t>定性的な評価も含め事業の効率と効果を図る適切な指標と目標を検討した上で、適切に事業を実施すること。</t>
    <phoneticPr fontId="1"/>
  </si>
  <si>
    <t>外部有識者からのコメントを踏まえ、ＵＮＥＰから事業内容や拠出金の使途等について説明を受けるとともに、国民への説明責任も果たすべく実施すること。</t>
    <rPh sb="0" eb="2">
      <t>ガイブ</t>
    </rPh>
    <rPh sb="2" eb="5">
      <t>ユウシキシャ</t>
    </rPh>
    <rPh sb="13" eb="14">
      <t>フ</t>
    </rPh>
    <rPh sb="28" eb="31">
      <t>キョシュツキン</t>
    </rPh>
    <rPh sb="32" eb="34">
      <t>シト</t>
    </rPh>
    <rPh sb="34" eb="35">
      <t>トウ</t>
    </rPh>
    <rPh sb="64" eb="66">
      <t>ジッシ</t>
    </rPh>
    <phoneticPr fontId="1"/>
  </si>
  <si>
    <t>現在実施している研究の中間評価・最終評価だけではなく、過去に実施した研究がどのように施策に反映されたか等、当該事業の効果を図る指標等を検討した上で適切に事業を実施すること。</t>
    <phoneticPr fontId="1"/>
  </si>
  <si>
    <t>廃止：４人
事業全体の抜本的改善：２人</t>
    <rPh sb="0" eb="2">
      <t>ハイシ</t>
    </rPh>
    <rPh sb="4" eb="5">
      <t>ニン</t>
    </rPh>
    <rPh sb="6" eb="8">
      <t>ジギョウ</t>
    </rPh>
    <rPh sb="8" eb="10">
      <t>ゼンタイ</t>
    </rPh>
    <rPh sb="11" eb="14">
      <t>バッポンテキ</t>
    </rPh>
    <rPh sb="14" eb="16">
      <t>カイゼン</t>
    </rPh>
    <rPh sb="18" eb="19">
      <t>ニン</t>
    </rPh>
    <phoneticPr fontId="1"/>
  </si>
  <si>
    <t>引き続き今後も有効かつ効率的な運営が望まれる。</t>
    <rPh sb="0" eb="1">
      <t>ヒ</t>
    </rPh>
    <rPh sb="2" eb="3">
      <t>ツヅ</t>
    </rPh>
    <rPh sb="4" eb="6">
      <t>コンゴ</t>
    </rPh>
    <rPh sb="7" eb="9">
      <t>ユウコウ</t>
    </rPh>
    <rPh sb="11" eb="14">
      <t>コウリツテキ</t>
    </rPh>
    <rPh sb="15" eb="17">
      <t>ウンエイ</t>
    </rPh>
    <rPh sb="18" eb="19">
      <t>ノゾ</t>
    </rPh>
    <phoneticPr fontId="1"/>
  </si>
  <si>
    <t>1つの契約類型に過ぎないリースを活用すれば、大幅なエネルギー削減が可能になるという仮説そのものが説得力に乏しいのではないか。仮説が正しければ、民間事業者によることが十分に可能であるはずである。国が関与することのメリットが窺えない。</t>
    <phoneticPr fontId="1"/>
  </si>
  <si>
    <t>アウト・プットとされるものが真にアウト・プットといえるのか。</t>
    <rPh sb="14" eb="15">
      <t>シン</t>
    </rPh>
    <phoneticPr fontId="1"/>
  </si>
  <si>
    <t>過年度の成果実績が目標値に届いていないが、その原因をどう捉えているのか説明すること。</t>
    <rPh sb="0" eb="3">
      <t>カネンド</t>
    </rPh>
    <rPh sb="4" eb="6">
      <t>セイカ</t>
    </rPh>
    <rPh sb="6" eb="8">
      <t>ジッセキ</t>
    </rPh>
    <rPh sb="9" eb="12">
      <t>モクヒョウチ</t>
    </rPh>
    <rPh sb="13" eb="14">
      <t>トド</t>
    </rPh>
    <rPh sb="23" eb="25">
      <t>ゲンイン</t>
    </rPh>
    <rPh sb="28" eb="29">
      <t>トラ</t>
    </rPh>
    <rPh sb="35" eb="37">
      <t>セツメイ</t>
    </rPh>
    <phoneticPr fontId="1"/>
  </si>
  <si>
    <t>本事業で得られた知見や成果を「新28-0015 業務用ビル等における省CO2促進事業」に活用すること。</t>
    <phoneticPr fontId="1"/>
  </si>
  <si>
    <t>本事業で得られた知見や成果を今後の木材利用によるCO2削減施策に活用すること。</t>
    <rPh sb="0" eb="1">
      <t>ホン</t>
    </rPh>
    <rPh sb="1" eb="3">
      <t>ジギョウ</t>
    </rPh>
    <rPh sb="14" eb="16">
      <t>コンゴ</t>
    </rPh>
    <rPh sb="17" eb="19">
      <t>モクザイ</t>
    </rPh>
    <rPh sb="19" eb="21">
      <t>リヨウ</t>
    </rPh>
    <rPh sb="27" eb="29">
      <t>サクゲン</t>
    </rPh>
    <rPh sb="29" eb="31">
      <t>セサク</t>
    </rPh>
    <rPh sb="32" eb="34">
      <t>カツヨウ</t>
    </rPh>
    <phoneticPr fontId="1"/>
  </si>
  <si>
    <t>本事業で得られた知見や成果を今後の農業分野におけるCO2削減施策に活用すること。</t>
    <rPh sb="17" eb="19">
      <t>ノウギョウ</t>
    </rPh>
    <rPh sb="19" eb="21">
      <t>ブンヤ</t>
    </rPh>
    <phoneticPr fontId="1"/>
  </si>
  <si>
    <t>豊かさとか利便性といった定性的かつ主観性の強い事項に、評価指標なるものが構築できるのか疑問である。そのような評価指標をどのように構築するのかが見えてこない。NEB評価指標は、一体何を評価するための指標なのか。</t>
    <phoneticPr fontId="1"/>
  </si>
  <si>
    <t>外部有識者のコメントを踏まえて、NEB評価指標が何を評価するのか詳しく説明すること。</t>
    <rPh sb="0" eb="2">
      <t>ガイブ</t>
    </rPh>
    <rPh sb="2" eb="5">
      <t>ユウシキシャ</t>
    </rPh>
    <rPh sb="11" eb="12">
      <t>フ</t>
    </rPh>
    <rPh sb="19" eb="21">
      <t>ヒョウカ</t>
    </rPh>
    <rPh sb="21" eb="23">
      <t>シヒョウ</t>
    </rPh>
    <rPh sb="24" eb="25">
      <t>ナニ</t>
    </rPh>
    <rPh sb="26" eb="28">
      <t>ヒョウカ</t>
    </rPh>
    <rPh sb="32" eb="33">
      <t>クワ</t>
    </rPh>
    <rPh sb="35" eb="37">
      <t>セツメイ</t>
    </rPh>
    <phoneticPr fontId="1"/>
  </si>
  <si>
    <t>外部有識者のコメントを踏まえて、効率的な運営をするとともに、事業終了後の早期の実用化を図るべく、量産化手法の確立を目指すこと。</t>
    <rPh sb="0" eb="2">
      <t>ガイブ</t>
    </rPh>
    <rPh sb="2" eb="5">
      <t>ユウシキシャ</t>
    </rPh>
    <rPh sb="11" eb="12">
      <t>フ</t>
    </rPh>
    <rPh sb="16" eb="19">
      <t>コウリツテキ</t>
    </rPh>
    <rPh sb="20" eb="22">
      <t>ウンエイ</t>
    </rPh>
    <phoneticPr fontId="1"/>
  </si>
  <si>
    <t>外部有識者のコメントを踏まえて、本事業に国が関与すべき必要性とそのメリットを説明すること。</t>
    <rPh sb="0" eb="2">
      <t>ガイブ</t>
    </rPh>
    <rPh sb="2" eb="5">
      <t>ユウシキシャ</t>
    </rPh>
    <rPh sb="11" eb="12">
      <t>フ</t>
    </rPh>
    <rPh sb="16" eb="17">
      <t>ホン</t>
    </rPh>
    <rPh sb="17" eb="19">
      <t>ジギョウ</t>
    </rPh>
    <rPh sb="20" eb="21">
      <t>クニ</t>
    </rPh>
    <rPh sb="22" eb="24">
      <t>カンヨ</t>
    </rPh>
    <rPh sb="27" eb="30">
      <t>ヒツヨウセイ</t>
    </rPh>
    <rPh sb="38" eb="40">
      <t>セツメイ</t>
    </rPh>
    <phoneticPr fontId="1"/>
  </si>
  <si>
    <t>外部有識者のコメントを踏まえて、本事業で得られた知見や成果を今後の小水力発電導入において有効に活用すること。</t>
    <rPh sb="0" eb="2">
      <t>ガイブ</t>
    </rPh>
    <rPh sb="2" eb="5">
      <t>ユウシキシャ</t>
    </rPh>
    <rPh sb="11" eb="12">
      <t>フ</t>
    </rPh>
    <rPh sb="33" eb="34">
      <t>ショウ</t>
    </rPh>
    <rPh sb="34" eb="36">
      <t>スイリョク</t>
    </rPh>
    <rPh sb="36" eb="38">
      <t>ハツデン</t>
    </rPh>
    <rPh sb="38" eb="40">
      <t>ドウニュウ</t>
    </rPh>
    <rPh sb="44" eb="46">
      <t>ユウコウ</t>
    </rPh>
    <phoneticPr fontId="1"/>
  </si>
  <si>
    <t>外部有識者のコメントを踏まえて、現状のアウトプットの妥当性を説明すること。</t>
    <rPh sb="0" eb="2">
      <t>ガイブ</t>
    </rPh>
    <rPh sb="2" eb="5">
      <t>ユウシキシャ</t>
    </rPh>
    <rPh sb="11" eb="12">
      <t>フ</t>
    </rPh>
    <rPh sb="16" eb="18">
      <t>ゲンジョウ</t>
    </rPh>
    <rPh sb="26" eb="29">
      <t>ダトウセイ</t>
    </rPh>
    <rPh sb="30" eb="32">
      <t>セツメイ</t>
    </rPh>
    <phoneticPr fontId="1"/>
  </si>
  <si>
    <t>外部有識者のコメントを踏まえて、効率的な運営をするとともに、国内だけでなく海外の適応支援に関する指標も検討すること。</t>
    <rPh sb="0" eb="2">
      <t>ガイブ</t>
    </rPh>
    <rPh sb="2" eb="5">
      <t>ユウシキシャ</t>
    </rPh>
    <rPh sb="11" eb="12">
      <t>フ</t>
    </rPh>
    <rPh sb="16" eb="19">
      <t>コウリツテキ</t>
    </rPh>
    <rPh sb="20" eb="22">
      <t>ウンエイ</t>
    </rPh>
    <rPh sb="30" eb="32">
      <t>コクナイ</t>
    </rPh>
    <rPh sb="37" eb="39">
      <t>カイガイ</t>
    </rPh>
    <rPh sb="40" eb="42">
      <t>テキオウ</t>
    </rPh>
    <rPh sb="42" eb="44">
      <t>シエン</t>
    </rPh>
    <rPh sb="45" eb="46">
      <t>カン</t>
    </rPh>
    <rPh sb="48" eb="50">
      <t>シヒョウ</t>
    </rPh>
    <rPh sb="51" eb="53">
      <t>ケントウ</t>
    </rPh>
    <phoneticPr fontId="1"/>
  </si>
  <si>
    <t>-</t>
    <phoneticPr fontId="1"/>
  </si>
  <si>
    <t>外部有識者のコメントを踏まえ、ロードマップを明らかにすること。また、調査費用の具体的な内容と必要性について説明すること。</t>
    <rPh sb="0" eb="2">
      <t>ガイブ</t>
    </rPh>
    <rPh sb="2" eb="5">
      <t>ユウシキシャ</t>
    </rPh>
    <rPh sb="11" eb="12">
      <t>フ</t>
    </rPh>
    <rPh sb="22" eb="23">
      <t>アキ</t>
    </rPh>
    <rPh sb="34" eb="36">
      <t>チョウサ</t>
    </rPh>
    <rPh sb="36" eb="38">
      <t>ヒヨウ</t>
    </rPh>
    <rPh sb="39" eb="42">
      <t>グタイテキ</t>
    </rPh>
    <rPh sb="43" eb="45">
      <t>ナイヨウ</t>
    </rPh>
    <rPh sb="46" eb="49">
      <t>ヒツヨウセイ</t>
    </rPh>
    <rPh sb="53" eb="55">
      <t>セツメイ</t>
    </rPh>
    <phoneticPr fontId="1"/>
  </si>
  <si>
    <t>拠出金の使い道を把握・検証するとともに、拠出を行うことで我が国として何を達成しようとしているのか、定量的に示すこと。</t>
    <rPh sb="20" eb="22">
      <t>キョシュツ</t>
    </rPh>
    <rPh sb="23" eb="24">
      <t>オコナ</t>
    </rPh>
    <phoneticPr fontId="1"/>
  </si>
  <si>
    <t>引き続き他省庁と連携を行い、毎年度達成すべき目標の設定を検討するとともに、適切な事業管理に努めること</t>
    <rPh sb="14" eb="17">
      <t>マイネンド</t>
    </rPh>
    <rPh sb="17" eb="19">
      <t>タッセイ</t>
    </rPh>
    <rPh sb="22" eb="24">
      <t>モクヒョウ</t>
    </rPh>
    <rPh sb="25" eb="27">
      <t>セッテイ</t>
    </rPh>
    <rPh sb="28" eb="30">
      <t>ケントウ</t>
    </rPh>
    <phoneticPr fontId="1"/>
  </si>
  <si>
    <t>拠出金の使い道を把握・検証するとともに、毎年度の事業の進捗が分かる成果目標を設定すること。</t>
    <rPh sb="20" eb="23">
      <t>マイネンド</t>
    </rPh>
    <rPh sb="24" eb="26">
      <t>ジギョウ</t>
    </rPh>
    <rPh sb="27" eb="29">
      <t>シンチョク</t>
    </rPh>
    <rPh sb="30" eb="31">
      <t>ワ</t>
    </rPh>
    <rPh sb="33" eb="35">
      <t>セイカ</t>
    </rPh>
    <rPh sb="35" eb="37">
      <t>モクヒョウ</t>
    </rPh>
    <rPh sb="38" eb="40">
      <t>セッテイ</t>
    </rPh>
    <phoneticPr fontId="1"/>
  </si>
  <si>
    <t>拠出金の使い道を把握・検証するとともに、引き続き必要最低限の拠出となるよう検討を進めること。</t>
    <phoneticPr fontId="1"/>
  </si>
  <si>
    <t>拠出金の使い道を把握・検証するとともに、本拠出が我が国の温暖化対策にどう資するのか示すこと。</t>
    <rPh sb="20" eb="22">
      <t>ホンキョ</t>
    </rPh>
    <rPh sb="24" eb="25">
      <t>ワ</t>
    </rPh>
    <rPh sb="26" eb="27">
      <t>クニ</t>
    </rPh>
    <rPh sb="28" eb="31">
      <t>オンダンカ</t>
    </rPh>
    <rPh sb="31" eb="33">
      <t>タイサク</t>
    </rPh>
    <rPh sb="36" eb="37">
      <t>シ</t>
    </rPh>
    <rPh sb="41" eb="42">
      <t>シメ</t>
    </rPh>
    <phoneticPr fontId="1"/>
  </si>
  <si>
    <t>拠出金の使い道を把握・検証するとともに、毎年度の事業の進捗が分かるような成果目標を検討すること。</t>
    <rPh sb="20" eb="23">
      <t>マイネンド</t>
    </rPh>
    <rPh sb="24" eb="26">
      <t>ジギョウ</t>
    </rPh>
    <rPh sb="27" eb="29">
      <t>シンチョク</t>
    </rPh>
    <rPh sb="30" eb="31">
      <t>ワ</t>
    </rPh>
    <rPh sb="36" eb="38">
      <t>セイカ</t>
    </rPh>
    <rPh sb="38" eb="40">
      <t>モクヒョウ</t>
    </rPh>
    <rPh sb="41" eb="43">
      <t>ケントウ</t>
    </rPh>
    <phoneticPr fontId="1"/>
  </si>
  <si>
    <t>外部有識者のコメントに確実に対応し、目標値の見直しを検討すること。また、枝分かれした委託形態を採用した妥当性を説明すること。</t>
    <rPh sb="0" eb="2">
      <t>ガイブ</t>
    </rPh>
    <rPh sb="2" eb="5">
      <t>ユウシキシャ</t>
    </rPh>
    <rPh sb="11" eb="13">
      <t>カクジツ</t>
    </rPh>
    <rPh sb="14" eb="16">
      <t>タイオウ</t>
    </rPh>
    <rPh sb="18" eb="21">
      <t>モクヒョウチ</t>
    </rPh>
    <rPh sb="22" eb="24">
      <t>ミナオ</t>
    </rPh>
    <rPh sb="26" eb="28">
      <t>ケントウ</t>
    </rPh>
    <rPh sb="36" eb="38">
      <t>エダワ</t>
    </rPh>
    <rPh sb="42" eb="44">
      <t>イタク</t>
    </rPh>
    <rPh sb="44" eb="46">
      <t>ケイタイ</t>
    </rPh>
    <rPh sb="47" eb="49">
      <t>サイヨウ</t>
    </rPh>
    <rPh sb="51" eb="54">
      <t>ダトウセイ</t>
    </rPh>
    <rPh sb="55" eb="57">
      <t>セツメイ</t>
    </rPh>
    <phoneticPr fontId="1"/>
  </si>
  <si>
    <t>パリ協定等を受けた中長期的温室効果ガス排出削減対策検討調査費</t>
    <rPh sb="2" eb="4">
      <t>キョウテイ</t>
    </rPh>
    <rPh sb="4" eb="5">
      <t>トウ</t>
    </rPh>
    <rPh sb="6" eb="7">
      <t>ウ</t>
    </rPh>
    <rPh sb="9" eb="13">
      <t>チュウチョウキテキ</t>
    </rPh>
    <rPh sb="13" eb="15">
      <t>オンシツ</t>
    </rPh>
    <rPh sb="15" eb="17">
      <t>コウカ</t>
    </rPh>
    <rPh sb="19" eb="21">
      <t>ハイシュツ</t>
    </rPh>
    <rPh sb="21" eb="23">
      <t>サクゲン</t>
    </rPh>
    <rPh sb="23" eb="25">
      <t>タイサク</t>
    </rPh>
    <rPh sb="25" eb="27">
      <t>ケントウ</t>
    </rPh>
    <rPh sb="27" eb="29">
      <t>チョウサ</t>
    </rPh>
    <rPh sb="29" eb="30">
      <t>ヒ</t>
    </rPh>
    <phoneticPr fontId="1"/>
  </si>
  <si>
    <t>地球環境局</t>
    <rPh sb="0" eb="2">
      <t>チキュウ</t>
    </rPh>
    <rPh sb="2" eb="4">
      <t>カンキョウ</t>
    </rPh>
    <rPh sb="4" eb="5">
      <t>キョク</t>
    </rPh>
    <phoneticPr fontId="1"/>
  </si>
  <si>
    <t>一般会計</t>
    <rPh sb="0" eb="2">
      <t>イッパン</t>
    </rPh>
    <rPh sb="2" eb="4">
      <t>カイケイ</t>
    </rPh>
    <phoneticPr fontId="1"/>
  </si>
  <si>
    <t>ｴﾈﾙｷﾞｰ対策特別会計ｴﾈﾙｷﾞｰ需給勘定</t>
    <phoneticPr fontId="1"/>
  </si>
  <si>
    <t>（項）地球温暖化対策推進費
　（大事項）地球温暖化対策の推進に必要な経費</t>
    <phoneticPr fontId="1"/>
  </si>
  <si>
    <t>（項）地球温暖化対策推進費
　（大事項）地球温暖化対策の推進に必要な経費</t>
    <phoneticPr fontId="1"/>
  </si>
  <si>
    <t>（項）地球環境保全費
　（大事項）地球環境の保全に必要な経費</t>
    <phoneticPr fontId="1"/>
  </si>
  <si>
    <t>（項）地球環境保全費
　（大事項）地球環境の保全に必要な経費</t>
    <phoneticPr fontId="1"/>
  </si>
  <si>
    <t>「新しい日本のための優先課題推進枠」263.005</t>
    <rPh sb="1" eb="2">
      <t>アタラ</t>
    </rPh>
    <rPh sb="4" eb="6">
      <t>ニホン</t>
    </rPh>
    <rPh sb="10" eb="12">
      <t>ユウセン</t>
    </rPh>
    <rPh sb="12" eb="14">
      <t>カダイ</t>
    </rPh>
    <rPh sb="14" eb="16">
      <t>スイシン</t>
    </rPh>
    <rPh sb="16" eb="17">
      <t>ワク</t>
    </rPh>
    <phoneticPr fontId="1"/>
  </si>
  <si>
    <t>「新しい日本のための優先課題推進枠」1168.513</t>
    <phoneticPr fontId="1"/>
  </si>
  <si>
    <t>「新しい日本のための優先課題推進枠」1000</t>
    <phoneticPr fontId="1"/>
  </si>
  <si>
    <t>「新しい日本のための優先課題推進枠」1500</t>
    <phoneticPr fontId="1"/>
  </si>
  <si>
    <t>「新しい日本のための優先課題推進枠」2500</t>
    <phoneticPr fontId="1"/>
  </si>
  <si>
    <t>「新しい日本のための優先課題推進枠」500</t>
    <phoneticPr fontId="1"/>
  </si>
  <si>
    <t>「新しい日本のための優先課題推進枠」1,000.000</t>
    <phoneticPr fontId="1"/>
  </si>
  <si>
    <t>「新しい日本のための優先課題推進枠」2,000.000</t>
    <phoneticPr fontId="1"/>
  </si>
  <si>
    <t>「新しい日本のための優先課題推進枠」1,000.000</t>
    <phoneticPr fontId="1"/>
  </si>
  <si>
    <t>「新しい日本のための優先課題推進枠」680.000</t>
    <phoneticPr fontId="1"/>
  </si>
  <si>
    <t>カーボンプライシング導入可能性調査事業</t>
    <phoneticPr fontId="1"/>
  </si>
  <si>
    <t>ＣＯ２中長期大幅削減に向けたエネルギー転換部門低炭素化に向けたフォローアップ事業</t>
    <phoneticPr fontId="1"/>
  </si>
  <si>
    <t>Ｇ７が牽引する気候変動対策に貢献する持続可能な開発目標の実施</t>
    <phoneticPr fontId="1"/>
  </si>
  <si>
    <t>地球環境局</t>
    <rPh sb="0" eb="2">
      <t>チキュウ</t>
    </rPh>
    <rPh sb="2" eb="4">
      <t>カンキョウ</t>
    </rPh>
    <rPh sb="4" eb="5">
      <t>キョク</t>
    </rPh>
    <phoneticPr fontId="1"/>
  </si>
  <si>
    <t>上水道システムにおける省ＣＯ２促進モデル事業</t>
    <phoneticPr fontId="1"/>
  </si>
  <si>
    <t>OECDでは、前述の通り2年に一度、各加盟国の意見を集約し、予算作業計画の全ての項目に対する事後評価を行うとともに、各プロジェクトの優先順位付け作業を踏まえた作業計画策定を行っているため、毎年度の事業の進捗が分かる成果目標を設定することは難しいと思われるが、毎年度の事業の進捗が分かる指標について今後検討する。</t>
  </si>
  <si>
    <t>・ＵＮＥＰの国連環境総会、常駐代表委員会等の場において、ＵＮＥＰから事業内容、拠出金の使途、予算効率化などについて説明を受けている。
・年に１回程度「日ＵＮＥＰ政策対話」を実施し、ＵＮＥＰの活動状況を確認しつつ、より効果的・効率的なプログラムの実施を促すよう努めている。
・年に数回程度、ＩＥＴＣの所長から、直接活動報告を受け、ＩＥＴＣの活動状況を確認しつつ、より効果的・効率的なプログラムの実施を促すよう努めている。
・ＩＥＴＣの活動が効果的に強化されるようコラボレーティングセンターを設置し、当該センターによるアウトリーチ活動を通じて、日本国内におけるＵＮＥＰ及びＩＥＴＣの認知度向上に努めている。</t>
  </si>
  <si>
    <t>拠出金の使い道を把握・検証するとともに、引き続き必要最低限の拠出となるよう検討を進めること。</t>
    <phoneticPr fontId="1"/>
  </si>
  <si>
    <t>連携課</t>
    <rPh sb="0" eb="3">
      <t>レンケイカ</t>
    </rPh>
    <phoneticPr fontId="1"/>
  </si>
  <si>
    <t>協力室</t>
    <rPh sb="0" eb="3">
      <t>キョウリョクシツ</t>
    </rPh>
    <phoneticPr fontId="1"/>
  </si>
  <si>
    <t>拠出金の使い道については、より有意義な使途に使用されるよう、拠出先のプログラム及び拠出額について毎年度検討を行っており、今後も引き続き、拠出金の使い道を把握・検証していく。本拠出により、UNFCCCの機能の強化を図ることによって、我が国として重視している、各国の削減目標・行動の実施に資するMRV（測定・報告・検証）の実施、途上国における適応への支援、MRVの審査員トレーニングプログラム等の充実を目指す。</t>
  </si>
  <si>
    <t>文書意見（サブミッション）は、これまでの交渉経緯や国際的な動向を分析した上で、気候変動の国際交渉における我が国の意見を示すものであり、本事業の目的の一つである、国際枠組みのあり方の提案が達成されることに加え、他国に対する働きかけにも繋がり、我が国のリーダーシップの発揮に資するものであることから、アウト・プットとして適切であると考える。</t>
    <phoneticPr fontId="1"/>
  </si>
  <si>
    <t>適正な執行がなされるよう、各案件申請時に費用対効果等を審査するとともに、ADBより送付される年次報告書にて基金の運用状況を確認している。また補助対象は、優れた低炭素技術の採用による追加コストに限られ、補助率は総コストの最大１０％としている。</t>
    <phoneticPr fontId="1"/>
  </si>
  <si>
    <t>拠出金の使い道を把握・検証するとともに、本拠出が途上国の低炭素化にどのように貢献するか記載すること。</t>
    <phoneticPr fontId="1"/>
  </si>
  <si>
    <t>拠出金の使い道については、より有意義な使途に使用されるよう、拠出先のプログラム及び拠出額について毎年度検討を行っており、今後も引き続き、把握・検証していく。本拠出により、途上国における我が国の低炭素化技術の活用について、積極的に貢献していく。</t>
    <phoneticPr fontId="1"/>
  </si>
  <si>
    <t>IRENAの予算年度は暦年であり、かつIRENA加盟国の増加等により分担金の額が変動するため、支出額と完全に一致させた予算額を要求することは難しいが、不要を出さないように必要十分な予算要求を心がける。</t>
    <phoneticPr fontId="1"/>
  </si>
  <si>
    <t>拠出金については、10YFPの活動状況及び拠出金の使途を精査し、我が国の得る利益との関係における拠出額の妥当性を検討している。</t>
    <phoneticPr fontId="1"/>
  </si>
  <si>
    <t>拠出金の使い道については、より有意義な使途に使用されるよう、拠出先のプログラム及び拠出額について毎年度検討を行っており、今後も引き続き、把握・検証していく。本拠出により、CCACの機能の強化を図り、パートナー数を増やすことによって、世界全体でのさらなる短期寿命気候汚染物質の削減を目指す。</t>
    <phoneticPr fontId="1"/>
  </si>
  <si>
    <t>拠出金の使い道を把握・検証するとともに、拠出することで我が国として何を達成しようとしているのか、定量的に示すこと。</t>
    <phoneticPr fontId="1"/>
  </si>
  <si>
    <t>-</t>
    <phoneticPr fontId="1"/>
  </si>
  <si>
    <t>フロン類算定漏えい量報告制度などの施策実施状況を踏まえ、必要に応じて調査方法や事業実施方法の見直しを行いつつ、目標達成に向け事業を実施する。</t>
    <phoneticPr fontId="1"/>
  </si>
  <si>
    <t>事業を適切かつ効率的に実施するため、一者応札に対しては、平成29年度より仕様書の精緻化や入札公告期間の延長などの改善を行う。また、執行状況等を踏まえ、人件費及び旅費について精査を行い概算要求を行う。</t>
    <phoneticPr fontId="1"/>
  </si>
  <si>
    <t>我が国が拠出している共同研究について、毎年開催される政府間会合において、環境省担当官を派遣するなど、適切なフォローと評価を行い、事業を実施する。</t>
    <phoneticPr fontId="1"/>
  </si>
  <si>
    <t>新たな政府実行計画では、2013年度を基準として、政府全体の温室効果ガス排出量を2030年度までに40％、中間目標として2020年度までに10％削減するという目標を設定するとともに、LED照明の率先導入等の措置を講じることとしている。これまで得られた知見や成果を有効に活用しながら、計画に基づく取組を着実に進めてまいりたい。</t>
    <phoneticPr fontId="1"/>
  </si>
  <si>
    <t>算定・報告・公表制度では27年度から稼働開始した電子報告システムの活用普及を図ることにより排出量の集計結果を迅速に公表するとともに、低炭素社会実行計画フォローアップでは各業種の進捗状況を毎年HPにて公表することで、事業者の自主的な削減取組を促進する。</t>
    <phoneticPr fontId="1"/>
  </si>
  <si>
    <t>・いただいた所見を踏まえ、本事業の調査結果を活用の上、2050年及びそれ以降の低炭素社会に向けた長期的なビジョンを示す予定。その際、広く国民に分かりやすいものとなるよう内容の向上に努める。
・いただいた所見を踏まえ、仕様書の記載方法の工夫や公告期間の延長等を通じて引き続き改善に努めてまいりたい。</t>
    <phoneticPr fontId="1"/>
  </si>
  <si>
    <t>引き続き競争性のある契約を実施するとともに、一者応札に対しては、平成28年度より仕様書の精緻化や入札公告期間の延長などの改善を行う。</t>
    <phoneticPr fontId="1"/>
  </si>
  <si>
    <t>地方公共団体における適応の取組をより効率的に推進するため、「気候変動情報プラットフォーム」を活用し、地方適応コンソーシアムを構築するとともに、海外における適応支援に関する指標のあり方を検討していく。</t>
    <phoneticPr fontId="1"/>
  </si>
  <si>
    <t>IPCCが公表する報告書等について、公表された報告書等を踏まえ、成果指標等を適切に設定し、拠出金のフォローと評価を実施する。</t>
    <phoneticPr fontId="1"/>
  </si>
  <si>
    <t>拠出金の効果を適切に把握するための指標を引き続き検討し、適切に事業を執行する。</t>
    <phoneticPr fontId="1"/>
  </si>
  <si>
    <t>行政事業レビュー推進チームの所見も踏まえ、事業の継続性を確実に確保するとともに、過去に実施された研究についても、次年度以降の評価スキームにおいて、事業の効果を図る指標等を検討し、適切に事業を実施する。</t>
    <phoneticPr fontId="1"/>
  </si>
  <si>
    <t>本事業では競争性のある契約方法により実施しており、過年度の契約においては、複数者による競争となっていたことから落札率が低くなっていた。概算要求においては、直近の落札率を踏まえて概算要求を実施している。引き続き競争性のある契約を実施していくとともに、効率的な調査・検討を図りつつ、実施していく。</t>
    <phoneticPr fontId="1"/>
  </si>
  <si>
    <t>外部有識者点検対象外</t>
    <phoneticPr fontId="1"/>
  </si>
  <si>
    <t>過年度の執行率が低い原因を分析し、必要最低限の予算要求とすること。</t>
    <phoneticPr fontId="1"/>
  </si>
  <si>
    <t>引き続き定量的なアウトプット指標を検討すること。</t>
    <phoneticPr fontId="1"/>
  </si>
  <si>
    <t>衛星の開発、打上げ、運用は、長期にわたる事業であるため、事業進捗を考慮しつつ適宜長期計画の最適化を行い、衛星の打上げ後、運用が開始されたのちには、定量的なアウトプット指標について検討を進める。</t>
    <phoneticPr fontId="1"/>
  </si>
  <si>
    <t>CSR活動に加えて、カーボン・オフセットを活用した商品やサービスの開発というビジネスモデルが確立されつつあり、引き続き、J-クレジットを社会全体で幅広く活用するよう対策を講じていく。</t>
    <phoneticPr fontId="1"/>
  </si>
  <si>
    <t>事業内容の見直し、経費の削減を行っており、今後も効率的に執行していく。</t>
    <phoneticPr fontId="1"/>
  </si>
  <si>
    <t>成果目標・指標のうち、「1トンあたりのCO2削減コスト」については、毎年度の達成すべき目標値を設定した。
また、もう一つの成果目標・指標である「平成42年度までの累積で5000万から１億ｔ-CO2削減・吸収」に向けた取組については、毎年度の目標を定めることが困難であるが、他省庁と引き続き連携しつつ、地球温暖化対策計画の進捗管理において、毎年度、実施状況を把握し、評価する。</t>
    <phoneticPr fontId="1"/>
  </si>
  <si>
    <t>ウクライナにおいて実施したGIS事業に関して、我が国として債権が発生した場合には債権回収等を適切に行っていく。</t>
    <phoneticPr fontId="1"/>
  </si>
  <si>
    <t>-</t>
    <phoneticPr fontId="1"/>
  </si>
  <si>
    <t>-</t>
    <phoneticPr fontId="1"/>
  </si>
  <si>
    <t>本事業で得られた知見や成果を「新28-0015低炭素型浮体式洋上風力発電低コスト化・普及促進事業」に活用し、施工手法等の効率化・低炭素化を実施している。</t>
  </si>
  <si>
    <t>-</t>
    <phoneticPr fontId="1"/>
  </si>
  <si>
    <t>本事業で得られた知見や成果を「36 ＣＯ２削減対策強化誘導型技術開発・実証事業」で活用し実施しているところである。</t>
  </si>
  <si>
    <t>-</t>
    <phoneticPr fontId="1"/>
  </si>
  <si>
    <t>本事業の成果については、本事業にて平成28年度中にシンポジウムを開催し、広く公表する予定であり、事業の成果については、ホームページ等で公表するとともに都道府県をはじめとした各地方自治体に情報提供を行う予定である。
また、本事業とは別に他地域で既に取り組まれている事例については、農林水産省のホームページ等において木質に限らずバイオマス全般について、優良事例等として公表を行っているところであり、本事業の成果と併せて各地方自治体に情報提供を行う。</t>
  </si>
  <si>
    <t>本事業で開発する技術については、事業終了後の普及に向けた事業展開を見据えて検討を重ね、外部有識者の審査や評価を受けながら、事業実施期間中及び事業終了後において定量的または定性的な目標を設定している。
また事業終了後の進捗状況についても調査を行い、その結果を本事業の改善に活用するなどしている。</t>
  </si>
  <si>
    <t>ご指摘を踏まえ、シャトルシップによる沖合へのCO2輸送技術の実証を先送りし、沿岸における分離・回収技術の実証に集中的に資源を投入する。</t>
  </si>
  <si>
    <t>引き続き今後も有効かつ効率的な運営を行い、大口径ＧａＮ基盤の量産化手法を確立し、各種電気機器への実機搭載を通じて当該デバイスの早期の実用化を図る。</t>
  </si>
  <si>
    <t>成果目標については、追加で案件の採択があるこを見越して平成29年度までに７件のモデルを確立することを目標としていたが、ご指摘を踏まえて再検討した結果、新規事業（公共施設等先進的CO2排出削減対策モデル事業）において、本事業の発展的かつより先進的な取組を実施することとしたため、本事業における成果目標としては、すでに採用され実証を行っている４件のモデルの確立に注力することとした。
さらに、確立されたモデルを平成42年までに全国の自治体に普及することを目指し、それに伴うCO２の排出削減効果を試算し、CO２の排出削減量・削減コストを成果目標として設定している。引き続き本成果目標を用いて、事業の進捗管理・評価を行っていくと同時に、より適切な成果目標がないか検討してまいりたい。
実績については、実証事業の終了をもってシステムが確立し、その実績が確定するため、平成27年度の実績は事業の完了した１件のみの実績（61t-CO2、198,090円/t-CO2）である。
また、公共施設等先進的CO2排出削減対策モデル事業等で、本事業で得られた知見を活用しているところであり、引き続き全国への水平展開を目指していく。</t>
  </si>
  <si>
    <t>外部の有識者から成る評価委員会等を活用して、適切に事業の進捗管理・評価を行っていくとともに、引き続き適切な成果目標の在り方についても検討していく。　</t>
  </si>
  <si>
    <t>設備補助事業でカバーするオフグリッド離島数を成果目標とする。また、平成29年度要求は、平成28年度からの継続事業分のみとする。</t>
  </si>
  <si>
    <t>本事業については平成28年度で終了するが、今後、類似事業を行う場合は、ご指摘を踏まえた事業の制度設計等の検討を行う。</t>
  </si>
  <si>
    <t>・補助事業実施による削減見込については、以下のとおり。
年間CO2排出量が3,000t/年以上の規模の事業所72箇所（国内のCO2排出量3,000t/年以上の事業所数は13,596）に対して、約25％のエネルギー削減が想定されるL2-Techの導入を補助することにより5.4万tのCO2削減量が見込める。また2016年より補助（補助率１/２）を２年間実施し、削減効果が確認出来る2018年以降から補助金無しで普及が進む事業所数割合を約36事業所／年とすると2020年にはL2-Tech導入事業所数は216事業所となりCO2削減量は16.2万t/年。同様に2030年では54万t/年の削減効果が得られると想定している。
・以上のことから削減コストの算定根拠は3,700百万円/(5.4万t+16.2万t)＝1.7万円/t
・御指摘を踏まえ、事業全体の中長期ロードマップを平成28年度L2-Techリスト更新委託業務の中で整理する。</t>
  </si>
  <si>
    <t>・植物由来の素材でありながら鋼鉄の５分の１の軽さで５倍の強度を持つ等のＣＮＦの特性を活かし、さまざまな製品等の基盤となる樹脂材料をＣＮＦで補強したＣＮＦ軽量材料（複合樹脂）を使用することで、製品の軽量化によるエネルギー効率の向上等が見込まれ、大幅なＣＯ２排出量削減効果が期待できる。特に国内市場規模が大きい自動車分野へのＣＮＦ導入は、軽量化による燃費改善等が見込まれ、大幅なＣＯ２排出量削減効果が期待できる。
・一方、自動車メーカー各社及び団体に聴取した結果、自動車産業における材料調達は、安定かつグローバル調達が可能であること、要求仕様（品質、環境標準化、規格化、安全性、環境価値）やコストを満たすことが必須であり、自動車産業におけるCNF導入拡大には、ＣＮＦ材料の生産体制の強化と市場の成熟、材料としての信頼性の確保と製品使用実績の蓄積など、総合的なＣＮＦの普及推進が必要であるとのことであった。
・こうした背景から、現時点では市場が未成熟なＣＮＦの実用化や普及には、民間の自主的な取組だけでは十分に進まない状況にあり、地球温暖化対策として2030年、2050年のＣＯ２大幅削減に貢献するには、事業化に向けた実証事業として国が主導して実施する必要がある。
・他国に先んじて取り組むべき重要課題であり、経済産業省、農林水産省（林野庁）、文部科学省、環境省からなる省庁連携による国のイニシアティブの下、川上から川下まで、オールジャパンでの開発を進めるとともに、優れた技術及び知見を有する企業、大学、公的研究機関等を産官学連携の下で取組みを推進している。
・具体的には、環境省はＣＮＦ軽量材料を活用した部材・部品等を実機に搭載した上で、性能評価、ＣＯ２削減効果の評価・検証等のフィールド実証し、世界に先がけて、ＣＮＦの社会実装を確実に実現し、国際的な低炭素イノベーションの牽引を目指すものである。
・なお、本事業は関連４省庁が中心となり省庁連絡会議を定期的に開催し情報交換することで連携や重複排除を行い、効率的な国費の活用を行っている。</t>
  </si>
  <si>
    <t>水素ステーションの成果目標については、日本再興戦略2016等において、2020年度までに商用水素ステーション（化石燃料由来水素もしくは副生水素）を160箇所程度、再エネ由来の水素ステーションを100箇所程度設置することを目指すこととされているところ、事業開始2年目以降（平成28年度以降）においては、再エネ由来の水素ステーションのメーカーの供給体制が整ったため、各年度25基程度の供給が可能となっており、成果目標を達成できる見込みとなっている。
低炭素な水素サプライチェーンモデルの確立については、平成27年度より、地域の特性を活かした異なった５件の実証を進めており、平成30年度又は平成31年度までの実証期間を通じて、これらのモデルを確立させることを当面の目標としている。また、外部有識者から成る評価委員会からの意見等も踏まえながら、波及効果・事業性の高い、異なったモデルの実証の余地がないか検討していく。
また、水素ステーションの事業の有効性については、整備された設備の水素製造能力が必ずしも大きくないため、これらの設備については設置者自らにより活用され、これを完了検査等の現地確認や事業者からの聞き取りによって把握しているところであるが、今後、より大型の再エネ由来の水素ステーションが市場投入される等の際には設置者以外の者による利用状況を把握すること等によって事業内容を見直しつつ、国からの導入支援に引き続き取り組んでまいりたい。なお、不用率が大きかった理由については、平成27年度においては設計のみとなる採択事業が多かったためであり、一方で設計だけではなく実際に導入がなされたものについては、設置者により十分に活用されている状況であるため、矛盾しないと考えている。</t>
  </si>
  <si>
    <t>事業初年度である平成26年度は、採択案件の事業規模が小さく、件数も十分でなかったことから、執行率は伸び悩んだ。平成27年度より、説明会等を積極的に実施し、早期に民間企業等に周知を行ったことから、応募件数が増加し、執行率も改善した。今後も引き続き事業の周知に努め、CO2削減ポテンシャルや普及可能性の高い事業を採択することとする。</t>
  </si>
  <si>
    <t>低炭素型の行動変容を促す情報発信（ナッジ）による家庭等の自発的対策推進事業</t>
    <rPh sb="0" eb="3">
      <t>テイタンソ</t>
    </rPh>
    <rPh sb="3" eb="4">
      <t>ガタ</t>
    </rPh>
    <rPh sb="5" eb="7">
      <t>コウドウ</t>
    </rPh>
    <rPh sb="7" eb="9">
      <t>ヘンヨウ</t>
    </rPh>
    <rPh sb="10" eb="11">
      <t>ウナガ</t>
    </rPh>
    <rPh sb="12" eb="14">
      <t>ジョウホウ</t>
    </rPh>
    <rPh sb="14" eb="16">
      <t>ハッシン</t>
    </rPh>
    <rPh sb="24" eb="26">
      <t>カテイ</t>
    </rPh>
    <rPh sb="26" eb="27">
      <t>トウ</t>
    </rPh>
    <rPh sb="28" eb="31">
      <t>ジハツテキ</t>
    </rPh>
    <rPh sb="31" eb="33">
      <t>タイサク</t>
    </rPh>
    <rPh sb="33" eb="35">
      <t>スイシン</t>
    </rPh>
    <rPh sb="35" eb="37">
      <t>ジギョウ</t>
    </rPh>
    <phoneticPr fontId="1"/>
  </si>
  <si>
    <t>廃熱・湧水等の未利用資源の効率的活用による低炭素社会システム整備推進事業</t>
    <rPh sb="0" eb="2">
      <t>ハイネツ</t>
    </rPh>
    <rPh sb="3" eb="5">
      <t>ユウスイ</t>
    </rPh>
    <rPh sb="5" eb="6">
      <t>トウ</t>
    </rPh>
    <rPh sb="7" eb="10">
      <t>ミリヨウ</t>
    </rPh>
    <rPh sb="10" eb="12">
      <t>シゲン</t>
    </rPh>
    <rPh sb="13" eb="16">
      <t>コウリツテキ</t>
    </rPh>
    <rPh sb="16" eb="18">
      <t>カツヨウ</t>
    </rPh>
    <rPh sb="21" eb="24">
      <t>テイタンソ</t>
    </rPh>
    <rPh sb="24" eb="26">
      <t>シャカイ</t>
    </rPh>
    <rPh sb="30" eb="32">
      <t>セイビ</t>
    </rPh>
    <rPh sb="32" eb="34">
      <t>スイシン</t>
    </rPh>
    <rPh sb="34" eb="36">
      <t>ジギョウ</t>
    </rPh>
    <phoneticPr fontId="1"/>
  </si>
  <si>
    <t>平成28年度以降は、温室効果ガス排出・吸収量管理体制整備事業と、温室効果ガス排出量算定・報告・公表制度基盤整備事業と統合し、温室効果ガス関連情報基盤整備事業として概算要求、及び事業を実施している。より効率的・効果的に成果が得られるよう、引き続き事業の適切な実施に努める。</t>
  </si>
  <si>
    <t>平成27年度までに得られた成果を、今後の施策展開に十分に活用するよう努める。</t>
  </si>
  <si>
    <t>平成27年度までに得られた成果を今後の施策展開に十分に活用するように努める。</t>
    <rPh sb="34" eb="35">
      <t>ツト</t>
    </rPh>
    <phoneticPr fontId="1"/>
  </si>
  <si>
    <t>成果目標に対する達成度が低くなった原因は、診断件数の目標未達及び平成26年度から平成27年度にかけての世帯当たりCO2削減見込量の減少であった。診断件数の更なる増加については、地域団体や民間企業を中心とした診断実施機関及び診断を行う診断士の増大に引き続き注力する。また、世帯当たりのCO2削減見込量の減少については、診断時の提案メニューの拡充等によるCO2削減量の増加及び発現に努め、適宜目標設定にも反映させることとしたい。</t>
    <rPh sb="21" eb="23">
      <t>シンダン</t>
    </rPh>
    <rPh sb="23" eb="25">
      <t>ケンスウ</t>
    </rPh>
    <rPh sb="26" eb="28">
      <t>モクヒョウ</t>
    </rPh>
    <rPh sb="28" eb="30">
      <t>ミタツ</t>
    </rPh>
    <rPh sb="30" eb="31">
      <t>オヨ</t>
    </rPh>
    <rPh sb="32" eb="34">
      <t>ヘイセイ</t>
    </rPh>
    <rPh sb="36" eb="38">
      <t>ネンド</t>
    </rPh>
    <rPh sb="40" eb="42">
      <t>ヘイセイ</t>
    </rPh>
    <rPh sb="44" eb="46">
      <t>ネンド</t>
    </rPh>
    <rPh sb="51" eb="53">
      <t>セタイ</t>
    </rPh>
    <rPh sb="53" eb="54">
      <t>ア</t>
    </rPh>
    <rPh sb="59" eb="61">
      <t>サクゲン</t>
    </rPh>
    <rPh sb="61" eb="63">
      <t>ミコミ</t>
    </rPh>
    <rPh sb="63" eb="64">
      <t>リョウ</t>
    </rPh>
    <rPh sb="65" eb="67">
      <t>ゲンショウ</t>
    </rPh>
    <rPh sb="72" eb="74">
      <t>シンダン</t>
    </rPh>
    <rPh sb="74" eb="76">
      <t>ケンスウ</t>
    </rPh>
    <rPh sb="88" eb="90">
      <t>チイキ</t>
    </rPh>
    <rPh sb="90" eb="92">
      <t>ダンタイ</t>
    </rPh>
    <rPh sb="93" eb="95">
      <t>ミンカン</t>
    </rPh>
    <rPh sb="95" eb="97">
      <t>キギョウ</t>
    </rPh>
    <rPh sb="98" eb="100">
      <t>チュウシン</t>
    </rPh>
    <rPh sb="103" eb="105">
      <t>シンダン</t>
    </rPh>
    <rPh sb="105" eb="107">
      <t>ジッシ</t>
    </rPh>
    <rPh sb="107" eb="109">
      <t>キカン</t>
    </rPh>
    <rPh sb="109" eb="110">
      <t>オヨ</t>
    </rPh>
    <rPh sb="111" eb="113">
      <t>シンダン</t>
    </rPh>
    <rPh sb="114" eb="115">
      <t>オコナ</t>
    </rPh>
    <rPh sb="116" eb="119">
      <t>シンダンシ</t>
    </rPh>
    <rPh sb="120" eb="122">
      <t>ゾウダイ</t>
    </rPh>
    <rPh sb="123" eb="124">
      <t>ヒ</t>
    </rPh>
    <rPh sb="125" eb="126">
      <t>ツヅ</t>
    </rPh>
    <rPh sb="127" eb="129">
      <t>チュウリョク</t>
    </rPh>
    <rPh sb="135" eb="137">
      <t>セタイ</t>
    </rPh>
    <rPh sb="137" eb="138">
      <t>ア</t>
    </rPh>
    <rPh sb="158" eb="161">
      <t>シンダンジ</t>
    </rPh>
    <rPh sb="162" eb="164">
      <t>テイアン</t>
    </rPh>
    <rPh sb="169" eb="171">
      <t>カクジュウ</t>
    </rPh>
    <rPh sb="171" eb="172">
      <t>トウ</t>
    </rPh>
    <rPh sb="178" eb="180">
      <t>サクゲン</t>
    </rPh>
    <rPh sb="180" eb="181">
      <t>リョウ</t>
    </rPh>
    <rPh sb="182" eb="184">
      <t>ゾウカ</t>
    </rPh>
    <rPh sb="184" eb="185">
      <t>オヨ</t>
    </rPh>
    <rPh sb="186" eb="188">
      <t>ハツゲン</t>
    </rPh>
    <rPh sb="189" eb="190">
      <t>ツト</t>
    </rPh>
    <rPh sb="192" eb="194">
      <t>テキギ</t>
    </rPh>
    <rPh sb="194" eb="196">
      <t>モクヒョウ</t>
    </rPh>
    <rPh sb="196" eb="198">
      <t>セッテイ</t>
    </rPh>
    <rPh sb="200" eb="202">
      <t>ハンエイ</t>
    </rPh>
    <phoneticPr fontId="5"/>
  </si>
  <si>
    <t>中小の地方自治体において、複数の自治体で連携しリースによりイニシャルコストを抑えながら省CO2改修を行うノウハウは、まだ普及していない。
国が関与することで、その知見を全国に発信し、自治体における取組を促すことで事業成果の水平展開を図ることができる。事業の成果がまとまった後、本事業の成果の展開に努める。
国が関与することで、自治体間の連携を促し、事業成果の水平展開を図ることができる。
事業終了後も、複数の中小自治体が自主的に民間リース事業者とバルクリース契約を行い、省CO２機器の導入をすすめていくよう、本事業の成果の水平展開に努める。</t>
  </si>
  <si>
    <t>旧型の設備であっても、部分改修や部品追加を行うことで、導入時と同等、あるいはそれ以上エネルギー効率の実現が可能であり、本事業ではそれが要件として課されている。平成28年度では、平成27年度に集まった対策事例を分析し、削減効果や費用対効果等の観点から優良な事業を採択するよう改善を実施している。</t>
  </si>
  <si>
    <t>本事業で得られたポテンシャル等の知見は当該事業体に提示するとともに、一般にも公表している。また、平成28年度から「小水力発電等の再エネ設備の導入による上水道システムにおける省CO2促進モデル事業」として補助事業を開始させている。</t>
  </si>
  <si>
    <t>「新しい日本のための優先課題推進枠」1000</t>
  </si>
  <si>
    <t>衛星の開発、打上げ、運用は、長期にわたる事業であるため、事業進捗を考慮しつつ適宜長期計画の最適化を行い、衛星の打上げ後、運用が開始されたのちには、定量的なアウトプット指標について検討を進める。</t>
    <phoneticPr fontId="1"/>
  </si>
  <si>
    <t>御指摘を踏まえ成果目標を設定した。一者応札については、仕様書の記載方法や情報の公開を工夫することにより、引き続き改善に努めてまいりたい。</t>
    <phoneticPr fontId="1"/>
  </si>
  <si>
    <t>ご指摘を受け、来年度より国内排出量取引制度等カーボンプライシング施策の適切な制度設計、制度の導入による効果的な排出削減の実現に向けた具体的な検討を実施していくよう事業内容を大幅に見直すこととした。</t>
    <phoneticPr fontId="1"/>
  </si>
  <si>
    <t>外部有識者の指摘を踏まえ、これまでの成果実績を考慮し、中間目標を引き上げることとした。なお、既存の調査結果のうち、ＣＤＰの調査結果を確認することでサプライチェーン全体での排出量算定の普及状況が一定程度把握できることから、当該指標を採用することとしている。
本事業は、①サプライチェーン排出量の算定基盤の整備と②ESG投資を意識した環境情報開示のプラットフォーム開発の２つから構成されており、求める事業者の性質が異なることから、それぞれ別の事業者に委託している。なお、②については、NTTデータが開発機能を司る子会社を分社化している都合で、このような委託形態となっている。</t>
    <phoneticPr fontId="1"/>
  </si>
  <si>
    <t>ご指摘を踏まえ事業所の総CO2排出量に対するCO2削減率をアウトカムとして設定することとする（対象となる事業所の規模の変更に、伴い指標を変更）。</t>
    <phoneticPr fontId="1"/>
  </si>
  <si>
    <t>・当該事業のCO2削減目標については総量での達成が必要であるが、事業実施前に見込んでいた企業活動を上回る参加企業が多かったこと等の理由から未達。
・なお、当該事業はCO2削減目標未達成の場合は、未達分の排出枠を他事業者から購入、認証された温室効果ガス削減量（クレジット）を調達・無効化するなどして目標を遵守することが前提の事業であるため、事業自体は適切に実施されたものと考えている。</t>
    <phoneticPr fontId="1"/>
  </si>
  <si>
    <t>中間的なアウトカムの検討を進めるとともに、引き続き適切な事業管理を行っていく。</t>
    <phoneticPr fontId="1"/>
  </si>
  <si>
    <t>エコチューニングとは、「低炭素社会の実現に向けて、業務用等建築物から排出される温室効果ガスを削減するため、建築物の快適性や生産性を確保しつつ、設備機器・システム等の適切な運用改善等を行う」ことである。その「運用改善」とは、「エネルギーの使用状況等を詳細に分析し、軽微な投資で可能となる削減対策も含め、設備機器・システム等を適切に運用することにより温室効果ガスの排出削減等を行う」ことを内容としている。
本事業は、通常のビルメンテナンスを行っているビルメン事業者が、日々のビルメンテンスの中に設備運用の最適化による省エネ・省CO2という視点を取り入れたビル管理を提案し、ビルオーナーとの協力関係のもとで運用改善を実施する事業であり、日々のビルメンテナンスを行う事業者が省エネ診断と削減対策の両方を行うという、業務用等建築物の運用改善による低炭素化をより実効性のある形で行う事業である。
なお、省エネ法に基づくエネルギー管理士の設置義務は、大規模施設（原油換算年間3,000kl以上使用）を対象としており、これ以外の施設は対象外となっている。エコチューニングでは、規模の大小を問わず業務ビル全般を対象とするものである。
また、省エネ診断士や省エネ環境診断士は、省エネ診断や対策の提案のみを行うものである。エコチューニング事業者はさらに削減対策の実践も行い、削減効果を把握・分析し、さらなる改善提案に繋げる。
本事業の資格制度は、環境省ガイドラインに基づいて公募・指定されたエコチューニング推進センターによって運営される民間の資格制度である。
なお、ESCO事業は初期投資の必要な大型最新設備の導入を伴い、光熱水費の削減分の一部を設備の導入費用及びESCO事業者への報酬として支払うビジネスモデルである一方、エコチューニングは基本的には新たな設備の導入をせず、既存の設備機器・システム等を適切に運用し、光熱水費の削減分の一部をエコチューニング事業者に報酬として支払うビジネスモデルである。</t>
    <phoneticPr fontId="1"/>
  </si>
  <si>
    <t>成果目標・指標のうち、「1トンあたりのCO2削減コスト」については、毎年度の達成すべき目標値を設定した。
また、もう一つの成果目標・指標である「平成42年度までの累積で5000万から１億ｔ-CO2削減・吸収」に向けた取組については、毎年度の目標を定めることが困難であるが、地球温暖化対策計画の進捗管理において、毎年度、実施状況を把握し、評価する。</t>
    <phoneticPr fontId="1"/>
  </si>
  <si>
    <t>-</t>
    <phoneticPr fontId="1"/>
  </si>
  <si>
    <t>・平成27年度のインベントリ審査は国連気候変動枠組条約の諸事情により実施されなかったが、28年度以降は、インベントリ審査ガイドラインの規定に基づき、毎年度実施される見込みである。２つ目の成果目標であるBR及びNCの審査は、２カ年にわたっての成果として設定しており、27年度の成果実績としては、28年度の審査結果をもって共通のものとする見込みである。
・一者応札については、仕様書の記載方法や情報の公開を工夫することにより、引き続き改善に努めてまいりたい。</t>
    <phoneticPr fontId="1"/>
  </si>
  <si>
    <t>-</t>
    <phoneticPr fontId="1"/>
  </si>
  <si>
    <t>-</t>
    <phoneticPr fontId="1"/>
  </si>
  <si>
    <t>-</t>
    <phoneticPr fontId="1"/>
  </si>
  <si>
    <t>地域の気候や特異性を活かしたきめ細かな地球温暖化防止活動の基盤形成、行動の拡大・定着につなげる事業であり、
現段階でt-CO2単位の絶対値が高いということは一概に言えないが、日本の約束草案達成に向け、地方公共団体が主体となった取組の拡大や定着を進められるよう平成28年度で行う協力体制や支援策の構築結果を事業に反映させ、さらなるCO2削減施策を推進する。</t>
    <phoneticPr fontId="1"/>
  </si>
  <si>
    <t>調査内容が非常に高度な専門性を要求される内容であるため、応札できる業者が限られてしまうが、H28年度より、下記のように入札等において改善を図るとともに、過年度の契約単価等を精査し、より適切な予定価格の設定に努めている。
・仕様書において、新規参入者でも取り組みやすいように仕様書を分かりやすく記述するとともに、内容が把握できる過年度の報告書の閲覧が当省図書館において可能である旨明記する。
・企画書・提案書の提出日までの期間のさらなる延長も検討する。</t>
    <phoneticPr fontId="1"/>
  </si>
  <si>
    <t>パリ協定実施に向けた途上国能力開発支援拠出金</t>
    <rPh sb="2" eb="4">
      <t>キョウテイ</t>
    </rPh>
    <rPh sb="4" eb="6">
      <t>ジッシ</t>
    </rPh>
    <rPh sb="7" eb="8">
      <t>ム</t>
    </rPh>
    <rPh sb="10" eb="13">
      <t>トジョウコク</t>
    </rPh>
    <rPh sb="13" eb="15">
      <t>ノウリョク</t>
    </rPh>
    <rPh sb="15" eb="17">
      <t>カイハツ</t>
    </rPh>
    <rPh sb="17" eb="19">
      <t>シエン</t>
    </rPh>
    <rPh sb="19" eb="21">
      <t>キョシュツ</t>
    </rPh>
    <rPh sb="21" eb="22">
      <t>キン</t>
    </rPh>
    <phoneticPr fontId="1"/>
  </si>
  <si>
    <t>引き続き適切に事業を実施し、成果の向上を図るため、より良い指標の検討を行っていく。</t>
    <rPh sb="0" eb="1">
      <t>ヒ</t>
    </rPh>
    <rPh sb="2" eb="3">
      <t>ツヅ</t>
    </rPh>
    <rPh sb="4" eb="6">
      <t>テキセツ</t>
    </rPh>
    <phoneticPr fontId="1"/>
  </si>
  <si>
    <t>-</t>
    <phoneticPr fontId="1"/>
  </si>
  <si>
    <t>事業の成果報告書を地方環境事務所等に提供し、各地の人材育成事業の展開に活用できるよう努める。</t>
    <phoneticPr fontId="1"/>
  </si>
  <si>
    <t>NEBはエネルギーコスト削減以外の便益を指し、本事業ではエネルギー消費量を削減しつつも快適性等を損なわない、新たな生活様式を提案し普及していくための指標構築を目指しており、具体的には例えば住宅における断熱性能の向上による快適性、健康性、知的生産性等を評価し、設備や暮らし方を選択する際等に活用が可能な新しいNEB指標を構築することを目的としている。
引き続きNEBの受益者にとって分かりやすく、活用しやすいNEB指標の構築と適切な事業実施に努めたい。</t>
    <rPh sb="20" eb="21">
      <t>サ</t>
    </rPh>
    <phoneticPr fontId="1"/>
  </si>
  <si>
    <t>PDCAサイクルの構築を行う中で、予算の配分等の妥当性及びより効果的なCO2排出削減方法について検討を行う。
また、家庭・業務部門の４割削減達成のため、事業の実施にあたっては､外部有識者による評価等を受けながら進めていく。</t>
    <phoneticPr fontId="1"/>
  </si>
  <si>
    <t>木材利用による業務用施設の断熱性能効果検証事業（農林水産省連携事業）</t>
    <phoneticPr fontId="1"/>
  </si>
  <si>
    <t>-</t>
    <phoneticPr fontId="1"/>
  </si>
  <si>
    <t>事業の進捗が分かるよう中間目標を設定すること。一者応札を改善するために今後どのような工夫を講じるのか説明すること。</t>
    <rPh sb="0" eb="2">
      <t>ジギョウ</t>
    </rPh>
    <rPh sb="3" eb="5">
      <t>シンチョク</t>
    </rPh>
    <rPh sb="6" eb="7">
      <t>ワ</t>
    </rPh>
    <rPh sb="11" eb="13">
      <t>チュウカン</t>
    </rPh>
    <rPh sb="13" eb="15">
      <t>モクヒョウ</t>
    </rPh>
    <rPh sb="16" eb="18">
      <t>セッテイ</t>
    </rPh>
    <phoneticPr fontId="1"/>
  </si>
  <si>
    <t>年度毎の評価ができるよう中間的なアウトカムを設定し、適切に事業の進捗と評価を図った上で事業を実施すること。</t>
    <phoneticPr fontId="1"/>
  </si>
  <si>
    <t>我が国として債権が発生した場合は、確実に債権を回収できるよう適切に対応すること。</t>
    <phoneticPr fontId="1"/>
  </si>
  <si>
    <t>省エネ家電等COOL CHOICE推進事業</t>
    <rPh sb="0" eb="1">
      <t>ショウ</t>
    </rPh>
    <rPh sb="3" eb="5">
      <t>カデン</t>
    </rPh>
    <rPh sb="5" eb="6">
      <t>トウ</t>
    </rPh>
    <rPh sb="17" eb="19">
      <t>スイシン</t>
    </rPh>
    <rPh sb="19" eb="21">
      <t>ジギョウ</t>
    </rPh>
    <phoneticPr fontId="1"/>
  </si>
  <si>
    <t>前年度の所要額等を踏まえ、必要額を精査し、必要最低限の要求とした。</t>
    <phoneticPr fontId="1"/>
  </si>
  <si>
    <t>所見を踏まえて、26年度、27年度において成果目標が達成できなかった原因である交付申請数が伸びなかった事由を速やかに検証するとともに、検証結果を他の事業にも活用できるように努める。</t>
    <phoneticPr fontId="1"/>
  </si>
  <si>
    <t>外部有識者点検対象外</t>
    <phoneticPr fontId="1"/>
  </si>
  <si>
    <t>・既存のシステムの運用等に係る経費については、執行状況を勘案し、29年度予算要求にあたっては予算を縮減すること。
・サイバーセキュリティ対策や業務継続計画における非常時対策は、現下の重要課題であり、費用対効果を十分勘案しつつ、必要な対策を実現できるよう計画的に検討を進め、対策強化に万全を期すこと。</t>
    <rPh sb="71" eb="73">
      <t>ギョウム</t>
    </rPh>
    <rPh sb="73" eb="75">
      <t>ケイゾク</t>
    </rPh>
    <rPh sb="75" eb="77">
      <t>ケイカク</t>
    </rPh>
    <rPh sb="81" eb="84">
      <t>ヒジョウジ</t>
    </rPh>
    <rPh sb="84" eb="86">
      <t>タイサク</t>
    </rPh>
    <phoneticPr fontId="0"/>
  </si>
  <si>
    <t>　既存のシステムの運用等に係る経費については、システムの運営内容及び計画の進捗状況等を鑑み経費を縮減した。
　サイバーセキュリティ対策や非常時対策については、費用対効果及び事業の必要性を精査し、予算要求を行っている。</t>
    <phoneticPr fontId="1"/>
  </si>
  <si>
    <t>（項）環境政策基盤整備費
　（大事項）環境政策基盤整備等に必要な経費</t>
    <phoneticPr fontId="0"/>
  </si>
  <si>
    <t>　引き続き効率的な広報活動に努め、着実に事業を実施すること。</t>
    <rPh sb="1" eb="2">
      <t>ヒ</t>
    </rPh>
    <rPh sb="3" eb="4">
      <t>ツヅ</t>
    </rPh>
    <rPh sb="5" eb="7">
      <t>ユウコウリツ</t>
    </rPh>
    <rPh sb="7" eb="8">
      <t>テキ</t>
    </rPh>
    <rPh sb="9" eb="11">
      <t>コウホウ</t>
    </rPh>
    <rPh sb="11" eb="13">
      <t>カツドウ</t>
    </rPh>
    <rPh sb="14" eb="15">
      <t>ツト</t>
    </rPh>
    <rPh sb="17" eb="19">
      <t>チャクジツ</t>
    </rPh>
    <rPh sb="20" eb="22">
      <t>ジギョウ</t>
    </rPh>
    <rPh sb="23" eb="25">
      <t>ジッシ</t>
    </rPh>
    <phoneticPr fontId="1"/>
  </si>
  <si>
    <t>引き続き効率的かつ着実な広報活動及び事業を実施する。</t>
    <phoneticPr fontId="1"/>
  </si>
  <si>
    <t>　引き続き一般競争入札を行い競争性を確保し、コスト削減や効率化に努め、着実に事業を実施すること。</t>
    <rPh sb="1" eb="2">
      <t>ヒ</t>
    </rPh>
    <rPh sb="3" eb="4">
      <t>ツヅ</t>
    </rPh>
    <rPh sb="5" eb="7">
      <t>イッパン</t>
    </rPh>
    <rPh sb="7" eb="9">
      <t>キョウソウ</t>
    </rPh>
    <rPh sb="9" eb="11">
      <t>ニュウサツ</t>
    </rPh>
    <rPh sb="12" eb="13">
      <t>オコナ</t>
    </rPh>
    <rPh sb="14" eb="17">
      <t>キョウソウセイ</t>
    </rPh>
    <rPh sb="18" eb="20">
      <t>カクホ</t>
    </rPh>
    <rPh sb="25" eb="27">
      <t>サクゲン</t>
    </rPh>
    <rPh sb="28" eb="31">
      <t>コウリツカ</t>
    </rPh>
    <rPh sb="32" eb="33">
      <t>ツト</t>
    </rPh>
    <rPh sb="35" eb="37">
      <t>チャクジツ</t>
    </rPh>
    <rPh sb="38" eb="40">
      <t>ジギョウ</t>
    </rPh>
    <rPh sb="41" eb="43">
      <t>ジッシ</t>
    </rPh>
    <phoneticPr fontId="1"/>
  </si>
  <si>
    <t>推進チームの所見を踏まえ、引き続き一般競争入札（総合評価方式）により、競争性の確保し、コスト削減や効率化を図るとともに、我が国の環境政策の展開に資する成果を継続して得られるよう、適切な予算を確保しつつ、着実且つ適切に事業を実施していく。</t>
    <phoneticPr fontId="2"/>
  </si>
  <si>
    <t>大臣官房総務課</t>
    <phoneticPr fontId="1"/>
  </si>
  <si>
    <t>環境本省施設整備費</t>
    <phoneticPr fontId="1"/>
  </si>
  <si>
    <t>終了(予定)なし</t>
    <phoneticPr fontId="1"/>
  </si>
  <si>
    <t>-</t>
    <phoneticPr fontId="1"/>
  </si>
  <si>
    <t>行政事業レビュー推進チームの所見を踏まえ、厚生労働省と連携し着実に事業を実施していく。</t>
    <phoneticPr fontId="1"/>
  </si>
  <si>
    <t>（項）環境保全施設整備費
　（大事項）環境保全施設整備に必要な経費</t>
    <phoneticPr fontId="0"/>
  </si>
  <si>
    <t>終了(予定)なし</t>
    <phoneticPr fontId="1"/>
  </si>
  <si>
    <t>引き続き今後も有効かつ効率的な運営が望まれる。</t>
    <phoneticPr fontId="1"/>
  </si>
  <si>
    <t>　外部有識者の所見のとおり、引き続き効率的な執行に努めるとともに、必要額や移転等による効果を総合的に判断したうえで、必要最低限の予算要求とすること。</t>
    <phoneticPr fontId="0"/>
  </si>
  <si>
    <t>庁舎の移転は、移転後の経費縮減や利便性の向上が見込まれる地方環境事務所等に対象を限って予算要求を行うとともに、庁舎・宿舎等の整備等は、他の代替手段等との比較も行った上で、老朽や立地条件の不良の解消を図るため予算要求を行う。</t>
    <phoneticPr fontId="1"/>
  </si>
  <si>
    <t>一般会計</t>
    <phoneticPr fontId="1"/>
  </si>
  <si>
    <t>再生可能エネルギー電気・熱自立的普及促進事業と統合済み。</t>
    <rPh sb="25" eb="26">
      <t>ス</t>
    </rPh>
    <phoneticPr fontId="1"/>
  </si>
  <si>
    <t>予定通り終了</t>
    <phoneticPr fontId="1"/>
  </si>
  <si>
    <t>平成28年度要求において再生可能エネルギー電気・熱自立的普及促進事業と統合し、予定通り終了した。</t>
    <phoneticPr fontId="1"/>
  </si>
  <si>
    <t>ｴﾈﾙｷﾞｰ対策特別会計ｴﾈﾙｷﾞｰ需給勘定</t>
    <phoneticPr fontId="1"/>
  </si>
  <si>
    <t>（項）エネルギー需給構造高度化対策費
　（大事項）温暖化対策に必要な経費</t>
    <phoneticPr fontId="1"/>
  </si>
  <si>
    <t>今後は当該事業の成果を有効に活用していくこと。</t>
  </si>
  <si>
    <t>本事業の成果については、海洋汚染防止法における海底下CCS事業の審査、指針等の見直しに有効に活用される。これにより、海底下CCS事業の促進が期待される。</t>
  </si>
  <si>
    <t>低炭素化に向けた公共交通利用転換事業（国土交通省連携事業）</t>
    <phoneticPr fontId="1"/>
  </si>
  <si>
    <t>引き続き、最終年度の目標が達成されるようフォローアップを行うこと。</t>
    <rPh sb="0" eb="1">
      <t>ヒ</t>
    </rPh>
    <rPh sb="2" eb="3">
      <t>ツヅ</t>
    </rPh>
    <rPh sb="5" eb="7">
      <t>サイシュウ</t>
    </rPh>
    <rPh sb="7" eb="9">
      <t>ネンド</t>
    </rPh>
    <rPh sb="10" eb="12">
      <t>モクヒョウ</t>
    </rPh>
    <rPh sb="13" eb="15">
      <t>タッセイ</t>
    </rPh>
    <rPh sb="28" eb="29">
      <t>オコナ</t>
    </rPh>
    <phoneticPr fontId="1"/>
  </si>
  <si>
    <t>最終年度の目標が達成されるようフォローアップを行う。</t>
    <phoneticPr fontId="1"/>
  </si>
  <si>
    <t>ｴﾈﾙｷﾞｰ対策特別会計ｴﾈﾙｷﾞｰ需給勘定</t>
    <phoneticPr fontId="1"/>
  </si>
  <si>
    <t>（項）エネルギー需給構造高度化対策費
　（大事項）温暖化対策に必要な経費</t>
    <phoneticPr fontId="1"/>
  </si>
  <si>
    <t>○</t>
    <phoneticPr fontId="1"/>
  </si>
  <si>
    <t>中小トラック業者が対象とあるが、支出先上位１０社中７社を占める福山通運（株）は中小企業といえないのではないか。</t>
    <rPh sb="17" eb="18">
      <t>デ</t>
    </rPh>
    <rPh sb="35" eb="38">
      <t>カブ</t>
    </rPh>
    <rPh sb="41" eb="43">
      <t>キギョウ</t>
    </rPh>
    <phoneticPr fontId="1"/>
  </si>
  <si>
    <t>外部有識者の所見に加え、今後は当該事業の成果を有効に活用していくこと。</t>
    <rPh sb="0" eb="2">
      <t>ガイブ</t>
    </rPh>
    <rPh sb="2" eb="5">
      <t>ユウシキシャ</t>
    </rPh>
    <rPh sb="6" eb="8">
      <t>ショケン</t>
    </rPh>
    <rPh sb="9" eb="10">
      <t>クワ</t>
    </rPh>
    <rPh sb="12" eb="14">
      <t>コンゴ</t>
    </rPh>
    <rPh sb="15" eb="17">
      <t>トウガイ</t>
    </rPh>
    <rPh sb="17" eb="19">
      <t>ジギョウ</t>
    </rPh>
    <rPh sb="20" eb="22">
      <t>セイカ</t>
    </rPh>
    <rPh sb="23" eb="25">
      <t>ユウコウ</t>
    </rPh>
    <rPh sb="26" eb="28">
      <t>カツヨウ</t>
    </rPh>
    <phoneticPr fontId="1"/>
  </si>
  <si>
    <t>・全ての補助金交付申請者について、法令に基づく貨物事業者運送事業報告書の記載（資本金及び従業員数）により、中小企業基本法に定める中小企業者に該当することを確認して交付決定を行っており、ご指摘のあった事業者についても中小企業者に該当することを確認している。
・今後も当該事業の成果を有効に活用し、事業による排出削減効果を把握し、旧型車両の更新促進とエコドライブ推進を啓発する。</t>
    <phoneticPr fontId="1"/>
  </si>
  <si>
    <t>水・大気環境局</t>
    <phoneticPr fontId="1"/>
  </si>
  <si>
    <t>公告期間の延長等により、調達手法を改善し予算執行効率化を図る。</t>
    <phoneticPr fontId="1"/>
  </si>
  <si>
    <t>水・大気環境局</t>
    <phoneticPr fontId="1"/>
  </si>
  <si>
    <t>ｴﾈﾙｷﾞｰ対策特別会計ｴﾈﾙｷﾞｰ需給勘定</t>
    <phoneticPr fontId="1"/>
  </si>
  <si>
    <t>（項）エネルギー需給構造高度化対策費
　（大事項）温暖化対策に必要な経費</t>
    <phoneticPr fontId="1"/>
  </si>
  <si>
    <t>○</t>
    <phoneticPr fontId="1"/>
  </si>
  <si>
    <t>大気環境基準等設定業務費</t>
    <phoneticPr fontId="1"/>
  </si>
  <si>
    <t>引き続き予算の効率的な執行に努めてほしい。</t>
  </si>
  <si>
    <t>外部有識者の所見に加え、より一層の予算執行効率化の観点から調達手法の改善（一者応札の抑制の取組等）を図るべき。</t>
  </si>
  <si>
    <t>ご指摘を踏まえ、担当する複数事業の内容を精査した結果、事業効率化・予算執行効率化の観点から、放射性物質による一般環境汚染に係る基準等調査検討費と統合することとした。また、調達手法の改善としては、仕様書の見直しや公告期間の延長等の一者応札の抑制の取組を引き続き行う。</t>
    <phoneticPr fontId="1"/>
  </si>
  <si>
    <t>例年相当額の不用が生じているため、予算執行の適正化の観点から、不用の原因の精査結果について分析の上、説明すること。また、これをどのように踏まえ、29年度の予算要求につなげるのか示すこと。</t>
    <rPh sb="26" eb="28">
      <t>カンテン</t>
    </rPh>
    <rPh sb="39" eb="41">
      <t>ケッカ</t>
    </rPh>
    <rPh sb="45" eb="47">
      <t>ブンセキ</t>
    </rPh>
    <rPh sb="48" eb="49">
      <t>ウエ</t>
    </rPh>
    <rPh sb="50" eb="52">
      <t>セツメイ</t>
    </rPh>
    <rPh sb="68" eb="69">
      <t>フ</t>
    </rPh>
    <rPh sb="74" eb="76">
      <t>ネンド</t>
    </rPh>
    <rPh sb="77" eb="79">
      <t>ヨサン</t>
    </rPh>
    <rPh sb="79" eb="81">
      <t>ヨウキュウ</t>
    </rPh>
    <rPh sb="88" eb="89">
      <t>シメ</t>
    </rPh>
    <phoneticPr fontId="1"/>
  </si>
  <si>
    <t>自動測定機購入等の一般競争入札において、予定価格を大幅に下回る落札価格となったことが不用の原因である。このような状況を踏まえ、平成28年度予算要求において、すでに要求額の縮減を図ったところであるが、引き続き要求額と落札価格を精査し、予算執行の適正化に努める。</t>
    <phoneticPr fontId="1"/>
  </si>
  <si>
    <t>引き続き、より一層の調達手法の改善を検討した上、効率的に予算を執行し、成果目標の達成度を高めること。</t>
    <rPh sb="0" eb="1">
      <t>ヒ</t>
    </rPh>
    <rPh sb="2" eb="3">
      <t>ツヅ</t>
    </rPh>
    <rPh sb="18" eb="20">
      <t>ケントウ</t>
    </rPh>
    <rPh sb="22" eb="23">
      <t>ウエ</t>
    </rPh>
    <rPh sb="24" eb="27">
      <t>コウリツテキ</t>
    </rPh>
    <rPh sb="28" eb="30">
      <t>ヨサン</t>
    </rPh>
    <rPh sb="31" eb="33">
      <t>シッコウ</t>
    </rPh>
    <rPh sb="35" eb="37">
      <t>セイカ</t>
    </rPh>
    <rPh sb="37" eb="39">
      <t>モクヒョウ</t>
    </rPh>
    <rPh sb="40" eb="43">
      <t>タッセイド</t>
    </rPh>
    <rPh sb="44" eb="45">
      <t>タカ</t>
    </rPh>
    <phoneticPr fontId="2"/>
  </si>
  <si>
    <t>より一層の執行効率化を目指し、昨年度一者応札だったものは、公告期間の延長等の改善を図り適正な競争に努めている。</t>
    <phoneticPr fontId="1"/>
  </si>
  <si>
    <t>成果目標について、調査結果の公表は国の事業として当然実施すべきことであり、ほかの成果目標を検討するべき。
また、迅速分析法の検討等に係る業務増が見込まれるため、既存事業の見直しや予算配分の重点化を行うこと。</t>
    <rPh sb="0" eb="2">
      <t>セイカ</t>
    </rPh>
    <rPh sb="2" eb="4">
      <t>モクヒョウ</t>
    </rPh>
    <rPh sb="9" eb="11">
      <t>チョウサ</t>
    </rPh>
    <rPh sb="11" eb="13">
      <t>ケッカ</t>
    </rPh>
    <rPh sb="14" eb="16">
      <t>コウヒョウ</t>
    </rPh>
    <rPh sb="17" eb="18">
      <t>クニ</t>
    </rPh>
    <rPh sb="19" eb="21">
      <t>ジギョウ</t>
    </rPh>
    <rPh sb="24" eb="26">
      <t>トウゼン</t>
    </rPh>
    <rPh sb="26" eb="28">
      <t>ジッシ</t>
    </rPh>
    <rPh sb="40" eb="42">
      <t>セイカ</t>
    </rPh>
    <rPh sb="42" eb="44">
      <t>モクヒョウ</t>
    </rPh>
    <rPh sb="45" eb="47">
      <t>ケントウ</t>
    </rPh>
    <rPh sb="56" eb="58">
      <t>ジンソク</t>
    </rPh>
    <rPh sb="58" eb="61">
      <t>ブンセキホウ</t>
    </rPh>
    <rPh sb="62" eb="64">
      <t>ケントウ</t>
    </rPh>
    <rPh sb="64" eb="65">
      <t>トウ</t>
    </rPh>
    <phoneticPr fontId="1"/>
  </si>
  <si>
    <t>環境基準等の指標がないため、成果目標については、今後の事業内容や行政ニーズを踏まえ検討する。
今後、所見を踏まえた適切な予算要求に努める。</t>
    <phoneticPr fontId="1"/>
  </si>
  <si>
    <t>活動実績が当初見込みを常に下回っているのは、いかなる理由によるのか。
本事業の概要からすると米軍施設・区域に係る水質、大気について調査を実施するとのことであるが、目的においては調査から得たデータに基づく米側への申し入れ等を行うことで環境問題の未然防止を図るとされている。この目的に照らすと、本事業においては、環境調査の実施にとどまらず、調査結果を踏まえて具体的な環境対策が講じられていくことが求められているはずであるが、それがどの程度なされているのかが判然としない。申し入れ等を行った件数なり、対策実施件数なりが示されて初めて事業の効果が把握できるのではないか。
不用率が大きかった理由として、落札率が29％であったためとあるが、これで調査の質的担保が図られるのか、そもそもの予定価格の設定が妥当であったのかといった疑問が湧いてくる。</t>
    <phoneticPr fontId="1"/>
  </si>
  <si>
    <t>外部有識者の所見に加え、当該事業による具体的な環境保全措置や事業の質をどのように保っているかを示すこと。</t>
  </si>
  <si>
    <t>○　調査の実施箇所は、地元自治体の意見等も踏まえつつ年度毎に決定しているところ、一つの米軍基地の周辺における複数箇所の調査等により、年度あたりの施設数が当初見込みを下回る傾向にあるが、これまでの調査の結果等も踏まえ、今後はより幅広く調査を実施できるよう努めてまいりたい。
○　近年実施した本件調査においては、在日米軍基地に起因する周辺地域における環境基準等の超過は確認されなかったことから、調査結果を受けて具体的な対策を行う必要が生じなかったところであるが、調査の結果については、ホームページで公表するとともに、米側とも共有し、在日米軍基地に関する環境管理に資するよう、引き続き活用してまいりたい。
○　本件調査に係る一般競争入札には５社が参加しているが、落札者を除く４社の予定価格に対する落札率平均は８８％であったことを踏まえると、予定価格は適切であったと考えられる。また、落札者が実施した調査の内容や手順に不備はなく、適切に執行されたところである。今後の調査の実施に当たっては、見積りの徴収を広く行うこと等により市場価格をより適切に反映し、予算の効率的な執行に努めてまいりたい。</t>
    <rPh sb="388" eb="391">
      <t>ラクサツシャ</t>
    </rPh>
    <rPh sb="392" eb="394">
      <t>ジッシ</t>
    </rPh>
    <rPh sb="411" eb="413">
      <t>テキセツ</t>
    </rPh>
    <rPh sb="414" eb="416">
      <t>シッコウ</t>
    </rPh>
    <phoneticPr fontId="1"/>
  </si>
  <si>
    <t>アジア・コベネフィット・パートナーシップの参加団体数について、引き続き実績値が目標値を下回っていることから中間目標を示すなどして、目標が着実に実施できる見込みを示すこと。</t>
    <rPh sb="21" eb="23">
      <t>サンカ</t>
    </rPh>
    <rPh sb="23" eb="26">
      <t>ダンタイスウ</t>
    </rPh>
    <rPh sb="31" eb="32">
      <t>ヒ</t>
    </rPh>
    <rPh sb="33" eb="34">
      <t>ツヅ</t>
    </rPh>
    <rPh sb="35" eb="38">
      <t>ジッセキチ</t>
    </rPh>
    <rPh sb="39" eb="42">
      <t>モクヒョウチ</t>
    </rPh>
    <rPh sb="43" eb="45">
      <t>シタマワ</t>
    </rPh>
    <phoneticPr fontId="1"/>
  </si>
  <si>
    <t>アジア･コベネフィット・パートナーシップについては、H28年7月の会合で新たに2団体の参加が決定された。なお、他のコベネフィット関連業務のネットワークも活かし、他の団体の参加についても引き続き働きかけており、目標は達成できる見込み。</t>
    <phoneticPr fontId="1"/>
  </si>
  <si>
    <t>予算額は小さいが、事業の成果を公害防止の管理に最大限行かせるよう引き続き適切に事業を執行すること。</t>
    <rPh sb="0" eb="2">
      <t>ヨサン</t>
    </rPh>
    <rPh sb="2" eb="3">
      <t>ガク</t>
    </rPh>
    <rPh sb="4" eb="5">
      <t>チイ</t>
    </rPh>
    <rPh sb="9" eb="11">
      <t>ジギョウ</t>
    </rPh>
    <rPh sb="12" eb="14">
      <t>セイカ</t>
    </rPh>
    <rPh sb="15" eb="17">
      <t>コウガイ</t>
    </rPh>
    <rPh sb="17" eb="19">
      <t>ボウシ</t>
    </rPh>
    <rPh sb="20" eb="22">
      <t>カンリ</t>
    </rPh>
    <rPh sb="23" eb="26">
      <t>サイダイゲン</t>
    </rPh>
    <rPh sb="26" eb="27">
      <t>イ</t>
    </rPh>
    <rPh sb="32" eb="33">
      <t>ヒ</t>
    </rPh>
    <rPh sb="34" eb="35">
      <t>ツヅ</t>
    </rPh>
    <rPh sb="36" eb="38">
      <t>テキセツ</t>
    </rPh>
    <rPh sb="39" eb="41">
      <t>ジギョウ</t>
    </rPh>
    <rPh sb="42" eb="44">
      <t>シッコウ</t>
    </rPh>
    <phoneticPr fontId="1"/>
  </si>
  <si>
    <t>引き続き、真に必要な事業に重点化を図るとともに、事業の成果を公害防止の管理に最大限行かせるよう適切な事業執行に努める。</t>
    <phoneticPr fontId="1"/>
  </si>
  <si>
    <t>より一層の予算執行効率化の観点から、調達手法の改善（一者応札の抑制の取組等）を図るべき。</t>
  </si>
  <si>
    <t>大気環境監視システム整備経費</t>
    <phoneticPr fontId="1"/>
  </si>
  <si>
    <t>平成29年度には大気環境監視データの見える化推進経費を計上予定であることから、支出額等を考慮し、外注に際しては市場価格を適切に反映するなどにより概算要求額を縮減すること。また、既存事業については予算規模を圧縮すること。</t>
    <rPh sb="0" eb="2">
      <t>ヘイセイ</t>
    </rPh>
    <rPh sb="4" eb="6">
      <t>ネンド</t>
    </rPh>
    <rPh sb="8" eb="10">
      <t>タイキ</t>
    </rPh>
    <rPh sb="10" eb="12">
      <t>カンキョウ</t>
    </rPh>
    <rPh sb="12" eb="14">
      <t>カンシ</t>
    </rPh>
    <rPh sb="18" eb="19">
      <t>ミ</t>
    </rPh>
    <rPh sb="21" eb="22">
      <t>カ</t>
    </rPh>
    <rPh sb="22" eb="24">
      <t>スイシン</t>
    </rPh>
    <rPh sb="24" eb="26">
      <t>ケイヒ</t>
    </rPh>
    <rPh sb="27" eb="29">
      <t>ケイジョウ</t>
    </rPh>
    <rPh sb="29" eb="31">
      <t>ヨテイ</t>
    </rPh>
    <rPh sb="51" eb="52">
      <t>サイ</t>
    </rPh>
    <rPh sb="88" eb="90">
      <t>キソン</t>
    </rPh>
    <rPh sb="90" eb="92">
      <t>ジギョウ</t>
    </rPh>
    <rPh sb="97" eb="99">
      <t>ヨサン</t>
    </rPh>
    <rPh sb="99" eb="101">
      <t>キボ</t>
    </rPh>
    <rPh sb="102" eb="104">
      <t>アッシュク</t>
    </rPh>
    <phoneticPr fontId="1"/>
  </si>
  <si>
    <t>見積書等を精査し、市場価格を適切に反映するなどにより、概算要求額の縮減に努めている。大気環境監視データの見える化推進経費を優先し、それ以外の増額をなしとすることで予算規模の圧縮に努めた。</t>
    <phoneticPr fontId="1"/>
  </si>
  <si>
    <t>PM2.5など越境大気汚染物質の連続的な成分分析が可能なモニタリング設備の構築に係る業務増が見込まれるため、既存事業の見直しや予算配分の重点化を行うこと。</t>
  </si>
  <si>
    <t>越境大気汚染の連続分析が可能なモニタリング設備構築に係る業務増のため、既存事業の見直し等に努めた。</t>
    <phoneticPr fontId="1"/>
  </si>
  <si>
    <t>支出額等を考慮し、既存事業については予算規模を圧縮すること。
また、対策地域における二酸化窒素及び浮遊粒子状物質の環境基準の確保を図る上での具体的な評価手法及び指標は28年度中に検討の上、とりまとめること。</t>
    <rPh sb="0" eb="3">
      <t>シシュツガク</t>
    </rPh>
    <rPh sb="3" eb="4">
      <t>トウ</t>
    </rPh>
    <rPh sb="5" eb="7">
      <t>コウリョ</t>
    </rPh>
    <rPh sb="9" eb="11">
      <t>キゾン</t>
    </rPh>
    <rPh sb="11" eb="13">
      <t>ジギョウ</t>
    </rPh>
    <rPh sb="18" eb="20">
      <t>ヨサン</t>
    </rPh>
    <rPh sb="20" eb="22">
      <t>キボ</t>
    </rPh>
    <rPh sb="23" eb="25">
      <t>アッシュク</t>
    </rPh>
    <rPh sb="34" eb="36">
      <t>タイサク</t>
    </rPh>
    <rPh sb="36" eb="38">
      <t>チイキ</t>
    </rPh>
    <rPh sb="42" eb="45">
      <t>ニサンカ</t>
    </rPh>
    <rPh sb="45" eb="47">
      <t>チッソ</t>
    </rPh>
    <rPh sb="47" eb="48">
      <t>オヨ</t>
    </rPh>
    <rPh sb="49" eb="51">
      <t>フユウ</t>
    </rPh>
    <rPh sb="51" eb="54">
      <t>リュウシジョウ</t>
    </rPh>
    <rPh sb="54" eb="56">
      <t>ブッシツ</t>
    </rPh>
    <rPh sb="57" eb="59">
      <t>カンキョウ</t>
    </rPh>
    <rPh sb="59" eb="61">
      <t>キジュン</t>
    </rPh>
    <rPh sb="62" eb="64">
      <t>カクホ</t>
    </rPh>
    <rPh sb="65" eb="66">
      <t>ハカ</t>
    </rPh>
    <rPh sb="67" eb="68">
      <t>ウエ</t>
    </rPh>
    <rPh sb="70" eb="73">
      <t>グタイテキ</t>
    </rPh>
    <rPh sb="74" eb="76">
      <t>ヒョウカ</t>
    </rPh>
    <rPh sb="76" eb="78">
      <t>シュホウ</t>
    </rPh>
    <rPh sb="78" eb="79">
      <t>オヨ</t>
    </rPh>
    <rPh sb="80" eb="82">
      <t>シヒョウ</t>
    </rPh>
    <rPh sb="85" eb="87">
      <t>ネンド</t>
    </rPh>
    <rPh sb="87" eb="88">
      <t>チュウ</t>
    </rPh>
    <rPh sb="89" eb="91">
      <t>ケントウ</t>
    </rPh>
    <rPh sb="92" eb="93">
      <t>ウエ</t>
    </rPh>
    <phoneticPr fontId="2"/>
  </si>
  <si>
    <t>既存事業については事業内容について、調査地点の合理化や、対策の進捗に応じた調査業務内容となるよう見直しを図っている。
対策地域における二酸化窒素及び浮遊粒子状物質の環境基準の確保を図る上での具体的な評価手法等は28年度中のとりまとめを目指して調査検討、専門家による検討を実施している。</t>
    <phoneticPr fontId="1"/>
  </si>
  <si>
    <t>環境基準達成率が極端に低い大気汚染物質について、早急に原因の究明等を行い、目標達成の見込み（いつまでにどれだけ達成するかなど）を示すこと。</t>
  </si>
  <si>
    <t>引き続き今後も有効かつ効率的な運営に努める。
オフロード特殊自動車排出ガスの寄与度が大きいNOx及びPMについては、2011年基準及び2014年基準において排出ガス規制強化を行ったところであり、今後はその効果について検証し必要に応じて対策を検討する。</t>
    <phoneticPr fontId="1"/>
  </si>
  <si>
    <t>環境基準達成率が極端に低いOxについて、濃度の動向等の実態把握及び生成機構の解明に係る検討並びに科学的知見の収集等を進めているとのことだが、その状況について説明すること。</t>
    <rPh sb="0" eb="2">
      <t>カンキョウ</t>
    </rPh>
    <rPh sb="2" eb="4">
      <t>キジュン</t>
    </rPh>
    <rPh sb="4" eb="6">
      <t>タッセイ</t>
    </rPh>
    <rPh sb="6" eb="7">
      <t>リツ</t>
    </rPh>
    <rPh sb="8" eb="10">
      <t>キョクタン</t>
    </rPh>
    <rPh sb="11" eb="12">
      <t>ヒク</t>
    </rPh>
    <rPh sb="20" eb="22">
      <t>ノウド</t>
    </rPh>
    <rPh sb="23" eb="25">
      <t>ドウコウ</t>
    </rPh>
    <rPh sb="25" eb="26">
      <t>トウ</t>
    </rPh>
    <rPh sb="27" eb="29">
      <t>ジッタイ</t>
    </rPh>
    <rPh sb="29" eb="31">
      <t>ハアク</t>
    </rPh>
    <rPh sb="31" eb="32">
      <t>オヨ</t>
    </rPh>
    <rPh sb="33" eb="35">
      <t>セイセイ</t>
    </rPh>
    <rPh sb="35" eb="37">
      <t>キコウ</t>
    </rPh>
    <rPh sb="38" eb="40">
      <t>カイメイ</t>
    </rPh>
    <rPh sb="41" eb="42">
      <t>カカ</t>
    </rPh>
    <rPh sb="43" eb="45">
      <t>ケントウ</t>
    </rPh>
    <rPh sb="45" eb="46">
      <t>ナラ</t>
    </rPh>
    <rPh sb="48" eb="51">
      <t>カガクテキ</t>
    </rPh>
    <rPh sb="51" eb="53">
      <t>チケン</t>
    </rPh>
    <rPh sb="54" eb="56">
      <t>シュウシュウ</t>
    </rPh>
    <rPh sb="56" eb="57">
      <t>トウ</t>
    </rPh>
    <rPh sb="58" eb="59">
      <t>スス</t>
    </rPh>
    <rPh sb="72" eb="74">
      <t>ジョウキョウ</t>
    </rPh>
    <rPh sb="78" eb="80">
      <t>セツメイ</t>
    </rPh>
    <phoneticPr fontId="2"/>
  </si>
  <si>
    <t>光化学オキシダントの濃度動向等の実態把握や長期的な変化の評価等に活用できるよう、環境改善効果を適切に示すための指標（測定局別日最高８時間値の年99 パーセンタイル値の３年移動平均値）を全国へ通知し、自治体において当該指標の活用が図られていると聞いている。</t>
    <phoneticPr fontId="1"/>
  </si>
  <si>
    <t>ご指摘を踏まえ、一社応札の改善として事業の早期開始に努め、十分な準備期間を確保する。</t>
    <phoneticPr fontId="1"/>
  </si>
  <si>
    <t>機器の更新に当たっての不用原因の精査状況について説明すること。また、その精査の結果を踏まえ、どのような実効性ある調達計画により、必要最低限の予算要求を行っているか示すこと。</t>
    <rPh sb="0" eb="2">
      <t>キキ</t>
    </rPh>
    <rPh sb="3" eb="5">
      <t>コウシン</t>
    </rPh>
    <rPh sb="6" eb="7">
      <t>ア</t>
    </rPh>
    <rPh sb="11" eb="13">
      <t>フヨウ</t>
    </rPh>
    <rPh sb="13" eb="15">
      <t>ゲンイン</t>
    </rPh>
    <rPh sb="16" eb="18">
      <t>セイサ</t>
    </rPh>
    <rPh sb="18" eb="20">
      <t>ジョウキョウ</t>
    </rPh>
    <rPh sb="24" eb="26">
      <t>セツメイ</t>
    </rPh>
    <rPh sb="36" eb="38">
      <t>セイサ</t>
    </rPh>
    <rPh sb="39" eb="41">
      <t>ケッカ</t>
    </rPh>
    <rPh sb="42" eb="43">
      <t>フ</t>
    </rPh>
    <rPh sb="51" eb="54">
      <t>ジッコウセイ</t>
    </rPh>
    <rPh sb="56" eb="58">
      <t>チョウタツ</t>
    </rPh>
    <rPh sb="58" eb="60">
      <t>ケイカク</t>
    </rPh>
    <rPh sb="64" eb="66">
      <t>ヒツヨウ</t>
    </rPh>
    <rPh sb="66" eb="69">
      <t>サイテイゲン</t>
    </rPh>
    <rPh sb="70" eb="72">
      <t>ヨサン</t>
    </rPh>
    <rPh sb="72" eb="74">
      <t>ヨウキュウ</t>
    </rPh>
    <rPh sb="75" eb="76">
      <t>オコナ</t>
    </rPh>
    <rPh sb="81" eb="82">
      <t>シメ</t>
    </rPh>
    <phoneticPr fontId="2"/>
  </si>
  <si>
    <t>機器の更新に当たっての不用原因は落札差金であるため、市場価格を確認の上、また、耐用年数が過ぎたもの等の優先度が高い機器の更新から行うこととし、必要最低限の予算要求を行っている。</t>
    <phoneticPr fontId="1"/>
  </si>
  <si>
    <t>アジア地域における自動車に起因する環境問題を解決するためには、わが国が有している知見、ノウハウを提供することは、アジア地域において我が国のプレゼンス向上のためには大変重要な事業である。
ただし、当該事業を有効に継続させるためにも、常にその業務内容については、実績を踏まえ点検、検証し、少しでも経費の削減や事業内容の見直しを実施する必要がある。</t>
  </si>
  <si>
    <t>外部有識者の所見に加え、引き続き拠出先の活動を把握して評価を行うなど、より一層の効果的な予算執行に努めること。</t>
    <rPh sb="12" eb="13">
      <t>ヒ</t>
    </rPh>
    <rPh sb="14" eb="15">
      <t>ツヅ</t>
    </rPh>
    <rPh sb="37" eb="39">
      <t>イッソウ</t>
    </rPh>
    <phoneticPr fontId="1"/>
  </si>
  <si>
    <t>アジアEST地域フォーラムにおいて、各国における現状を把握したうえで、我が国における新たな取り組みについて状況共有・展開を図っている状況であり、参加国・都市についても増加するとともに、アジア開発銀行等のドナーを巻き込んだフォーラムに発展している。また、各国の国家EST戦略について助言を行い、策定完了国も増加しているところであり、政策的意義は達成されており、我が国のプレゼンス向上に寄与していると判断される。更に、持続可能な交通の発展を目的に2010年に採択されたバンコク宣言について、フォーラムに先駆けて作成される国別報告書において、各国の進捗状況を点検するととともに、2015年度期末において、バンコク宣言の中間年として中間レビューを実施し、活動の検証を実施したところ。本事業を有効に継続させるために、引き続き、拠出先から定期的に活動計画や進捗状況等の報告を求めることで、業務内容の点検・検証を継続し、効果的な予算執行に努める。</t>
    <phoneticPr fontId="1"/>
  </si>
  <si>
    <r>
      <rPr>
        <sz val="9"/>
        <rFont val="ＭＳ Ｐゴシック"/>
        <family val="3"/>
        <charset val="128"/>
      </rPr>
      <t>引き続き、拠出先の活動内容の進捗状況を随時把握し、より一層の効果的な執行に努めること。また、成果目標に対する達成度がいつまでに</t>
    </r>
    <r>
      <rPr>
        <sz val="9"/>
        <rFont val="Arial"/>
        <family val="2"/>
      </rPr>
      <t>100</t>
    </r>
    <r>
      <rPr>
        <sz val="9"/>
        <rFont val="ＭＳ Ｐゴシック"/>
        <family val="3"/>
        <charset val="128"/>
      </rPr>
      <t>％を達成するか、EANETの会合における議論等を踏まえての検討状況について説明すること。</t>
    </r>
    <rPh sb="0" eb="1">
      <t>ヒ</t>
    </rPh>
    <rPh sb="2" eb="3">
      <t>ツヅ</t>
    </rPh>
    <rPh sb="27" eb="29">
      <t>イッソウ</t>
    </rPh>
    <rPh sb="46" eb="48">
      <t>セイカ</t>
    </rPh>
    <rPh sb="48" eb="50">
      <t>モクヒョウ</t>
    </rPh>
    <rPh sb="51" eb="52">
      <t>タイ</t>
    </rPh>
    <rPh sb="54" eb="57">
      <t>タッセイド</t>
    </rPh>
    <rPh sb="68" eb="70">
      <t>タッセイ</t>
    </rPh>
    <rPh sb="80" eb="82">
      <t>カイゴウ</t>
    </rPh>
    <rPh sb="86" eb="88">
      <t>ギロン</t>
    </rPh>
    <rPh sb="88" eb="89">
      <t>トウ</t>
    </rPh>
    <rPh sb="90" eb="91">
      <t>フ</t>
    </rPh>
    <rPh sb="95" eb="97">
      <t>ケントウ</t>
    </rPh>
    <rPh sb="97" eb="99">
      <t>ジョウキョウ</t>
    </rPh>
    <rPh sb="103" eb="105">
      <t>セツメイ</t>
    </rPh>
    <phoneticPr fontId="2"/>
  </si>
  <si>
    <t>政府間会合を通じて拠出先の活動状況を把握し、より一層の効果的な予算執行に努める。また、EANETの技術会合等において、参加国による精度管理の実施状況を把握しているところであり、ネットワークセンターを通じて各国のレベルに応じた技術支援を行い、目標値達成率の一層の向上に努める。</t>
    <phoneticPr fontId="1"/>
  </si>
  <si>
    <t>引き続き、民間の分析機関に対する手数料は適切な金額とし、調査試料、内容等の重点化を図ること。</t>
    <rPh sb="0" eb="1">
      <t>ヒ</t>
    </rPh>
    <rPh sb="2" eb="3">
      <t>ツヅ</t>
    </rPh>
    <rPh sb="5" eb="7">
      <t>ミンカン</t>
    </rPh>
    <rPh sb="8" eb="10">
      <t>ブンセキ</t>
    </rPh>
    <rPh sb="10" eb="12">
      <t>キカン</t>
    </rPh>
    <rPh sb="13" eb="14">
      <t>タイ</t>
    </rPh>
    <rPh sb="16" eb="19">
      <t>テスウリョウ</t>
    </rPh>
    <rPh sb="20" eb="22">
      <t>テキセツ</t>
    </rPh>
    <rPh sb="23" eb="25">
      <t>キンガク</t>
    </rPh>
    <rPh sb="28" eb="30">
      <t>チョウサ</t>
    </rPh>
    <rPh sb="30" eb="32">
      <t>シリョウ</t>
    </rPh>
    <rPh sb="33" eb="35">
      <t>ナイヨウ</t>
    </rPh>
    <rPh sb="35" eb="36">
      <t>トウ</t>
    </rPh>
    <rPh sb="37" eb="40">
      <t>ジュウテンカ</t>
    </rPh>
    <rPh sb="41" eb="42">
      <t>ハカ</t>
    </rPh>
    <phoneticPr fontId="2"/>
  </si>
  <si>
    <t>環境測定分析機関の分析精度向上を巡る情勢の変化や、それに伴う調査参加機関の必要性等に適切に対応し、調査試料、内容等の重点化を図り、より効果的なものとなるよう、環境測定分析に係る費用について適宜見直しを行う。</t>
    <phoneticPr fontId="1"/>
  </si>
  <si>
    <t>本事業をより効果的に実施するため、大気環境基準設定等業務費と統合予定。</t>
    <rPh sb="17" eb="19">
      <t>タイキ</t>
    </rPh>
    <rPh sb="19" eb="21">
      <t>カンキョウ</t>
    </rPh>
    <rPh sb="21" eb="23">
      <t>キジュン</t>
    </rPh>
    <rPh sb="23" eb="26">
      <t>セッテイナド</t>
    </rPh>
    <rPh sb="26" eb="28">
      <t>ギョウム</t>
    </rPh>
    <rPh sb="28" eb="29">
      <t>ヒ</t>
    </rPh>
    <rPh sb="32" eb="34">
      <t>ヨテイ</t>
    </rPh>
    <phoneticPr fontId="1"/>
  </si>
  <si>
    <t>行政事業レビュー推進チームのご指摘のとおり、本事業をより効果的に実施するものとして大気環境基準設定等業務費と統合することとした。</t>
    <phoneticPr fontId="1"/>
  </si>
  <si>
    <t>条約に基づく法執行に伴う事業であり、国民の健康を守る上での必要性も十分理解できるが、今後いつまでに何をするのか、ロードマップが明確ではない。</t>
  </si>
  <si>
    <t>外部有識者の所見に加え、より効率的な予算執行に努めること。</t>
    <rPh sb="20" eb="22">
      <t>シッコウ</t>
    </rPh>
    <rPh sb="23" eb="24">
      <t>ツト</t>
    </rPh>
    <phoneticPr fontId="1"/>
  </si>
  <si>
    <t>平成28年９月に政省令を改正・公布予定であり、条約が我が国において効力を有する日から起算して２年以内に改正大気汚染防止法を施行することとしている。より一層の執行効率化を目指し、適正な競争に努めている。</t>
    <phoneticPr fontId="1"/>
  </si>
  <si>
    <t>平成29年度～30年度にかけて家庭用給湯器等による騒音等問題の実態把握及び影響等調査を実施予定であることから、支出額等を考慮し、外注に際しては市場価格を適切に反映するなどにより概算要求額を縮減すること。また、既存事業については予算規模を圧縮すること。</t>
    <rPh sb="0" eb="2">
      <t>ヘイセイ</t>
    </rPh>
    <rPh sb="4" eb="6">
      <t>ネンド</t>
    </rPh>
    <rPh sb="9" eb="11">
      <t>ネンド</t>
    </rPh>
    <rPh sb="43" eb="45">
      <t>ジッシ</t>
    </rPh>
    <rPh sb="45" eb="47">
      <t>ヨテイ</t>
    </rPh>
    <rPh sb="67" eb="68">
      <t>サイ</t>
    </rPh>
    <rPh sb="104" eb="106">
      <t>キソン</t>
    </rPh>
    <rPh sb="106" eb="108">
      <t>ジギョウ</t>
    </rPh>
    <rPh sb="113" eb="115">
      <t>ヨサン</t>
    </rPh>
    <rPh sb="115" eb="117">
      <t>キボ</t>
    </rPh>
    <rPh sb="118" eb="120">
      <t>アッシュク</t>
    </rPh>
    <phoneticPr fontId="1"/>
  </si>
  <si>
    <t>家庭用給湯器等による騒音等問題の実態把握及び影響等調査については、市場価格を踏まえるとともに業務内容の見直しを行い、概算要求額の縮減を行う。あわせて既存業務についても業務内容の見直しを行い、予算規模を圧縮する。</t>
    <phoneticPr fontId="1"/>
  </si>
  <si>
    <t>111
113
114</t>
    <phoneticPr fontId="1"/>
  </si>
  <si>
    <t>引き続き、より一層の予算執行効率化の観点から調達手法の改善（一者応札の抑制の取組等）を図るべき。</t>
    <rPh sb="0" eb="1">
      <t>ヒ</t>
    </rPh>
    <rPh sb="2" eb="3">
      <t>ツヅ</t>
    </rPh>
    <phoneticPr fontId="1"/>
  </si>
  <si>
    <t>調達を各分野毎に分離し、さらに総合評価による発注方式に見直し、事業費の執行の改善をする。また、一者応札の改善として、公告期間を延長する等の見直しを図り、適正な競争を実施する。</t>
    <phoneticPr fontId="1"/>
  </si>
  <si>
    <t>引き続き、より一層の予算執行効率化の観点から調達手法の改善（一者応札の抑制の取組等）を図るべき。
また、環境基準達成率が低調している新幹線鉄道騒音について原因究明を行い、目標達成の見込み（いつまでにどれだけ達成するかなど）を示すこと。</t>
    <rPh sb="0" eb="1">
      <t>ヒ</t>
    </rPh>
    <rPh sb="2" eb="3">
      <t>ツヅ</t>
    </rPh>
    <rPh sb="60" eb="62">
      <t>テイチョウ</t>
    </rPh>
    <phoneticPr fontId="1"/>
  </si>
  <si>
    <t>引き続き有効かつ効率的な運営に努めるとともに、予算執行効率化の観点から調達手法の見直し（一般競争入札から参加者確認公募への変更）を図ったところ。
なお、新幹線鉄道騒音に係る環境基準に関しては、本検討費等を活用して達成状況が低調している原因究明等を図るとともに、環境基準の達成に向けて、新幹線鉄道沿線の住宅密集地域等であって75デシベルを超える地域における騒音レベルを75デシベル以下とする、いわゆる「75デシベル対策」を推進していく。</t>
    <phoneticPr fontId="1"/>
  </si>
  <si>
    <t>水質環境基準検討費</t>
    <phoneticPr fontId="1"/>
  </si>
  <si>
    <t>一者応札の改善に向けた取組として、公告期間を延長する等の見直しを行い、適正な競争を実施する。</t>
    <phoneticPr fontId="1"/>
  </si>
  <si>
    <t>費目・使途について、事業者より使途の内訳の回答を得られるよう引き続き努力すること。</t>
    <rPh sb="30" eb="31">
      <t>ヒ</t>
    </rPh>
    <rPh sb="32" eb="33">
      <t>ツヅ</t>
    </rPh>
    <phoneticPr fontId="1"/>
  </si>
  <si>
    <t>事業者に対し、行政事業レビューの主旨を説明し、使途の内訳を得られるよう努める。</t>
    <phoneticPr fontId="1"/>
  </si>
  <si>
    <t>環境基準達成率になお改善が見られていないことに対して、原因究明及びフォローアップの状況について説明すること。</t>
    <rPh sb="0" eb="2">
      <t>カンキョウ</t>
    </rPh>
    <rPh sb="2" eb="4">
      <t>キジュン</t>
    </rPh>
    <rPh sb="4" eb="7">
      <t>タッセイリツ</t>
    </rPh>
    <rPh sb="10" eb="12">
      <t>カイゼン</t>
    </rPh>
    <rPh sb="13" eb="14">
      <t>ミ</t>
    </rPh>
    <rPh sb="23" eb="24">
      <t>タイ</t>
    </rPh>
    <rPh sb="27" eb="29">
      <t>ゲンイン</t>
    </rPh>
    <rPh sb="29" eb="31">
      <t>キュウメイ</t>
    </rPh>
    <rPh sb="31" eb="32">
      <t>オヨ</t>
    </rPh>
    <rPh sb="41" eb="43">
      <t>ジョウキョウ</t>
    </rPh>
    <rPh sb="47" eb="49">
      <t>セツメイ</t>
    </rPh>
    <phoneticPr fontId="1"/>
  </si>
  <si>
    <t>海域ごとに関係都府県の発生負荷量を算定し、発生源別の汚濁負荷量の経年変化などを解析した結果を踏まえ、中央環境審議会水環境部会総量削減専門委員会において、第８次水質総量削減の在り方を取りまとめた。この中で、環境基準の達成率が低い東京湾及び伊勢湾については、今後も水環境改善を進める必要があるとされた。大阪湾については、環境基準が達成された状態が続いている窒素及びりんの状況を勘案しつつ、特に有機汚濁解消の観点から水環境の改善を図ることとされた。瀬戸内海については、環境基準の達成率が他の海域よりも高いことから、現状より水質を悪化させないよう必要な対策をとることとされた。今後、この在り方を踏まえ、第８次の目標年度（平成３１年度）における削減目標量の達成に向けて、総量規制基準を改正し、総量削減基本方針を策定することとしている。
また、新たに環境基準に追加された底層溶存酸素量についても、平成28年度から改善対策等の検討を開始したところであり、海域ごとに総量規制、浚渫、覆砂、窪地の埋戻し、干潟・藻場の再生等、様々な方途を組み合わせて総合的に改善対策を検討することとしている。</t>
    <phoneticPr fontId="1"/>
  </si>
  <si>
    <t>一者応札の改善に向けた取組として、公告期間を延長する等、引き続き適正な競争の実施に努める。</t>
    <phoneticPr fontId="1"/>
  </si>
  <si>
    <t>アウトカムである海域管理方策のとりまとめについて、底質の蓄積・底生生物の現況調査や栄養塩類等の溶出メカニズムの調査・分析等の進捗状況を示すなどして、目標が着実に実施できる見込みを明らかにすること。</t>
    <rPh sb="8" eb="10">
      <t>カイイキ</t>
    </rPh>
    <rPh sb="10" eb="12">
      <t>カンリ</t>
    </rPh>
    <rPh sb="12" eb="14">
      <t>ホウサク</t>
    </rPh>
    <rPh sb="25" eb="27">
      <t>テイシツ</t>
    </rPh>
    <rPh sb="28" eb="30">
      <t>チクセキ</t>
    </rPh>
    <rPh sb="31" eb="33">
      <t>テイセイ</t>
    </rPh>
    <rPh sb="33" eb="35">
      <t>セイブツ</t>
    </rPh>
    <rPh sb="36" eb="38">
      <t>ゲンキョウ</t>
    </rPh>
    <rPh sb="38" eb="40">
      <t>チョウサ</t>
    </rPh>
    <rPh sb="41" eb="43">
      <t>エイヨウ</t>
    </rPh>
    <rPh sb="43" eb="45">
      <t>エンルイ</t>
    </rPh>
    <rPh sb="45" eb="46">
      <t>トウ</t>
    </rPh>
    <rPh sb="47" eb="49">
      <t>ヨウシュツ</t>
    </rPh>
    <rPh sb="55" eb="57">
      <t>チョウサ</t>
    </rPh>
    <rPh sb="58" eb="60">
      <t>ブンセキ</t>
    </rPh>
    <rPh sb="60" eb="61">
      <t>トウ</t>
    </rPh>
    <rPh sb="62" eb="64">
      <t>シンチョク</t>
    </rPh>
    <rPh sb="64" eb="66">
      <t>ジョウキョウ</t>
    </rPh>
    <rPh sb="89" eb="90">
      <t>アキ</t>
    </rPh>
    <phoneticPr fontId="1"/>
  </si>
  <si>
    <t>平成31年度の海域管理方策のとりまとめに向けて、底質・底生生物調査（栄養塩類等の溶出メカニズムの調査・分析等を含む）及び藻場・干潟分布状況調査等を計画的に進める必要がある。そのため、アウトプット指標に記載の通り、平成27年度には瀬戸内海12湾・灘のうち４湾・灘において調査を実施した。平成28年度は、引き続き5湾・灘を調査する予定であり、目標が着実に実施できる見込みである。</t>
    <phoneticPr fontId="1"/>
  </si>
  <si>
    <t>成果目標に対する達成度の推移に改善が見られないことから、その原因について考察すること。</t>
    <rPh sb="0" eb="2">
      <t>セイカ</t>
    </rPh>
    <rPh sb="2" eb="4">
      <t>モクヒョウ</t>
    </rPh>
    <rPh sb="5" eb="6">
      <t>タイ</t>
    </rPh>
    <rPh sb="8" eb="11">
      <t>タッセイド</t>
    </rPh>
    <rPh sb="12" eb="14">
      <t>スイイ</t>
    </rPh>
    <rPh sb="15" eb="17">
      <t>カイゼン</t>
    </rPh>
    <rPh sb="18" eb="19">
      <t>ミ</t>
    </rPh>
    <rPh sb="36" eb="38">
      <t>コウサツ</t>
    </rPh>
    <phoneticPr fontId="1"/>
  </si>
  <si>
    <t>閉鎖性水域である湖沼の水質汚濁は、降雨、水温、汚濁負荷の流入、底泥からの溶出、湖内生産によるものが複合的に重なり合って生じているものであり、その原因は各湖沼ごとに違ったものである。このため、湖沼の水質を改善するためには、水質汚濁のメカニズムの解明が必要で、現在、水質汚濁の影響要因や影響度を明らかにするとともに、モデル事業を実施し効果の検証を行っている。今後、この成果を踏まえた効果的な実施手法や自治体向けの手引きの作成を検討することとしており、それに必要な予算を要求している。</t>
    <phoneticPr fontId="1"/>
  </si>
  <si>
    <t>２年連続で予算の執行率が低いのはなぜか。見積もりが過大だったのではないか？</t>
  </si>
  <si>
    <t>外部有識者の所見を踏まえ、執行率が低調であることについて考察するとともに、最低限の予算要求とすること。</t>
    <rPh sb="0" eb="2">
      <t>ガイブ</t>
    </rPh>
    <rPh sb="2" eb="5">
      <t>ユウシキシャ</t>
    </rPh>
    <rPh sb="6" eb="8">
      <t>ショケン</t>
    </rPh>
    <rPh sb="9" eb="10">
      <t>フ</t>
    </rPh>
    <rPh sb="13" eb="15">
      <t>シッコウ</t>
    </rPh>
    <rPh sb="15" eb="16">
      <t>リツ</t>
    </rPh>
    <rPh sb="17" eb="19">
      <t>テイチョウ</t>
    </rPh>
    <rPh sb="28" eb="30">
      <t>コウサツ</t>
    </rPh>
    <rPh sb="37" eb="40">
      <t>サイテイゲン</t>
    </rPh>
    <rPh sb="41" eb="43">
      <t>ヨサン</t>
    </rPh>
    <rPh sb="43" eb="45">
      <t>ヨウキュウ</t>
    </rPh>
    <phoneticPr fontId="1"/>
  </si>
  <si>
    <t>環境基準の設定・見直し検討が結論まで至らず所定の分析検討が実施できなかったことが要因と考察される。今後は、中央環境審議会やＪＩＳ等の動向や有識者検討会の議論の動向を踏まえ、分析検討対象の絞り込みを行い、効果的な執行に努める。要求額については、必要な分析検討に要する最低限の予算を要求している。</t>
    <phoneticPr fontId="1"/>
  </si>
  <si>
    <t>契約方式の選定に当たっては、精度向上等のための提案を必要としたことから総合評価落札方式を選定した。また、一者応札の抑制の観点から、提案書の分量に十分に配慮するとともに、提案書作成のための期間を確保し、新規に参入しようとする事業者であっても過度の負担がかからないよう留意した。</t>
    <phoneticPr fontId="1"/>
  </si>
  <si>
    <t>国際的な水環境問題の改善について、引き続き関係国と連携を図り、より効率的・効果的な予算執行に努めること。また、シンポジウム等が開催されることに伴い、業務量の増加が見込まれるため、既存事業については最低限の要求金額とすること。</t>
    <rPh sb="61" eb="62">
      <t>トウ</t>
    </rPh>
    <rPh sb="63" eb="65">
      <t>カイサイ</t>
    </rPh>
    <phoneticPr fontId="1"/>
  </si>
  <si>
    <t>国際的な水環境問題の改善について、引き続き関係国と連携を図り、より効率的・効果的な予算執行とする。
平成29年度は、2018年世界水フォーラム開催にあたり業務量が増加することから、既存事業を必要最低限の要求とした。</t>
    <phoneticPr fontId="1"/>
  </si>
  <si>
    <t>長期的な海洋環境保全のあり方に係る検討を実施するに当たり、ロードマップを明確にするとともに、既存事業については最低限の要求金額とすること。
また、費目・使途について、事業者より使途の内訳の回答を得られるよう引き続き努力すること。</t>
    <rPh sb="0" eb="3">
      <t>チョウキテキ</t>
    </rPh>
    <rPh sb="4" eb="6">
      <t>カイヨウ</t>
    </rPh>
    <rPh sb="6" eb="8">
      <t>カンキョウ</t>
    </rPh>
    <rPh sb="8" eb="10">
      <t>ホゼン</t>
    </rPh>
    <rPh sb="13" eb="14">
      <t>カタ</t>
    </rPh>
    <rPh sb="15" eb="16">
      <t>カカ</t>
    </rPh>
    <rPh sb="17" eb="19">
      <t>ケントウ</t>
    </rPh>
    <rPh sb="20" eb="22">
      <t>ジッシ</t>
    </rPh>
    <rPh sb="25" eb="26">
      <t>ア</t>
    </rPh>
    <rPh sb="36" eb="38">
      <t>メイカク</t>
    </rPh>
    <phoneticPr fontId="1"/>
  </si>
  <si>
    <t>長期的な海洋環境保全のあり方に係る検討について、初年度は中長期的な海洋環境保全のために取り組むべき事項について情報収集を行い、それを基に工程表を作成する予定。また、事業内容について十分に精査し、必要最低限の要求としている。
また、請負契約については、国費の支出の透明性に資するよう、事業者に対して引き続き精算報告書等の提出の協力を求める。</t>
    <phoneticPr fontId="1"/>
  </si>
  <si>
    <t>請負契約については、国費の支出の透明性に資するよう、事業者に対して精算報告書等の提出への協力を引き続き求める。</t>
    <phoneticPr fontId="1"/>
  </si>
  <si>
    <t>漂流・海底ごみ対策総合検討事業拡充及び海洋ごみ国際戦略総合検討事業新規実施に当たり、ロードマップを明確にするとともに、既存事業については最低限の要求金額とすること。
また、費目・使途について、事業者より使途の内訳の回答を得られるよう引き続き努力すること。</t>
    <rPh sb="0" eb="2">
      <t>ヒョウリュウ</t>
    </rPh>
    <rPh sb="3" eb="5">
      <t>カイテイ</t>
    </rPh>
    <rPh sb="7" eb="9">
      <t>タイサク</t>
    </rPh>
    <rPh sb="9" eb="11">
      <t>ソウゴウ</t>
    </rPh>
    <rPh sb="11" eb="13">
      <t>ケントウ</t>
    </rPh>
    <rPh sb="13" eb="15">
      <t>ジギョウ</t>
    </rPh>
    <rPh sb="15" eb="17">
      <t>カクジュウ</t>
    </rPh>
    <rPh sb="17" eb="18">
      <t>オヨ</t>
    </rPh>
    <rPh sb="19" eb="21">
      <t>カイヨウ</t>
    </rPh>
    <rPh sb="23" eb="25">
      <t>コクサイ</t>
    </rPh>
    <rPh sb="25" eb="27">
      <t>センリャク</t>
    </rPh>
    <rPh sb="27" eb="29">
      <t>ソウゴウ</t>
    </rPh>
    <rPh sb="29" eb="31">
      <t>ケントウ</t>
    </rPh>
    <rPh sb="31" eb="33">
      <t>ジギョウ</t>
    </rPh>
    <rPh sb="33" eb="35">
      <t>シンキ</t>
    </rPh>
    <phoneticPr fontId="1"/>
  </si>
  <si>
    <t>漂流・海底ごみ対策総合検討事業拡充及び海洋ごみ国際戦略総合検討事業新規実施に当たっては、ロードマップを明確にしており、既存事業については、事業内容について十分に精査し、必要最低限の要求としている。
また、費目・使途の内訳については、支出の透明性を確保するため、行政事業レビューの趣旨を十分説明し、事業者より協力を得て、明記した。</t>
    <phoneticPr fontId="1"/>
  </si>
  <si>
    <t>一者応札の改善に向けた取組として、公告期間を延長する等の見直しを図り、適正な競争を実施する。</t>
    <phoneticPr fontId="1"/>
  </si>
  <si>
    <t>引き続き拠出先の活動を把握して評価を行うなど、より一層の効果的な予算執行に努めること。</t>
    <rPh sb="0" eb="1">
      <t>ヒ</t>
    </rPh>
    <rPh sb="2" eb="3">
      <t>ツヅ</t>
    </rPh>
    <rPh sb="25" eb="27">
      <t>イッソウ</t>
    </rPh>
    <phoneticPr fontId="1"/>
  </si>
  <si>
    <t>外部有識者から構成される評価委員会を設置し、定期的な会合で進捗管理や助言を行っており、より一層効果的な執行に努めている。</t>
    <phoneticPr fontId="1"/>
  </si>
  <si>
    <t>費目・使途について、事業者より使途の内訳の回答を得られるよう引き続き努力すること。</t>
    <phoneticPr fontId="1"/>
  </si>
  <si>
    <t>・既に終了した事業であるが、どのような成果が得られ、今後に向けてその成果をどう活用していくのか？具体的にどのような環境改善が見込まれるのか？
・当初３年間で想定した事業が、１年間に短縮されたことで、どんな影響があった（なかった）かについても記述すべき。</t>
  </si>
  <si>
    <t>平成２７年度に東京湾奥部（運河部２箇所、人工干潟等６箇所）で実施した、水質等の現況調査や既存データの解析、シミュレーションモデル計算により、東京湾奥部で浅場造成による水質改善を実施する際の参考となるよう、浅場造成適地や留意事項を整理した。なお、２年目に予定していた実証試験は実施しなかった。</t>
    <rPh sb="0" eb="2">
      <t>ヘイセイ</t>
    </rPh>
    <rPh sb="4" eb="6">
      <t>ネンド</t>
    </rPh>
    <phoneticPr fontId="1"/>
  </si>
  <si>
    <t>・当該事業は適切に執行できたものと評価できる。
・一般競争入札において、２者と少数入札であった原因等を検証し、今後、環境省において実施される同様な事業の参考とする資料の蓄積に努める必要がある。</t>
    <phoneticPr fontId="1"/>
  </si>
  <si>
    <t>今後、当該事業の成果を有効に活用していく。
なお、少数入札であった原因については、応札を辞退した事業者に、ヒアリングを実施し検証を行った結果、主たる要因が業務履行期間の設定にあり、更なる改善の余地が残されていたことから、今後は早めの予算執行に努める。</t>
    <rPh sb="48" eb="50">
      <t>ジギョウ</t>
    </rPh>
    <rPh sb="50" eb="51">
      <t>モノ</t>
    </rPh>
    <phoneticPr fontId="1"/>
  </si>
  <si>
    <t>環境イノベーション研究機構への随意契約金額は0.6百万円か、６百万円か。少額のホームページの作成をなぜ２カ所に発注しているのか。</t>
  </si>
  <si>
    <t>外部有識者の所見に加え、より一層の予算執行効率化の観点から、調達手法の改善（一者応札の抑制の取組等）を図るべき。</t>
  </si>
  <si>
    <t>環境イノベーション研究機構への随意契約金額は0.6百万円のため修正した。ホームページ運営は、当初8月1日の水の日に合わせたリニューアルを行ったうえで運営する方針であったが、ホームページに情報掲載している企業等より当初の予定より早期から多くの更新要望が寄せられたため、契約までの期間について別途サイト更新業務を発注した。
一者応札の改善に向けた取組として、公告期間を延長する等の見直しを図り、適正な競争を実施する。</t>
    <phoneticPr fontId="1"/>
  </si>
  <si>
    <t>地下浸透規制制度が最適化されるよう、また、硝酸性窒素及び亜硝酸性窒素の地下水環境基準超過率が解消されるよう、引き続き効率的な予算の執行に努めること。</t>
    <rPh sb="0" eb="2">
      <t>チカ</t>
    </rPh>
    <rPh sb="2" eb="4">
      <t>シントウ</t>
    </rPh>
    <rPh sb="4" eb="6">
      <t>キセイ</t>
    </rPh>
    <rPh sb="6" eb="8">
      <t>セイド</t>
    </rPh>
    <rPh sb="9" eb="12">
      <t>サイテキカ</t>
    </rPh>
    <rPh sb="21" eb="24">
      <t>ショウサンセイ</t>
    </rPh>
    <rPh sb="24" eb="26">
      <t>チッソ</t>
    </rPh>
    <rPh sb="26" eb="27">
      <t>オヨ</t>
    </rPh>
    <rPh sb="28" eb="32">
      <t>アショウサンセイ</t>
    </rPh>
    <rPh sb="32" eb="34">
      <t>チッソ</t>
    </rPh>
    <rPh sb="35" eb="38">
      <t>チカスイ</t>
    </rPh>
    <rPh sb="38" eb="40">
      <t>カンキョウ</t>
    </rPh>
    <rPh sb="40" eb="42">
      <t>キジュン</t>
    </rPh>
    <rPh sb="42" eb="44">
      <t>チョウカ</t>
    </rPh>
    <rPh sb="44" eb="45">
      <t>リツ</t>
    </rPh>
    <rPh sb="46" eb="48">
      <t>カイショウ</t>
    </rPh>
    <rPh sb="54" eb="55">
      <t>ヒ</t>
    </rPh>
    <rPh sb="56" eb="57">
      <t>ツヅ</t>
    </rPh>
    <rPh sb="58" eb="61">
      <t>コウリツテキ</t>
    </rPh>
    <rPh sb="62" eb="64">
      <t>ヨサン</t>
    </rPh>
    <rPh sb="65" eb="67">
      <t>シッコウ</t>
    </rPh>
    <rPh sb="68" eb="69">
      <t>ツト</t>
    </rPh>
    <phoneticPr fontId="1"/>
  </si>
  <si>
    <t>支出先を選定するにあたり、業務等の性質に応じた調達方法により競争性を確保することで、引き続き予算の効率的な執行に努める。</t>
    <phoneticPr fontId="1"/>
  </si>
  <si>
    <t>使途の内訳については、支出の透明性確保のため、引き続き事業者へ行政事業レビューの趣旨を十分説明し、回答を得られるよう努める。</t>
    <phoneticPr fontId="1"/>
  </si>
  <si>
    <t>法改正に向けた事業に係る業務増が見込まれるが、既存事業の見直しや予算配分の重点化を行うこと。
また、予算執行効率化の観点から、調達手法の改善（一者応札の抑制の取組等）をより一層に図るべき。</t>
    <rPh sb="86" eb="88">
      <t>イッソウ</t>
    </rPh>
    <phoneticPr fontId="1"/>
  </si>
  <si>
    <t>平成29年度概算要求に当たっては、法改正に向けた検討事業に予算配分を重点化するとともに、既存事業については必要最低限の要求に縮減する等の見直しを行った。また、一者応札の改善に向けた取り組みとして、公告期間を延長する等の見直しを図り、より適正な競争の実施に努める。</t>
    <phoneticPr fontId="1"/>
  </si>
  <si>
    <t>活動指標のひとつに設定されている自治体の行う対策事業実施数は、成果目標値の内数に含まれているものであり、活動指標として位置付けることは適切ではないのではないか。また、もう一つの活動指標である科学的知見の収集は、見込みと実績が毎年「１」となっており、この「１」の中にどのような内容の活動が含まれるのかが不明である。試験の実施数、リスク評価の件数、課題の抽出・整理がなされた件数など、事業の具体的な中身と進捗が把握できるような指標は考えられないのか。
一者応札の改善策として、提案書の提出期限の延長等を図っているとあるが、一者応札となっている理由が期限までの時間的短さにあるのか、他に理由はないのかなど、要因分析がなされる必要がある。
「活動実績は見込みに見合ったものであるか」という事業の有効性に関する項目に関する説明では、「全ての対策地域において、対策事業が適切に実施されており、成果実績は成果目標に見合ったものである」という成果実績に関する説明分と同じ文章が記載されており、活動実績に関する説明になっていない。</t>
    <phoneticPr fontId="1"/>
  </si>
  <si>
    <t>外部有識者の所見に確実に対応するとともに、アウトカムとして次に本事業が目指すべき定量的な目標は何か明示すること。</t>
    <rPh sb="0" eb="2">
      <t>ガイブ</t>
    </rPh>
    <rPh sb="2" eb="5">
      <t>ユウシキシャ</t>
    </rPh>
    <rPh sb="6" eb="8">
      <t>ショケン</t>
    </rPh>
    <rPh sb="9" eb="11">
      <t>カクジツ</t>
    </rPh>
    <rPh sb="12" eb="14">
      <t>タイオウ</t>
    </rPh>
    <rPh sb="29" eb="30">
      <t>ツギ</t>
    </rPh>
    <rPh sb="31" eb="32">
      <t>ホン</t>
    </rPh>
    <rPh sb="32" eb="34">
      <t>ジギョウ</t>
    </rPh>
    <rPh sb="35" eb="37">
      <t>メザ</t>
    </rPh>
    <rPh sb="40" eb="43">
      <t>テイリョウテキ</t>
    </rPh>
    <rPh sb="44" eb="46">
      <t>モクヒョウ</t>
    </rPh>
    <rPh sb="47" eb="48">
      <t>ナニ</t>
    </rPh>
    <rPh sb="49" eb="51">
      <t>メイジ</t>
    </rPh>
    <phoneticPr fontId="1"/>
  </si>
  <si>
    <t>・活動指標として掲げている「自治体が行うダイオキシン類土壌汚染対策事業についての補助」は、ダイオキシン類対策特別措置法に基づき都道府県知事が定めた対策計画に位置づけられた事業に対して当該年度に国が補助を行った件数を示している。一方、成果目標及び成果実績においては、自治体が単年度又は複数年度にわたり対策を行った結果、都道府県知事が定めた対策計画が完了した割合を示しており、成果目標の内数とはなっていない。なお、活動指標欄の記載内容がその主旨を正確に表現できていなかったため、当該箇所の表現を修正した。
・科学的知見の収集に関する活動指標について、ご指摘を踏まえ、「土壌中のダイオキシン類の挙動やダイオキシン類汚染土壌の調査・対策手法等に関する課題の抽出・整理件数」と修正した。
・「一者応札の改善策」に関して、改善を図ったにもかかわらず一者応札となった要因として、業務実施に当たって高度な専門性を必要とすることが考えられた。引き続き提案書の提出期限を延長する等、適切な競争の実施に努めたい。
・「活動実績に関する説明になっていない」というご指摘を受けて、当該箇所の記載を「活動実績は地方自治体が定める対策計画に基づくダイオキシン類土壌汚染対策事業に対して行う補助件数であり、基本的に見込み通りの補助を行っている。」と修正した。</t>
    <phoneticPr fontId="1"/>
  </si>
  <si>
    <t>継続的な事業であるが、分析費の単価を精査するとともに、より一層の効率的・効果的な執行に努めること。</t>
  </si>
  <si>
    <t>ご指摘の趣旨を踏まえ、分析費用も含め、市場価格も参考に本年度までの予算全体について精査を進めた。これに加え、必要性が低い事業を見直し、真に必要な複数の事業を統合するなどして、必要最低限の要求額とした。</t>
    <phoneticPr fontId="1"/>
  </si>
  <si>
    <t>分析費等を外注している経費について、市場価格をより適切に反映し、必要最低限の予算要求とすること。また、より一層の予算執行効率化の観点から、調達手法の改善（一者応札の抑制の取組等）を図るべき。</t>
    <rPh sb="0" eb="2">
      <t>ブンセキ</t>
    </rPh>
    <rPh sb="2" eb="4">
      <t>ヒナド</t>
    </rPh>
    <rPh sb="5" eb="7">
      <t>ガイチュウ</t>
    </rPh>
    <rPh sb="11" eb="13">
      <t>ケイヒ</t>
    </rPh>
    <rPh sb="18" eb="20">
      <t>シジョウ</t>
    </rPh>
    <rPh sb="20" eb="22">
      <t>カカク</t>
    </rPh>
    <rPh sb="25" eb="27">
      <t>テキセツ</t>
    </rPh>
    <rPh sb="28" eb="30">
      <t>ハンエイ</t>
    </rPh>
    <rPh sb="32" eb="34">
      <t>ヒツヨウ</t>
    </rPh>
    <rPh sb="34" eb="37">
      <t>サイテイゲン</t>
    </rPh>
    <rPh sb="38" eb="40">
      <t>ヨサン</t>
    </rPh>
    <rPh sb="40" eb="42">
      <t>ヨウキュウ</t>
    </rPh>
    <phoneticPr fontId="1"/>
  </si>
  <si>
    <t>見積書等の精査により、市場価格をより適切に反映し、予算要求額の圧縮に努めている。また、一者応札の抑制のため、公告期間を延長するなど工夫を図る。</t>
    <phoneticPr fontId="1"/>
  </si>
  <si>
    <t>ご指摘を踏まえ、調達手法の改善として仕様書の見直しや公告期間の延長等の一者応札の抑制の取組を引き続き行う。</t>
    <phoneticPr fontId="1"/>
  </si>
  <si>
    <r>
      <t>花粉媒介昆虫及び水生植物に対する農薬影響調査</t>
    </r>
    <r>
      <rPr>
        <sz val="9"/>
        <rFont val="ＭＳ Ｐゴシック"/>
        <family val="3"/>
        <charset val="128"/>
      </rPr>
      <t>に対応するための業務増が見込まれるが、既存事業の見直しや予算配分の重点化を行うこと。また、より一層の予算執行効率化の観点から、調達手法の改善（一者応札の抑制の取組等）を図るべき。</t>
    </r>
    <rPh sb="0" eb="2">
      <t>カフン</t>
    </rPh>
    <rPh sb="2" eb="4">
      <t>バイカイ</t>
    </rPh>
    <rPh sb="4" eb="6">
      <t>コンチュウ</t>
    </rPh>
    <rPh sb="6" eb="7">
      <t>オヨ</t>
    </rPh>
    <rPh sb="8" eb="10">
      <t>スイセイ</t>
    </rPh>
    <rPh sb="10" eb="12">
      <t>ショクブツ</t>
    </rPh>
    <rPh sb="13" eb="14">
      <t>タイ</t>
    </rPh>
    <rPh sb="16" eb="18">
      <t>ノウヤク</t>
    </rPh>
    <rPh sb="18" eb="20">
      <t>エイキョウ</t>
    </rPh>
    <rPh sb="20" eb="22">
      <t>チョウサ</t>
    </rPh>
    <rPh sb="23" eb="25">
      <t>タイオウ</t>
    </rPh>
    <rPh sb="32" eb="33">
      <t>ゾウ</t>
    </rPh>
    <rPh sb="46" eb="48">
      <t>ミナオ</t>
    </rPh>
    <rPh sb="50" eb="52">
      <t>ヨサン</t>
    </rPh>
    <rPh sb="52" eb="54">
      <t>ハイブン</t>
    </rPh>
    <rPh sb="55" eb="58">
      <t>ジュウテンカ</t>
    </rPh>
    <rPh sb="59" eb="60">
      <t>オコナ</t>
    </rPh>
    <phoneticPr fontId="1"/>
  </si>
  <si>
    <t>既存事業の見直しとしては、ネオニコチノイド系農薬等の環境影響調査及び地域における農薬リスク低減の取組を支援するための手法の開発を28年度限りとし、予算配分の重点化としては、農薬の大気経由による環境評価・管理手法の確立事業において、吸入毒性試験を実施しないこととし、その分予算を必要な事業に配分した。
また、調達手法については、一者応札改善のため入札公告期間の延長等に取り組んでいるところである。</t>
    <phoneticPr fontId="1"/>
  </si>
  <si>
    <t>低炭素型ディーゼルトラック普及加速化事業（国土交通省連携事業）</t>
    <rPh sb="0" eb="3">
      <t>テイタンソ</t>
    </rPh>
    <rPh sb="3" eb="4">
      <t>ガタ</t>
    </rPh>
    <rPh sb="13" eb="15">
      <t>フキュウ</t>
    </rPh>
    <rPh sb="15" eb="18">
      <t>カソクカ</t>
    </rPh>
    <rPh sb="18" eb="20">
      <t>ジギョウ</t>
    </rPh>
    <rPh sb="21" eb="23">
      <t>コクド</t>
    </rPh>
    <rPh sb="23" eb="26">
      <t>コウツウショウ</t>
    </rPh>
    <rPh sb="26" eb="28">
      <t>レンケイ</t>
    </rPh>
    <rPh sb="28" eb="30">
      <t>ジギョウ</t>
    </rPh>
    <phoneticPr fontId="1"/>
  </si>
  <si>
    <t>-</t>
    <phoneticPr fontId="1"/>
  </si>
  <si>
    <t>ｴﾈﾙｷﾞｰ対策特別会計ｴﾈﾙｷﾞｰ需給勘定</t>
    <phoneticPr fontId="1"/>
  </si>
  <si>
    <t>オリンピック・パラリンピック暑熱環境測定事業</t>
    <rPh sb="14" eb="16">
      <t>ショネツ</t>
    </rPh>
    <rPh sb="16" eb="18">
      <t>カンキョウ</t>
    </rPh>
    <rPh sb="18" eb="20">
      <t>ソクテイ</t>
    </rPh>
    <rPh sb="20" eb="22">
      <t>ジギョウ</t>
    </rPh>
    <phoneticPr fontId="1"/>
  </si>
  <si>
    <t>-</t>
    <phoneticPr fontId="1"/>
  </si>
  <si>
    <t>（項）大気・水・土壌環境等保全費
　（大事項）大気・水・土壌環境等の保全に必要な経費</t>
    <phoneticPr fontId="1"/>
  </si>
  <si>
    <t>琵琶湖保全再生等推進費</t>
    <rPh sb="0" eb="3">
      <t>ビワコ</t>
    </rPh>
    <rPh sb="3" eb="5">
      <t>ホゼン</t>
    </rPh>
    <rPh sb="5" eb="8">
      <t>サイセイナド</t>
    </rPh>
    <rPh sb="8" eb="10">
      <t>スイシン</t>
    </rPh>
    <rPh sb="10" eb="11">
      <t>ヒ</t>
    </rPh>
    <phoneticPr fontId="1"/>
  </si>
  <si>
    <t>＜H27秋の年次公開検証の行政改革推進会議による指摘＞
・本事業については、必要性及び効率性について十分に検討した上で、補助対象自治体、補助対象設備等について真に必要なものに限るとともに、既存の補助金との役割分担・調整を行うなど、徹底した必要経費の圧縮を行うべきである。
＜対応状況＞
・概算要求約95億円を大幅に圧縮し、平成28年度政府予算案には50億円として計上。
・補助事業者からの交付規程の承認協議において真に必要な補助対象等を選定するよう、国の温室効果ガス排出削減目標に照らして遜色のない削減目標を掲げ、全庁的な取組体制の整備方針を掲げる自治体に限定する等の交付要件を定めた。
・既存の補助金との役割分担については、公共施設のうち地方自治体の庁舎等の設備に重点化する等の重複を避けるための措置について、今後平成28年９月までに結論を得るべく、関係省庁と引き続き協議する。</t>
  </si>
  <si>
    <t>（項）エネルギー需給構造高度化対策費
　（大事項）温暖化対策に必要な経費</t>
    <phoneticPr fontId="1"/>
  </si>
  <si>
    <t>地域における都市機能の集約及びレジリエンス強化を両立するモデル構築事業</t>
    <phoneticPr fontId="1"/>
  </si>
  <si>
    <t>（項）エネルギー需給構造高度化対策費
　（大事項）温暖化対策に必要な経費</t>
    <phoneticPr fontId="1"/>
  </si>
  <si>
    <t>風力発電等に係るゾーニング導入可能性検討モデル事業</t>
    <phoneticPr fontId="1"/>
  </si>
  <si>
    <t>本事業で得た知見や成果を有効に利用すること。</t>
  </si>
  <si>
    <t>本事業で得た知見や成果については、自治体職員や民間事業者を対象とした説明会等を通じて周知することにより、普及・拡大を図る。</t>
  </si>
  <si>
    <t>廃棄物・リサイクル対策部、総合環境政策局、地球環境局、自然環境局</t>
  </si>
  <si>
    <t>エコリース促進事業</t>
  </si>
  <si>
    <t>・引き続き、定期的に補助金交付状況、事業費等の報告内容を確認し、適正な予算執行に努めること。</t>
  </si>
  <si>
    <t>定期的に補助金交付状況、事業費等の報告内容を確認し、適正な予算執行に努める。また、補助金交付状況を踏まえた補助率の見直しや補助対象機器の加除を行い、事業効率の改善を図る。</t>
  </si>
  <si>
    <t>平成32年度までを当事業で重点的に低炭素化を推進していくべき期間と捉え、当施策利用実績のあるリース事業者数を増やすべく、平成32年度を１つの目処として記載したが、当事業が平成32年度に完了するという意味ではない。</t>
    <phoneticPr fontId="1"/>
  </si>
  <si>
    <t>＜公開プロセスの結果＞
○評価結果
　事業内容の一部改善
（廃止：１人、事業内容の一部改善４、 評価不能 ：１人）
○とりまとめコメント
　当該事業で整備されたデータを今後アップデートしていく際に、方針を明確にすべき。経産省をはじめとした他省庁の事業との調整をもっと大きい場でやるべき。また、28年度に終了時期を迎える事業について、レビューを行う時期が問題である。さらに、一者応札についての改善も検討すること。</t>
    <rPh sb="56" eb="57">
      <t>ニン</t>
    </rPh>
    <phoneticPr fontId="1"/>
  </si>
  <si>
    <t>外部有識者の所見を踏まえ、今後類似事業を展開する際において、経産省をはじめとした他省庁との調整により、役割分担を明らかにするほか、より一層の予算執行効率化の観点から調達手法の改善（一者応札の抑制の取組等）を図ること。</t>
    <rPh sb="0" eb="2">
      <t>ガイブ</t>
    </rPh>
    <rPh sb="2" eb="5">
      <t>ユウシキシャ</t>
    </rPh>
    <rPh sb="6" eb="8">
      <t>ショケン</t>
    </rPh>
    <rPh sb="9" eb="10">
      <t>フ</t>
    </rPh>
    <rPh sb="13" eb="15">
      <t>コンゴ</t>
    </rPh>
    <rPh sb="15" eb="17">
      <t>ルイジ</t>
    </rPh>
    <rPh sb="17" eb="19">
      <t>ジギョウ</t>
    </rPh>
    <rPh sb="20" eb="22">
      <t>テンカイ</t>
    </rPh>
    <rPh sb="24" eb="25">
      <t>サイ</t>
    </rPh>
    <rPh sb="30" eb="33">
      <t>ケイサンショウ</t>
    </rPh>
    <rPh sb="40" eb="43">
      <t>タショウチョウ</t>
    </rPh>
    <rPh sb="45" eb="47">
      <t>チョウセイ</t>
    </rPh>
    <rPh sb="51" eb="53">
      <t>ヤクワリ</t>
    </rPh>
    <rPh sb="53" eb="55">
      <t>ブンタン</t>
    </rPh>
    <rPh sb="56" eb="57">
      <t>アキ</t>
    </rPh>
    <phoneticPr fontId="1"/>
  </si>
  <si>
    <t xml:space="preserve">  事業事業効率を高めるために、複数のモデル地区を一括して委託するなどの取組を進めてきた。また、入札参加を円滑にし、競争性を確保するために、「標準仕様書」を策定するなどの取組を進めてきた。　　　　　　　　　　　　　　　　　　　　　　　　　　　　　　　　　　　　　　　　　　　　　　　　　　　　　　　　　　　　　　　　　　　　　　　　　　　　　　　　　　　　　　　　　　　　　本事業は平成28年度で終了するが、今後、類似事業を展開する際には、本事業における取組の成果を活用し、より一層の予算執行の効率化に取り組む。
　なお、本事業で整備したデータのアップデートについては、再生可能エネルギーの導入促進に向けて、本事業の成果の活用を予定している「風力発電等に係るゾーニング導入可能性検討モデル事業」等において引き続き取り組む予定である。
　また、他省庁事業との調整については、毎年度概算要求に当たり、「省エネ・再エネ関連事業調整会議」にて関係省庁間の事業の連携、又は事業の重複を排除するための調整を総括部局を通して行っており、今後とも、当該会議の場等を活用し関係省庁と調整を図っていきたい。</t>
    <phoneticPr fontId="1"/>
  </si>
  <si>
    <t>実証事業である以上、事業化するに当たっての留意点などが明らかにされることが重要であろう。26年度、27年度と行われた事業の中間的な総括があってしかるべきではないか。これまでのところ、すくなくともコスト・ベネフィットの観点からは、満足しうるとはいえない。何が実証されたかを明らかにしない限り、評価のしようがない。</t>
  </si>
  <si>
    <t>外部有識者の所見を踏まえ、本実証事業により得られた「地域循環型バイオガスシステム」の実用性、普及に当たっての課題等、本事業により得られた知見を説明すること。</t>
    <rPh sb="13" eb="14">
      <t>ホン</t>
    </rPh>
    <rPh sb="14" eb="16">
      <t>ジッショウ</t>
    </rPh>
    <rPh sb="16" eb="18">
      <t>ジギョウ</t>
    </rPh>
    <rPh sb="21" eb="22">
      <t>エ</t>
    </rPh>
    <rPh sb="26" eb="28">
      <t>チイキ</t>
    </rPh>
    <rPh sb="28" eb="31">
      <t>ジュンカンガタ</t>
    </rPh>
    <rPh sb="42" eb="45">
      <t>ジツヨウセイ</t>
    </rPh>
    <rPh sb="46" eb="48">
      <t>フキュウ</t>
    </rPh>
    <rPh sb="49" eb="50">
      <t>ア</t>
    </rPh>
    <rPh sb="54" eb="56">
      <t>カダイ</t>
    </rPh>
    <rPh sb="56" eb="57">
      <t>トウ</t>
    </rPh>
    <rPh sb="58" eb="59">
      <t>ホン</t>
    </rPh>
    <rPh sb="59" eb="61">
      <t>ジギョウ</t>
    </rPh>
    <rPh sb="64" eb="65">
      <t>エ</t>
    </rPh>
    <rPh sb="68" eb="70">
      <t>チケン</t>
    </rPh>
    <rPh sb="71" eb="73">
      <t>セツメイ</t>
    </rPh>
    <phoneticPr fontId="1"/>
  </si>
  <si>
    <t>事業の中間的な総括については、有識者を含めた審査委員会において審査を行いつつ事業を進めており、コスト・ベネフィットの観点についてはCO2削減効果及び事業収支等について評価しているところ。今後は、課題となったバイオガスの更なる供給先を確保しつつ事業進捗を確認するとともに、事業採算性等に関しては一定の知見が得られたことから、引き続き実証成果のとりまとめに向け事業実施に努める。</t>
  </si>
  <si>
    <t>・既に平成27年度に終了した事業についての評価は、どのようになされているのか。事業全体における途中年度であっても、節目では都度、評価して以降の事業に生かしていくべきと考える。
・モデルシステムをもとに、全国に同種のシステムを展開することが事業目的なのであれば、成果目標は当事業によるCO2削減に加えて、その後いくつの事業が立ち上がったかを評価基準にすべきではないか。</t>
  </si>
  <si>
    <t>外部有識者の所見を踏まえ、事業の途中年度であっても適切に評価し、成果目標についてもCO2削減以外の目標設定について検討すること。</t>
    <rPh sb="0" eb="2">
      <t>ガイブ</t>
    </rPh>
    <rPh sb="2" eb="5">
      <t>ユウシキシャ</t>
    </rPh>
    <rPh sb="6" eb="8">
      <t>ショケン</t>
    </rPh>
    <rPh sb="9" eb="10">
      <t>フ</t>
    </rPh>
    <rPh sb="13" eb="15">
      <t>ジギョウ</t>
    </rPh>
    <rPh sb="16" eb="18">
      <t>トチュウ</t>
    </rPh>
    <rPh sb="18" eb="20">
      <t>ネンド</t>
    </rPh>
    <rPh sb="25" eb="27">
      <t>テキセツ</t>
    </rPh>
    <rPh sb="28" eb="30">
      <t>ヒョウカ</t>
    </rPh>
    <rPh sb="32" eb="34">
      <t>セイカ</t>
    </rPh>
    <rPh sb="34" eb="36">
      <t>モクヒョウ</t>
    </rPh>
    <rPh sb="44" eb="46">
      <t>サクゲン</t>
    </rPh>
    <rPh sb="46" eb="48">
      <t>イガイ</t>
    </rPh>
    <rPh sb="49" eb="51">
      <t>モクヒョウ</t>
    </rPh>
    <rPh sb="51" eb="53">
      <t>セッテイ</t>
    </rPh>
    <rPh sb="57" eb="59">
      <t>ケントウ</t>
    </rPh>
    <phoneticPr fontId="1"/>
  </si>
  <si>
    <t>・平成27年度以降継続する地区も含めて、平成27年度末に外部有識者を委員とした評価委員会でCO2削減効果以外の目標（廃棄物量の削減など）も含めた事業の評価を行い、取組が妥当であることを確認している。
・事業完了直後のため、同種システムの採用地区は把握していないが、今後情報収集に努めていきたい。</t>
  </si>
  <si>
    <t>成果目標の達成に向け１件でも多く出資決定が行えるよう効率的に業務を行い、地域における低炭素化プロジェクトへの投資促進に努めること。</t>
  </si>
  <si>
    <t>引き続き、地域金融機関や地方公共団体等の連携による地域型サブファンドの組成等を進め、低炭素化プロジェクトへの投融資の各地域における面的な促進を図るほか、幅広い種別の案件への出資を行っていく。</t>
  </si>
  <si>
    <t>成果目標と実績が大きく乖離している。原因を検証し目標設定の見直しも含めて検討すること。</t>
    <rPh sb="0" eb="2">
      <t>セイカ</t>
    </rPh>
    <rPh sb="2" eb="4">
      <t>モクヒョウ</t>
    </rPh>
    <rPh sb="5" eb="7">
      <t>ジッセキ</t>
    </rPh>
    <rPh sb="8" eb="9">
      <t>オオ</t>
    </rPh>
    <rPh sb="11" eb="13">
      <t>カイリ</t>
    </rPh>
    <rPh sb="18" eb="20">
      <t>ゲンイン</t>
    </rPh>
    <rPh sb="21" eb="23">
      <t>ケンショウ</t>
    </rPh>
    <rPh sb="24" eb="26">
      <t>モクヒョウ</t>
    </rPh>
    <rPh sb="26" eb="28">
      <t>セッテイ</t>
    </rPh>
    <rPh sb="29" eb="31">
      <t>ミナオ</t>
    </rPh>
    <rPh sb="33" eb="34">
      <t>フク</t>
    </rPh>
    <rPh sb="36" eb="38">
      <t>ケントウ</t>
    </rPh>
    <phoneticPr fontId="1"/>
  </si>
  <si>
    <t>成果目標の達成に向け、地方公共団体の実行計画策定に向けた取り組みを加速化すること。</t>
    <rPh sb="0" eb="2">
      <t>セイカ</t>
    </rPh>
    <rPh sb="2" eb="4">
      <t>モクヒョウ</t>
    </rPh>
    <rPh sb="5" eb="7">
      <t>タッセイ</t>
    </rPh>
    <rPh sb="8" eb="9">
      <t>ム</t>
    </rPh>
    <rPh sb="11" eb="13">
      <t>チホウ</t>
    </rPh>
    <rPh sb="13" eb="15">
      <t>コウキョウ</t>
    </rPh>
    <rPh sb="15" eb="17">
      <t>ダンタイ</t>
    </rPh>
    <rPh sb="18" eb="20">
      <t>ジッコウ</t>
    </rPh>
    <rPh sb="20" eb="22">
      <t>ケイカク</t>
    </rPh>
    <rPh sb="22" eb="24">
      <t>サクテイ</t>
    </rPh>
    <rPh sb="25" eb="26">
      <t>ム</t>
    </rPh>
    <rPh sb="28" eb="29">
      <t>ト</t>
    </rPh>
    <rPh sb="30" eb="31">
      <t>ク</t>
    </rPh>
    <rPh sb="33" eb="36">
      <t>カソクカ</t>
    </rPh>
    <phoneticPr fontId="1"/>
  </si>
  <si>
    <t>成果目標の達成に向けた取組を加速化してまいりたい。</t>
  </si>
  <si>
    <t>目標最終年度（42年度）の目標値が90万t／年となっているが、どのように当該数値が導き出されたのか、その根拠が不明である。
最終的には再生可能エネルギーの導入によるCO₂の削減が目指されるにしても、本事業の目的は①適地抽出手法の構築（ガイド策定）と②ゾーニング計画の検討・策定を通して、環境影響評価手続きの迅速化・効率化に資するということであれば、それに見合った成果指標が示されるべきではないか。加えて、いつまでにどの程度①と②を実現するのかといったビジョンとロードマップを明らかにする必要がある。
一者応札・一者応募や随契が複数存在するにもかかわらず、そのようになった理由及び改善策に関する記載が一切ない。</t>
    <rPh sb="0" eb="2">
      <t>モクヒョウ</t>
    </rPh>
    <rPh sb="2" eb="4">
      <t>サイシュウ</t>
    </rPh>
    <rPh sb="4" eb="6">
      <t>ネンド</t>
    </rPh>
    <rPh sb="9" eb="11">
      <t>ネンド</t>
    </rPh>
    <rPh sb="13" eb="15">
      <t>モクヒョウ</t>
    </rPh>
    <rPh sb="15" eb="16">
      <t>チ</t>
    </rPh>
    <rPh sb="19" eb="21">
      <t>マントン</t>
    </rPh>
    <rPh sb="22" eb="23">
      <t>ネン</t>
    </rPh>
    <rPh sb="36" eb="38">
      <t>トウガイ</t>
    </rPh>
    <rPh sb="38" eb="40">
      <t>スウチ</t>
    </rPh>
    <rPh sb="41" eb="42">
      <t>ミチビ</t>
    </rPh>
    <rPh sb="43" eb="44">
      <t>ダ</t>
    </rPh>
    <rPh sb="52" eb="54">
      <t>コンキョ</t>
    </rPh>
    <rPh sb="55" eb="57">
      <t>フメイ</t>
    </rPh>
    <rPh sb="62" eb="65">
      <t>サイシュウテキ</t>
    </rPh>
    <rPh sb="67" eb="69">
      <t>サイセイ</t>
    </rPh>
    <rPh sb="69" eb="71">
      <t>カノウ</t>
    </rPh>
    <rPh sb="77" eb="79">
      <t>ドウニュウ</t>
    </rPh>
    <rPh sb="86" eb="88">
      <t>サクゲン</t>
    </rPh>
    <rPh sb="89" eb="91">
      <t>メザ</t>
    </rPh>
    <rPh sb="99" eb="100">
      <t>ホン</t>
    </rPh>
    <rPh sb="100" eb="102">
      <t>ジギョウ</t>
    </rPh>
    <rPh sb="103" eb="105">
      <t>モクテキ</t>
    </rPh>
    <rPh sb="107" eb="109">
      <t>テキチ</t>
    </rPh>
    <rPh sb="109" eb="111">
      <t>チュウシュツ</t>
    </rPh>
    <rPh sb="111" eb="113">
      <t>シュホウ</t>
    </rPh>
    <rPh sb="114" eb="116">
      <t>コウチク</t>
    </rPh>
    <rPh sb="120" eb="122">
      <t>サクテイ</t>
    </rPh>
    <rPh sb="130" eb="132">
      <t>ケイカク</t>
    </rPh>
    <rPh sb="133" eb="135">
      <t>ケントウ</t>
    </rPh>
    <rPh sb="136" eb="138">
      <t>サクテイ</t>
    </rPh>
    <rPh sb="139" eb="140">
      <t>トオ</t>
    </rPh>
    <rPh sb="143" eb="145">
      <t>カンキョウ</t>
    </rPh>
    <rPh sb="145" eb="147">
      <t>エイキョウ</t>
    </rPh>
    <rPh sb="147" eb="149">
      <t>ヒョウカ</t>
    </rPh>
    <rPh sb="149" eb="151">
      <t>テツヅ</t>
    </rPh>
    <rPh sb="153" eb="156">
      <t>ジンソクカ</t>
    </rPh>
    <rPh sb="157" eb="160">
      <t>コウリツカ</t>
    </rPh>
    <rPh sb="161" eb="162">
      <t>シ</t>
    </rPh>
    <rPh sb="177" eb="179">
      <t>ミア</t>
    </rPh>
    <rPh sb="181" eb="183">
      <t>セイカ</t>
    </rPh>
    <rPh sb="183" eb="185">
      <t>シヒョウ</t>
    </rPh>
    <rPh sb="186" eb="187">
      <t>シメ</t>
    </rPh>
    <rPh sb="198" eb="199">
      <t>クワ</t>
    </rPh>
    <rPh sb="209" eb="211">
      <t>テイド</t>
    </rPh>
    <rPh sb="215" eb="217">
      <t>ジツゲン</t>
    </rPh>
    <rPh sb="237" eb="238">
      <t>アキ</t>
    </rPh>
    <rPh sb="243" eb="245">
      <t>ヒツヨウ</t>
    </rPh>
    <rPh sb="263" eb="265">
      <t>フクスウ</t>
    </rPh>
    <rPh sb="265" eb="267">
      <t>ソンザイ</t>
    </rPh>
    <phoneticPr fontId="1"/>
  </si>
  <si>
    <t>外部有識者からの所見を踏まえ、目標最終年度の目標値の算出方法を説明するとともに、成果目標の見直しを検討すること。また、成果目標達成に係るビジョン及びロードマップを明らかにすること。
また、一者応札・一者応募となった契約について、原因を検証し、調達方法の改善を図ること。</t>
    <rPh sb="0" eb="2">
      <t>ガイブ</t>
    </rPh>
    <rPh sb="2" eb="5">
      <t>ユウシキシャ</t>
    </rPh>
    <rPh sb="8" eb="10">
      <t>ショケン</t>
    </rPh>
    <rPh sb="11" eb="12">
      <t>フ</t>
    </rPh>
    <rPh sb="15" eb="17">
      <t>モクヒョウ</t>
    </rPh>
    <rPh sb="17" eb="19">
      <t>サイシュウ</t>
    </rPh>
    <rPh sb="19" eb="21">
      <t>ネンド</t>
    </rPh>
    <rPh sb="22" eb="25">
      <t>モクヒョウチ</t>
    </rPh>
    <rPh sb="26" eb="28">
      <t>サンシュツ</t>
    </rPh>
    <rPh sb="28" eb="30">
      <t>ホウホウ</t>
    </rPh>
    <rPh sb="31" eb="33">
      <t>セツメイ</t>
    </rPh>
    <rPh sb="40" eb="42">
      <t>セイカ</t>
    </rPh>
    <rPh sb="42" eb="44">
      <t>モクヒョウ</t>
    </rPh>
    <rPh sb="45" eb="47">
      <t>ミナオ</t>
    </rPh>
    <rPh sb="49" eb="51">
      <t>ケントウ</t>
    </rPh>
    <rPh sb="59" eb="61">
      <t>セイカ</t>
    </rPh>
    <rPh sb="61" eb="63">
      <t>モクヒョウ</t>
    </rPh>
    <rPh sb="63" eb="65">
      <t>タッセイ</t>
    </rPh>
    <rPh sb="66" eb="67">
      <t>カカワ</t>
    </rPh>
    <rPh sb="72" eb="73">
      <t>オヨ</t>
    </rPh>
    <rPh sb="81" eb="82">
      <t>アキ</t>
    </rPh>
    <rPh sb="107" eb="109">
      <t>ケイヤク</t>
    </rPh>
    <rPh sb="114" eb="116">
      <t>ゲンイン</t>
    </rPh>
    <rPh sb="117" eb="119">
      <t>ケンショウ</t>
    </rPh>
    <rPh sb="121" eb="123">
      <t>チョウタツ</t>
    </rPh>
    <rPh sb="123" eb="125">
      <t>ホウホウ</t>
    </rPh>
    <rPh sb="126" eb="128">
      <t>カイゼン</t>
    </rPh>
    <rPh sb="129" eb="130">
      <t>ハカ</t>
    </rPh>
    <phoneticPr fontId="1"/>
  </si>
  <si>
    <t>目標最終年度（42年度）の目標値の算出方法については、①本事業によりモデル地域において32年度までに導入が予想される風力発電量は約22万kWに加え、②ガイド策定後（28年度）、ガイドの利用により合意形成等が円滑に進み、風力発電施設の設置までの期間が短縮されることにより年間20基程度（4万kW/年（2000kW/基として算出））が前倒しで導入されることで、32年度から42年度までに累計40万kW導入されると想定。①と②により42年度において約62万kWの導入となり、二酸化炭素削減原単位（1.45 tCO2/kW）を用いて約90万t／年と算定した。
本事業の今後について、適地抽出に係るガイドについては平成28年度末を目途に策定予定であり、平成29年度においては適地抽出のガイドの汎用性向上と活用普及向上を実施することとしている。ゾーニング事業については平成28年度からモデル地域においてゾーニングを実践し、現時点においては平成29年度末を目途にゾーニングの手法のマニュアルを策定することとしている。
一者応札・一者応募となった要因としては、本事業における環境調査の内容は、専門性、特殊性が高く、地域において対応可能な環境調査会社はある程度限られていることが挙げられる。一部、専門の機器や技術、ネットワークを必要とする業務については、随意契約（その他）により対応している。入札を行った結果として一者応札となった案件について、公告期間のさらなる延長を検討する。</t>
  </si>
  <si>
    <t>・　それぞれの地域において地球温暖化対策を推進するため、「低炭素・循環・自然共生」に配慮した地方創生プランをそれぞれの自治体が独自に策定することは大変重要である。したがって、２年間の成果をもとに自治体が策定する地方創生プランの参考となる「全国プラン」を早急に策定し、公表することが必要である。</t>
  </si>
  <si>
    <t>外部有識者の所見を踏まえ、本事業で得た知見や成果を有効に利用すること。</t>
    <rPh sb="0" eb="2">
      <t>ガイブ</t>
    </rPh>
    <rPh sb="2" eb="5">
      <t>ユウシキシャ</t>
    </rPh>
    <rPh sb="6" eb="8">
      <t>ショケン</t>
    </rPh>
    <rPh sb="9" eb="10">
      <t>フ</t>
    </rPh>
    <phoneticPr fontId="1"/>
  </si>
  <si>
    <t>本事業で得た知見や成果については地方公共団体職員を対象とした説明会等で有効に活用する。</t>
  </si>
  <si>
    <t>公告から入札までの期間をより長く取る事により、請負実績の無い者が業務内容について検討できる期間を確保することで、新規参入を促したい。</t>
  </si>
  <si>
    <t>（項）化学物質対策推進費
　（大事項）化学物質対策の推進に必要な経費</t>
  </si>
  <si>
    <t>予算の効率的な執行に努めつつ、潜在的に環境リスクが高いおそれがあると指摘されている実態等が不明確な物質についても的確なリスク評価を行い、化学物質による影響を未然に防止すること。</t>
  </si>
  <si>
    <t>環境リスク初期評価の対象とする物質について、規制担当部局における要望や最新の知見等を踏まえつつ、優先的に評価すべき物質を合理的に絞り込みむなど予算の効率化な執行に努める。また、潜在的に環境リスクが高いおそれがあると指摘されている実態等が不明確な物質についても、評価手法を確立し、的確にリスク評価を行い、化学物質による影響の未然防止に努める。</t>
  </si>
  <si>
    <t>一者応札を回避するための方策として、入札条件の緩和や公告期間を延長するなど工夫を図る。</t>
    <rPh sb="0" eb="1">
      <t>イチ</t>
    </rPh>
    <phoneticPr fontId="1"/>
  </si>
  <si>
    <t>・　化学物質による環境リスクを低減し、環境汚染を防止するためには当該事業を継続する必要性は理解できる。今後は、従来の事業を踏襲だけでなく、今までに蓄積されたデータの検証を行うなど、少しでも経費の削減につながるよう事業の見直しを常に実施すべきである。
・　１者応札については、複数応札とするよう入札方法についても見直しを実施する必要がある。　</t>
  </si>
  <si>
    <t>外部有識者の所見を踏まえ、蓄積されたデータの検証等、経費削減につながるように事業の見直しを実施すること。また、より一層の予算執行効率化の観点から調達手法の改善（一者応札の抑制の取組等）を図るべき。</t>
    <rPh sb="0" eb="2">
      <t>ガイブ</t>
    </rPh>
    <rPh sb="2" eb="5">
      <t>ユウシキシャ</t>
    </rPh>
    <rPh sb="6" eb="8">
      <t>ショケン</t>
    </rPh>
    <rPh sb="9" eb="10">
      <t>フ</t>
    </rPh>
    <rPh sb="13" eb="15">
      <t>チクセキ</t>
    </rPh>
    <rPh sb="22" eb="24">
      <t>ケンショウ</t>
    </rPh>
    <rPh sb="24" eb="25">
      <t>トウ</t>
    </rPh>
    <rPh sb="26" eb="28">
      <t>ケイヒ</t>
    </rPh>
    <rPh sb="28" eb="30">
      <t>サクゲン</t>
    </rPh>
    <rPh sb="38" eb="40">
      <t>ジギョウ</t>
    </rPh>
    <rPh sb="41" eb="43">
      <t>ミナオ</t>
    </rPh>
    <rPh sb="45" eb="47">
      <t>ジッシ</t>
    </rPh>
    <phoneticPr fontId="1"/>
  </si>
  <si>
    <t>今後のリスク評価の加速化に向けて、今までに蓄積された有害性データやモニタリングデータ等を活用し、効率的なリスク評価を進めてまいりたい。また、一者応札となる原因を分析し、業務が適切に実施されることを前提に総合評価における事業者に求める実績について複数応札が可能となるよう配慮する。</t>
    <rPh sb="70" eb="72">
      <t>イッシャ</t>
    </rPh>
    <rPh sb="72" eb="74">
      <t>オウサツ</t>
    </rPh>
    <rPh sb="77" eb="79">
      <t>ゲンイン</t>
    </rPh>
    <rPh sb="80" eb="82">
      <t>ブンセキ</t>
    </rPh>
    <rPh sb="84" eb="86">
      <t>ギョウム</t>
    </rPh>
    <rPh sb="87" eb="89">
      <t>テキセツ</t>
    </rPh>
    <rPh sb="90" eb="92">
      <t>ジッシ</t>
    </rPh>
    <rPh sb="98" eb="100">
      <t>ゼンテイ</t>
    </rPh>
    <rPh sb="101" eb="103">
      <t>ソウゴウ</t>
    </rPh>
    <rPh sb="103" eb="105">
      <t>ヒョウカ</t>
    </rPh>
    <rPh sb="109" eb="111">
      <t>ジギョウ</t>
    </rPh>
    <rPh sb="111" eb="112">
      <t>シャ</t>
    </rPh>
    <rPh sb="113" eb="114">
      <t>モト</t>
    </rPh>
    <rPh sb="116" eb="118">
      <t>ジッセキ</t>
    </rPh>
    <rPh sb="122" eb="124">
      <t>フクスウ</t>
    </rPh>
    <rPh sb="124" eb="126">
      <t>オウサツ</t>
    </rPh>
    <rPh sb="127" eb="129">
      <t>カノウ</t>
    </rPh>
    <rPh sb="134" eb="136">
      <t>ハイリョ</t>
    </rPh>
    <phoneticPr fontId="1"/>
  </si>
  <si>
    <t>成果目標と実績が大きく乖離している。平成３２年の目標に向けた改善策について、執行の効率化を図る観点も加味し、説明すること。</t>
    <rPh sb="0" eb="2">
      <t>セイカ</t>
    </rPh>
    <rPh sb="2" eb="4">
      <t>モクヒョウ</t>
    </rPh>
    <rPh sb="5" eb="7">
      <t>ジッセキ</t>
    </rPh>
    <rPh sb="8" eb="9">
      <t>オオ</t>
    </rPh>
    <rPh sb="11" eb="13">
      <t>カイリ</t>
    </rPh>
    <rPh sb="18" eb="20">
      <t>ヘイセイ</t>
    </rPh>
    <rPh sb="22" eb="23">
      <t>ネン</t>
    </rPh>
    <rPh sb="24" eb="26">
      <t>モクヒョウ</t>
    </rPh>
    <rPh sb="27" eb="28">
      <t>ム</t>
    </rPh>
    <rPh sb="30" eb="33">
      <t>カイゼンサク</t>
    </rPh>
    <rPh sb="38" eb="40">
      <t>シッコウ</t>
    </rPh>
    <rPh sb="41" eb="44">
      <t>コウリツカ</t>
    </rPh>
    <rPh sb="45" eb="46">
      <t>ハカ</t>
    </rPh>
    <rPh sb="47" eb="49">
      <t>カンテン</t>
    </rPh>
    <rPh sb="50" eb="52">
      <t>カミ</t>
    </rPh>
    <rPh sb="54" eb="56">
      <t>セツメイ</t>
    </rPh>
    <phoneticPr fontId="1"/>
  </si>
  <si>
    <t>石油系の化学物質についてその製造プロセス毎に分類するなどして、複数の物質をグループ化してリスク評価を実施するとともに、有害性情報の得られない物質についてはデフォルトの有害性やコンピュータシミュレーションの検討と、蓄積されたデータを活用することにより、優先的に対応すべき化学物質から評価するなど、執行の効率化を図りつつ、目標達成に向けて、今後の一般化学物質のリスク評価の加速化を図ってまいりたい。</t>
    <rPh sb="147" eb="149">
      <t>シッコウ</t>
    </rPh>
    <rPh sb="150" eb="153">
      <t>コウリツカ</t>
    </rPh>
    <rPh sb="154" eb="155">
      <t>ハカ</t>
    </rPh>
    <rPh sb="159" eb="161">
      <t>モクヒョウ</t>
    </rPh>
    <rPh sb="161" eb="163">
      <t>タッセイ</t>
    </rPh>
    <rPh sb="164" eb="165">
      <t>ム</t>
    </rPh>
    <rPh sb="168" eb="170">
      <t>コンゴ</t>
    </rPh>
    <rPh sb="171" eb="173">
      <t>イッパン</t>
    </rPh>
    <rPh sb="173" eb="175">
      <t>カガク</t>
    </rPh>
    <rPh sb="175" eb="177">
      <t>ブッシツ</t>
    </rPh>
    <rPh sb="181" eb="183">
      <t>ヒョウカ</t>
    </rPh>
    <phoneticPr fontId="1"/>
  </si>
  <si>
    <t>効果と使途に留意しつつ必要最低限の拠出をすること。</t>
  </si>
  <si>
    <t>成果目標である「結果を精査し公表を行ったPOPs条約対象及び候補物質群数」は、活動指標である「一般環境中の残留状況の測定を行っているPOPs条約対象及び候補物質群数」の内数に含まれるのか。活動指標と成果指標との関係性が不明確である。条約では、モニタリング調査に加えて、条約の有効性評価を行うことが締約国には求められていることからすると、有効性評価に関する指標が必要なのではないか。
調査結果についてはホームページ等で公表しているというのであれば、そのURL等に関する情報を備考欄に記載しておくべき。
一者応札となった契約については公告期間の延長を行う予定とのことだが、一者応札となった理由が公告期間の短さにあるのか、それとも他に理由はないのか、精査がなされたうえで改善策が提示されるべき。また、一者応札の業務のなかに落札率100％のものがあり、どうしてこのような結果になり得たのか、説明がなされる必要があるのではないか。</t>
    <rPh sb="0" eb="2">
      <t>セイカ</t>
    </rPh>
    <rPh sb="2" eb="4">
      <t>モクヒョウ</t>
    </rPh>
    <rPh sb="8" eb="10">
      <t>ケッカ</t>
    </rPh>
    <rPh sb="11" eb="13">
      <t>セイサ</t>
    </rPh>
    <rPh sb="14" eb="16">
      <t>コウヒョウ</t>
    </rPh>
    <rPh sb="17" eb="18">
      <t>オコナ</t>
    </rPh>
    <rPh sb="24" eb="26">
      <t>ジョウヤク</t>
    </rPh>
    <rPh sb="26" eb="28">
      <t>タイショウ</t>
    </rPh>
    <rPh sb="28" eb="29">
      <t>オヨ</t>
    </rPh>
    <rPh sb="30" eb="32">
      <t>コウホ</t>
    </rPh>
    <rPh sb="32" eb="34">
      <t>ブッシツ</t>
    </rPh>
    <rPh sb="34" eb="35">
      <t>グン</t>
    </rPh>
    <rPh sb="35" eb="36">
      <t>スウ</t>
    </rPh>
    <rPh sb="39" eb="41">
      <t>カツドウ</t>
    </rPh>
    <rPh sb="41" eb="43">
      <t>シヒョウ</t>
    </rPh>
    <rPh sb="47" eb="49">
      <t>イッパン</t>
    </rPh>
    <rPh sb="49" eb="52">
      <t>カンキョウチュウ</t>
    </rPh>
    <rPh sb="53" eb="55">
      <t>ザンリュウ</t>
    </rPh>
    <rPh sb="55" eb="57">
      <t>ジョウキョウ</t>
    </rPh>
    <rPh sb="58" eb="60">
      <t>ソクテイ</t>
    </rPh>
    <rPh sb="61" eb="62">
      <t>オコナ</t>
    </rPh>
    <rPh sb="70" eb="72">
      <t>ジョウヤク</t>
    </rPh>
    <rPh sb="72" eb="74">
      <t>タイショウ</t>
    </rPh>
    <rPh sb="74" eb="75">
      <t>オヨ</t>
    </rPh>
    <rPh sb="76" eb="78">
      <t>コウホ</t>
    </rPh>
    <rPh sb="78" eb="80">
      <t>ブッシツ</t>
    </rPh>
    <rPh sb="80" eb="81">
      <t>グン</t>
    </rPh>
    <rPh sb="81" eb="82">
      <t>スウ</t>
    </rPh>
    <rPh sb="84" eb="86">
      <t>ウチスウ</t>
    </rPh>
    <rPh sb="87" eb="88">
      <t>フク</t>
    </rPh>
    <rPh sb="94" eb="96">
      <t>カツドウ</t>
    </rPh>
    <rPh sb="96" eb="98">
      <t>シヒョウ</t>
    </rPh>
    <rPh sb="99" eb="101">
      <t>セイカ</t>
    </rPh>
    <rPh sb="101" eb="103">
      <t>シヒョウ</t>
    </rPh>
    <rPh sb="105" eb="108">
      <t>カンケイセイ</t>
    </rPh>
    <rPh sb="109" eb="112">
      <t>フメイカク</t>
    </rPh>
    <rPh sb="116" eb="118">
      <t>ジョウヤク</t>
    </rPh>
    <rPh sb="127" eb="129">
      <t>チョウサ</t>
    </rPh>
    <rPh sb="130" eb="131">
      <t>クワ</t>
    </rPh>
    <rPh sb="134" eb="136">
      <t>ジョウヤク</t>
    </rPh>
    <rPh sb="137" eb="140">
      <t>ユウコウセイ</t>
    </rPh>
    <rPh sb="140" eb="142">
      <t>ヒョウカ</t>
    </rPh>
    <rPh sb="143" eb="144">
      <t>オコナ</t>
    </rPh>
    <rPh sb="148" eb="150">
      <t>テイヤク</t>
    </rPh>
    <rPh sb="150" eb="151">
      <t>コク</t>
    </rPh>
    <rPh sb="153" eb="154">
      <t>モト</t>
    </rPh>
    <rPh sb="168" eb="171">
      <t>ユウコウセイ</t>
    </rPh>
    <rPh sb="171" eb="173">
      <t>ヒョウカ</t>
    </rPh>
    <rPh sb="174" eb="175">
      <t>カン</t>
    </rPh>
    <rPh sb="177" eb="179">
      <t>シヒョウ</t>
    </rPh>
    <rPh sb="180" eb="182">
      <t>ヒツヨウ</t>
    </rPh>
    <rPh sb="191" eb="193">
      <t>チョウサ</t>
    </rPh>
    <rPh sb="193" eb="195">
      <t>ケッカ</t>
    </rPh>
    <rPh sb="206" eb="207">
      <t>トウ</t>
    </rPh>
    <rPh sb="208" eb="210">
      <t>コウヒョウ</t>
    </rPh>
    <rPh sb="228" eb="229">
      <t>トウ</t>
    </rPh>
    <rPh sb="230" eb="231">
      <t>カン</t>
    </rPh>
    <rPh sb="233" eb="235">
      <t>ジョウホウ</t>
    </rPh>
    <rPh sb="236" eb="238">
      <t>ビコウ</t>
    </rPh>
    <rPh sb="238" eb="239">
      <t>ラン</t>
    </rPh>
    <rPh sb="240" eb="242">
      <t>キサイ</t>
    </rPh>
    <rPh sb="250" eb="252">
      <t>イッシャ</t>
    </rPh>
    <rPh sb="252" eb="254">
      <t>オウサツ</t>
    </rPh>
    <rPh sb="258" eb="260">
      <t>ケイヤク</t>
    </rPh>
    <rPh sb="265" eb="267">
      <t>コウコク</t>
    </rPh>
    <rPh sb="267" eb="269">
      <t>キカン</t>
    </rPh>
    <rPh sb="270" eb="272">
      <t>エンチョウ</t>
    </rPh>
    <rPh sb="273" eb="274">
      <t>オコナ</t>
    </rPh>
    <rPh sb="275" eb="277">
      <t>ヨテイ</t>
    </rPh>
    <rPh sb="284" eb="286">
      <t>イッシャ</t>
    </rPh>
    <rPh sb="286" eb="288">
      <t>オウサツ</t>
    </rPh>
    <rPh sb="292" eb="294">
      <t>リユウ</t>
    </rPh>
    <rPh sb="295" eb="297">
      <t>コウコク</t>
    </rPh>
    <rPh sb="297" eb="299">
      <t>キカン</t>
    </rPh>
    <rPh sb="300" eb="301">
      <t>ミジカ</t>
    </rPh>
    <rPh sb="312" eb="313">
      <t>ホカ</t>
    </rPh>
    <rPh sb="314" eb="316">
      <t>リユウ</t>
    </rPh>
    <rPh sb="322" eb="324">
      <t>セイサ</t>
    </rPh>
    <rPh sb="332" eb="335">
      <t>カイゼンサク</t>
    </rPh>
    <rPh sb="336" eb="338">
      <t>テイジ</t>
    </rPh>
    <rPh sb="347" eb="349">
      <t>イッシャ</t>
    </rPh>
    <rPh sb="349" eb="351">
      <t>オウサツ</t>
    </rPh>
    <rPh sb="352" eb="354">
      <t>ギョウム</t>
    </rPh>
    <rPh sb="358" eb="360">
      <t>ラクサツ</t>
    </rPh>
    <rPh sb="360" eb="361">
      <t>リツ</t>
    </rPh>
    <rPh sb="381" eb="383">
      <t>ケッカ</t>
    </rPh>
    <rPh sb="386" eb="387">
      <t>エ</t>
    </rPh>
    <rPh sb="391" eb="393">
      <t>セツメイ</t>
    </rPh>
    <rPh sb="398" eb="400">
      <t>ヒツヨウ</t>
    </rPh>
    <phoneticPr fontId="1"/>
  </si>
  <si>
    <t>外部有識者の所見を踏まえ、成果目標と活動指標との関係性に係る説明を付すこと。併せて条約の有効性評価に関する成果目標の設定について検討すること。
また、調査結果をHP等で公表している場合はURL等を付すほか、より一層の予算執行効率化の観点から、落札が高い原因を検証し、調達手法の改善（一者応札の抑制の取組等）を図ること。</t>
    <rPh sb="0" eb="2">
      <t>ガイブ</t>
    </rPh>
    <rPh sb="2" eb="5">
      <t>ユウシキシャ</t>
    </rPh>
    <rPh sb="6" eb="8">
      <t>ショケン</t>
    </rPh>
    <rPh sb="9" eb="10">
      <t>フ</t>
    </rPh>
    <rPh sb="13" eb="15">
      <t>セイカ</t>
    </rPh>
    <rPh sb="15" eb="17">
      <t>モクヒョウ</t>
    </rPh>
    <rPh sb="18" eb="20">
      <t>カツドウ</t>
    </rPh>
    <rPh sb="20" eb="22">
      <t>シヒョウ</t>
    </rPh>
    <rPh sb="24" eb="27">
      <t>カンケイセイ</t>
    </rPh>
    <rPh sb="28" eb="29">
      <t>カカ</t>
    </rPh>
    <rPh sb="30" eb="32">
      <t>セツメイ</t>
    </rPh>
    <rPh sb="33" eb="34">
      <t>フ</t>
    </rPh>
    <rPh sb="38" eb="39">
      <t>アワ</t>
    </rPh>
    <rPh sb="41" eb="43">
      <t>ジョウヤク</t>
    </rPh>
    <rPh sb="44" eb="47">
      <t>ユウコウセイ</t>
    </rPh>
    <rPh sb="47" eb="49">
      <t>ヒョウカ</t>
    </rPh>
    <rPh sb="50" eb="51">
      <t>カン</t>
    </rPh>
    <rPh sb="53" eb="55">
      <t>セイカ</t>
    </rPh>
    <rPh sb="55" eb="57">
      <t>モクヒョウ</t>
    </rPh>
    <rPh sb="58" eb="60">
      <t>セッテイ</t>
    </rPh>
    <rPh sb="64" eb="66">
      <t>ケントウ</t>
    </rPh>
    <rPh sb="75" eb="77">
      <t>チョウサ</t>
    </rPh>
    <rPh sb="77" eb="79">
      <t>ケッカ</t>
    </rPh>
    <rPh sb="82" eb="83">
      <t>トウ</t>
    </rPh>
    <rPh sb="84" eb="86">
      <t>コウヒョウ</t>
    </rPh>
    <rPh sb="90" eb="92">
      <t>バアイ</t>
    </rPh>
    <rPh sb="96" eb="97">
      <t>トウ</t>
    </rPh>
    <rPh sb="98" eb="99">
      <t>フ</t>
    </rPh>
    <rPh sb="121" eb="123">
      <t>ラクサツ</t>
    </rPh>
    <rPh sb="126" eb="128">
      <t>ゲンイン</t>
    </rPh>
    <rPh sb="129" eb="131">
      <t>ケンショウ</t>
    </rPh>
    <phoneticPr fontId="1"/>
  </si>
  <si>
    <t>　成果目標である「結果を精査し公表を行ったPOPs条約対象及び候補物質群数」は、前年度調査の結果を当該年度に精査し公表した物質群数であり、活動指標である「一般環境中の残留状況の測定を行っているPOPs条約対象及び候補物質群数」は当該年度に調査を行った物質群数である。そのため、活動指標（調査した物質数）と翌年度の成果指標（精査後、公表した物質数）は一致する場合が多い。
　条約の有効性評価は、各締約国が実施した調査結果等を基にPOPs条約締約国会議が行う事になっており（条約第16条）、来年開催予定の第8回締約国会議で行われる予定であるため、その結果を基に指標としての設定について検討したい。
　落札率100%の業務については、4回目の入札により落札されたものであり、調達の方法は適切であったと考える。
　一者応札となった業務については、公告から入札までの期間をより長く取ることにより、請負実績の無い者が業務内容について検討できる期間を確保することで、新規参入を促したい。
 なお、調査結果のURLについては、備考欄に追記した。</t>
    <rPh sb="334" eb="336">
      <t>チョウタツ</t>
    </rPh>
    <rPh sb="337" eb="339">
      <t>ホウホウ</t>
    </rPh>
    <phoneticPr fontId="1"/>
  </si>
  <si>
    <t>一者応札となった案件については、公告期間の延長等により改善を図る。</t>
    <rPh sb="0" eb="1">
      <t>イッ</t>
    </rPh>
    <rPh sb="1" eb="2">
      <t>シャ</t>
    </rPh>
    <rPh sb="2" eb="4">
      <t>オウサツ</t>
    </rPh>
    <rPh sb="8" eb="10">
      <t>アンケン</t>
    </rPh>
    <phoneticPr fontId="1"/>
  </si>
  <si>
    <t>予算規模は少ないが、認定患者数及び補償費用等の変動推移を集計し更新整理することにより、認定患者数及び補償費用の詳細推計を着実に実施すること。</t>
    <rPh sb="0" eb="2">
      <t>ヨサン</t>
    </rPh>
    <rPh sb="2" eb="4">
      <t>キボ</t>
    </rPh>
    <rPh sb="5" eb="6">
      <t>スク</t>
    </rPh>
    <rPh sb="10" eb="12">
      <t>ニンテイ</t>
    </rPh>
    <rPh sb="12" eb="15">
      <t>カンジャスウ</t>
    </rPh>
    <rPh sb="15" eb="16">
      <t>オヨ</t>
    </rPh>
    <rPh sb="17" eb="19">
      <t>ホショウ</t>
    </rPh>
    <rPh sb="19" eb="21">
      <t>ヒヨウ</t>
    </rPh>
    <rPh sb="21" eb="22">
      <t>トウ</t>
    </rPh>
    <rPh sb="23" eb="25">
      <t>ヘンドウ</t>
    </rPh>
    <rPh sb="25" eb="27">
      <t>スイイ</t>
    </rPh>
    <rPh sb="28" eb="30">
      <t>シュウケイ</t>
    </rPh>
    <rPh sb="31" eb="33">
      <t>コウシン</t>
    </rPh>
    <rPh sb="33" eb="35">
      <t>セイリ</t>
    </rPh>
    <rPh sb="55" eb="57">
      <t>ショウサイ</t>
    </rPh>
    <rPh sb="57" eb="59">
      <t>スイケイ</t>
    </rPh>
    <rPh sb="60" eb="62">
      <t>チャクジツ</t>
    </rPh>
    <rPh sb="63" eb="65">
      <t>ジッシ</t>
    </rPh>
    <phoneticPr fontId="1"/>
  </si>
  <si>
    <t>公害健康被害補償制度の円滑な実施運営のために認定患者数及び補償費用の推計を着実に実施する。</t>
    <rPh sb="0" eb="2">
      <t>コウガイ</t>
    </rPh>
    <rPh sb="2" eb="4">
      <t>ケンコウ</t>
    </rPh>
    <rPh sb="4" eb="6">
      <t>ヒガイ</t>
    </rPh>
    <rPh sb="6" eb="8">
      <t>ホショウ</t>
    </rPh>
    <rPh sb="8" eb="10">
      <t>セイド</t>
    </rPh>
    <rPh sb="11" eb="13">
      <t>エンカツ</t>
    </rPh>
    <rPh sb="14" eb="16">
      <t>ジッシ</t>
    </rPh>
    <rPh sb="16" eb="18">
      <t>ウンエイ</t>
    </rPh>
    <rPh sb="22" eb="24">
      <t>ニンテイ</t>
    </rPh>
    <rPh sb="24" eb="26">
      <t>カンジャ</t>
    </rPh>
    <rPh sb="26" eb="27">
      <t>スウ</t>
    </rPh>
    <rPh sb="27" eb="28">
      <t>オヨ</t>
    </rPh>
    <rPh sb="29" eb="31">
      <t>ホショウ</t>
    </rPh>
    <rPh sb="31" eb="33">
      <t>ヒヨウ</t>
    </rPh>
    <rPh sb="34" eb="36">
      <t>スイケイ</t>
    </rPh>
    <rPh sb="37" eb="39">
      <t>チャクジツ</t>
    </rPh>
    <rPh sb="40" eb="42">
      <t>ジッシ</t>
    </rPh>
    <phoneticPr fontId="1"/>
  </si>
  <si>
    <t>引き続き予算の効率的な執行に努めてほしい。</t>
    <rPh sb="0" eb="1">
      <t>ヒ</t>
    </rPh>
    <rPh sb="2" eb="3">
      <t>ツヅ</t>
    </rPh>
    <rPh sb="4" eb="6">
      <t>ヨサン</t>
    </rPh>
    <rPh sb="7" eb="10">
      <t>コウリツテキ</t>
    </rPh>
    <rPh sb="11" eb="13">
      <t>シッコウ</t>
    </rPh>
    <rPh sb="14" eb="15">
      <t>ツト</t>
    </rPh>
    <phoneticPr fontId="2"/>
  </si>
  <si>
    <t>外部有識者の所見を踏まえ、より一層の予算執行効率化の観点から調達手法の改善（一者応札の抑制の取組等）を図るべき。</t>
    <rPh sb="0" eb="2">
      <t>ガイブ</t>
    </rPh>
    <rPh sb="2" eb="5">
      <t>ユウシキシャ</t>
    </rPh>
    <rPh sb="6" eb="8">
      <t>ショケン</t>
    </rPh>
    <rPh sb="9" eb="10">
      <t>フ</t>
    </rPh>
    <phoneticPr fontId="1"/>
  </si>
  <si>
    <t>引き続き予算の効率的な執行に努めていく。平成28年度サーベイランス調査(6歳児)においては、入札期間を延長する等の取り組みを行い、3者が応札している。</t>
  </si>
  <si>
    <t>給付実績等を踏まえた予算規模の要求とすること。</t>
  </si>
  <si>
    <t>給付実績等を踏まえ必要額を精査し、必要最小限の要求とした。</t>
  </si>
  <si>
    <t>・被認定者の健康増進、認定疾病の憎悪防止を図るため、被認定者のニーズを踏まえた事業となるよう、事業内容の見直しや予算配分の重点化を行うこと。
・成果目標の達成率を更に高めるため、より効率的・効果的な予算の執行に努めること。</t>
  </si>
  <si>
    <t>・被認定者のニーズを踏まえ、事業内容の見直しを行い予算配分の重点化を行った。
・成果目標の達成に向け、参加者数が増となるよう機会を捉えて自治体に対して事業内容の充実に努めるよう依頼をするとともに、自治体からも事業内容の要望を集めるなどの工夫を行い、効率的・効果的な予算の執行を行う。</t>
  </si>
  <si>
    <t>成果目標の達成に向け着実に事業を実施すること。また、成果目標の達成率を更に高めるため、より効率的・効果的な予算の執行に努めること。</t>
    <rPh sb="0" eb="2">
      <t>セイカ</t>
    </rPh>
    <rPh sb="2" eb="4">
      <t>モクヒョウ</t>
    </rPh>
    <rPh sb="5" eb="7">
      <t>タッセイ</t>
    </rPh>
    <rPh sb="8" eb="9">
      <t>ム</t>
    </rPh>
    <rPh sb="10" eb="12">
      <t>チャクジツ</t>
    </rPh>
    <rPh sb="13" eb="15">
      <t>ジギョウ</t>
    </rPh>
    <rPh sb="16" eb="18">
      <t>ジッシ</t>
    </rPh>
    <phoneticPr fontId="1"/>
  </si>
  <si>
    <t>成果目標の達成に向け着実に事業を実施していく。また、成果目標の達成率を更に高めるため、より効率的・効果的な予算の執行に努めていく。</t>
  </si>
  <si>
    <t>・公害健康被害に対する政策として、その必要性は理解できる。
・健康被害の実態や支援対象者のニーズの変化なども把握のうえ、事業のあり方を常に見直して、効果的・効率的な使用に努めてほしい。</t>
  </si>
  <si>
    <t>外部有識者の所見に確実に対応し、効果的・効率的に事業を実施すること。</t>
    <rPh sb="0" eb="2">
      <t>ガイブ</t>
    </rPh>
    <rPh sb="2" eb="5">
      <t>ユウシキシャ</t>
    </rPh>
    <rPh sb="6" eb="8">
      <t>ショケン</t>
    </rPh>
    <rPh sb="9" eb="11">
      <t>カクジツ</t>
    </rPh>
    <rPh sb="12" eb="14">
      <t>タイオウ</t>
    </rPh>
    <rPh sb="16" eb="19">
      <t>コウカテキ</t>
    </rPh>
    <rPh sb="20" eb="23">
      <t>コウリツテキ</t>
    </rPh>
    <rPh sb="24" eb="26">
      <t>ジギョウ</t>
    </rPh>
    <rPh sb="27" eb="29">
      <t>ジッシ</t>
    </rPh>
    <phoneticPr fontId="1"/>
  </si>
  <si>
    <t>地域住民、地方公共団体等の関係者のニーズの把握に努め、引き続き効果的効率的な事業の実施のために必要な見直しを実施していく。</t>
    <rPh sb="0" eb="2">
      <t>チイキ</t>
    </rPh>
    <rPh sb="2" eb="4">
      <t>ジュウミン</t>
    </rPh>
    <rPh sb="5" eb="7">
      <t>チホウ</t>
    </rPh>
    <rPh sb="7" eb="9">
      <t>コウキョウ</t>
    </rPh>
    <rPh sb="9" eb="11">
      <t>ダンタイ</t>
    </rPh>
    <rPh sb="11" eb="12">
      <t>トウ</t>
    </rPh>
    <rPh sb="13" eb="16">
      <t>カンケイシャ</t>
    </rPh>
    <rPh sb="21" eb="23">
      <t>ハアク</t>
    </rPh>
    <rPh sb="24" eb="25">
      <t>ツト</t>
    </rPh>
    <rPh sb="27" eb="28">
      <t>ヒ</t>
    </rPh>
    <rPh sb="29" eb="30">
      <t>ツヅ</t>
    </rPh>
    <rPh sb="31" eb="34">
      <t>コウカテキ</t>
    </rPh>
    <rPh sb="34" eb="37">
      <t>コウリツテキ</t>
    </rPh>
    <rPh sb="38" eb="40">
      <t>ジギョウ</t>
    </rPh>
    <rPh sb="41" eb="43">
      <t>ジッシ</t>
    </rPh>
    <rPh sb="47" eb="49">
      <t>ヒツヨウ</t>
    </rPh>
    <rPh sb="50" eb="52">
      <t>ミナオ</t>
    </rPh>
    <rPh sb="54" eb="56">
      <t>ジッシ</t>
    </rPh>
    <phoneticPr fontId="1"/>
  </si>
  <si>
    <t>給付実績等を踏まえた予算規模の要求を行った。</t>
    <rPh sb="10" eb="12">
      <t>ヨサン</t>
    </rPh>
    <rPh sb="12" eb="14">
      <t>キボ</t>
    </rPh>
    <rPh sb="15" eb="17">
      <t>ヨウキュウ</t>
    </rPh>
    <rPh sb="18" eb="19">
      <t>オコナ</t>
    </rPh>
    <phoneticPr fontId="1"/>
  </si>
  <si>
    <t>地元の要望等を踏まえつつ、事業の効果等に留意した上で効率的な事業実施に努めること。</t>
  </si>
  <si>
    <t>熊本県が地方債の元利償還に支障をきたさぬよう、当該元利償還費の一部を補助するため、適切な予算確保に努めること。</t>
    <rPh sb="0" eb="3">
      <t>クマモトケン</t>
    </rPh>
    <rPh sb="4" eb="7">
      <t>チホウサイ</t>
    </rPh>
    <rPh sb="8" eb="9">
      <t>ゲン</t>
    </rPh>
    <rPh sb="10" eb="12">
      <t>ショウカン</t>
    </rPh>
    <rPh sb="13" eb="15">
      <t>シショウ</t>
    </rPh>
    <rPh sb="23" eb="25">
      <t>トウガイ</t>
    </rPh>
    <rPh sb="25" eb="27">
      <t>ガンリ</t>
    </rPh>
    <rPh sb="27" eb="30">
      <t>ショウカンヒ</t>
    </rPh>
    <rPh sb="31" eb="33">
      <t>イチブ</t>
    </rPh>
    <rPh sb="34" eb="36">
      <t>ホジョ</t>
    </rPh>
    <rPh sb="41" eb="43">
      <t>テキセツ</t>
    </rPh>
    <rPh sb="44" eb="46">
      <t>ヨサン</t>
    </rPh>
    <rPh sb="46" eb="48">
      <t>カクホ</t>
    </rPh>
    <rPh sb="49" eb="50">
      <t>ツト</t>
    </rPh>
    <phoneticPr fontId="1"/>
  </si>
  <si>
    <t>チッソ株式会社への支援措置については、「平成12年度以降におけるチッソ株式会社に対する支援措置について」（平成12年2月8日閣議了解）に基づき実施しており、毎年、関係省庁及び熊本県で構成する連絡会議において支援措置の内容を確認の上、執行している。</t>
  </si>
  <si>
    <t>担当自治体を通じて地元のニーズを十分に確認して実施事業を決定する。また、事業の効果的実施及び予算執行の効率化が図られるよう、調達手法等について補助事業者等に改善を促す。</t>
  </si>
  <si>
    <t>公告期間の拡大及び入札参加資格の等級拡大の対応により、一者応札の改善を図る。</t>
    <rPh sb="0" eb="2">
      <t>コウコク</t>
    </rPh>
    <rPh sb="2" eb="4">
      <t>キカン</t>
    </rPh>
    <rPh sb="5" eb="7">
      <t>カクダイ</t>
    </rPh>
    <rPh sb="7" eb="8">
      <t>オヨ</t>
    </rPh>
    <rPh sb="9" eb="11">
      <t>ニュウサツ</t>
    </rPh>
    <rPh sb="11" eb="13">
      <t>サンカ</t>
    </rPh>
    <rPh sb="13" eb="15">
      <t>シカク</t>
    </rPh>
    <rPh sb="16" eb="18">
      <t>トウキュウ</t>
    </rPh>
    <rPh sb="18" eb="20">
      <t>カクダイ</t>
    </rPh>
    <rPh sb="21" eb="23">
      <t>タイオウ</t>
    </rPh>
    <rPh sb="27" eb="29">
      <t>イッシャ</t>
    </rPh>
    <rPh sb="29" eb="31">
      <t>オウサツ</t>
    </rPh>
    <rPh sb="32" eb="34">
      <t>カイゼン</t>
    </rPh>
    <rPh sb="35" eb="36">
      <t>ハカ</t>
    </rPh>
    <phoneticPr fontId="1"/>
  </si>
  <si>
    <t>引き続き今後も有効かつ効率的な運営が望まれる。</t>
  </si>
  <si>
    <t>外部有識者の所見を踏まえ、より一層の予算執行効率化の観点から調達手法の改善（一者応札の抑制の取組等）を図るべき。</t>
  </si>
  <si>
    <t>予算の執行状況を踏まえ、効率的な予算要求とするとともに、早期に契約手続きを開始する等の調達方法を改善することで、更なる予算の効率的な執行に努めて参りたい。</t>
  </si>
  <si>
    <t>平成28年度より、「東京オリンピック・パラリンピックにおけるグリーン購入促進券等事業」を統合。
・グリーン購入法の仕組み
http://www.env.go.jp/policy/hozen/green/g-law/archive/law/system.pdf
・成果目標及び成果実績（アウトカム）欄に記載した目標最終年度は通過点であり、平成31年度に本事業が完了することを意味するものではない。</t>
    <rPh sb="0" eb="2">
      <t>ヘイセイ</t>
    </rPh>
    <rPh sb="4" eb="6">
      <t>ネンド</t>
    </rPh>
    <rPh sb="10" eb="12">
      <t>トウキョウ</t>
    </rPh>
    <rPh sb="34" eb="36">
      <t>コウニュウ</t>
    </rPh>
    <rPh sb="36" eb="38">
      <t>ソクシン</t>
    </rPh>
    <rPh sb="38" eb="40">
      <t>ケントウ</t>
    </rPh>
    <rPh sb="40" eb="42">
      <t>ジギョウ</t>
    </rPh>
    <rPh sb="44" eb="46">
      <t>トウゴウ</t>
    </rPh>
    <phoneticPr fontId="1"/>
  </si>
  <si>
    <t>268
新27-0020</t>
  </si>
  <si>
    <t>早期に契約手続きを開始する等の調達方法を改善することで、更なる予算の効率的な執行に努めて参りたい。</t>
    <rPh sb="0" eb="2">
      <t>ソウキ</t>
    </rPh>
    <rPh sb="3" eb="5">
      <t>ケイヤク</t>
    </rPh>
    <rPh sb="5" eb="7">
      <t>テツヅ</t>
    </rPh>
    <rPh sb="9" eb="11">
      <t>カイシ</t>
    </rPh>
    <rPh sb="13" eb="14">
      <t>ナド</t>
    </rPh>
    <rPh sb="15" eb="17">
      <t>チョウタツ</t>
    </rPh>
    <rPh sb="17" eb="19">
      <t>ホウホウ</t>
    </rPh>
    <rPh sb="20" eb="22">
      <t>カイゼン</t>
    </rPh>
    <rPh sb="28" eb="29">
      <t>サラ</t>
    </rPh>
    <rPh sb="31" eb="33">
      <t>ヨサン</t>
    </rPh>
    <rPh sb="34" eb="36">
      <t>コウリツ</t>
    </rPh>
    <rPh sb="36" eb="37">
      <t>テキ</t>
    </rPh>
    <rPh sb="38" eb="40">
      <t>シッコウ</t>
    </rPh>
    <rPh sb="41" eb="42">
      <t>ツト</t>
    </rPh>
    <rPh sb="44" eb="45">
      <t>マイ</t>
    </rPh>
    <phoneticPr fontId="1"/>
  </si>
  <si>
    <t>早期に契約手続きを開始する等の調達方法を改善することで、更なる予算の効率的な執行に努めて参りたい。</t>
  </si>
  <si>
    <t>・環境配慮契約法の概要及び基本方針・解説資料ポイント
http://www.env.go.jp/policy/ga/20160201kaisetusho.pdf
・成果目標及び成果実績欄について、平成27年度の実績数は集計中であるため、未記入となっている。
　また、最終目標年度を32年度と定めているが、環境配慮契約の実績が前年度より増加することを目標としているため、目標最終年度以降も事業は継続する。
・横断的な成果目標について、各機関による対象契約の総数は年度により増減するため、中長期的に見てCO2削減量が増加することを目標としている。</t>
  </si>
  <si>
    <t>引き続き予算の効率的な執行に努めてほしい。また地球温暖化防止を実現する抜本的な税制改正のベースとなる提案がなされることを期待する。</t>
  </si>
  <si>
    <t>より一層の予算執行効率化の観点から調達手法の改善（一者応札の抑制の取組等）を図るべき。また、地球温暖化防止を実現する抜本的な税制改正のベースとなる提案がなされるよう努めること。（既に取り組みを開始している事項があれば説明を付すこと）</t>
    <rPh sb="82" eb="83">
      <t>ツト</t>
    </rPh>
    <rPh sb="89" eb="90">
      <t>スデ</t>
    </rPh>
    <rPh sb="91" eb="92">
      <t>ト</t>
    </rPh>
    <rPh sb="93" eb="94">
      <t>ク</t>
    </rPh>
    <rPh sb="96" eb="98">
      <t>カイシ</t>
    </rPh>
    <rPh sb="102" eb="104">
      <t>ジコウ</t>
    </rPh>
    <rPh sb="108" eb="110">
      <t>セツメイ</t>
    </rPh>
    <rPh sb="111" eb="112">
      <t>フ</t>
    </rPh>
    <phoneticPr fontId="1"/>
  </si>
  <si>
    <t>早期に契約手続きを開始する等の調達方法を改善することで、更なる予算の効率的な執行に努めて参るとともに、抜本的な税制改正のベースとなる提案がなされるよう、長期的な視点に立った分析・調査等を行って参りたい。なお、平成28年度は、今後の車体課税見直しに向けて、平成28年度税制改正大綱に明記された自動車税と軽自動車税の環境性能割の二酸化炭素排出削減効果を推計し、税制全体のグリーン化推進検討会において議論をしているところである。</t>
  </si>
  <si>
    <t>グリーン経済における情報開示基盤の整備事業及び金融のグリーン化推進事業について予算の重点化をはかるとともに、中堅・中小企業による環境経営の普及促進事業については予算の執行状況を踏まえ、効率的な予算要求とするとともに、早期に契約手続きを開始する等の調達方法を改善することで、更なる予算の効率的な執行に努めて参りたい。</t>
  </si>
  <si>
    <t>成果目標に記載した目標最終年度は一つの通過目標であり、平成30年度に本事業が完了することを意味するものではない。</t>
  </si>
  <si>
    <t>執行率が50％にとどまっている原因は何か。予算の見積もりが過大ではないのか</t>
  </si>
  <si>
    <t>外部有識者からの所見を踏まえ、低執行率の原因を検証し、効率的に事業を実施すること。</t>
    <rPh sb="0" eb="2">
      <t>ガイブ</t>
    </rPh>
    <rPh sb="2" eb="5">
      <t>ユウシキシャ</t>
    </rPh>
    <rPh sb="8" eb="10">
      <t>ショケン</t>
    </rPh>
    <rPh sb="11" eb="12">
      <t>フ</t>
    </rPh>
    <rPh sb="15" eb="16">
      <t>テイ</t>
    </rPh>
    <rPh sb="16" eb="19">
      <t>シッコウリツ</t>
    </rPh>
    <rPh sb="20" eb="22">
      <t>ゲンイン</t>
    </rPh>
    <rPh sb="23" eb="25">
      <t>ケンショウ</t>
    </rPh>
    <rPh sb="27" eb="30">
      <t>コウリツテキ</t>
    </rPh>
    <rPh sb="31" eb="33">
      <t>ジギョウ</t>
    </rPh>
    <rPh sb="34" eb="36">
      <t>ジッシ</t>
    </rPh>
    <phoneticPr fontId="1"/>
  </si>
  <si>
    <t>都道府県知事からの公害防止対策事業計画の同意協議（計画の変更に係る協議を含む。）がなされた際に必要な現地調査等の経費を予算計上しておく必要があるが、平成27年度は同意協議がなかったことにより低執行率となっている。今後の事業については、引き続き効率的に実施する。</t>
  </si>
  <si>
    <t>成果目標の一つである「環境問題の解決に向けた共同取り組みを着実に増加させること」について、目標が達成されていない。原因を検証し、成果指標の設定値も含め検討すること。</t>
    <rPh sb="0" eb="2">
      <t>セイカ</t>
    </rPh>
    <rPh sb="2" eb="4">
      <t>モクヒョウ</t>
    </rPh>
    <rPh sb="5" eb="6">
      <t>ヒト</t>
    </rPh>
    <rPh sb="11" eb="13">
      <t>カンキョウ</t>
    </rPh>
    <rPh sb="13" eb="15">
      <t>モンダイ</t>
    </rPh>
    <rPh sb="16" eb="18">
      <t>カイケツ</t>
    </rPh>
    <rPh sb="19" eb="20">
      <t>ム</t>
    </rPh>
    <rPh sb="22" eb="24">
      <t>キョウドウ</t>
    </rPh>
    <rPh sb="24" eb="25">
      <t>ト</t>
    </rPh>
    <rPh sb="26" eb="27">
      <t>ク</t>
    </rPh>
    <rPh sb="29" eb="31">
      <t>チャクジツ</t>
    </rPh>
    <rPh sb="32" eb="34">
      <t>ゾウカ</t>
    </rPh>
    <rPh sb="45" eb="47">
      <t>モクヒョウ</t>
    </rPh>
    <rPh sb="48" eb="50">
      <t>タッセイ</t>
    </rPh>
    <rPh sb="57" eb="59">
      <t>ゲンイン</t>
    </rPh>
    <rPh sb="60" eb="62">
      <t>ケンショウ</t>
    </rPh>
    <rPh sb="64" eb="66">
      <t>セイカ</t>
    </rPh>
    <rPh sb="66" eb="68">
      <t>シヒョウ</t>
    </rPh>
    <rPh sb="69" eb="72">
      <t>セッテイチ</t>
    </rPh>
    <rPh sb="73" eb="74">
      <t>フク</t>
    </rPh>
    <rPh sb="75" eb="77">
      <t>ケントウ</t>
    </rPh>
    <phoneticPr fontId="1"/>
  </si>
  <si>
    <t>27年度については目標値に対して成果が少なくなっているが、25，26年度については目標値に対して成果実績が近づいていることから、原因を検証し、目標を見直すもしくは成果目標を向上させるなどの検討をしていく。</t>
    <rPh sb="2" eb="4">
      <t>ネンド</t>
    </rPh>
    <rPh sb="9" eb="12">
      <t>モクヒョウチ</t>
    </rPh>
    <rPh sb="13" eb="14">
      <t>タイ</t>
    </rPh>
    <rPh sb="16" eb="18">
      <t>セイカ</t>
    </rPh>
    <rPh sb="19" eb="20">
      <t>スク</t>
    </rPh>
    <rPh sb="34" eb="36">
      <t>ネンド</t>
    </rPh>
    <rPh sb="41" eb="44">
      <t>モクヒョウチ</t>
    </rPh>
    <rPh sb="45" eb="46">
      <t>タイ</t>
    </rPh>
    <rPh sb="48" eb="50">
      <t>セイカ</t>
    </rPh>
    <rPh sb="50" eb="52">
      <t>ジッセキ</t>
    </rPh>
    <rPh sb="53" eb="54">
      <t>チカ</t>
    </rPh>
    <rPh sb="64" eb="66">
      <t>ゲンイン</t>
    </rPh>
    <rPh sb="67" eb="69">
      <t>ケンショウ</t>
    </rPh>
    <rPh sb="71" eb="73">
      <t>モクヒョウ</t>
    </rPh>
    <rPh sb="74" eb="76">
      <t>ミナオ</t>
    </rPh>
    <rPh sb="81" eb="83">
      <t>セイカ</t>
    </rPh>
    <rPh sb="83" eb="85">
      <t>モクヒョウ</t>
    </rPh>
    <rPh sb="86" eb="88">
      <t>コウジョウ</t>
    </rPh>
    <rPh sb="94" eb="96">
      <t>ケントウ</t>
    </rPh>
    <phoneticPr fontId="1"/>
  </si>
  <si>
    <t>支出先上位１０者リスト
・「Ａ．（一社）環境パートナーシップ会議」は、平成28年度に３ヶ年の事業期間を想定した総合評価落札方式（契約は単年度）により
・「Ｄ．富士通エフ・アイ・ピー（株）」は、平成27年度に４ヶ年の事業期間を想定した最低価格落札方式（国庫債務負担行為を活用した複数年契約）により
事業者を選定</t>
  </si>
  <si>
    <t>着実に事業を実施するとともに、予算執行効率化の観点から調達手法の改善（一者応札の抑制の取組等）を図るべき。</t>
    <rPh sb="0" eb="2">
      <t>チャクジツ</t>
    </rPh>
    <rPh sb="3" eb="5">
      <t>ジギョウ</t>
    </rPh>
    <rPh sb="6" eb="8">
      <t>ジッシ</t>
    </rPh>
    <phoneticPr fontId="1"/>
  </si>
  <si>
    <t>調達手続きの際には公告期間の延長をする等の対策を講じており、引き続き一者応札等の改善に取組むこととする。</t>
    <rPh sb="0" eb="2">
      <t>チョウタツ</t>
    </rPh>
    <rPh sb="2" eb="4">
      <t>テツヅ</t>
    </rPh>
    <rPh sb="6" eb="7">
      <t>サイ</t>
    </rPh>
    <rPh sb="9" eb="11">
      <t>コウコク</t>
    </rPh>
    <rPh sb="11" eb="13">
      <t>キカン</t>
    </rPh>
    <rPh sb="14" eb="16">
      <t>エンチョウ</t>
    </rPh>
    <rPh sb="19" eb="20">
      <t>トウ</t>
    </rPh>
    <rPh sb="21" eb="23">
      <t>タイサク</t>
    </rPh>
    <rPh sb="24" eb="25">
      <t>コウ</t>
    </rPh>
    <phoneticPr fontId="1"/>
  </si>
  <si>
    <t>EPO北海道：http://www.epohok.jp/
EPO東北：http://www.epo-tohoku.jp/
関東EPO：http://www.geoc.jp/kanto_epo
中部EPO：http://www.epo-chubu.jp/
きんき環境館：http://www.kankyokan.jp/pc/
EPOちゅうごく：http://www.epo-cg.jp/
四国EPO：http://4epo.jp/
EPO九州：http://www.epo-kyushu.jp/pc/</t>
  </si>
  <si>
    <t>（項）地方環境対策費
　（大事項）環境・経済・社会の統合的向上に必要な経費</t>
  </si>
  <si>
    <t>事業の進捗状況や拠出金の使途について状況把握を行い、適切な執行に努めることとする。</t>
    <rPh sb="8" eb="11">
      <t>キョシュツキン</t>
    </rPh>
    <rPh sb="12" eb="14">
      <t>シト</t>
    </rPh>
    <rPh sb="26" eb="28">
      <t>テキセツ</t>
    </rPh>
    <rPh sb="29" eb="31">
      <t>シッコウ</t>
    </rPh>
    <rPh sb="32" eb="33">
      <t>ツト</t>
    </rPh>
    <phoneticPr fontId="1"/>
  </si>
  <si>
    <t>総合評価入札においては、企画書・提案書の作成期間を延長する等対策を講じており、引き続き一者応札等の改善に取組むこととする。</t>
    <rPh sb="39" eb="40">
      <t>ヒ</t>
    </rPh>
    <rPh sb="41" eb="42">
      <t>ツヅ</t>
    </rPh>
    <rPh sb="43" eb="44">
      <t>イッ</t>
    </rPh>
    <rPh sb="44" eb="45">
      <t>シャ</t>
    </rPh>
    <rPh sb="45" eb="47">
      <t>オウサツ</t>
    </rPh>
    <rPh sb="47" eb="48">
      <t>トウ</t>
    </rPh>
    <rPh sb="49" eb="51">
      <t>カイゼン</t>
    </rPh>
    <rPh sb="52" eb="54">
      <t>トリクミ</t>
    </rPh>
    <phoneticPr fontId="1"/>
  </si>
  <si>
    <t>＜参考＞
　環境教育・環境学習・環境保全活動のページ　　https://edu.env.go.jp/</t>
  </si>
  <si>
    <t>本事業で得た知見について、HPに掲載するなど、広く情報提供しているのであればURL等の情報を付すこと。</t>
    <rPh sb="16" eb="18">
      <t>ケイサイ</t>
    </rPh>
    <rPh sb="23" eb="24">
      <t>ヒロ</t>
    </rPh>
    <rPh sb="25" eb="27">
      <t>ジョウホウ</t>
    </rPh>
    <rPh sb="27" eb="29">
      <t>テイキョウ</t>
    </rPh>
    <rPh sb="41" eb="42">
      <t>トウ</t>
    </rPh>
    <rPh sb="43" eb="45">
      <t>ジョウホウ</t>
    </rPh>
    <rPh sb="46" eb="47">
      <t>フ</t>
    </rPh>
    <phoneticPr fontId="1"/>
  </si>
  <si>
    <t>本事業で得た知見については、HPで公開しており、今後とも広く情報提供に努める。URL：ttp://www.geoc.jp/content/files/japanese/2016/02/kyoudo_handbook2015_4M.pdf</t>
  </si>
  <si>
    <t>外部有識者の所見を踏まえ、常に業務内容について実績を踏まえた点検・検証を実施し、経費の削減及び事業内容の見直しを実施すること。</t>
    <rPh sb="0" eb="2">
      <t>ガイブ</t>
    </rPh>
    <rPh sb="2" eb="5">
      <t>ユウシキシャ</t>
    </rPh>
    <rPh sb="6" eb="8">
      <t>ショケン</t>
    </rPh>
    <rPh sb="9" eb="10">
      <t>フ</t>
    </rPh>
    <rPh sb="13" eb="14">
      <t>ツネ</t>
    </rPh>
    <rPh sb="15" eb="17">
      <t>ギョウム</t>
    </rPh>
    <rPh sb="17" eb="19">
      <t>ナイヨウ</t>
    </rPh>
    <rPh sb="23" eb="25">
      <t>ジッセキ</t>
    </rPh>
    <rPh sb="26" eb="27">
      <t>フ</t>
    </rPh>
    <rPh sb="30" eb="32">
      <t>テンケン</t>
    </rPh>
    <rPh sb="33" eb="35">
      <t>ケンショウ</t>
    </rPh>
    <rPh sb="36" eb="38">
      <t>ジッシ</t>
    </rPh>
    <rPh sb="40" eb="42">
      <t>ケイヒ</t>
    </rPh>
    <rPh sb="43" eb="45">
      <t>サクゲン</t>
    </rPh>
    <rPh sb="45" eb="46">
      <t>オヨ</t>
    </rPh>
    <rPh sb="47" eb="49">
      <t>ジギョウ</t>
    </rPh>
    <rPh sb="49" eb="51">
      <t>ナイヨウ</t>
    </rPh>
    <rPh sb="52" eb="54">
      <t>ミナオ</t>
    </rPh>
    <rPh sb="56" eb="58">
      <t>ジッシ</t>
    </rPh>
    <phoneticPr fontId="1"/>
  </si>
  <si>
    <t>ご指摘を踏まえ、業務内容について実績を踏まえた点検・検証を実施し、経費の削減及び事業内容の見直しを実施することに努める。</t>
  </si>
  <si>
    <t>（項）地方環境対策費
　（大事項）環境・経済・社会の統合的向上に必要な経費</t>
    <phoneticPr fontId="1"/>
  </si>
  <si>
    <t>・　持続可能な社会を実現するためには、ＥＳＤの視点
を取り入れた人材の育成は大変重要である。
・　今後は、当該事業を継続するだけでなく、有効に継続させるためにも、常にその業務内容については、実績を踏まえ点検、検証し、少しでも経費の削減や事業内容の見直しを実施する必要がある。</t>
    <phoneticPr fontId="1"/>
  </si>
  <si>
    <t>引き続き業務内容の効率化を図りつつ、環境白書の普及啓発に取り組み、国民の環境保全意識の向上等に努めること。</t>
  </si>
  <si>
    <t>「図で見る環境白書」の作成については平成29年度は要求しないなどの業務の効率化を図っており、また、平成28年度においても「白書を読む会」を国内各地で開催するなど、環境白書の普及啓発に取り組み、国民の環境保全意識の向上等に努めてまいりたい。</t>
  </si>
  <si>
    <t>着実に事業を実施するとともに、予算執行効率化の観点から調達手法の改善（一者応札の抑制の取組等）を図るべき。</t>
  </si>
  <si>
    <t>着実に事業を実施するとともに、予算執行効率化の観点から調達手法の改善（入札公告を前倒しして作業期間を長めに確保し一者応札の抑制に取り組む等）を図る。
なお、平成28年度執行においては一者応札が改善された（３者の応札があった）ことから、引き続き複数応札となるよう取り組んでいく。</t>
  </si>
  <si>
    <t>引き続き業務内容の効率化を図りつつ、有用な環境IOの策定及び公表を行うこと。</t>
    <rPh sb="18" eb="20">
      <t>ユウヨウ</t>
    </rPh>
    <rPh sb="21" eb="23">
      <t>カンキョウ</t>
    </rPh>
    <rPh sb="26" eb="28">
      <t>サクテイ</t>
    </rPh>
    <rPh sb="28" eb="29">
      <t>オヨ</t>
    </rPh>
    <rPh sb="30" eb="32">
      <t>コウヒョウ</t>
    </rPh>
    <rPh sb="33" eb="34">
      <t>オコナ</t>
    </rPh>
    <phoneticPr fontId="1"/>
  </si>
  <si>
    <t>引き続き、仕様書上の業務内容の明確化等を通して業務内容の効率化を図りつつ、有用な環境IOの策定及び公表を実施する。</t>
  </si>
  <si>
    <t>一者応札を回避するための方策として、公告期間を延長するなど工夫を図る。</t>
  </si>
  <si>
    <t>本調査業務において国民・地方公共団体を対象にアンケートを実施しており、結果を公表している。
○環境にやさしいライフスタイル実態調査（国民アンケート）
　（http://www.env.go.jp/policy/kihon_keikaku/lifestyle/h2604_01.html）
○環境基本計画に係る地方公共団体アンケート調査（地方自治体アンケート）
　（http://www.env.go.jp/policy/kihon_keikaku/lifestyle/h2604_02.html）
平成26年度に「環境基本計画推進経費」から名称変更。</t>
  </si>
  <si>
    <t>平成27年度は、成果実績が目標の半分にも満たなかった理由は何か。見通しが甘かったことが原因か。</t>
  </si>
  <si>
    <t>外部有識者の所見を踏まえ、平成２７年度の成果目標及び実績の大幅な乖離について原因を検証し、適切な目標値の設定に努めること。</t>
    <rPh sb="0" eb="2">
      <t>ガイブ</t>
    </rPh>
    <rPh sb="2" eb="5">
      <t>ユウシキシャ</t>
    </rPh>
    <rPh sb="6" eb="8">
      <t>ショケン</t>
    </rPh>
    <rPh sb="9" eb="10">
      <t>フ</t>
    </rPh>
    <rPh sb="13" eb="15">
      <t>ヘイセイ</t>
    </rPh>
    <rPh sb="17" eb="19">
      <t>ネンド</t>
    </rPh>
    <rPh sb="20" eb="22">
      <t>セイカ</t>
    </rPh>
    <rPh sb="22" eb="24">
      <t>モクヒョウ</t>
    </rPh>
    <rPh sb="24" eb="25">
      <t>オヨ</t>
    </rPh>
    <rPh sb="26" eb="28">
      <t>ジッセキ</t>
    </rPh>
    <rPh sb="29" eb="31">
      <t>オオハバ</t>
    </rPh>
    <rPh sb="32" eb="34">
      <t>カイリ</t>
    </rPh>
    <rPh sb="38" eb="40">
      <t>ゲンイン</t>
    </rPh>
    <rPh sb="41" eb="43">
      <t>ケンショウ</t>
    </rPh>
    <rPh sb="45" eb="47">
      <t>テキセツ</t>
    </rPh>
    <rPh sb="48" eb="51">
      <t>モクヒョウチ</t>
    </rPh>
    <rPh sb="52" eb="54">
      <t>セッテイ</t>
    </rPh>
    <rPh sb="55" eb="56">
      <t>ツト</t>
    </rPh>
    <phoneticPr fontId="1"/>
  </si>
  <si>
    <t>平成27年度の目標設定に当たって、サイトへのアクセスが集中する繁忙期のアクセス数の数値をベースに設定してたことから、成果目標と実績に大きな乖離が生じたところ。今後の目標設定に当たっては、通年のホームページアクセス数の実情を踏まえ適切な値となるよう検討してまいりたい。</t>
  </si>
  <si>
    <t>総合評価入札を行った結果として一者応札となった案件について、公募期間のさらなる延長を検討する。</t>
  </si>
  <si>
    <t>活動指標と成果指標の関係がシートからは分からない。活動指標にある「対象とした技術分野又は事業種」とは何の対象としたことを意味するのか。最新の技術的知見や事例等の収集・整理の対象ということなのか。収集・整理がなされた技術分野・事業種のなかから、さらに技術ガイド等として取りまとめられていくという理解で良いのか。いずれにしても理解容易な表現に見直す必要があるのではないか。
また、技術ガイド等を公表しているのであれば、URL等に関する情報を備考欄に記載しておくべき。環境省や環境影響評価支援ネットワークのホームページで検索しても即座に見つけることができない状態となっている。
一者応札となった契約については公告期間の延長を行う予定とのことだが、一者応札となった理由が公告期間の短さにあるのか、それとも他に要因があるのか、要因を精査したうえでの改善策が提示されるべき。
本事業の一部となっている「洋上風力発電所等に係る環境影響評価の基本的な考え方に関する検討」は、今年度の公開プロセスの対象となった「風力発電等に係る環境アセスメント基礎情報整備モデル事業」にもつながるのではないかと思われるが、両者で成果を共有し活かしていく余地があるのか。本事業に限らず、類似の事業との相乗効果や関連性を十分に考慮したうえでの事業展開／予算執行がなされる必要がある。</t>
    <rPh sb="0" eb="2">
      <t>カツドウ</t>
    </rPh>
    <rPh sb="2" eb="4">
      <t>シヒョウ</t>
    </rPh>
    <rPh sb="5" eb="7">
      <t>セイカ</t>
    </rPh>
    <rPh sb="7" eb="9">
      <t>シヒョウ</t>
    </rPh>
    <rPh sb="10" eb="12">
      <t>カンケイ</t>
    </rPh>
    <rPh sb="19" eb="20">
      <t>ワ</t>
    </rPh>
    <rPh sb="25" eb="27">
      <t>カツドウ</t>
    </rPh>
    <rPh sb="27" eb="29">
      <t>シヒョウ</t>
    </rPh>
    <rPh sb="33" eb="35">
      <t>タイショウ</t>
    </rPh>
    <rPh sb="38" eb="40">
      <t>ギジュツ</t>
    </rPh>
    <rPh sb="40" eb="42">
      <t>ブンヤ</t>
    </rPh>
    <rPh sb="42" eb="43">
      <t>マタ</t>
    </rPh>
    <rPh sb="44" eb="46">
      <t>ジギョウ</t>
    </rPh>
    <rPh sb="46" eb="47">
      <t>シュ</t>
    </rPh>
    <rPh sb="50" eb="51">
      <t>ナン</t>
    </rPh>
    <rPh sb="52" eb="54">
      <t>タイショウ</t>
    </rPh>
    <rPh sb="60" eb="62">
      <t>イミ</t>
    </rPh>
    <rPh sb="67" eb="69">
      <t>サイシン</t>
    </rPh>
    <rPh sb="70" eb="73">
      <t>ギジュツテキ</t>
    </rPh>
    <rPh sb="73" eb="75">
      <t>チケン</t>
    </rPh>
    <rPh sb="76" eb="78">
      <t>ジレイ</t>
    </rPh>
    <rPh sb="78" eb="79">
      <t>トウ</t>
    </rPh>
    <rPh sb="80" eb="82">
      <t>シュウシュウ</t>
    </rPh>
    <rPh sb="83" eb="85">
      <t>セイリ</t>
    </rPh>
    <rPh sb="86" eb="88">
      <t>タイショウ</t>
    </rPh>
    <rPh sb="97" eb="99">
      <t>シュウシュウ</t>
    </rPh>
    <rPh sb="100" eb="102">
      <t>セイリ</t>
    </rPh>
    <rPh sb="107" eb="109">
      <t>ギジュツ</t>
    </rPh>
    <rPh sb="109" eb="111">
      <t>ブンヤ</t>
    </rPh>
    <rPh sb="112" eb="114">
      <t>ジギョウ</t>
    </rPh>
    <rPh sb="114" eb="115">
      <t>シュ</t>
    </rPh>
    <rPh sb="124" eb="126">
      <t>ギジュツ</t>
    </rPh>
    <rPh sb="129" eb="130">
      <t>トウ</t>
    </rPh>
    <rPh sb="133" eb="134">
      <t>ト</t>
    </rPh>
    <rPh sb="146" eb="148">
      <t>リカイ</t>
    </rPh>
    <rPh sb="149" eb="150">
      <t>ヨ</t>
    </rPh>
    <rPh sb="161" eb="163">
      <t>リカイ</t>
    </rPh>
    <rPh sb="163" eb="165">
      <t>ヨウイ</t>
    </rPh>
    <rPh sb="166" eb="168">
      <t>ヒョウゲン</t>
    </rPh>
    <rPh sb="169" eb="171">
      <t>ミナオ</t>
    </rPh>
    <rPh sb="172" eb="174">
      <t>ヒツヨウ</t>
    </rPh>
    <rPh sb="188" eb="190">
      <t>ギジュツ</t>
    </rPh>
    <rPh sb="193" eb="194">
      <t>トウ</t>
    </rPh>
    <rPh sb="195" eb="197">
      <t>コウヒョウ</t>
    </rPh>
    <rPh sb="210" eb="211">
      <t>トウ</t>
    </rPh>
    <rPh sb="212" eb="213">
      <t>カン</t>
    </rPh>
    <rPh sb="215" eb="217">
      <t>ジョウホウ</t>
    </rPh>
    <rPh sb="218" eb="220">
      <t>ビコウ</t>
    </rPh>
    <rPh sb="220" eb="221">
      <t>ラン</t>
    </rPh>
    <rPh sb="222" eb="224">
      <t>キサイ</t>
    </rPh>
    <rPh sb="231" eb="234">
      <t>カンキョウショウ</t>
    </rPh>
    <rPh sb="235" eb="237">
      <t>カンキョウ</t>
    </rPh>
    <rPh sb="237" eb="239">
      <t>エイキョウ</t>
    </rPh>
    <rPh sb="239" eb="241">
      <t>ヒョウカ</t>
    </rPh>
    <rPh sb="241" eb="243">
      <t>シエン</t>
    </rPh>
    <rPh sb="257" eb="259">
      <t>ケンサク</t>
    </rPh>
    <rPh sb="262" eb="264">
      <t>ソクザ</t>
    </rPh>
    <rPh sb="265" eb="266">
      <t>ミ</t>
    </rPh>
    <rPh sb="276" eb="278">
      <t>ジョウタイ</t>
    </rPh>
    <rPh sb="286" eb="288">
      <t>イッシャ</t>
    </rPh>
    <rPh sb="288" eb="290">
      <t>オウサツ</t>
    </rPh>
    <rPh sb="294" eb="296">
      <t>ケイヤク</t>
    </rPh>
    <rPh sb="301" eb="303">
      <t>コウコク</t>
    </rPh>
    <rPh sb="303" eb="305">
      <t>キカン</t>
    </rPh>
    <rPh sb="306" eb="308">
      <t>エンチョウ</t>
    </rPh>
    <rPh sb="309" eb="310">
      <t>オコナ</t>
    </rPh>
    <rPh sb="311" eb="313">
      <t>ヨテイ</t>
    </rPh>
    <rPh sb="320" eb="322">
      <t>イッシャ</t>
    </rPh>
    <rPh sb="322" eb="324">
      <t>オウサツ</t>
    </rPh>
    <rPh sb="328" eb="330">
      <t>リユウ</t>
    </rPh>
    <rPh sb="331" eb="333">
      <t>コウコク</t>
    </rPh>
    <rPh sb="333" eb="335">
      <t>キカン</t>
    </rPh>
    <rPh sb="336" eb="337">
      <t>ミジカ</t>
    </rPh>
    <rPh sb="348" eb="349">
      <t>タ</t>
    </rPh>
    <rPh sb="350" eb="352">
      <t>ヨウイン</t>
    </rPh>
    <rPh sb="358" eb="360">
      <t>ヨウイン</t>
    </rPh>
    <rPh sb="361" eb="363">
      <t>セイサ</t>
    </rPh>
    <rPh sb="369" eb="372">
      <t>カイゼンサク</t>
    </rPh>
    <rPh sb="373" eb="375">
      <t>テイジ</t>
    </rPh>
    <rPh sb="382" eb="383">
      <t>ホン</t>
    </rPh>
    <rPh sb="383" eb="385">
      <t>ジギョウ</t>
    </rPh>
    <rPh sb="386" eb="388">
      <t>イチブ</t>
    </rPh>
    <rPh sb="395" eb="397">
      <t>ヨウジョウ</t>
    </rPh>
    <rPh sb="397" eb="399">
      <t>フウリョク</t>
    </rPh>
    <rPh sb="399" eb="401">
      <t>ハツデン</t>
    </rPh>
    <rPh sb="401" eb="402">
      <t>ショ</t>
    </rPh>
    <rPh sb="402" eb="403">
      <t>トウ</t>
    </rPh>
    <rPh sb="404" eb="405">
      <t>カカ</t>
    </rPh>
    <rPh sb="406" eb="408">
      <t>カンキョウ</t>
    </rPh>
    <rPh sb="408" eb="410">
      <t>エイキョウ</t>
    </rPh>
    <rPh sb="410" eb="412">
      <t>ヒョウカ</t>
    </rPh>
    <rPh sb="413" eb="416">
      <t>キホンテキ</t>
    </rPh>
    <rPh sb="417" eb="418">
      <t>カンガ</t>
    </rPh>
    <rPh sb="419" eb="420">
      <t>カタ</t>
    </rPh>
    <rPh sb="421" eb="422">
      <t>カン</t>
    </rPh>
    <rPh sb="424" eb="426">
      <t>ケントウ</t>
    </rPh>
    <rPh sb="429" eb="432">
      <t>コンネンド</t>
    </rPh>
    <rPh sb="433" eb="435">
      <t>コウカイ</t>
    </rPh>
    <rPh sb="440" eb="442">
      <t>タイショウ</t>
    </rPh>
    <rPh sb="447" eb="449">
      <t>フウリョク</t>
    </rPh>
    <rPh sb="449" eb="451">
      <t>ハツデン</t>
    </rPh>
    <rPh sb="451" eb="452">
      <t>トウ</t>
    </rPh>
    <rPh sb="453" eb="454">
      <t>カカ</t>
    </rPh>
    <rPh sb="455" eb="457">
      <t>カンキョウ</t>
    </rPh>
    <rPh sb="463" eb="465">
      <t>キソ</t>
    </rPh>
    <rPh sb="465" eb="467">
      <t>ジョウホウ</t>
    </rPh>
    <rPh sb="467" eb="469">
      <t>セイビ</t>
    </rPh>
    <rPh sb="472" eb="474">
      <t>ジギョウ</t>
    </rPh>
    <rPh sb="488" eb="489">
      <t>オモ</t>
    </rPh>
    <rPh sb="494" eb="496">
      <t>リョウシャ</t>
    </rPh>
    <rPh sb="497" eb="499">
      <t>セイカ</t>
    </rPh>
    <rPh sb="500" eb="502">
      <t>キョウユウ</t>
    </rPh>
    <rPh sb="503" eb="504">
      <t>イ</t>
    </rPh>
    <rPh sb="509" eb="511">
      <t>ヨチ</t>
    </rPh>
    <rPh sb="517" eb="518">
      <t>ホン</t>
    </rPh>
    <rPh sb="518" eb="520">
      <t>ジギョウ</t>
    </rPh>
    <rPh sb="521" eb="522">
      <t>カギ</t>
    </rPh>
    <rPh sb="525" eb="527">
      <t>ルイジ</t>
    </rPh>
    <rPh sb="528" eb="530">
      <t>ジギョウ</t>
    </rPh>
    <rPh sb="532" eb="534">
      <t>ソウジョウ</t>
    </rPh>
    <rPh sb="534" eb="536">
      <t>コウカ</t>
    </rPh>
    <rPh sb="537" eb="540">
      <t>カンレンセイ</t>
    </rPh>
    <rPh sb="541" eb="543">
      <t>ジュウブン</t>
    </rPh>
    <rPh sb="544" eb="546">
      <t>コウリョ</t>
    </rPh>
    <rPh sb="552" eb="554">
      <t>ジギョウ</t>
    </rPh>
    <rPh sb="554" eb="556">
      <t>テンカイ</t>
    </rPh>
    <rPh sb="557" eb="559">
      <t>ヨサン</t>
    </rPh>
    <rPh sb="559" eb="561">
      <t>シッコウ</t>
    </rPh>
    <rPh sb="566" eb="568">
      <t>ヒツヨウ</t>
    </rPh>
    <phoneticPr fontId="1"/>
  </si>
  <si>
    <t>外部有識者の所見を踏まえ、成果指標と活動指標との関係性が明らかになるように見直しを行うこと。
技術ガイド等公表している資料があればURL等を付すこと。
一者応札の見直しについては、原因を十分に検証した上で適切な見直しを行うこと。
本事業と類似する事業について、互いに事業により得られた知見を両者で活用していくことで、事業の効率化を図るように努めること。</t>
    <rPh sb="0" eb="2">
      <t>ガイブ</t>
    </rPh>
    <rPh sb="2" eb="5">
      <t>ユウシキシャ</t>
    </rPh>
    <rPh sb="6" eb="8">
      <t>ショケン</t>
    </rPh>
    <rPh sb="9" eb="10">
      <t>フ</t>
    </rPh>
    <rPh sb="13" eb="15">
      <t>セイカ</t>
    </rPh>
    <rPh sb="15" eb="17">
      <t>シヒョウ</t>
    </rPh>
    <rPh sb="18" eb="20">
      <t>カツドウ</t>
    </rPh>
    <rPh sb="20" eb="22">
      <t>シヒョウ</t>
    </rPh>
    <rPh sb="24" eb="27">
      <t>カンケイセイ</t>
    </rPh>
    <rPh sb="28" eb="29">
      <t>アキ</t>
    </rPh>
    <rPh sb="37" eb="39">
      <t>ミナオ</t>
    </rPh>
    <rPh sb="41" eb="42">
      <t>オコナ</t>
    </rPh>
    <rPh sb="47" eb="49">
      <t>ギジュツ</t>
    </rPh>
    <rPh sb="52" eb="53">
      <t>トウ</t>
    </rPh>
    <rPh sb="53" eb="55">
      <t>コウヒョウ</t>
    </rPh>
    <rPh sb="59" eb="61">
      <t>シリョウ</t>
    </rPh>
    <rPh sb="68" eb="69">
      <t>トウ</t>
    </rPh>
    <rPh sb="70" eb="71">
      <t>フ</t>
    </rPh>
    <rPh sb="76" eb="77">
      <t>イッ</t>
    </rPh>
    <rPh sb="77" eb="78">
      <t>モノ</t>
    </rPh>
    <rPh sb="78" eb="80">
      <t>オウサツ</t>
    </rPh>
    <rPh sb="81" eb="83">
      <t>ミナオ</t>
    </rPh>
    <rPh sb="90" eb="92">
      <t>ゲンイン</t>
    </rPh>
    <rPh sb="93" eb="95">
      <t>ジュウブン</t>
    </rPh>
    <rPh sb="96" eb="98">
      <t>ケンショウ</t>
    </rPh>
    <rPh sb="100" eb="101">
      <t>ウエ</t>
    </rPh>
    <rPh sb="102" eb="104">
      <t>テキセツ</t>
    </rPh>
    <rPh sb="105" eb="107">
      <t>ミナオ</t>
    </rPh>
    <rPh sb="109" eb="110">
      <t>オコナ</t>
    </rPh>
    <rPh sb="115" eb="116">
      <t>ホン</t>
    </rPh>
    <rPh sb="116" eb="118">
      <t>ジギョウ</t>
    </rPh>
    <rPh sb="119" eb="121">
      <t>ルイジ</t>
    </rPh>
    <rPh sb="123" eb="125">
      <t>ジギョウ</t>
    </rPh>
    <rPh sb="130" eb="131">
      <t>タガ</t>
    </rPh>
    <rPh sb="133" eb="135">
      <t>ジギョウ</t>
    </rPh>
    <rPh sb="138" eb="139">
      <t>エ</t>
    </rPh>
    <rPh sb="142" eb="144">
      <t>チケン</t>
    </rPh>
    <rPh sb="158" eb="160">
      <t>ジギョウ</t>
    </rPh>
    <rPh sb="161" eb="164">
      <t>コウリツカ</t>
    </rPh>
    <rPh sb="165" eb="166">
      <t>ハカ</t>
    </rPh>
    <rPh sb="170" eb="171">
      <t>ツト</t>
    </rPh>
    <phoneticPr fontId="1"/>
  </si>
  <si>
    <t>活動指標と成果指標については、情報収集・整理を行い、技術ガイド等の作成等を行った技術分野又は事業種のことを指すことから、外部有識者の所見を踏まえ、「技術ガイド等の作成等を行った技術分野又は事業種」に修正し、わかりやすい表現となるよう改善を行った。
技術ガイド等については、環境省ホームページで公表している主な技術ガイドのURLを備考欄に記載した。
一者応札の見直しについては、原因を十分に検証した上で適切な見直しを行っているところである。
「風力発電等に係る環境アセスメント基礎情報整備モデル事業」においては、情報整備モデル地区においてそれぞれ具体的に環境基礎情報を収集・整理するための調査等を行っている。風力発電等に係る環境アセスメント基礎情報整備モデル事業による洋上における鳥類等の調査結果を活用しながら、洋上風力発電所等に係る環境影響評価の基本的な考え方の検討を行っている。</t>
  </si>
  <si>
    <t>環境省ホームページで公表している主な技術ガイド：
環境影響評価技術ガイド（放射性物質）
　http://www.env.go.jp/press/files/jp/26831.pdf
計画段階配慮技術手法に関する検討会　配慮段技術ガイド
　http://www.env.go.jp/policy/assess/5-6planning/guide.pdf
環境影響評価技術ガイド　景観
　http://www.env.go.jp/policy/assess/4-1report/file/h19-02a.pdf　等</t>
  </si>
  <si>
    <t>（項）環境政策基盤整備費
　（大事項）環境政策基盤整備等に必要な経費</t>
  </si>
  <si>
    <t>外部有識者点検対象外</t>
    <rPh sb="0" eb="2">
      <t>ガイブ</t>
    </rPh>
    <rPh sb="2" eb="4">
      <t>ユウシキ</t>
    </rPh>
    <rPh sb="4" eb="5">
      <t>シャ</t>
    </rPh>
    <rPh sb="5" eb="7">
      <t>テンケン</t>
    </rPh>
    <rPh sb="7" eb="10">
      <t>タイショウガイ</t>
    </rPh>
    <phoneticPr fontId="1"/>
  </si>
  <si>
    <t>大臣意見に反映させるべき地方のきめ細かな事情を、どれだけ委託先は把握しているのか。実際にはひとりないし1社がかなり広い地域をカバーしており、目的と手段がマッチしていない印象を受ける。</t>
  </si>
  <si>
    <t>外部有識者の所見を踏まえ、委託先が地方の事情をどれだけ把握できているのか示すこと。また、その情報の活用についても説明すること。</t>
    <rPh sb="0" eb="2">
      <t>ガイブ</t>
    </rPh>
    <rPh sb="2" eb="5">
      <t>ユウシキシャ</t>
    </rPh>
    <rPh sb="6" eb="8">
      <t>ショケン</t>
    </rPh>
    <rPh sb="9" eb="10">
      <t>フ</t>
    </rPh>
    <rPh sb="13" eb="16">
      <t>イタクサキ</t>
    </rPh>
    <rPh sb="17" eb="19">
      <t>チホウ</t>
    </rPh>
    <rPh sb="20" eb="22">
      <t>ジジョウ</t>
    </rPh>
    <rPh sb="27" eb="29">
      <t>ハアク</t>
    </rPh>
    <rPh sb="36" eb="37">
      <t>シメ</t>
    </rPh>
    <rPh sb="46" eb="48">
      <t>ジョウホウ</t>
    </rPh>
    <rPh sb="49" eb="51">
      <t>カツヨウ</t>
    </rPh>
    <rPh sb="56" eb="58">
      <t>セツメイ</t>
    </rPh>
    <phoneticPr fontId="1"/>
  </si>
  <si>
    <t>委託先は、審査対象となる事業の地域特性及び事業特性に応じて、当該地域の情報収集、現地調査、自治体及び有識者等へのヒアリング等を行い、大臣意見に反映させるべき地方の事情の把握に努めており、その情報は審査における主務省庁との質疑応答及び環境大臣意見の作成において活用されているところ。
なお、個別の事業に対して大臣意見を述べる際には、定められた審査期間内に、当該事業により影響を及ぼす範囲をカバーしているところ。</t>
  </si>
  <si>
    <t>（項）地方環境対策費
　（大事項）環境政策基盤整備等に必要な経費</t>
  </si>
  <si>
    <t>１者応札を回避するための方策として、入札条件の緩和や公告期間を延長するなど工夫を図る。</t>
  </si>
  <si>
    <t>当該事業が環境政策の企画立案に活用された事例を具体的に挙げ、本事業の有効性を説明すること。</t>
    <rPh sb="0" eb="2">
      <t>トウガイ</t>
    </rPh>
    <rPh sb="2" eb="4">
      <t>ジギョウ</t>
    </rPh>
    <rPh sb="20" eb="22">
      <t>ジレイ</t>
    </rPh>
    <rPh sb="23" eb="26">
      <t>グタイテキ</t>
    </rPh>
    <rPh sb="27" eb="28">
      <t>ア</t>
    </rPh>
    <rPh sb="30" eb="31">
      <t>ホン</t>
    </rPh>
    <rPh sb="31" eb="33">
      <t>ジギョウ</t>
    </rPh>
    <rPh sb="34" eb="37">
      <t>ユウコウセイ</t>
    </rPh>
    <rPh sb="38" eb="40">
      <t>セツメイ</t>
    </rPh>
    <phoneticPr fontId="1"/>
  </si>
  <si>
    <t>本事業において実施した「環境研究・環境技術開発の推進戦略について（平成22年６月22日答申）」のフォローアップ結果が、中央環境審議会における「環境研究・環境技術開発の推進戦略について（平成27年８月20日答申）」に係る検討に活用された。</t>
  </si>
  <si>
    <t>当該事業の成果が環境政策の企画立案に活用された事例について説明を付すこと。</t>
    <rPh sb="0" eb="2">
      <t>トウガイ</t>
    </rPh>
    <rPh sb="2" eb="4">
      <t>ジギョウ</t>
    </rPh>
    <rPh sb="5" eb="7">
      <t>セイカ</t>
    </rPh>
    <rPh sb="8" eb="10">
      <t>カンキョウ</t>
    </rPh>
    <rPh sb="10" eb="12">
      <t>セイサク</t>
    </rPh>
    <rPh sb="13" eb="15">
      <t>キカク</t>
    </rPh>
    <rPh sb="15" eb="17">
      <t>リツアン</t>
    </rPh>
    <rPh sb="18" eb="20">
      <t>カツヨウ</t>
    </rPh>
    <rPh sb="23" eb="25">
      <t>ジレイ</t>
    </rPh>
    <rPh sb="29" eb="31">
      <t>セツメイ</t>
    </rPh>
    <rPh sb="32" eb="33">
      <t>フ</t>
    </rPh>
    <phoneticPr fontId="1"/>
  </si>
  <si>
    <t>環境経済の政策研究は、事業期間3年間の研究成果から政策への活用となるため、事業期間の2年目である平成28年度において、必ずしも政策への活用まで発展しない。事業終了後に、今後の研究の在り方も含め、政策への活用状況の把握に努める。</t>
  </si>
  <si>
    <t>平成25年度行政事業レビューシート事業名「世界に貢献する環境経済の政策研究」より、名称変更。
（参考）平成27年度の取組内容
＜環境経済の政策研究の実施＞
○27年度から29年度までの3か年で、計11課題の研究を公募、研究実施、審査評価を行い、環境政策の企画立案へ活用。研究課題は下記のとおり。
・我が国における自然環境施策の社会経済への影響評価分析に関する研究
・温室効果ガス大幅削減に向けた経済的措置に関する調査・検討
・資源循環に係る環境効率に関する調査・検討　等
＜環境経済情報の整備・公表＞
○既存の統計情報等の活用や「環境経済観測調査（環境短観）」の実施等により、環境産業の市場規模や景況感等、環境に関連する経済動向の情報を体系的に収集・整理し提供。
○これまでの成果としては、①毎年我が国における環境産業の市場規模・雇用規模の推計結果を公表（平成26年約105兆円、約256万人。）、②環境経済観測調査については、環境ビジネスの景況感等に関する情報を公表（平成27年12月調査結果によると、環境ビジネスは引き続き好調さを維持。）
・環境産業の市場規模・雇用規模公表データ掲載ＨＰ（URL:http://www.env.go.jp/policy/keizai_portal/B_industry/index.html）
・環境経済観測調査公表データ掲載ＨＰ（URL：http://www.env.go.jp/policy/keizai_portal/B_industry/b03.html）</t>
  </si>
  <si>
    <t>目標値に対する達成度が低い。目標設定の変更も含め見直しを図ること。</t>
  </si>
  <si>
    <t>事業目標については、事業広報の見直し等を行うことにより。達成に努めてまいりたい。また、環境技術の動向も踏まえ、適切な目標設定を検討してまいりたい。</t>
  </si>
  <si>
    <t>事後評価で上位２段階を取得した課題の具体例を挙げ、本事業が環境保全に資する政策に貢献していることを説明すること。</t>
    <rPh sb="0" eb="2">
      <t>ジゴ</t>
    </rPh>
    <rPh sb="2" eb="4">
      <t>ヒョウカ</t>
    </rPh>
    <rPh sb="5" eb="7">
      <t>ジョウイ</t>
    </rPh>
    <rPh sb="8" eb="10">
      <t>ダンカイ</t>
    </rPh>
    <rPh sb="11" eb="13">
      <t>シュトク</t>
    </rPh>
    <rPh sb="15" eb="17">
      <t>カダイ</t>
    </rPh>
    <rPh sb="18" eb="20">
      <t>グタイ</t>
    </rPh>
    <rPh sb="20" eb="21">
      <t>レイ</t>
    </rPh>
    <rPh sb="22" eb="23">
      <t>ア</t>
    </rPh>
    <rPh sb="25" eb="26">
      <t>ホン</t>
    </rPh>
    <rPh sb="26" eb="28">
      <t>ジギョウ</t>
    </rPh>
    <rPh sb="29" eb="31">
      <t>カンキョウ</t>
    </rPh>
    <rPh sb="31" eb="33">
      <t>ホゼン</t>
    </rPh>
    <rPh sb="34" eb="35">
      <t>シ</t>
    </rPh>
    <rPh sb="37" eb="39">
      <t>セイサク</t>
    </rPh>
    <rPh sb="40" eb="42">
      <t>コウケン</t>
    </rPh>
    <rPh sb="49" eb="51">
      <t>セツメイ</t>
    </rPh>
    <phoneticPr fontId="1"/>
  </si>
  <si>
    <t>課題名：温暖化影響評価・適応政策に関する総合的研究　等
成果：気候変動に関する政府間パネル（IPCC）の評価報告書への科学的知見の提供。当該課題を含め、さまざまな分野の研究成果がIPCCの第4次及び第5次評価報告書を支えており、第4次評価報告書では日本人執筆者の43％が環境研究総合推進費の研究課題参画者。第5次評価報告書の執筆にも多くの研究課題参画者が参画している。</t>
  </si>
  <si>
    <t>事業の進捗状況に応じ、必要最低限の予算とすること。より一層の予算執行効率化の観点から調達手法の改善（一者応札の抑制の取組等）を図るべき。</t>
    <rPh sb="0" eb="2">
      <t>ジギョウ</t>
    </rPh>
    <rPh sb="3" eb="5">
      <t>シンチョク</t>
    </rPh>
    <rPh sb="5" eb="7">
      <t>ジョウキョウ</t>
    </rPh>
    <rPh sb="8" eb="9">
      <t>オウ</t>
    </rPh>
    <rPh sb="11" eb="13">
      <t>ヒツヨウ</t>
    </rPh>
    <rPh sb="13" eb="16">
      <t>サイテイゲン</t>
    </rPh>
    <rPh sb="17" eb="19">
      <t>ヨサン</t>
    </rPh>
    <rPh sb="27" eb="29">
      <t>イッソウ</t>
    </rPh>
    <rPh sb="30" eb="32">
      <t>ヨサン</t>
    </rPh>
    <rPh sb="32" eb="34">
      <t>シッコウ</t>
    </rPh>
    <rPh sb="34" eb="37">
      <t>コウリツカ</t>
    </rPh>
    <rPh sb="38" eb="40">
      <t>カンテン</t>
    </rPh>
    <rPh sb="42" eb="44">
      <t>チョウタツ</t>
    </rPh>
    <rPh sb="44" eb="46">
      <t>シュホウ</t>
    </rPh>
    <rPh sb="47" eb="49">
      <t>カイゼン</t>
    </rPh>
    <rPh sb="50" eb="52">
      <t>イッシャ</t>
    </rPh>
    <rPh sb="52" eb="54">
      <t>オウサツ</t>
    </rPh>
    <rPh sb="55" eb="57">
      <t>ヨクセイ</t>
    </rPh>
    <rPh sb="58" eb="60">
      <t>トリクミ</t>
    </rPh>
    <rPh sb="60" eb="61">
      <t>トウ</t>
    </rPh>
    <rPh sb="63" eb="64">
      <t>ハカ</t>
    </rPh>
    <phoneticPr fontId="1"/>
  </si>
  <si>
    <t>・事業に進捗により発生する謝金の増額を除いた既存経費において経費の削減を図るなど必要最低限の要求とした。
・一者応札となった案件については、公告期間の延長等により改善を図る。</t>
    <rPh sb="1" eb="3">
      <t>ジギョウ</t>
    </rPh>
    <rPh sb="4" eb="6">
      <t>シンチョク</t>
    </rPh>
    <rPh sb="9" eb="11">
      <t>ハッセイ</t>
    </rPh>
    <rPh sb="13" eb="15">
      <t>シャキン</t>
    </rPh>
    <rPh sb="16" eb="18">
      <t>ゾウガク</t>
    </rPh>
    <rPh sb="19" eb="20">
      <t>ノゾ</t>
    </rPh>
    <rPh sb="22" eb="24">
      <t>キゾン</t>
    </rPh>
    <rPh sb="24" eb="26">
      <t>ケイヒ</t>
    </rPh>
    <rPh sb="30" eb="32">
      <t>ケイヒ</t>
    </rPh>
    <rPh sb="33" eb="35">
      <t>サクゲン</t>
    </rPh>
    <rPh sb="36" eb="37">
      <t>ハカ</t>
    </rPh>
    <phoneticPr fontId="1"/>
  </si>
  <si>
    <t>「新しい日本のための優先課題推進枠」2,378</t>
    <rPh sb="1" eb="2">
      <t>アタラ</t>
    </rPh>
    <rPh sb="4" eb="6">
      <t>ニホン</t>
    </rPh>
    <rPh sb="10" eb="12">
      <t>ユウセン</t>
    </rPh>
    <rPh sb="12" eb="14">
      <t>カダイ</t>
    </rPh>
    <rPh sb="14" eb="16">
      <t>スイシン</t>
    </rPh>
    <rPh sb="16" eb="17">
      <t>ワク</t>
    </rPh>
    <phoneticPr fontId="1"/>
  </si>
  <si>
    <t>一者応札を回避するための方策として、入札条件の緩和や公告期間を延長するなど工夫を図る。</t>
  </si>
  <si>
    <t>より一層の予算執行効率化の観点から調達手法の改善（一者応札の抑制の取組等）を図るべき。
また、調査結果をweb上で公表して鵜場合はURLを付すこと。</t>
    <rPh sb="47" eb="49">
      <t>チョウサ</t>
    </rPh>
    <rPh sb="49" eb="51">
      <t>ケッカ</t>
    </rPh>
    <rPh sb="55" eb="56">
      <t>ジョウ</t>
    </rPh>
    <rPh sb="57" eb="59">
      <t>コウヒョウ</t>
    </rPh>
    <rPh sb="61" eb="62">
      <t>ウ</t>
    </rPh>
    <rPh sb="62" eb="64">
      <t>バアイ</t>
    </rPh>
    <rPh sb="69" eb="70">
      <t>フ</t>
    </rPh>
    <phoneticPr fontId="1"/>
  </si>
  <si>
    <t>公告から入札までの期間をより長く取ることにより、請負実績の無い者が業務内容について検討できる期間を確保することで、新規参入を促したい。
調査結果のURLについて、備考欄に記載した。</t>
  </si>
  <si>
    <t>・調達手法については、前年度までに引き続き公告期間の延長等により改善を図る。
・調査結果について公開しているURLを備考に追記した。</t>
  </si>
  <si>
    <t>・各研究内容について外部委員による評価を受けるとともに、評価結果を翌年度へ適切に反映し、効率的に研究を行うこと。</t>
    <rPh sb="1" eb="4">
      <t>カクケンキュウ</t>
    </rPh>
    <rPh sb="4" eb="6">
      <t>ナイヨウ</t>
    </rPh>
    <rPh sb="10" eb="12">
      <t>ガイブ</t>
    </rPh>
    <rPh sb="12" eb="14">
      <t>イイン</t>
    </rPh>
    <rPh sb="17" eb="19">
      <t>ヒョウカ</t>
    </rPh>
    <rPh sb="20" eb="21">
      <t>ウ</t>
    </rPh>
    <rPh sb="28" eb="30">
      <t>ヒョウカ</t>
    </rPh>
    <rPh sb="30" eb="32">
      <t>ケッカ</t>
    </rPh>
    <rPh sb="33" eb="36">
      <t>ヨクネンド</t>
    </rPh>
    <rPh sb="37" eb="39">
      <t>テキセツ</t>
    </rPh>
    <rPh sb="40" eb="42">
      <t>ハンエイ</t>
    </rPh>
    <rPh sb="44" eb="47">
      <t>コウリツテキ</t>
    </rPh>
    <rPh sb="48" eb="50">
      <t>ケンキュウ</t>
    </rPh>
    <rPh sb="51" eb="52">
      <t>オコナ</t>
    </rPh>
    <phoneticPr fontId="1"/>
  </si>
  <si>
    <t>メチル水銀による健康影響といった国が取り組むべき課題について引き続き研究を進めるとともに、各研究内容については外部委員による評価結果を翌年度へ適切に反映し、効率的に研究を行う。</t>
  </si>
  <si>
    <t>予算執行効率化の観点から、入札日程の見直し等により一者応札を抑制するための工夫を図る。</t>
  </si>
  <si>
    <t>・　イタイイタイ病による腎障害や軟骨化症の発症機序、カドミウム暴露との因果関係等いまだ未解明なものについては、イタイイタイ病患者を救済するためにも早急に解決すべき重要な課題である。研究成果などについては外部委員による評価を毎年受けるシステムになっており、適切に実施されていると評価できる。今後は、当該事業を有効に継続させるためにも、いつまでに、どのような成果を明らかにするなどのロードマップ的なものを作成し、少しでも経費の削減や事業内容の見直しを実施する必要がある。</t>
  </si>
  <si>
    <t>外部有識者の所見に着実に対応し、ロードマップ等を作成するとともに、事業内容を見直し、効率的に事業を実施すること。</t>
    <rPh sb="0" eb="2">
      <t>ガイブ</t>
    </rPh>
    <rPh sb="2" eb="5">
      <t>ユウシキシャ</t>
    </rPh>
    <rPh sb="6" eb="8">
      <t>ショケン</t>
    </rPh>
    <rPh sb="9" eb="11">
      <t>チャクジツ</t>
    </rPh>
    <rPh sb="12" eb="14">
      <t>タイオウ</t>
    </rPh>
    <rPh sb="22" eb="23">
      <t>トウ</t>
    </rPh>
    <rPh sb="24" eb="26">
      <t>サクセイ</t>
    </rPh>
    <rPh sb="33" eb="35">
      <t>ジギョウ</t>
    </rPh>
    <rPh sb="35" eb="37">
      <t>ナイヨウ</t>
    </rPh>
    <rPh sb="38" eb="40">
      <t>ミナオ</t>
    </rPh>
    <rPh sb="42" eb="45">
      <t>コウリツテキ</t>
    </rPh>
    <rPh sb="46" eb="48">
      <t>ジギョウ</t>
    </rPh>
    <rPh sb="49" eb="51">
      <t>ジッシ</t>
    </rPh>
    <phoneticPr fontId="1"/>
  </si>
  <si>
    <t>研究成果などについて外部委員による評価を継続する。また、研究のロードマップ等により進捗を把握し経費の削減や内容の見直しにつなげるなど適切な事業推進・予算執行に努める。</t>
  </si>
  <si>
    <t>適切な予算措置を行うとともにより効率的・効果的に事業を実施すること。</t>
  </si>
  <si>
    <t>事業目的の達成に向けて適切な予算措置を行うとともに、入札方法等の見直しを行うなど効率的・効果的な予算の執行に努める。</t>
  </si>
  <si>
    <t>活動指標および成果指標がともに毎年1回となっており、このような目標値が適切な活動指標ならびに成果指標であるとは思えない。本事業の目的および事業概要に照らすと、活動指標としては「身のまわりの電磁界」による情報提供のみならず、それ以外のツールも活用した電磁界に関する最新の情報提供数が、また、成果指標としては国民による電磁界による影響に関する理解度といったことが図れるようなものが検討されるべきではないか。「身のまわりの電磁界」をホームページ上で公表するだけで、国民の電磁界に対する理解が深まるとは到底思えない。「身のまわりの電磁界」のURLをシートの備考欄に記載すべき。
また、平成28年度からは「大気汚染物質等健康影響評価事業費」と統合することで効率的な業務実施が目指されるようであるが、単に統合するだけでなく、それによりどのような効率化が図られることになるのかについても説明が欲しい。</t>
    <rPh sb="0" eb="2">
      <t>カツドウ</t>
    </rPh>
    <rPh sb="2" eb="4">
      <t>シヒョウ</t>
    </rPh>
    <rPh sb="7" eb="9">
      <t>セイカ</t>
    </rPh>
    <rPh sb="9" eb="11">
      <t>シヒョウ</t>
    </rPh>
    <rPh sb="15" eb="17">
      <t>マイトシ</t>
    </rPh>
    <rPh sb="18" eb="19">
      <t>カイ</t>
    </rPh>
    <rPh sb="31" eb="34">
      <t>モクヒョウチ</t>
    </rPh>
    <rPh sb="35" eb="37">
      <t>テキセツ</t>
    </rPh>
    <rPh sb="38" eb="40">
      <t>カツドウ</t>
    </rPh>
    <rPh sb="40" eb="42">
      <t>シヒョウ</t>
    </rPh>
    <rPh sb="46" eb="48">
      <t>セイカ</t>
    </rPh>
    <rPh sb="48" eb="50">
      <t>シヒョウ</t>
    </rPh>
    <rPh sb="55" eb="56">
      <t>オモ</t>
    </rPh>
    <rPh sb="60" eb="61">
      <t>ホン</t>
    </rPh>
    <rPh sb="61" eb="63">
      <t>ジギョウ</t>
    </rPh>
    <rPh sb="64" eb="66">
      <t>モクテキ</t>
    </rPh>
    <rPh sb="69" eb="71">
      <t>ジギョウ</t>
    </rPh>
    <rPh sb="71" eb="73">
      <t>ガイヨウ</t>
    </rPh>
    <rPh sb="74" eb="75">
      <t>テ</t>
    </rPh>
    <rPh sb="79" eb="81">
      <t>カツドウ</t>
    </rPh>
    <rPh sb="81" eb="83">
      <t>シヒョウ</t>
    </rPh>
    <rPh sb="88" eb="89">
      <t>ミ</t>
    </rPh>
    <rPh sb="94" eb="97">
      <t>デンジカイ</t>
    </rPh>
    <rPh sb="101" eb="103">
      <t>ジョウホウ</t>
    </rPh>
    <rPh sb="103" eb="105">
      <t>テイキョウ</t>
    </rPh>
    <rPh sb="113" eb="115">
      <t>イガイ</t>
    </rPh>
    <rPh sb="120" eb="122">
      <t>カツヨウ</t>
    </rPh>
    <rPh sb="124" eb="127">
      <t>デンジカイ</t>
    </rPh>
    <rPh sb="128" eb="129">
      <t>カン</t>
    </rPh>
    <rPh sb="131" eb="133">
      <t>サイシン</t>
    </rPh>
    <rPh sb="134" eb="136">
      <t>ジョウホウ</t>
    </rPh>
    <rPh sb="136" eb="138">
      <t>テイキョウ</t>
    </rPh>
    <rPh sb="138" eb="139">
      <t>スウ</t>
    </rPh>
    <rPh sb="144" eb="146">
      <t>セイカ</t>
    </rPh>
    <rPh sb="146" eb="148">
      <t>シヒョウ</t>
    </rPh>
    <rPh sb="152" eb="154">
      <t>コクミン</t>
    </rPh>
    <rPh sb="157" eb="160">
      <t>デンジカイ</t>
    </rPh>
    <rPh sb="163" eb="165">
      <t>エイキョウ</t>
    </rPh>
    <rPh sb="166" eb="167">
      <t>カン</t>
    </rPh>
    <rPh sb="169" eb="172">
      <t>リカイド</t>
    </rPh>
    <rPh sb="179" eb="180">
      <t>ハカ</t>
    </rPh>
    <rPh sb="188" eb="190">
      <t>ケントウ</t>
    </rPh>
    <rPh sb="202" eb="203">
      <t>ミ</t>
    </rPh>
    <rPh sb="208" eb="211">
      <t>デンジカイ</t>
    </rPh>
    <rPh sb="219" eb="220">
      <t>ジョウ</t>
    </rPh>
    <rPh sb="221" eb="223">
      <t>コウヒョウ</t>
    </rPh>
    <rPh sb="229" eb="231">
      <t>コクミン</t>
    </rPh>
    <rPh sb="232" eb="235">
      <t>デンジカイ</t>
    </rPh>
    <rPh sb="236" eb="237">
      <t>タイ</t>
    </rPh>
    <rPh sb="239" eb="241">
      <t>リカイ</t>
    </rPh>
    <rPh sb="242" eb="243">
      <t>フカ</t>
    </rPh>
    <rPh sb="247" eb="249">
      <t>トウテイ</t>
    </rPh>
    <rPh sb="249" eb="250">
      <t>オモ</t>
    </rPh>
    <rPh sb="288" eb="290">
      <t>ヘイセイ</t>
    </rPh>
    <rPh sb="292" eb="294">
      <t>ネンド</t>
    </rPh>
    <rPh sb="298" eb="300">
      <t>タイキ</t>
    </rPh>
    <rPh sb="300" eb="302">
      <t>オセン</t>
    </rPh>
    <rPh sb="302" eb="304">
      <t>ブッシツ</t>
    </rPh>
    <rPh sb="304" eb="305">
      <t>トウ</t>
    </rPh>
    <rPh sb="305" eb="307">
      <t>ケンコウ</t>
    </rPh>
    <rPh sb="307" eb="309">
      <t>エイキョウ</t>
    </rPh>
    <rPh sb="309" eb="311">
      <t>ヒョウカ</t>
    </rPh>
    <rPh sb="311" eb="314">
      <t>ジギョウヒ</t>
    </rPh>
    <rPh sb="316" eb="318">
      <t>トウゴウ</t>
    </rPh>
    <rPh sb="323" eb="326">
      <t>コウリツテキ</t>
    </rPh>
    <rPh sb="327" eb="329">
      <t>ギョウム</t>
    </rPh>
    <rPh sb="329" eb="331">
      <t>ジッシ</t>
    </rPh>
    <rPh sb="332" eb="334">
      <t>メザ</t>
    </rPh>
    <rPh sb="344" eb="345">
      <t>タン</t>
    </rPh>
    <rPh sb="346" eb="348">
      <t>トウゴウ</t>
    </rPh>
    <rPh sb="366" eb="369">
      <t>コウリツカ</t>
    </rPh>
    <rPh sb="370" eb="371">
      <t>ハカ</t>
    </rPh>
    <rPh sb="386" eb="388">
      <t>セツメイ</t>
    </rPh>
    <rPh sb="389" eb="390">
      <t>ホ</t>
    </rPh>
    <phoneticPr fontId="1"/>
  </si>
  <si>
    <t>有識者からの所見を踏まえ、事業内容の見直しを検討し、当該事業の今後の方向性について説明を付すこと。また、HP等で公表している情報についてはURLを付すこと。また、「大気汚染物質等健康影響評価事業費」と統合することにより、どのように効率化が図られるのか、具体的に説明すること。</t>
    <rPh sb="0" eb="3">
      <t>ユウシキシャ</t>
    </rPh>
    <rPh sb="6" eb="8">
      <t>ショケン</t>
    </rPh>
    <rPh sb="9" eb="10">
      <t>フ</t>
    </rPh>
    <rPh sb="13" eb="15">
      <t>ジギョウ</t>
    </rPh>
    <rPh sb="15" eb="17">
      <t>ナイヨウ</t>
    </rPh>
    <rPh sb="18" eb="20">
      <t>ミナオ</t>
    </rPh>
    <rPh sb="22" eb="24">
      <t>ケントウ</t>
    </rPh>
    <rPh sb="26" eb="28">
      <t>トウガイ</t>
    </rPh>
    <rPh sb="28" eb="30">
      <t>ジギョウ</t>
    </rPh>
    <rPh sb="31" eb="33">
      <t>コンゴ</t>
    </rPh>
    <rPh sb="34" eb="37">
      <t>ホウコウセイ</t>
    </rPh>
    <rPh sb="41" eb="43">
      <t>セツメイ</t>
    </rPh>
    <rPh sb="44" eb="45">
      <t>フ</t>
    </rPh>
    <rPh sb="54" eb="55">
      <t>トウ</t>
    </rPh>
    <rPh sb="56" eb="58">
      <t>コウヒョウ</t>
    </rPh>
    <rPh sb="62" eb="64">
      <t>ジョウホウ</t>
    </rPh>
    <rPh sb="73" eb="74">
      <t>フ</t>
    </rPh>
    <rPh sb="115" eb="118">
      <t>コウリツカ</t>
    </rPh>
    <rPh sb="119" eb="120">
      <t>ハカ</t>
    </rPh>
    <rPh sb="126" eb="129">
      <t>グタイテキ</t>
    </rPh>
    <rPh sb="130" eb="132">
      <t>セツメイ</t>
    </rPh>
    <phoneticPr fontId="1"/>
  </si>
  <si>
    <t>電磁界の健康影響について「身のまわりの電磁界」やこれまでの調査研究に関する情報提供を継続して行っており、情報提供の回数を活動指標および成果指標としているところ。ご指摘の情報提供数や理解度を指標として設定できるか、今後検討していきたい。平成28年度からは「大気汚染物質等健康影響評価事業費」と統合し、同じアレルギー症状等を呈する大気汚染としての黄砂やPM2.5と花粉症等を同じ枠組みで検討することで効率的な業務実施を行い、外部有識者等の所見を踏まえ、情報提供の強化を行い、それに応じた指標の検討を行ってまいりたい。また、「身のまわりの電磁界について」のURLを備考に追記した。</t>
  </si>
  <si>
    <t>自治体のみならず、熱中症発生者が多い業界団体への普及啓発を検討するなど、よりいっそうの普及啓発に努めること。</t>
    <rPh sb="0" eb="3">
      <t>ジチタイ</t>
    </rPh>
    <rPh sb="9" eb="12">
      <t>ネッチュウショウ</t>
    </rPh>
    <rPh sb="12" eb="14">
      <t>ハッセイ</t>
    </rPh>
    <rPh sb="14" eb="15">
      <t>シャ</t>
    </rPh>
    <rPh sb="16" eb="17">
      <t>オオ</t>
    </rPh>
    <rPh sb="18" eb="20">
      <t>ギョウカイ</t>
    </rPh>
    <rPh sb="20" eb="22">
      <t>ダンタイ</t>
    </rPh>
    <rPh sb="24" eb="26">
      <t>フキュウ</t>
    </rPh>
    <rPh sb="26" eb="28">
      <t>ケイハツ</t>
    </rPh>
    <rPh sb="29" eb="31">
      <t>ケントウ</t>
    </rPh>
    <rPh sb="43" eb="45">
      <t>フキュウ</t>
    </rPh>
    <rPh sb="45" eb="47">
      <t>ケイハツ</t>
    </rPh>
    <rPh sb="48" eb="49">
      <t>ツト</t>
    </rPh>
    <phoneticPr fontId="1"/>
  </si>
  <si>
    <t>熱中症に係る普及啓発については、本事業で開催している「熱中症対策シンポジウム」の参加対象者を自治体向けからスポーツ指導者を含めた一般向けまで拡大し、本シンポジウム開催に関する報道発表にて本年度も幅広く参加を呼び掛けたところである。今後も多くの団体に向けて更なる普及啓発に努める。</t>
  </si>
  <si>
    <t>外部有識者の所見に確実に対応し、本事業で得た知見や成果を有効に利用するとともに、落札率の高い原因を検証し、他事業にも活用すること。</t>
    <rPh sb="0" eb="2">
      <t>ガイブ</t>
    </rPh>
    <rPh sb="2" eb="5">
      <t>ユウシキシャ</t>
    </rPh>
    <rPh sb="6" eb="8">
      <t>ショケン</t>
    </rPh>
    <rPh sb="40" eb="42">
      <t>ラクサツ</t>
    </rPh>
    <rPh sb="42" eb="43">
      <t>リツ</t>
    </rPh>
    <rPh sb="44" eb="45">
      <t>タカ</t>
    </rPh>
    <rPh sb="46" eb="48">
      <t>ゲンイン</t>
    </rPh>
    <rPh sb="49" eb="51">
      <t>ケンショウ</t>
    </rPh>
    <rPh sb="53" eb="56">
      <t>タジギョウ</t>
    </rPh>
    <rPh sb="58" eb="60">
      <t>カツヨウ</t>
    </rPh>
    <phoneticPr fontId="1"/>
  </si>
  <si>
    <t xml:space="preserve">・当該事業の成果を東京オリンピックのみに利用するのではなく、全国の都市部でも同様な環境問題を抱えているので、これらにも活用できるよう成果の取りまとめをし、公表する。
・企画競争であるものの、落札率が高レベルであることについて、今後の他事業への参考とするためにもその原因等を検証することとする。
</t>
  </si>
  <si>
    <t>目標値の50というのが、わかりにくい感じがする。熱中症対策の50のガイドラインを作成するということでよいのか。また何カ国語の資料を作成する予定なのか。</t>
  </si>
  <si>
    <t>外部有識者の所見を踏まえ、わかりやすい目標を設定すること。
また、ガイドラインの外国語翻訳数を明らかにし、国際的なニーズに着実に対応しているか説明するとともに、公表先のURLを付すこと。</t>
    <rPh sb="0" eb="2">
      <t>ガイブ</t>
    </rPh>
    <rPh sb="2" eb="5">
      <t>ユウシキシャ</t>
    </rPh>
    <rPh sb="6" eb="8">
      <t>ショケン</t>
    </rPh>
    <rPh sb="9" eb="10">
      <t>フ</t>
    </rPh>
    <rPh sb="19" eb="21">
      <t>モクヒョウ</t>
    </rPh>
    <rPh sb="22" eb="24">
      <t>セッテイ</t>
    </rPh>
    <rPh sb="40" eb="43">
      <t>ガイコクゴ</t>
    </rPh>
    <rPh sb="43" eb="45">
      <t>ホンヤク</t>
    </rPh>
    <rPh sb="45" eb="46">
      <t>スウ</t>
    </rPh>
    <rPh sb="47" eb="48">
      <t>アキ</t>
    </rPh>
    <rPh sb="53" eb="56">
      <t>コクサイテキ</t>
    </rPh>
    <rPh sb="61" eb="63">
      <t>チャクジツ</t>
    </rPh>
    <rPh sb="64" eb="66">
      <t>タイオウ</t>
    </rPh>
    <rPh sb="71" eb="73">
      <t>セツメイ</t>
    </rPh>
    <rPh sb="80" eb="82">
      <t>コウヒョウ</t>
    </rPh>
    <rPh sb="82" eb="83">
      <t>サキ</t>
    </rPh>
    <rPh sb="88" eb="89">
      <t>フ</t>
    </rPh>
    <phoneticPr fontId="1"/>
  </si>
  <si>
    <t>目標値の50とは、50のガイドラインを作成することではなく、ガイドラインを活用して運営マニュアルを作成した競技団体等の数のことである。本ガイドラインは、既に環境省ホームページに公開済み（http://www.wbgt.env.go.jp/heatstroke_gline.php）であり、より分かりやすい普及啓発資料の作成に取り組んでいるところである。今後は、熱中症環境保健マニュアルとの統合も含めた検討を行う。外国語翻訳に関しては、まずは一番需要のある英語版を作成し、その英語版が分かりやすく好評であれば、その他需要の多い言語から作成を検討する。</t>
    <rPh sb="176" eb="178">
      <t>コンゴ</t>
    </rPh>
    <phoneticPr fontId="1"/>
  </si>
  <si>
    <t>受講者の研修ニーズを適切に反映し、研修計画に沿って着実に実施していくこと。</t>
    <rPh sb="17" eb="19">
      <t>ケンシュウ</t>
    </rPh>
    <phoneticPr fontId="2"/>
  </si>
  <si>
    <t>受講者の研修ニーズを適切に反映し、研修計画に沿って着実に実施していく。</t>
  </si>
  <si>
    <t>成果目標を達成しているため、より高い目標値を設定し、福島県民のニーズに応え、より質の高い業務実施に努めること。</t>
    <rPh sb="0" eb="2">
      <t>セイカ</t>
    </rPh>
    <rPh sb="2" eb="4">
      <t>モクヒョウ</t>
    </rPh>
    <rPh sb="5" eb="7">
      <t>タッセイ</t>
    </rPh>
    <rPh sb="16" eb="17">
      <t>タカ</t>
    </rPh>
    <rPh sb="18" eb="21">
      <t>モクヒョウチ</t>
    </rPh>
    <rPh sb="22" eb="24">
      <t>セッテイ</t>
    </rPh>
    <rPh sb="35" eb="36">
      <t>コタ</t>
    </rPh>
    <rPh sb="40" eb="41">
      <t>シツ</t>
    </rPh>
    <rPh sb="42" eb="43">
      <t>タカ</t>
    </rPh>
    <rPh sb="44" eb="46">
      <t>ギョウム</t>
    </rPh>
    <rPh sb="46" eb="48">
      <t>ジッシ</t>
    </rPh>
    <rPh sb="49" eb="50">
      <t>ツト</t>
    </rPh>
    <phoneticPr fontId="1"/>
  </si>
  <si>
    <t>引き続き成果目標の達成を維持しつつ、福島県民のニーズにより応えるような事業とするため、一部改善を行った。</t>
  </si>
  <si>
    <t>（項）原子力安全規制対策費
　（大事項）原子力の安全規制対策に必要な経費</t>
  </si>
  <si>
    <t>316
317</t>
  </si>
  <si>
    <t>独立行政法人環境再生保全機構運営費交付金</t>
    <rPh sb="17" eb="20">
      <t>コウフキン</t>
    </rPh>
    <phoneticPr fontId="1"/>
  </si>
  <si>
    <t>競争性のない随意契約となった業務については、競争性確保の観点から計画的な調達に努めること。</t>
    <rPh sb="32" eb="35">
      <t>ケイカクテキ</t>
    </rPh>
    <rPh sb="36" eb="38">
      <t>チョウタツ</t>
    </rPh>
    <rPh sb="39" eb="40">
      <t>ツト</t>
    </rPh>
    <phoneticPr fontId="1"/>
  </si>
  <si>
    <t>競争性のない随意契約となった業務は、緊急性のためであるものの、競争性確保の観点から計画的な調達が行われるよう努めることとする。</t>
  </si>
  <si>
    <t>・多額の積立金を国庫に納付することになったことを踏まえ、28年度以降は計画的に中長期計画に沿って確実に執行すること。
・より一層の予算執行効率化の観点から調達手法の改善（一者応札の抑制の取組等）を図るべき。</t>
  </si>
  <si>
    <t>多額の国庫納付が生じないよう、中長期計画に沿って適切に執行するよう努める。
調達手法については、外部有識者及び監事からなる「契約監視委員会」の点検等を踏まえ改善に努める。</t>
  </si>
  <si>
    <t>計画的かつ効果的な執行に努め、繰越を生じさせないようにすること。競争性のない随意契約となった業務については、競争性確保の観点から調達手法の改を図るべき。</t>
    <rPh sb="0" eb="3">
      <t>ケイカクテキ</t>
    </rPh>
    <rPh sb="5" eb="8">
      <t>コウカテキ</t>
    </rPh>
    <rPh sb="9" eb="11">
      <t>シッコウ</t>
    </rPh>
    <rPh sb="12" eb="13">
      <t>ツト</t>
    </rPh>
    <rPh sb="15" eb="17">
      <t>クリコシ</t>
    </rPh>
    <rPh sb="18" eb="19">
      <t>ショウ</t>
    </rPh>
    <rPh sb="32" eb="35">
      <t>キョウソウセイ</t>
    </rPh>
    <rPh sb="38" eb="40">
      <t>ズイイ</t>
    </rPh>
    <rPh sb="40" eb="42">
      <t>ケイヤク</t>
    </rPh>
    <rPh sb="46" eb="48">
      <t>ギョウム</t>
    </rPh>
    <rPh sb="54" eb="57">
      <t>キョウソウセイ</t>
    </rPh>
    <rPh sb="57" eb="59">
      <t>カクホ</t>
    </rPh>
    <phoneticPr fontId="1"/>
  </si>
  <si>
    <t>・計画的かつ効果的な執行に努め、繰越を生じさせないようにする。
・競争性のない随意契約となった業務については、競争性確保の観点から調達手法の改善を図る。</t>
  </si>
  <si>
    <t>平成22年度</t>
    <phoneticPr fontId="1"/>
  </si>
  <si>
    <t xml:space="preserve"> 外部有識者点検対象外 </t>
    <phoneticPr fontId="1"/>
  </si>
  <si>
    <t>各事業の優先順位や事業の進捗状況に応じ、事業内容の見直しや予算配分の重点化を行い縮減すること。</t>
    <rPh sb="40" eb="42">
      <t>シュクゲン</t>
    </rPh>
    <phoneticPr fontId="1"/>
  </si>
  <si>
    <t>目標達成に向け、各事業内容を精査するための取り組みや、予算配分の効率化を進め、真に必要な事業を重点的に行うよう努める。</t>
  </si>
  <si>
    <t>ｴﾈﾙｷﾞｰ対策特別会計ｴﾈﾙｷﾞｰ需給勘定</t>
    <phoneticPr fontId="1"/>
  </si>
  <si>
    <t>（項）エネルギー需給構造高度化対策費
　（大事項）温暖化対策に必要な経費</t>
    <phoneticPr fontId="1"/>
  </si>
  <si>
    <t xml:space="preserve"> 外部有識者点検対象外 </t>
    <phoneticPr fontId="1"/>
  </si>
  <si>
    <t>拠出金の使い道を把握・検証するとともに、拠出を行うことで我が国として何を達成しようとしているのか、必要性について検討を行い、真に必要な経費を要求すること。</t>
    <rPh sb="20" eb="22">
      <t>キョシュツ</t>
    </rPh>
    <rPh sb="23" eb="24">
      <t>オコナ</t>
    </rPh>
    <rPh sb="49" eb="52">
      <t>ヒツヨウセイ</t>
    </rPh>
    <rPh sb="56" eb="58">
      <t>ケントウ</t>
    </rPh>
    <rPh sb="59" eb="60">
      <t>オコナ</t>
    </rPh>
    <rPh sb="62" eb="63">
      <t>シン</t>
    </rPh>
    <rPh sb="64" eb="66">
      <t>ヒツヨウ</t>
    </rPh>
    <rPh sb="67" eb="69">
      <t>ケイヒ</t>
    </rPh>
    <rPh sb="70" eb="72">
      <t>ヨウキュウ</t>
    </rPh>
    <phoneticPr fontId="1"/>
  </si>
  <si>
    <t>-</t>
    <phoneticPr fontId="1"/>
  </si>
  <si>
    <t>拠出金の使い道を把握・検証するとともに必要性について検討を行い、拠出金を通じて自然環境保全に係る地球規模の諸問題の解決を図るために、必要な経費の要求に努める。</t>
    <phoneticPr fontId="1"/>
  </si>
  <si>
    <t>（項）生物多様性保全等推進費
　（大事項）生物多様性の保全等の推進に必要な経費</t>
    <phoneticPr fontId="0"/>
  </si>
  <si>
    <t>平成40年度までに累計来場者数を45万人とする定量的目標に向け、普及啓発や情報公開等の取組みにおいて、引き続き、来場者のニーズに合わせ工夫した取組みを行うこと。</t>
    <rPh sb="0" eb="2">
      <t>ヘイセイ</t>
    </rPh>
    <rPh sb="4" eb="6">
      <t>ネンド</t>
    </rPh>
    <rPh sb="9" eb="11">
      <t>ルイケイ</t>
    </rPh>
    <rPh sb="11" eb="14">
      <t>ライジョウシャ</t>
    </rPh>
    <rPh sb="14" eb="15">
      <t>スウ</t>
    </rPh>
    <rPh sb="18" eb="19">
      <t>マン</t>
    </rPh>
    <rPh sb="19" eb="20">
      <t>ニン</t>
    </rPh>
    <rPh sb="23" eb="26">
      <t>テイリョウテキ</t>
    </rPh>
    <rPh sb="26" eb="28">
      <t>モクヒョウ</t>
    </rPh>
    <rPh sb="29" eb="30">
      <t>ム</t>
    </rPh>
    <rPh sb="32" eb="34">
      <t>フキュウ</t>
    </rPh>
    <rPh sb="34" eb="36">
      <t>ケイハツ</t>
    </rPh>
    <rPh sb="37" eb="39">
      <t>ジョウホウ</t>
    </rPh>
    <rPh sb="39" eb="41">
      <t>コウカイ</t>
    </rPh>
    <rPh sb="41" eb="42">
      <t>トウ</t>
    </rPh>
    <rPh sb="43" eb="45">
      <t>トリクミ</t>
    </rPh>
    <rPh sb="51" eb="52">
      <t>ヒ</t>
    </rPh>
    <rPh sb="53" eb="54">
      <t>ツヅ</t>
    </rPh>
    <rPh sb="56" eb="59">
      <t>ライジョウシャ</t>
    </rPh>
    <rPh sb="64" eb="65">
      <t>ア</t>
    </rPh>
    <rPh sb="67" eb="69">
      <t>クフウ</t>
    </rPh>
    <rPh sb="71" eb="73">
      <t>トリクミ</t>
    </rPh>
    <rPh sb="75" eb="76">
      <t>オコナ</t>
    </rPh>
    <phoneticPr fontId="1"/>
  </si>
  <si>
    <t>目標達成に向け、普及啓発イベントの実施や魅力的な企画展示の実施、学校等の近隣施設への情報提供等、引き続き広報活動や来場者ニーズに合わせた取組みに努める。</t>
    <phoneticPr fontId="1"/>
  </si>
  <si>
    <t xml:space="preserve"> 外部有識者点検対象外 </t>
  </si>
  <si>
    <t>植生図作成を加速化するため、今までの知見を活かし植生図の更新を効率的・効果的に進め、社会的ニーズに貢献すること。</t>
    <rPh sb="0" eb="3">
      <t>ショクセイズ</t>
    </rPh>
    <rPh sb="3" eb="5">
      <t>サクセイ</t>
    </rPh>
    <rPh sb="6" eb="9">
      <t>カソクカ</t>
    </rPh>
    <rPh sb="14" eb="15">
      <t>イマ</t>
    </rPh>
    <rPh sb="18" eb="20">
      <t>チケン</t>
    </rPh>
    <rPh sb="21" eb="22">
      <t>イ</t>
    </rPh>
    <rPh sb="24" eb="27">
      <t>ショクセイズ</t>
    </rPh>
    <rPh sb="28" eb="30">
      <t>コウシン</t>
    </rPh>
    <rPh sb="31" eb="34">
      <t>コウリツテキ</t>
    </rPh>
    <rPh sb="35" eb="38">
      <t>コウカテキ</t>
    </rPh>
    <rPh sb="39" eb="40">
      <t>スス</t>
    </rPh>
    <rPh sb="42" eb="45">
      <t>シャカイテキ</t>
    </rPh>
    <rPh sb="49" eb="51">
      <t>コウケン</t>
    </rPh>
    <phoneticPr fontId="1"/>
  </si>
  <si>
    <t>これまでの調査・研究で得られた最新の知見や技術等を活用し、植生図の速やかな整備に努めるとともに、各種計画策定や環境影響評価等の基礎資料としてより多くの国民に利活用されるよう努めていく。</t>
    <phoneticPr fontId="1"/>
  </si>
  <si>
    <t>・これまで収集されたデータについて有効に活用されているかを検証し、必要に応じ内容の見直しを行うこと。
・より一層の予算執行効率化の観点から調達手法の改善（一者応札の抑制の取組等）を図ること。</t>
    <rPh sb="5" eb="7">
      <t>シュウシュウ</t>
    </rPh>
    <rPh sb="17" eb="19">
      <t>ユウコウ</t>
    </rPh>
    <rPh sb="20" eb="22">
      <t>カツヨウ</t>
    </rPh>
    <rPh sb="29" eb="31">
      <t>ケンショウ</t>
    </rPh>
    <rPh sb="33" eb="35">
      <t>ヒツヨウ</t>
    </rPh>
    <rPh sb="36" eb="37">
      <t>オウ</t>
    </rPh>
    <rPh sb="38" eb="40">
      <t>ナイヨウ</t>
    </rPh>
    <rPh sb="41" eb="43">
      <t>ミナオ</t>
    </rPh>
    <rPh sb="45" eb="46">
      <t>オコナ</t>
    </rPh>
    <phoneticPr fontId="1"/>
  </si>
  <si>
    <t>これまでに収集したデータの活用状況について、学術論文での活用数等から検証を行うとともに、予算執行効率化の観点から調達方式や仕様書の記載等について検討を行い、必要に応じて改善する。</t>
    <phoneticPr fontId="1"/>
  </si>
  <si>
    <t>現状のシステムの仕様について、国民が活用しやすい情報提供のあり方について検討するとともに、より効率的なシステムの維持管理に努めること。</t>
    <rPh sb="18" eb="20">
      <t>カツヨウ</t>
    </rPh>
    <rPh sb="47" eb="50">
      <t>コウリツテキ</t>
    </rPh>
    <rPh sb="56" eb="58">
      <t>イジ</t>
    </rPh>
    <rPh sb="58" eb="60">
      <t>カンリ</t>
    </rPh>
    <rPh sb="61" eb="62">
      <t>ツト</t>
    </rPh>
    <phoneticPr fontId="1"/>
  </si>
  <si>
    <t>ホームページのアクセス解析等を行い、国民のニーズやアクセシビリティ等に配慮した、国民が活用しやすい情報提供のあり方について検討を行い、必要な改良に努めるとともに、競争性の確保や契約業務の精査等を通じて、より効率的なシステムの維持管理に努める。</t>
    <phoneticPr fontId="1"/>
  </si>
  <si>
    <t>・成果目標の達成度が低調であるため、目標達成に向け、より効果的に事業を実施するための改善策を検討すること。
・環境白書経費については、取り纏め部局に統合し効率的な作成に努めること。</t>
    <rPh sb="55" eb="57">
      <t>カンキョウ</t>
    </rPh>
    <rPh sb="57" eb="59">
      <t>ハクショ</t>
    </rPh>
    <rPh sb="59" eb="61">
      <t>ケイヒ</t>
    </rPh>
    <rPh sb="67" eb="68">
      <t>ト</t>
    </rPh>
    <rPh sb="69" eb="70">
      <t>マト</t>
    </rPh>
    <rPh sb="71" eb="73">
      <t>ブキョク</t>
    </rPh>
    <rPh sb="72" eb="73">
      <t>キョク</t>
    </rPh>
    <rPh sb="74" eb="76">
      <t>トウゴウ</t>
    </rPh>
    <rPh sb="77" eb="80">
      <t>コウリツテキ</t>
    </rPh>
    <rPh sb="81" eb="83">
      <t>サクセイ</t>
    </rPh>
    <rPh sb="84" eb="85">
      <t>ツト</t>
    </rPh>
    <phoneticPr fontId="1"/>
  </si>
  <si>
    <t>・成果目標については、国家戦略に基づいて行われている各主体の施策をとりまとめているものであり、引き続き各方面に働きかけを行いたい。また、今年度は、国家戦略で定めた国別目標及び主要行動目標の中から、特に加速すべき施策を関係省庁連絡会議において確認し、目標の達成に向けた取組の一層の促進を図りたい。
・印刷製本費については総政局からまとめて予算要求するとともに、引き続きページ数の削減等省コスト化に努めたい。</t>
    <phoneticPr fontId="1"/>
  </si>
  <si>
    <t>昨年度に引き続き、成果目標である生物多様性の認識度が減少しているため、原因を分析し、改善方法を検討すること。</t>
    <rPh sb="0" eb="3">
      <t>サクネンド</t>
    </rPh>
    <rPh sb="4" eb="5">
      <t>ヒ</t>
    </rPh>
    <rPh sb="6" eb="7">
      <t>ツヅ</t>
    </rPh>
    <rPh sb="9" eb="11">
      <t>セイカ</t>
    </rPh>
    <rPh sb="11" eb="13">
      <t>モクヒョウ</t>
    </rPh>
    <phoneticPr fontId="1"/>
  </si>
  <si>
    <t>平成22年に生物多様性条約第10回締約国会議（COP10)が開催された際は、マスコミ等でも大きく取り上げられ認識度が上昇したが、その後は国内で生物多様性に係る大規模なイベントや話題が少なく、認識度が減少したものと推察される。
昨年度、国連生物多様性の10年日本委員会（UNDB-J）の取組について中間評価を行い、課題と今後の方向性を整理した。これをもとに、今後の取組等をまとめたロードマップを策定しており、このロードマップを踏まえて各セクターが連携した取組を行うこと等で「生物多様性」の意味や重要性について、国民全体へ浸透を図っていく考えである。</t>
    <rPh sb="113" eb="116">
      <t>サクネンド</t>
    </rPh>
    <rPh sb="142" eb="144">
      <t>トリクミ</t>
    </rPh>
    <rPh sb="148" eb="150">
      <t>チュウカン</t>
    </rPh>
    <rPh sb="150" eb="152">
      <t>ヒョウカ</t>
    </rPh>
    <rPh sb="153" eb="154">
      <t>オコナ</t>
    </rPh>
    <rPh sb="166" eb="168">
      <t>セイリ</t>
    </rPh>
    <rPh sb="229" eb="230">
      <t>オコナ</t>
    </rPh>
    <rPh sb="233" eb="234">
      <t>トウ</t>
    </rPh>
    <rPh sb="267" eb="268">
      <t>カンガ</t>
    </rPh>
    <phoneticPr fontId="1"/>
  </si>
  <si>
    <t>成果目標である愛知目標の達成に貢献する事業を登録する「にじゅうまるプロジェクト」の件数が減少しているため、原因を分析し、改善方法を検討すること。</t>
    <rPh sb="0" eb="2">
      <t>セイカ</t>
    </rPh>
    <rPh sb="2" eb="4">
      <t>モクヒョウ</t>
    </rPh>
    <rPh sb="7" eb="9">
      <t>アイチ</t>
    </rPh>
    <rPh sb="9" eb="11">
      <t>モクヒョウ</t>
    </rPh>
    <rPh sb="12" eb="14">
      <t>タッセイ</t>
    </rPh>
    <rPh sb="15" eb="17">
      <t>コウケン</t>
    </rPh>
    <rPh sb="19" eb="21">
      <t>ジギョウ</t>
    </rPh>
    <rPh sb="22" eb="24">
      <t>トウロク</t>
    </rPh>
    <rPh sb="41" eb="43">
      <t>ケンスウ</t>
    </rPh>
    <rPh sb="44" eb="46">
      <t>ゲンショウ</t>
    </rPh>
    <phoneticPr fontId="1"/>
  </si>
  <si>
    <t>目標に達しなかった原因としては、事業者に対する周知が十分でなかったことが考えられる。本年度策定予定のUNDB-Jのロードマップにおいて、2020年までに「にじゅうまるプロジェクト」の登録件数を2020件とすることを目標とする予定であり、この目標を踏まえ、事業者への働きかけについても引き続き進めてまいりたい。</t>
    <rPh sb="0" eb="2">
      <t>モクヒョウ</t>
    </rPh>
    <rPh sb="3" eb="4">
      <t>タッ</t>
    </rPh>
    <rPh sb="9" eb="11">
      <t>ゲンイン</t>
    </rPh>
    <rPh sb="16" eb="19">
      <t>ジギョウシャ</t>
    </rPh>
    <rPh sb="20" eb="21">
      <t>タイ</t>
    </rPh>
    <rPh sb="23" eb="25">
      <t>シュウチ</t>
    </rPh>
    <rPh sb="26" eb="28">
      <t>ジュウブン</t>
    </rPh>
    <rPh sb="36" eb="37">
      <t>カンガ</t>
    </rPh>
    <rPh sb="42" eb="45">
      <t>ホンネンド</t>
    </rPh>
    <rPh sb="45" eb="47">
      <t>サクテイ</t>
    </rPh>
    <rPh sb="47" eb="49">
      <t>ヨテイ</t>
    </rPh>
    <rPh sb="72" eb="73">
      <t>ネン</t>
    </rPh>
    <rPh sb="91" eb="93">
      <t>トウロク</t>
    </rPh>
    <rPh sb="93" eb="95">
      <t>ケンスウ</t>
    </rPh>
    <rPh sb="100" eb="101">
      <t>ケン</t>
    </rPh>
    <rPh sb="107" eb="109">
      <t>モクヒョウ</t>
    </rPh>
    <rPh sb="112" eb="114">
      <t>ヨテイ</t>
    </rPh>
    <rPh sb="120" eb="122">
      <t>モクヒョウ</t>
    </rPh>
    <rPh sb="123" eb="124">
      <t>フ</t>
    </rPh>
    <rPh sb="127" eb="130">
      <t>ジギョウシャ</t>
    </rPh>
    <rPh sb="132" eb="133">
      <t>ハタラ</t>
    </rPh>
    <rPh sb="141" eb="142">
      <t>ヒ</t>
    </rPh>
    <rPh sb="143" eb="144">
      <t>ツヅ</t>
    </rPh>
    <rPh sb="145" eb="146">
      <t>スス</t>
    </rPh>
    <phoneticPr fontId="1"/>
  </si>
  <si>
    <t>・成果目標達成のための具体策や工程表を明確にする等、成果目標達成に向けた改善策を明示すること。
・各事業の優先順位や事業の進捗状況に応じ、事業内容の見直しや予算配分の重点化を行うこと。</t>
    <rPh sb="49" eb="50">
      <t>カク</t>
    </rPh>
    <rPh sb="50" eb="52">
      <t>ジギョウ</t>
    </rPh>
    <rPh sb="53" eb="55">
      <t>ユウセン</t>
    </rPh>
    <rPh sb="55" eb="57">
      <t>ジュンイ</t>
    </rPh>
    <rPh sb="58" eb="60">
      <t>ジギョウ</t>
    </rPh>
    <phoneticPr fontId="1"/>
  </si>
  <si>
    <t>成果目標の達成に向け、活動指標に掲げた会合の開催等を通じて、対象への働きかけを行う。また、各事業の優先順位や事業の進捗状況に応じ、事業内容の見直しや予算配分の重点化を検討していく。</t>
    <phoneticPr fontId="1"/>
  </si>
  <si>
    <t>成果目標の達成度が低調であるため、目標達成に向け、より効果的に事業を実施するための改善策を検討すること。</t>
    <phoneticPr fontId="1"/>
  </si>
  <si>
    <t>より効率的な事業の実施方法等について検討を行う。さらなる目標達成のため、モンゴルにおける事業浸透に向け、現地及び東京でシンポジウムを開催するとともに、次期プロジェクト検討を進める。</t>
    <rPh sb="2" eb="5">
      <t>コウリツテキ</t>
    </rPh>
    <rPh sb="6" eb="8">
      <t>ジギョウ</t>
    </rPh>
    <rPh sb="9" eb="11">
      <t>ジッシ</t>
    </rPh>
    <rPh sb="11" eb="13">
      <t>ホウホウ</t>
    </rPh>
    <rPh sb="13" eb="14">
      <t>トウ</t>
    </rPh>
    <rPh sb="18" eb="20">
      <t>ケントウ</t>
    </rPh>
    <rPh sb="21" eb="22">
      <t>オコナ</t>
    </rPh>
    <rPh sb="28" eb="30">
      <t>モクヒョウ</t>
    </rPh>
    <rPh sb="30" eb="32">
      <t>タッセイ</t>
    </rPh>
    <rPh sb="44" eb="46">
      <t>ジギョウ</t>
    </rPh>
    <rPh sb="46" eb="48">
      <t>シントウ</t>
    </rPh>
    <rPh sb="49" eb="50">
      <t>ム</t>
    </rPh>
    <rPh sb="52" eb="54">
      <t>ゲンチ</t>
    </rPh>
    <rPh sb="54" eb="55">
      <t>オヨ</t>
    </rPh>
    <rPh sb="56" eb="58">
      <t>トウキョウ</t>
    </rPh>
    <rPh sb="66" eb="68">
      <t>カイサイ</t>
    </rPh>
    <rPh sb="75" eb="77">
      <t>ジキ</t>
    </rPh>
    <rPh sb="83" eb="85">
      <t>ケントウ</t>
    </rPh>
    <rPh sb="86" eb="87">
      <t>スス</t>
    </rPh>
    <phoneticPr fontId="1"/>
  </si>
  <si>
    <t>運用経費の経費削減に努めるとともに、当該システムにより国立公園業務が円滑かつ適正に行われているか十分精査を行うこと。</t>
    <rPh sb="0" eb="2">
      <t>ウンヨウ</t>
    </rPh>
    <rPh sb="2" eb="4">
      <t>ケイヒ</t>
    </rPh>
    <rPh sb="5" eb="7">
      <t>ケイヒ</t>
    </rPh>
    <rPh sb="7" eb="9">
      <t>サクゲン</t>
    </rPh>
    <rPh sb="10" eb="11">
      <t>ツト</t>
    </rPh>
    <rPh sb="18" eb="20">
      <t>トウガイ</t>
    </rPh>
    <rPh sb="27" eb="29">
      <t>コクリツ</t>
    </rPh>
    <rPh sb="29" eb="31">
      <t>コウエン</t>
    </rPh>
    <rPh sb="31" eb="33">
      <t>ギョウム</t>
    </rPh>
    <rPh sb="34" eb="36">
      <t>エンカツ</t>
    </rPh>
    <rPh sb="38" eb="40">
      <t>テキセイ</t>
    </rPh>
    <rPh sb="41" eb="42">
      <t>オコナ</t>
    </rPh>
    <rPh sb="48" eb="50">
      <t>ジュウブン</t>
    </rPh>
    <rPh sb="50" eb="52">
      <t>セイサ</t>
    </rPh>
    <rPh sb="53" eb="54">
      <t>オコナ</t>
    </rPh>
    <phoneticPr fontId="1"/>
  </si>
  <si>
    <t>・現状のシステムの仕様について、実際に運用する地方環境事務所の職員からのニーズを定期的に収集し、システム改修へ反映することを通じ、国立公園の許認可サービスの向上に繋がるよう努める。
・政府共通プラットフォームへの移行後のシステム運用経費について、複数年契約の一般競争入札による調達を通じ運用経費の縮減に努めた。概算要求には入札結果を踏まえた必要額のみを要求している。</t>
    <phoneticPr fontId="1"/>
  </si>
  <si>
    <t>成果目標達成に向け、保護地域管理に係る最新の国際情勢等の分析を行い、より効果的な連携のあり方を検討すること。</t>
    <rPh sb="10" eb="12">
      <t>ホゴ</t>
    </rPh>
    <rPh sb="12" eb="14">
      <t>チイキ</t>
    </rPh>
    <rPh sb="14" eb="16">
      <t>カンリ</t>
    </rPh>
    <rPh sb="17" eb="18">
      <t>カカ</t>
    </rPh>
    <rPh sb="19" eb="21">
      <t>サイシン</t>
    </rPh>
    <rPh sb="22" eb="24">
      <t>コクサイ</t>
    </rPh>
    <rPh sb="24" eb="26">
      <t>ジョウセイ</t>
    </rPh>
    <rPh sb="26" eb="27">
      <t>トウ</t>
    </rPh>
    <rPh sb="28" eb="30">
      <t>ブンセキ</t>
    </rPh>
    <rPh sb="31" eb="32">
      <t>オコナ</t>
    </rPh>
    <rPh sb="36" eb="39">
      <t>コウカテキ</t>
    </rPh>
    <rPh sb="40" eb="42">
      <t>レンケイ</t>
    </rPh>
    <rPh sb="45" eb="46">
      <t>カタ</t>
    </rPh>
    <rPh sb="47" eb="49">
      <t>ケントウ</t>
    </rPh>
    <phoneticPr fontId="1"/>
  </si>
  <si>
    <t>ワークショップや国際会議でのサイドイベント開催等の機会を活用し、最新の国際情勢等の情報収集及び分析を行うとともに、IUCN等の国際機関や保護地域管理等に関する地域ネットワーク（Europarc、ASEAN生物多様性センタ－等）との連携を強化することにより、効果的な連携を追求している。</t>
    <phoneticPr fontId="1"/>
  </si>
  <si>
    <t>・要注意鳥獣による被害を低減するためには、生息分布を把握することは大変重要である。当該事業は今後平成３１年度までに、全国展開する計画であるので、２年間の成果等を踏まえ、少しでも経費が削減できるよう入札方法の工夫を加えるとともに、事業の見直しをする必要がある。
・当該事業と共に、要注意鳥獣をはじめ有害鳥獣が本来の生息域に戻る環境整備事業も併せて実施する必要がある。</t>
    <phoneticPr fontId="1"/>
  </si>
  <si>
    <t>外部有識者の所見を踏まえ、入札方法も含め事業の見直しを行うとともに、有害鳥獣が本来の生息域に戻る環境整備事業についても検討すること。</t>
    <rPh sb="0" eb="2">
      <t>ガイブ</t>
    </rPh>
    <rPh sb="2" eb="5">
      <t>ユウシキシャ</t>
    </rPh>
    <rPh sb="6" eb="8">
      <t>ショケン</t>
    </rPh>
    <rPh sb="9" eb="10">
      <t>フ</t>
    </rPh>
    <rPh sb="13" eb="15">
      <t>ニュウサツ</t>
    </rPh>
    <rPh sb="15" eb="17">
      <t>ホウホウ</t>
    </rPh>
    <rPh sb="18" eb="19">
      <t>フク</t>
    </rPh>
    <rPh sb="20" eb="22">
      <t>ジギョウ</t>
    </rPh>
    <rPh sb="23" eb="25">
      <t>ミナオ</t>
    </rPh>
    <rPh sb="27" eb="28">
      <t>オコナ</t>
    </rPh>
    <rPh sb="59" eb="61">
      <t>ケントウ</t>
    </rPh>
    <phoneticPr fontId="1"/>
  </si>
  <si>
    <t>より効率的かつ効果的な事業となるよう、事業内容・入札方法については必要な見直しを行うとともに、本事業が要注意鳥獣を本来の生息域に戻す環境整備事業の実施につながるものとなるよう努めていく。</t>
    <phoneticPr fontId="1"/>
  </si>
  <si>
    <t>毎年度、成果目標値が80％と固定されている一方で、成果実績値がほとんど伸びていない。これまでは15地域の状況把握が主だったことによるというのがその理由であるにせよ、今後も80％のままで良いのか、本来は100％を目指すべきであり、原生自然環境は一度改変されてしまうと復元することが困難になる可能性があることを考えると、対策のスピードアップが必要ではないかと思われる。</t>
    <phoneticPr fontId="1"/>
  </si>
  <si>
    <t>外部有識者の所見を踏まえ、今一度成果目標の見直しを行い、危機状況の把握・評価、必要な対策の検討、対策の実施を加速化させること。</t>
    <rPh sb="0" eb="2">
      <t>ガイブ</t>
    </rPh>
    <rPh sb="2" eb="5">
      <t>ユウシキシャ</t>
    </rPh>
    <rPh sb="6" eb="8">
      <t>ショケン</t>
    </rPh>
    <rPh sb="9" eb="10">
      <t>フ</t>
    </rPh>
    <rPh sb="13" eb="16">
      <t>イマイチド</t>
    </rPh>
    <rPh sb="16" eb="18">
      <t>セイカ</t>
    </rPh>
    <rPh sb="18" eb="20">
      <t>モクヒョウ</t>
    </rPh>
    <rPh sb="21" eb="23">
      <t>ミナオ</t>
    </rPh>
    <rPh sb="25" eb="26">
      <t>オコナ</t>
    </rPh>
    <rPh sb="28" eb="30">
      <t>キキ</t>
    </rPh>
    <rPh sb="30" eb="32">
      <t>ジョウキョウ</t>
    </rPh>
    <rPh sb="33" eb="35">
      <t>ハアク</t>
    </rPh>
    <rPh sb="36" eb="38">
      <t>ヒョウカ</t>
    </rPh>
    <rPh sb="39" eb="41">
      <t>ヒツヨウ</t>
    </rPh>
    <rPh sb="42" eb="44">
      <t>タイサク</t>
    </rPh>
    <rPh sb="45" eb="47">
      <t>ケントウ</t>
    </rPh>
    <rPh sb="48" eb="50">
      <t>タイサク</t>
    </rPh>
    <rPh sb="51" eb="53">
      <t>ジッシ</t>
    </rPh>
    <rPh sb="54" eb="57">
      <t>カソクカ</t>
    </rPh>
    <phoneticPr fontId="1"/>
  </si>
  <si>
    <t>　自然環境保全地域については、極力人為を加えず自然の遷移にゆだねることを保全の方針としている。南硫黄島原生自然環境保全地域など、立入り制限をしていたり、人のアクセス自体が困難な地域は、外来種の侵入のリスクは低いと考えられ、何らかの対策の必要性も高くないことから、成果目標値を80％としている。実施箇所数としては増えていないものの、シカの食害が懸念される白神山地やオニヒトデの食害がある崎山湾・網取湾では、継続的に調査や駆除活動を行い、適切な対策を講じている。また、平成27年度には、過去の調査成果等を活用し、15箇所全域を対象とした情報収集を行い、特に対策が必要とされる地域を抽出した。今後はこうしたデータもとに、効率的かつ具体的な対策に重点的に取り組む。</t>
    <phoneticPr fontId="1"/>
  </si>
  <si>
    <t>引き続き、地域連携保全活動計画の作成等を進めるため、自治体等の取組みの支援を行い自然共生社会づくりを着実に推進すること。</t>
    <rPh sb="0" eb="1">
      <t>ヒ</t>
    </rPh>
    <rPh sb="2" eb="3">
      <t>ツヅ</t>
    </rPh>
    <rPh sb="5" eb="7">
      <t>チイキ</t>
    </rPh>
    <rPh sb="7" eb="9">
      <t>レンケイ</t>
    </rPh>
    <rPh sb="9" eb="11">
      <t>ホゼン</t>
    </rPh>
    <rPh sb="11" eb="13">
      <t>カツドウ</t>
    </rPh>
    <rPh sb="13" eb="15">
      <t>ケイカク</t>
    </rPh>
    <rPh sb="16" eb="18">
      <t>サクセイ</t>
    </rPh>
    <rPh sb="18" eb="19">
      <t>トウ</t>
    </rPh>
    <rPh sb="20" eb="21">
      <t>スス</t>
    </rPh>
    <rPh sb="26" eb="29">
      <t>ジチタイ</t>
    </rPh>
    <rPh sb="29" eb="30">
      <t>トウ</t>
    </rPh>
    <rPh sb="31" eb="33">
      <t>トリクミ</t>
    </rPh>
    <rPh sb="35" eb="37">
      <t>シエン</t>
    </rPh>
    <rPh sb="38" eb="39">
      <t>オコナ</t>
    </rPh>
    <rPh sb="40" eb="42">
      <t>シゼン</t>
    </rPh>
    <rPh sb="42" eb="44">
      <t>キョウセイ</t>
    </rPh>
    <rPh sb="44" eb="46">
      <t>シャカイ</t>
    </rPh>
    <rPh sb="50" eb="52">
      <t>チャクジツ</t>
    </rPh>
    <rPh sb="53" eb="55">
      <t>スイシン</t>
    </rPh>
    <phoneticPr fontId="1"/>
  </si>
  <si>
    <t>地域連携保全活動計画の作成等を促進するため、支援メニューの拡充を検討すること等も含め、地域における生物多様性の保全に関する活動を支援し、自然共生社会づくりを一層推進する。</t>
    <rPh sb="0" eb="2">
      <t>チイキ</t>
    </rPh>
    <rPh sb="2" eb="4">
      <t>レンケイ</t>
    </rPh>
    <rPh sb="4" eb="6">
      <t>ホゼン</t>
    </rPh>
    <rPh sb="6" eb="8">
      <t>カツドウ</t>
    </rPh>
    <rPh sb="8" eb="10">
      <t>ケイカク</t>
    </rPh>
    <rPh sb="11" eb="14">
      <t>サクセイナド</t>
    </rPh>
    <rPh sb="15" eb="17">
      <t>ソクシン</t>
    </rPh>
    <rPh sb="22" eb="24">
      <t>シエン</t>
    </rPh>
    <rPh sb="29" eb="31">
      <t>カクジュウ</t>
    </rPh>
    <rPh sb="32" eb="34">
      <t>ケントウ</t>
    </rPh>
    <rPh sb="38" eb="39">
      <t>ナド</t>
    </rPh>
    <rPh sb="40" eb="41">
      <t>フク</t>
    </rPh>
    <rPh sb="43" eb="45">
      <t>チイキ</t>
    </rPh>
    <rPh sb="49" eb="51">
      <t>セイブツ</t>
    </rPh>
    <rPh sb="51" eb="54">
      <t>タヨウセイ</t>
    </rPh>
    <rPh sb="55" eb="57">
      <t>ホゼン</t>
    </rPh>
    <rPh sb="58" eb="59">
      <t>カン</t>
    </rPh>
    <rPh sb="61" eb="63">
      <t>カツドウ</t>
    </rPh>
    <rPh sb="64" eb="66">
      <t>シエン</t>
    </rPh>
    <rPh sb="68" eb="70">
      <t>シゼン</t>
    </rPh>
    <rPh sb="70" eb="72">
      <t>キョウセイ</t>
    </rPh>
    <rPh sb="72" eb="74">
      <t>シャカイ</t>
    </rPh>
    <rPh sb="78" eb="80">
      <t>イッソウ</t>
    </rPh>
    <rPh sb="80" eb="82">
      <t>スイシン</t>
    </rPh>
    <phoneticPr fontId="1"/>
  </si>
  <si>
    <t>成果実績が横ばいのため、成果目標達成に向け、引き続き、協議会設立を目指している団体等への支援や普及啓発等を実施し、自然再生の取組の推進に努めること。</t>
    <rPh sb="0" eb="2">
      <t>セイカ</t>
    </rPh>
    <rPh sb="2" eb="4">
      <t>ジッセキ</t>
    </rPh>
    <rPh sb="5" eb="6">
      <t>ヨコ</t>
    </rPh>
    <rPh sb="12" eb="14">
      <t>セイカ</t>
    </rPh>
    <rPh sb="14" eb="16">
      <t>モクヒョウ</t>
    </rPh>
    <rPh sb="16" eb="18">
      <t>タッセイ</t>
    </rPh>
    <rPh sb="19" eb="20">
      <t>ム</t>
    </rPh>
    <rPh sb="22" eb="23">
      <t>ヒ</t>
    </rPh>
    <rPh sb="24" eb="25">
      <t>ツヅ</t>
    </rPh>
    <rPh sb="27" eb="30">
      <t>キョウギカイ</t>
    </rPh>
    <rPh sb="30" eb="32">
      <t>セツリツ</t>
    </rPh>
    <rPh sb="33" eb="35">
      <t>メザ</t>
    </rPh>
    <rPh sb="39" eb="41">
      <t>ダンタイ</t>
    </rPh>
    <rPh sb="41" eb="42">
      <t>トウ</t>
    </rPh>
    <rPh sb="44" eb="46">
      <t>シエン</t>
    </rPh>
    <rPh sb="47" eb="49">
      <t>フキュウ</t>
    </rPh>
    <rPh sb="49" eb="51">
      <t>ケイハツ</t>
    </rPh>
    <rPh sb="51" eb="52">
      <t>トウ</t>
    </rPh>
    <rPh sb="53" eb="55">
      <t>ジッシ</t>
    </rPh>
    <rPh sb="57" eb="59">
      <t>シゼン</t>
    </rPh>
    <rPh sb="59" eb="61">
      <t>サイセイ</t>
    </rPh>
    <rPh sb="62" eb="64">
      <t>トリクミ</t>
    </rPh>
    <rPh sb="65" eb="67">
      <t>スイシン</t>
    </rPh>
    <rPh sb="68" eb="69">
      <t>ツト</t>
    </rPh>
    <phoneticPr fontId="1"/>
  </si>
  <si>
    <t>引き続き、成果目標達成に向け、協議会設立を目指す団体等に対して、これまでに作成したパンフレット等を活用しながら、法律についての普及啓発や地域の課題を解決していくための支援等を実施し、自然再生の取組の推進に努める。</t>
    <phoneticPr fontId="1"/>
  </si>
  <si>
    <t>平成32年度</t>
    <phoneticPr fontId="1"/>
  </si>
  <si>
    <t>引き続き、国立・国定公園の新規指定や区域の見直し等を着実に進めるため、利用状況調査や保護・公園利用に関する計画の検討等を効率的に行うこと。</t>
    <rPh sb="0" eb="1">
      <t>ヒ</t>
    </rPh>
    <rPh sb="2" eb="3">
      <t>ツヅ</t>
    </rPh>
    <rPh sb="5" eb="7">
      <t>コクリツ</t>
    </rPh>
    <rPh sb="8" eb="10">
      <t>コクテイ</t>
    </rPh>
    <rPh sb="10" eb="12">
      <t>コウエン</t>
    </rPh>
    <rPh sb="13" eb="15">
      <t>シンキ</t>
    </rPh>
    <rPh sb="15" eb="17">
      <t>シテイ</t>
    </rPh>
    <rPh sb="18" eb="20">
      <t>クイキ</t>
    </rPh>
    <rPh sb="21" eb="23">
      <t>ミナオ</t>
    </rPh>
    <rPh sb="24" eb="25">
      <t>トウ</t>
    </rPh>
    <rPh sb="26" eb="28">
      <t>チャクジツ</t>
    </rPh>
    <rPh sb="29" eb="30">
      <t>スス</t>
    </rPh>
    <rPh sb="35" eb="37">
      <t>リヨウ</t>
    </rPh>
    <rPh sb="37" eb="39">
      <t>ジョウキョウ</t>
    </rPh>
    <rPh sb="39" eb="41">
      <t>チョウサ</t>
    </rPh>
    <rPh sb="42" eb="44">
      <t>ホゴ</t>
    </rPh>
    <rPh sb="45" eb="47">
      <t>コウエン</t>
    </rPh>
    <rPh sb="47" eb="49">
      <t>リヨウ</t>
    </rPh>
    <rPh sb="50" eb="51">
      <t>カン</t>
    </rPh>
    <rPh sb="53" eb="55">
      <t>ケイカク</t>
    </rPh>
    <rPh sb="56" eb="58">
      <t>ケントウ</t>
    </rPh>
    <rPh sb="58" eb="59">
      <t>トウ</t>
    </rPh>
    <rPh sb="60" eb="63">
      <t>コウリツテキ</t>
    </rPh>
    <rPh sb="64" eb="65">
      <t>オコナ</t>
    </rPh>
    <phoneticPr fontId="1"/>
  </si>
  <si>
    <t>アウトカムである新規指定及び大規模拡張を実施した国立・国定公園数（累積）を達成するため、本業務において、計画検討のため必要としている各公園の自然環境や利用調整状況の調査などを適切に実施し、根拠に基づいた検討を進めることで、地元の機運醸成や関係者との調整について効率的に進めていく。</t>
    <phoneticPr fontId="1"/>
  </si>
  <si>
    <t>・成果目標の達成度が既に１００％を超えており、あらためて事業の目的・必要性等を踏まえた適切な成果目標の設定等を検討すること。
・引き続き環境省本省と地方環境事務所が連携協力し、進捗状況等を共有しながら、効果的・効率的な執行に努めること。</t>
    <rPh sb="64" eb="65">
      <t>ヒ</t>
    </rPh>
    <rPh sb="66" eb="67">
      <t>ツヅ</t>
    </rPh>
    <rPh sb="68" eb="71">
      <t>カンキョウショウ</t>
    </rPh>
    <rPh sb="71" eb="73">
      <t>ホンショウ</t>
    </rPh>
    <rPh sb="74" eb="76">
      <t>チホウ</t>
    </rPh>
    <rPh sb="76" eb="78">
      <t>カンキョウ</t>
    </rPh>
    <rPh sb="78" eb="81">
      <t>ジムショ</t>
    </rPh>
    <rPh sb="82" eb="84">
      <t>レンケイ</t>
    </rPh>
    <rPh sb="84" eb="86">
      <t>キョウリョク</t>
    </rPh>
    <rPh sb="88" eb="90">
      <t>シンチョク</t>
    </rPh>
    <rPh sb="90" eb="92">
      <t>ジョウキョウ</t>
    </rPh>
    <rPh sb="92" eb="93">
      <t>トウ</t>
    </rPh>
    <rPh sb="94" eb="96">
      <t>キョウユウ</t>
    </rPh>
    <rPh sb="101" eb="104">
      <t>コウカテキ</t>
    </rPh>
    <rPh sb="105" eb="107">
      <t>コウリツ</t>
    </rPh>
    <rPh sb="107" eb="108">
      <t>テキ</t>
    </rPh>
    <rPh sb="109" eb="111">
      <t>シッコウ</t>
    </rPh>
    <rPh sb="112" eb="113">
      <t>ツト</t>
    </rPh>
    <phoneticPr fontId="1"/>
  </si>
  <si>
    <t>・成果目標である「生態系維持回復事業の実施により生物多様性が保全される国立公園内の地域数」については既に目標を達成しているものの、個々の生態系維持回復事業計画について、調査に基づく定期的な見直し等を行い計画自体の維持と継続を図らなければならないものであることから、引き続き目標として残すこととする。
・一方、所見を踏まえ、絶滅危惧種等の重要な動植物の保全を強化するために実施している国立公園内で採取を規制する動植物（指定動植物）の見直しについて、「平成32年までに一定数の国立公園で進めること」を新たな成果指標として加えることを検討する。当該作業の充実のため、次年度の概算要望において9,164千円を増額要望している。
・当該事業の執行に当たっては、引き続き環境本省と地方環境事務所が連携し、効果的・効率的な執行に努め、国立公園等において生物多様性の保全を推進する。</t>
  </si>
  <si>
    <t>那須平成の森全体の利用者数が減少傾向にあることから、より多くの人に利用してもらえるための方策を検討すること。</t>
    <rPh sb="0" eb="2">
      <t>ナス</t>
    </rPh>
    <rPh sb="2" eb="4">
      <t>ヘイセイ</t>
    </rPh>
    <rPh sb="5" eb="6">
      <t>モリ</t>
    </rPh>
    <rPh sb="6" eb="8">
      <t>ゼンタイ</t>
    </rPh>
    <rPh sb="9" eb="12">
      <t>リヨウシャ</t>
    </rPh>
    <rPh sb="12" eb="13">
      <t>スウ</t>
    </rPh>
    <rPh sb="14" eb="16">
      <t>ゲンショウ</t>
    </rPh>
    <rPh sb="16" eb="18">
      <t>ケイコウ</t>
    </rPh>
    <rPh sb="28" eb="29">
      <t>オオ</t>
    </rPh>
    <rPh sb="31" eb="32">
      <t>ヒト</t>
    </rPh>
    <rPh sb="33" eb="35">
      <t>リヨウ</t>
    </rPh>
    <rPh sb="44" eb="46">
      <t>ホウサク</t>
    </rPh>
    <rPh sb="47" eb="49">
      <t>ケントウ</t>
    </rPh>
    <phoneticPr fontId="1"/>
  </si>
  <si>
    <t>ホームページ、チラシ等で施設を紹介するとともに、ガイドツアーや自然体験プログラムの実施、施設内展示、解説等の内容を精査することにより、利用者数の増加を図る。</t>
    <phoneticPr fontId="1"/>
  </si>
  <si>
    <t>終了(予定)なし</t>
    <phoneticPr fontId="1"/>
  </si>
  <si>
    <t>買い上げの際の不動産鑑定による価格の減少や計画通りに買い上げが進まないことにより不用が生じていることから、計画的な予算要求と執行に努めること。</t>
    <phoneticPr fontId="1"/>
  </si>
  <si>
    <t>買い上げの際に大きな不用を生じさせないよう、買上の要望を適切に踏まえつつ、地元調整等についても着実に進める等、計画的な予算要求と執行に努める。</t>
  </si>
  <si>
    <t>効果的、効率的な鳥獣管理の推進を図るため各種取組の強化を行うが、特に、鳥獣管理の計画、実行、評価までの各段階における人材・担い手の確保・育成に対応できるよう、各種研修や普及事業、登録事業を網羅的に取り組むとともに、国立公園においてはニホンジカ管理対策に係る専門的知見を持つ人材を配置し先進的な対策の実施に努める。</t>
    <phoneticPr fontId="1"/>
  </si>
  <si>
    <t>引き続き予算の効率的な執行に努めてほしい。</t>
    <phoneticPr fontId="1"/>
  </si>
  <si>
    <t>・外部有識者の所見を踏まえ、引き続き、世界自然遺産地域等の適正な管理・モニタリングを行い、自然環境保全に努めること。
・モニタリングによって得られたデータがより効果的に活用されるよう努めること。</t>
    <rPh sb="1" eb="3">
      <t>ガイブ</t>
    </rPh>
    <rPh sb="3" eb="6">
      <t>ユウシキシャ</t>
    </rPh>
    <rPh sb="7" eb="9">
      <t>ショケン</t>
    </rPh>
    <rPh sb="10" eb="11">
      <t>フ</t>
    </rPh>
    <rPh sb="14" eb="15">
      <t>ヒ</t>
    </rPh>
    <rPh sb="16" eb="17">
      <t>ツヅ</t>
    </rPh>
    <rPh sb="19" eb="21">
      <t>セカイ</t>
    </rPh>
    <rPh sb="21" eb="23">
      <t>シゼン</t>
    </rPh>
    <rPh sb="23" eb="25">
      <t>イサン</t>
    </rPh>
    <rPh sb="25" eb="27">
      <t>チイキ</t>
    </rPh>
    <rPh sb="27" eb="28">
      <t>トウ</t>
    </rPh>
    <rPh sb="29" eb="31">
      <t>テキセイ</t>
    </rPh>
    <rPh sb="32" eb="34">
      <t>カンリ</t>
    </rPh>
    <rPh sb="42" eb="43">
      <t>オコナ</t>
    </rPh>
    <rPh sb="45" eb="47">
      <t>シゼン</t>
    </rPh>
    <rPh sb="47" eb="49">
      <t>カンキョウ</t>
    </rPh>
    <rPh sb="49" eb="51">
      <t>ホゼン</t>
    </rPh>
    <rPh sb="52" eb="53">
      <t>ツト</t>
    </rPh>
    <phoneticPr fontId="1"/>
  </si>
  <si>
    <t>世界自然遺産地域等で行ったモニタリングで得られたデータを世界遺産地域科学委員会等における検討に活用する等、今後も効果的かつ効率的な保全対策に努める.</t>
    <phoneticPr fontId="1"/>
  </si>
  <si>
    <t>成果目標達成のための具体策や工程表を明確にする等、成果目標達成に向けた改善策を明示し、各地域の管理運営計画の策定を加速化させること。</t>
    <rPh sb="0" eb="2">
      <t>セイカ</t>
    </rPh>
    <rPh sb="43" eb="44">
      <t>カク</t>
    </rPh>
    <rPh sb="44" eb="46">
      <t>チイキ</t>
    </rPh>
    <rPh sb="47" eb="49">
      <t>カンリ</t>
    </rPh>
    <rPh sb="49" eb="51">
      <t>ウンエイ</t>
    </rPh>
    <rPh sb="51" eb="53">
      <t>ケイカク</t>
    </rPh>
    <rPh sb="54" eb="56">
      <t>サクテイ</t>
    </rPh>
    <rPh sb="57" eb="60">
      <t>カソクカ</t>
    </rPh>
    <phoneticPr fontId="1"/>
  </si>
  <si>
    <t>・平成27年度には「管理運営計画作成要領」に基づき２地域で計画の策定をおこなった。
・地域ごとの自然的・社会的状況の的確な把握や、計画の策定に係る工程の明確化等、目標達成に向けた努力を継続し、計画の策定を加速化させる。</t>
  </si>
  <si>
    <t>・引き続き、地方環境事務所と自然保護官事務所の連携を強化し地域の実情に対応した自然環境保全活動を推進すること。
・成果目標達成に向け、国民のニーズや地域のニーズに合った国立公園管理・サービスの向上に努めること。</t>
    <rPh sb="1" eb="2">
      <t>ヒ</t>
    </rPh>
    <rPh sb="3" eb="4">
      <t>ツヅ</t>
    </rPh>
    <rPh sb="6" eb="8">
      <t>チホウ</t>
    </rPh>
    <rPh sb="8" eb="10">
      <t>カンキョウ</t>
    </rPh>
    <rPh sb="10" eb="13">
      <t>ジムショ</t>
    </rPh>
    <rPh sb="14" eb="16">
      <t>シゼン</t>
    </rPh>
    <rPh sb="16" eb="19">
      <t>ホゴカン</t>
    </rPh>
    <rPh sb="19" eb="22">
      <t>ジムショ</t>
    </rPh>
    <rPh sb="23" eb="25">
      <t>レンケイ</t>
    </rPh>
    <rPh sb="26" eb="28">
      <t>キョウカ</t>
    </rPh>
    <rPh sb="29" eb="31">
      <t>チイキ</t>
    </rPh>
    <rPh sb="32" eb="34">
      <t>ジツジョウ</t>
    </rPh>
    <rPh sb="35" eb="37">
      <t>タイオウ</t>
    </rPh>
    <rPh sb="39" eb="41">
      <t>シゼン</t>
    </rPh>
    <rPh sb="41" eb="43">
      <t>カンキョウ</t>
    </rPh>
    <rPh sb="43" eb="45">
      <t>ホゼン</t>
    </rPh>
    <rPh sb="45" eb="47">
      <t>カツドウ</t>
    </rPh>
    <rPh sb="48" eb="50">
      <t>スイシン</t>
    </rPh>
    <rPh sb="57" eb="59">
      <t>セイカ</t>
    </rPh>
    <rPh sb="59" eb="61">
      <t>モクヒョウ</t>
    </rPh>
    <rPh sb="61" eb="63">
      <t>タッセイ</t>
    </rPh>
    <rPh sb="64" eb="65">
      <t>ム</t>
    </rPh>
    <rPh sb="67" eb="69">
      <t>コクミン</t>
    </rPh>
    <rPh sb="74" eb="76">
      <t>チイキ</t>
    </rPh>
    <rPh sb="81" eb="82">
      <t>ア</t>
    </rPh>
    <rPh sb="84" eb="86">
      <t>コクリツ</t>
    </rPh>
    <rPh sb="86" eb="88">
      <t>コウエン</t>
    </rPh>
    <rPh sb="88" eb="90">
      <t>カンリ</t>
    </rPh>
    <rPh sb="96" eb="98">
      <t>コウジョウ</t>
    </rPh>
    <rPh sb="99" eb="100">
      <t>ツト</t>
    </rPh>
    <phoneticPr fontId="1"/>
  </si>
  <si>
    <t>関係者への聞き取りや関係機関との連携強化を図ることで、地域の実情に即した取り組みを推進する。</t>
    <phoneticPr fontId="1"/>
  </si>
  <si>
    <t>世界遺産保全管理拠点施設の整備に向けた全体構想や基本計画等に沿って確実に事業を進め、世界遺産としての価値の保全に努めること。</t>
    <rPh sb="0" eb="2">
      <t>セカイ</t>
    </rPh>
    <rPh sb="2" eb="4">
      <t>イサン</t>
    </rPh>
    <rPh sb="4" eb="6">
      <t>ホゼン</t>
    </rPh>
    <rPh sb="6" eb="8">
      <t>カンリ</t>
    </rPh>
    <rPh sb="8" eb="10">
      <t>キョテン</t>
    </rPh>
    <rPh sb="10" eb="12">
      <t>シセツ</t>
    </rPh>
    <rPh sb="13" eb="15">
      <t>セイビ</t>
    </rPh>
    <rPh sb="16" eb="17">
      <t>ム</t>
    </rPh>
    <rPh sb="19" eb="21">
      <t>ゼンタイ</t>
    </rPh>
    <rPh sb="21" eb="23">
      <t>コウソウ</t>
    </rPh>
    <rPh sb="24" eb="26">
      <t>キホン</t>
    </rPh>
    <rPh sb="26" eb="28">
      <t>ケイカク</t>
    </rPh>
    <rPh sb="28" eb="29">
      <t>トウ</t>
    </rPh>
    <rPh sb="30" eb="31">
      <t>ソ</t>
    </rPh>
    <rPh sb="33" eb="35">
      <t>カクジツ</t>
    </rPh>
    <rPh sb="36" eb="38">
      <t>ジギョウ</t>
    </rPh>
    <rPh sb="39" eb="40">
      <t>スス</t>
    </rPh>
    <rPh sb="42" eb="44">
      <t>セカイ</t>
    </rPh>
    <rPh sb="44" eb="46">
      <t>イサン</t>
    </rPh>
    <rPh sb="50" eb="52">
      <t>カチ</t>
    </rPh>
    <rPh sb="53" eb="55">
      <t>ホゼン</t>
    </rPh>
    <rPh sb="56" eb="57">
      <t>ツト</t>
    </rPh>
    <phoneticPr fontId="1"/>
  </si>
  <si>
    <t>引き続き、小笠原諸島については世界遺産保全管理拠点の整備を進め、世界自然遺産の国内候補地である「奄美・琉球」についても世界自然遺産となりうるための価値の保全を図る。また、効果的・効率的な事業実施に努める。</t>
    <phoneticPr fontId="1"/>
  </si>
  <si>
    <t>得られた知見は、確実にシンポジウム等の場で発揮し、国際的な検討に貢献すること。</t>
    <rPh sb="0" eb="1">
      <t>エ</t>
    </rPh>
    <rPh sb="4" eb="6">
      <t>チケン</t>
    </rPh>
    <rPh sb="8" eb="10">
      <t>カクジツ</t>
    </rPh>
    <rPh sb="17" eb="18">
      <t>トウ</t>
    </rPh>
    <rPh sb="19" eb="20">
      <t>バ</t>
    </rPh>
    <rPh sb="21" eb="23">
      <t>ハッキ</t>
    </rPh>
    <rPh sb="25" eb="27">
      <t>コクサイ</t>
    </rPh>
    <rPh sb="27" eb="28">
      <t>テキ</t>
    </rPh>
    <rPh sb="29" eb="31">
      <t>ケントウ</t>
    </rPh>
    <rPh sb="32" eb="34">
      <t>コウケン</t>
    </rPh>
    <phoneticPr fontId="1"/>
  </si>
  <si>
    <t>本事業で得られた知見をIPBES総会等の場で発信することにより、国際的な議論を主導するよう努める。</t>
    <phoneticPr fontId="1"/>
  </si>
  <si>
    <t>事業内容の一部改善</t>
    <phoneticPr fontId="1"/>
  </si>
  <si>
    <t>・成果目標の達成度が既に１００％を超えており、あらためて事業の目的・必要性等を踏まえた適切な成果目標の設定等を検討すること。
・活動実績が低調のため、応募者が使いやすい内容に見直すこと。</t>
    <rPh sb="64" eb="66">
      <t>カツドウ</t>
    </rPh>
    <rPh sb="66" eb="68">
      <t>ジッセキ</t>
    </rPh>
    <rPh sb="69" eb="71">
      <t>テイチョウ</t>
    </rPh>
    <rPh sb="75" eb="78">
      <t>オウボシャ</t>
    </rPh>
    <rPh sb="79" eb="80">
      <t>ツカ</t>
    </rPh>
    <rPh sb="84" eb="86">
      <t>ナイヨウ</t>
    </rPh>
    <rPh sb="87" eb="89">
      <t>ミナオ</t>
    </rPh>
    <phoneticPr fontId="1"/>
  </si>
  <si>
    <t>目標最終年度である平成32年度での目標達成に向けて、都道府県等の関係機関と連携しつつ、事業者が補助を受けやすいように、規定等の改善を踏まえた事業内容の見直しを図っていく。</t>
    <phoneticPr fontId="1"/>
  </si>
  <si>
    <t>本事業により得られた知見を水平展開し、より一層の波及効果の拡大に努めること。</t>
    <rPh sb="0" eb="1">
      <t>ホン</t>
    </rPh>
    <rPh sb="1" eb="3">
      <t>ジギョウ</t>
    </rPh>
    <rPh sb="6" eb="7">
      <t>エ</t>
    </rPh>
    <rPh sb="10" eb="12">
      <t>チケン</t>
    </rPh>
    <rPh sb="13" eb="15">
      <t>スイヘイ</t>
    </rPh>
    <rPh sb="15" eb="17">
      <t>テンカイ</t>
    </rPh>
    <rPh sb="21" eb="23">
      <t>イッソウ</t>
    </rPh>
    <rPh sb="24" eb="26">
      <t>ハキュウ</t>
    </rPh>
    <rPh sb="26" eb="28">
      <t>コウカ</t>
    </rPh>
    <rPh sb="29" eb="31">
      <t>カクダイ</t>
    </rPh>
    <rPh sb="32" eb="33">
      <t>ツト</t>
    </rPh>
    <phoneticPr fontId="1"/>
  </si>
  <si>
    <t>熊本県での事業により得られた知見や成果を他の都道府県に情報提供することで、地域の生態系の保全・回復を図るための生物の生息空間等の施設の整備事業が効果的に行われるよう努める。</t>
    <phoneticPr fontId="1"/>
  </si>
  <si>
    <t>世界自然遺産関係の事業については執行率が低調であるため、計画的な執行により、不用を生じさせないようにするとともに、必要最低限に予算を圧縮すること。</t>
    <rPh sb="0" eb="2">
      <t>セカイ</t>
    </rPh>
    <rPh sb="2" eb="4">
      <t>シゼン</t>
    </rPh>
    <rPh sb="4" eb="6">
      <t>イサン</t>
    </rPh>
    <rPh sb="6" eb="8">
      <t>カンケイ</t>
    </rPh>
    <rPh sb="9" eb="11">
      <t>ジギョウ</t>
    </rPh>
    <rPh sb="16" eb="19">
      <t>シッコウリツ</t>
    </rPh>
    <rPh sb="20" eb="22">
      <t>テイチョウ</t>
    </rPh>
    <rPh sb="57" eb="59">
      <t>ヒツヨウ</t>
    </rPh>
    <rPh sb="59" eb="62">
      <t>サイテイゲン</t>
    </rPh>
    <rPh sb="63" eb="65">
      <t>ヨサン</t>
    </rPh>
    <rPh sb="66" eb="68">
      <t>アッシュク</t>
    </rPh>
    <phoneticPr fontId="1"/>
  </si>
  <si>
    <t>世界自然遺産関係事業については、遺産地域の価値の保全と観光資源としての適正な活用も含めた取組を推進し、計画的かつ適切な執行に努めるとともに、必要最低限の予算の圧縮に努める。</t>
  </si>
  <si>
    <t>本事業で得た知見や成果を有効に利用すること。</t>
    <rPh sb="0" eb="1">
      <t>ホン</t>
    </rPh>
    <rPh sb="1" eb="3">
      <t>ジギョウ</t>
    </rPh>
    <rPh sb="4" eb="5">
      <t>エ</t>
    </rPh>
    <rPh sb="6" eb="8">
      <t>チケン</t>
    </rPh>
    <rPh sb="9" eb="11">
      <t>セイカ</t>
    </rPh>
    <rPh sb="12" eb="14">
      <t>ユウコウ</t>
    </rPh>
    <rPh sb="15" eb="17">
      <t>リヨウ</t>
    </rPh>
    <phoneticPr fontId="1"/>
  </si>
  <si>
    <t>本事業で得られた防除手法に関する知見等を今後の防除に生かしていく。</t>
    <rPh sb="0" eb="1">
      <t>ホン</t>
    </rPh>
    <rPh sb="1" eb="3">
      <t>ジギョウ</t>
    </rPh>
    <rPh sb="4" eb="5">
      <t>エ</t>
    </rPh>
    <rPh sb="8" eb="10">
      <t>ボウジョ</t>
    </rPh>
    <rPh sb="10" eb="12">
      <t>シュホウ</t>
    </rPh>
    <rPh sb="13" eb="14">
      <t>カン</t>
    </rPh>
    <rPh sb="16" eb="18">
      <t>チケン</t>
    </rPh>
    <rPh sb="18" eb="19">
      <t>トウ</t>
    </rPh>
    <rPh sb="20" eb="22">
      <t>コンゴ</t>
    </rPh>
    <rPh sb="23" eb="25">
      <t>ボウジョ</t>
    </rPh>
    <rPh sb="26" eb="27">
      <t>イ</t>
    </rPh>
    <phoneticPr fontId="1"/>
  </si>
  <si>
    <t>今まで得た知見・成果を各取組みに反映し、効率的に事業を実施すること。より一層の予算執行効率化の観点から調達手法の改善（一者応札の抑制の取組等）を図ること。</t>
    <rPh sb="0" eb="1">
      <t>イマ</t>
    </rPh>
    <rPh sb="3" eb="4">
      <t>エ</t>
    </rPh>
    <rPh sb="5" eb="7">
      <t>チケン</t>
    </rPh>
    <rPh sb="8" eb="10">
      <t>セイカ</t>
    </rPh>
    <rPh sb="11" eb="12">
      <t>カク</t>
    </rPh>
    <rPh sb="12" eb="14">
      <t>トリクミ</t>
    </rPh>
    <rPh sb="16" eb="18">
      <t>ハンエイ</t>
    </rPh>
    <rPh sb="20" eb="23">
      <t>コウリツテキ</t>
    </rPh>
    <rPh sb="24" eb="26">
      <t>ジギョウ</t>
    </rPh>
    <rPh sb="27" eb="29">
      <t>ジッシ</t>
    </rPh>
    <phoneticPr fontId="1"/>
  </si>
  <si>
    <t>-</t>
    <phoneticPr fontId="1"/>
  </si>
  <si>
    <t>これまでの知見・成果を活かし、必要な事業を絞り込んだ効率的な事業実施に努める。調達にあたっては、条約に関する知識等の専門性が求められることから応札可能な業者が限定的にならざるをえないが、一者応札抑制に向けて、公告期間や公告時期の工夫を検討する。</t>
    <phoneticPr fontId="1"/>
  </si>
  <si>
    <t xml:space="preserve"> 外部有識者点検対象外 </t>
    <phoneticPr fontId="1"/>
  </si>
  <si>
    <t>成果目標の達成度が既に１００％を超えており、あらためて事業の目的・必要性等を踏まえた適切な成果目標の設定等を検討すること。</t>
    <phoneticPr fontId="1"/>
  </si>
  <si>
    <t>平成28年に「トキ野生復帰ロードマップ2020」を策定し、適切な目標を設定したところ。日中間の自然環境保全の分野における良好な関係を維持し、我が国のトキ個体群の遺伝的多様性を確保するためのトキ個体供与を得るため、引き続き効果的・効率的な事業実施に努める。</t>
    <rPh sb="45" eb="46">
      <t>カン</t>
    </rPh>
    <phoneticPr fontId="1"/>
  </si>
  <si>
    <t>確認する！</t>
    <rPh sb="0" eb="2">
      <t>カクニン</t>
    </rPh>
    <phoneticPr fontId="1"/>
  </si>
  <si>
    <t>鳥獣保護基盤整備費</t>
    <phoneticPr fontId="1"/>
  </si>
  <si>
    <t>・終了予定なし、とあるが、「基盤整備」フェーズをいつまで続けるのか。
・経年変化を見るために定点観測が必要、ということであれば、２、３年に１回でもよいのではないか。
・水鳥救護の技術者研修を年４回も実施する必要があるのか。効率化できるのではないか。</t>
    <phoneticPr fontId="1"/>
  </si>
  <si>
    <t>外部有識者の所見を踏まえ、定点観測及び水鳥救護研修について必要性を検討し効率化を図ること。また、基盤整備のフェーズをいつまで続けるのかとの指摘に適切に回答すること。</t>
    <rPh sb="0" eb="2">
      <t>ガイブ</t>
    </rPh>
    <rPh sb="2" eb="5">
      <t>ユウシキシャ</t>
    </rPh>
    <rPh sb="6" eb="8">
      <t>ショケン</t>
    </rPh>
    <rPh sb="9" eb="10">
      <t>フ</t>
    </rPh>
    <rPh sb="13" eb="15">
      <t>テイテン</t>
    </rPh>
    <rPh sb="15" eb="17">
      <t>カンソク</t>
    </rPh>
    <rPh sb="17" eb="18">
      <t>オヨ</t>
    </rPh>
    <rPh sb="19" eb="21">
      <t>ミズドリ</t>
    </rPh>
    <rPh sb="21" eb="23">
      <t>キュウゴ</t>
    </rPh>
    <rPh sb="23" eb="25">
      <t>ケンシュウ</t>
    </rPh>
    <rPh sb="29" eb="32">
      <t>ヒツヨウセイ</t>
    </rPh>
    <rPh sb="33" eb="35">
      <t>ケントウ</t>
    </rPh>
    <rPh sb="36" eb="39">
      <t>コウリツカ</t>
    </rPh>
    <rPh sb="40" eb="41">
      <t>ハカ</t>
    </rPh>
    <rPh sb="48" eb="50">
      <t>キバン</t>
    </rPh>
    <rPh sb="50" eb="52">
      <t>セイビ</t>
    </rPh>
    <rPh sb="62" eb="63">
      <t>ツヅ</t>
    </rPh>
    <rPh sb="69" eb="71">
      <t>シテキ</t>
    </rPh>
    <rPh sb="72" eb="74">
      <t>テキセツ</t>
    </rPh>
    <rPh sb="75" eb="77">
      <t>カイトウ</t>
    </rPh>
    <phoneticPr fontId="1"/>
  </si>
  <si>
    <t xml:space="preserve">
・渡り鳥の繁殖状況や飛来時期等は地球温暖化や生息環境の悪化等によって変化しており、継続的なデータ更新が不可欠である。また、水鳥救護等の危機管理対応は地方自治体職員等関係者の協力を得て実施する必要があるが、職員の異動等に対応した継続的な体制整備が不可欠である。このため、本事業を継続的に実施していくことが必要である。ただし、標識個体の回収率をより高めるための検討を進めるなど、より一層の効率化を図っていくものとする。
・鳥類標識調査の主な対象種は寿命が数年と短く、２、３年に１回の調査では標識個体の回収率が著しく低くなり、本調査の目的を達成することができない。また、本調査の結果は、鳥インフルエンザ等の感染症対策のための基礎資料となっていることから、毎年の調査が必要である。
・水鳥救護研修には技術実習が含まれており、1回の受講者数が限定されることから、この実施回数が必要となる。
</t>
    <phoneticPr fontId="1"/>
  </si>
  <si>
    <t>今まで得た成果を各取組みに反映し、効果的に事業を実施すること。より一層の予算執行効率化の観点から調達手法の改善（一者応札の抑制の取組等）を図ること。</t>
    <rPh sb="0" eb="1">
      <t>イマ</t>
    </rPh>
    <rPh sb="3" eb="4">
      <t>エ</t>
    </rPh>
    <rPh sb="5" eb="7">
      <t>セイカ</t>
    </rPh>
    <rPh sb="8" eb="9">
      <t>カク</t>
    </rPh>
    <rPh sb="9" eb="11">
      <t>トリクミ</t>
    </rPh>
    <rPh sb="13" eb="15">
      <t>ハンエイ</t>
    </rPh>
    <rPh sb="17" eb="20">
      <t>コウカテキ</t>
    </rPh>
    <rPh sb="21" eb="23">
      <t>ジギョウ</t>
    </rPh>
    <rPh sb="24" eb="26">
      <t>ジッシ</t>
    </rPh>
    <phoneticPr fontId="1"/>
  </si>
  <si>
    <t>ご指摘を踏まえ、多くの事業者が参加できるように事業内容や公告期間の見直しを行ったところであるが、引き続き調達手法の改善を図りたい。</t>
    <phoneticPr fontId="1"/>
  </si>
  <si>
    <t>侵略性の高い国外由来の外来種の特定は、平成27年3月末に実施したところである。そのため、現時点では目標達成度が低い状況にあるが、現在、これらの中から優先度の高いものを特定外来生物に指定する作業を行っており、今後、追加指定による達成度の向上が見込まれるところである。</t>
    <phoneticPr fontId="1"/>
  </si>
  <si>
    <t>特定外来生物に指定する作業を行っているからどうなる。まで記載願います。</t>
    <rPh sb="0" eb="2">
      <t>トクテイ</t>
    </rPh>
    <rPh sb="2" eb="4">
      <t>ガイライ</t>
    </rPh>
    <rPh sb="4" eb="6">
      <t>セイブツ</t>
    </rPh>
    <rPh sb="7" eb="9">
      <t>シテイ</t>
    </rPh>
    <rPh sb="11" eb="13">
      <t>サギョウ</t>
    </rPh>
    <rPh sb="14" eb="15">
      <t>オコナ</t>
    </rPh>
    <rPh sb="28" eb="30">
      <t>キサイ</t>
    </rPh>
    <rPh sb="30" eb="31">
      <t>ネガ</t>
    </rPh>
    <phoneticPr fontId="1"/>
  </si>
  <si>
    <t>引き続き関係省庁との連携を密にし、危機管理体制の整備を行うこと。今までの知見を活かし、効率的に事業を実施すること。</t>
    <rPh sb="0" eb="1">
      <t>ヒ</t>
    </rPh>
    <rPh sb="2" eb="3">
      <t>ツヅ</t>
    </rPh>
    <rPh sb="4" eb="6">
      <t>カンケイ</t>
    </rPh>
    <rPh sb="6" eb="8">
      <t>ショウチョウ</t>
    </rPh>
    <rPh sb="10" eb="12">
      <t>レンケイ</t>
    </rPh>
    <rPh sb="13" eb="14">
      <t>ミツ</t>
    </rPh>
    <rPh sb="17" eb="19">
      <t>キキ</t>
    </rPh>
    <rPh sb="19" eb="21">
      <t>カンリ</t>
    </rPh>
    <rPh sb="21" eb="23">
      <t>タイセイ</t>
    </rPh>
    <rPh sb="24" eb="26">
      <t>セイビ</t>
    </rPh>
    <rPh sb="27" eb="28">
      <t>オコナ</t>
    </rPh>
    <rPh sb="32" eb="33">
      <t>イマ</t>
    </rPh>
    <rPh sb="36" eb="38">
      <t>チケン</t>
    </rPh>
    <rPh sb="39" eb="40">
      <t>イ</t>
    </rPh>
    <rPh sb="43" eb="46">
      <t>コウリツテキ</t>
    </rPh>
    <rPh sb="47" eb="49">
      <t>ジギョウ</t>
    </rPh>
    <rPh sb="50" eb="52">
      <t>ジッシ</t>
    </rPh>
    <phoneticPr fontId="1"/>
  </si>
  <si>
    <t>引き続き関係省庁との連携を密にし、危機管理体制の整備を行う。今までの知見を活かし、検査手法の検討や技術研修を実施すること等により、効率的に事業を実施する。</t>
    <phoneticPr fontId="1"/>
  </si>
  <si>
    <t>・補足議定書の締結及び法改正に向け、関係事業者等への改正内容等の普及啓発や環境損害に関する事例調査は、効率的に行うこと。
・活動実績が低調なので、維持するための工夫等を行うこと。</t>
    <rPh sb="1" eb="3">
      <t>ホソク</t>
    </rPh>
    <rPh sb="3" eb="6">
      <t>ギテイショ</t>
    </rPh>
    <rPh sb="7" eb="9">
      <t>テイケツ</t>
    </rPh>
    <rPh sb="9" eb="10">
      <t>オヨ</t>
    </rPh>
    <rPh sb="11" eb="14">
      <t>ホウカイセイ</t>
    </rPh>
    <rPh sb="15" eb="16">
      <t>ム</t>
    </rPh>
    <rPh sb="18" eb="20">
      <t>カンケイ</t>
    </rPh>
    <rPh sb="20" eb="23">
      <t>ジギョウシャ</t>
    </rPh>
    <rPh sb="23" eb="24">
      <t>トウ</t>
    </rPh>
    <rPh sb="26" eb="28">
      <t>カイセイ</t>
    </rPh>
    <rPh sb="28" eb="30">
      <t>ナイヨウ</t>
    </rPh>
    <rPh sb="30" eb="31">
      <t>トウ</t>
    </rPh>
    <rPh sb="32" eb="34">
      <t>フキュウ</t>
    </rPh>
    <rPh sb="34" eb="36">
      <t>ケイハツ</t>
    </rPh>
    <rPh sb="37" eb="39">
      <t>カンキョウ</t>
    </rPh>
    <rPh sb="39" eb="41">
      <t>ソンガイ</t>
    </rPh>
    <rPh sb="42" eb="43">
      <t>カン</t>
    </rPh>
    <rPh sb="45" eb="47">
      <t>ジレイ</t>
    </rPh>
    <rPh sb="47" eb="49">
      <t>チョウサ</t>
    </rPh>
    <rPh sb="51" eb="54">
      <t>コウリツテキ</t>
    </rPh>
    <rPh sb="55" eb="56">
      <t>オコナ</t>
    </rPh>
    <rPh sb="62" eb="64">
      <t>カツドウ</t>
    </rPh>
    <rPh sb="64" eb="66">
      <t>ジッセキ</t>
    </rPh>
    <rPh sb="67" eb="69">
      <t>テイチョウ</t>
    </rPh>
    <rPh sb="73" eb="75">
      <t>イジ</t>
    </rPh>
    <rPh sb="80" eb="82">
      <t>クフウ</t>
    </rPh>
    <rPh sb="82" eb="83">
      <t>トウ</t>
    </rPh>
    <rPh sb="84" eb="85">
      <t>オコナ</t>
    </rPh>
    <phoneticPr fontId="1"/>
  </si>
  <si>
    <t>・法改正の内容等の普及啓発に係る業務等については、可能な限り一般競争入札での実施とするなど、効率的な予算執行に努める。
・引き続き審査スケジュールの管理等を綿密に行い、効率的な意見聴取会合の開催に努める。</t>
    <phoneticPr fontId="1"/>
  </si>
  <si>
    <t>平成4年度</t>
    <phoneticPr fontId="1"/>
  </si>
  <si>
    <t>・絶滅のおそれのある野生生物の種の保存を図るためには、野生生物保護センター、水鳥・湿地センター及び世界遺産センターの役割は大変重要である。今後は、従来の事業を踏襲だけでなく、今までに蓄積されたデータの検証を行うなど、少しでも経費の削減につながるよう事業の見直しを常に実施すべきである。
・一般競争入札事業については少数入札とならないよう、入札方法についても見直しを実施する必要がある。</t>
    <phoneticPr fontId="1"/>
  </si>
  <si>
    <t>　外部有識者の所見を踏まえ、今までに蓄積された知見を活かし、予算の効果的・効率的な執行に努めること。より一層の予算執行効率化の観点から調達手法の改善（一者応札の抑制の取組等）を図ること。</t>
    <rPh sb="1" eb="3">
      <t>ガイブ</t>
    </rPh>
    <rPh sb="3" eb="6">
      <t>ユウシキシャ</t>
    </rPh>
    <rPh sb="7" eb="9">
      <t>ショケン</t>
    </rPh>
    <rPh sb="10" eb="11">
      <t>フ</t>
    </rPh>
    <rPh sb="14" eb="15">
      <t>イマ</t>
    </rPh>
    <rPh sb="18" eb="20">
      <t>チクセキ</t>
    </rPh>
    <rPh sb="23" eb="25">
      <t>チケン</t>
    </rPh>
    <rPh sb="26" eb="27">
      <t>イ</t>
    </rPh>
    <rPh sb="30" eb="32">
      <t>ヨサン</t>
    </rPh>
    <rPh sb="33" eb="36">
      <t>コウカテキ</t>
    </rPh>
    <rPh sb="37" eb="40">
      <t>コウリツテキ</t>
    </rPh>
    <rPh sb="41" eb="43">
      <t>シッコウ</t>
    </rPh>
    <rPh sb="44" eb="45">
      <t>ツト</t>
    </rPh>
    <phoneticPr fontId="1"/>
  </si>
  <si>
    <t>-</t>
    <phoneticPr fontId="1"/>
  </si>
  <si>
    <t>ご指摘を踏まえ、今後も施設整備に当たっては、蓄積された知見を活かし、整備内容の効率化・合理化を図るとともに、多くの事業者が参加できるように事業内容や公告期間の見直しを行うなど、引き続き調達手法の改善を図りたい。</t>
    <phoneticPr fontId="1"/>
  </si>
  <si>
    <t>希少野生動植物種生息地等保護区管理費</t>
    <phoneticPr fontId="1"/>
  </si>
  <si>
    <t>今まで得た知見を活かし、生息・生育環境の把握及び維持管理等を適切に行い、希少野生動植物種の生息・生育の基盤の保全に努めること。</t>
    <rPh sb="0" eb="1">
      <t>イマ</t>
    </rPh>
    <rPh sb="3" eb="4">
      <t>エ</t>
    </rPh>
    <rPh sb="5" eb="7">
      <t>チケン</t>
    </rPh>
    <rPh sb="8" eb="9">
      <t>イ</t>
    </rPh>
    <rPh sb="12" eb="14">
      <t>セイソク</t>
    </rPh>
    <rPh sb="15" eb="17">
      <t>セイイク</t>
    </rPh>
    <rPh sb="17" eb="19">
      <t>カンキョウ</t>
    </rPh>
    <rPh sb="20" eb="22">
      <t>ハアク</t>
    </rPh>
    <rPh sb="22" eb="23">
      <t>オヨ</t>
    </rPh>
    <rPh sb="24" eb="26">
      <t>イジ</t>
    </rPh>
    <rPh sb="26" eb="28">
      <t>カンリ</t>
    </rPh>
    <rPh sb="28" eb="29">
      <t>トウ</t>
    </rPh>
    <rPh sb="30" eb="32">
      <t>テキセツ</t>
    </rPh>
    <rPh sb="33" eb="34">
      <t>オコナ</t>
    </rPh>
    <rPh sb="45" eb="47">
      <t>セイソク</t>
    </rPh>
    <rPh sb="48" eb="50">
      <t>セイイク</t>
    </rPh>
    <rPh sb="51" eb="53">
      <t>キバン</t>
    </rPh>
    <rPh sb="54" eb="56">
      <t>ホゼン</t>
    </rPh>
    <rPh sb="57" eb="58">
      <t>ツト</t>
    </rPh>
    <phoneticPr fontId="1"/>
  </si>
  <si>
    <t>引き続き、生息地等保護区における生息・生育環境の把握及び維持管理等を適切に行うとともに、より効率的・効果的な手法の検討を行う。</t>
    <phoneticPr fontId="1"/>
  </si>
  <si>
    <t>本事業の目的および概要には、①鳥獣保護の推進のほかに、②ラムサール条約湿地登録候補地の登録推進に資する業務も含まれているが、②に関する具体的な活動指標ならびに成果指標を欠いている。
環境省自然環境局が自然公園等事業費のなかで実施している、悪化した鳥獣の生息環境を改善する保全事業と本事業とは本来は一体的になされることにより鳥獣保護区域内における全体としての鳥獣保護の充実が図られるのではないかと思われるが、敢えて事業を分けている理由や必然性はどこにあるのか。</t>
    <phoneticPr fontId="1"/>
  </si>
  <si>
    <t xml:space="preserve">外部有識者の所見を踏まえ、②の活動指標及び成果指標を検討すること。本事業と（項）自然公園等事業費の（目）国立公園等整備費で行っている国指定鳥獣保護区の保全事業を分けて実施している理由、必要性について回答すること。
</t>
    <rPh sb="0" eb="2">
      <t>ガイブ</t>
    </rPh>
    <rPh sb="2" eb="5">
      <t>ユウシキシャ</t>
    </rPh>
    <rPh sb="6" eb="8">
      <t>ショケン</t>
    </rPh>
    <rPh sb="9" eb="10">
      <t>フ</t>
    </rPh>
    <rPh sb="15" eb="17">
      <t>カツドウ</t>
    </rPh>
    <rPh sb="17" eb="19">
      <t>シヒョウ</t>
    </rPh>
    <rPh sb="19" eb="20">
      <t>オヨ</t>
    </rPh>
    <rPh sb="21" eb="23">
      <t>セイカ</t>
    </rPh>
    <rPh sb="23" eb="25">
      <t>シヒョウ</t>
    </rPh>
    <rPh sb="26" eb="28">
      <t>ケントウ</t>
    </rPh>
    <rPh sb="33" eb="34">
      <t>ホン</t>
    </rPh>
    <rPh sb="34" eb="36">
      <t>ジギョウ</t>
    </rPh>
    <rPh sb="38" eb="39">
      <t>コウ</t>
    </rPh>
    <rPh sb="40" eb="42">
      <t>シゼン</t>
    </rPh>
    <rPh sb="42" eb="44">
      <t>コウエン</t>
    </rPh>
    <rPh sb="44" eb="45">
      <t>トウ</t>
    </rPh>
    <rPh sb="45" eb="48">
      <t>ジギョウヒ</t>
    </rPh>
    <rPh sb="50" eb="51">
      <t>モク</t>
    </rPh>
    <rPh sb="52" eb="54">
      <t>コクリツ</t>
    </rPh>
    <rPh sb="54" eb="56">
      <t>コウエン</t>
    </rPh>
    <rPh sb="56" eb="57">
      <t>トウ</t>
    </rPh>
    <rPh sb="57" eb="60">
      <t>セイビヒ</t>
    </rPh>
    <rPh sb="61" eb="62">
      <t>オコナ</t>
    </rPh>
    <rPh sb="66" eb="67">
      <t>クニ</t>
    </rPh>
    <rPh sb="67" eb="69">
      <t>シテイ</t>
    </rPh>
    <rPh sb="69" eb="71">
      <t>チョウジュウ</t>
    </rPh>
    <rPh sb="71" eb="74">
      <t>ホゴク</t>
    </rPh>
    <rPh sb="75" eb="77">
      <t>ホゼン</t>
    </rPh>
    <rPh sb="77" eb="79">
      <t>ジギョウ</t>
    </rPh>
    <rPh sb="80" eb="81">
      <t>ワ</t>
    </rPh>
    <rPh sb="83" eb="85">
      <t>ジッシ</t>
    </rPh>
    <rPh sb="89" eb="91">
      <t>リユウ</t>
    </rPh>
    <rPh sb="92" eb="95">
      <t>ヒツヨウセイ</t>
    </rPh>
    <rPh sb="99" eb="101">
      <t>カイトウ</t>
    </rPh>
    <phoneticPr fontId="1"/>
  </si>
  <si>
    <t>・所見を踏まえ、②の活動指標及び成果指標を追記した。
・本事業は鳥獣の生息環境の保全・維持、鳥獣の生息状況に関するモニタリング調査等を行う調査等の経費であり、一方で保全事業は、本事業の結果、悪化した生息環境をハード整備により改善が必要と判断された鳥獣保護区において実施するものである。保全事業はインフラ整備であることから公共事業で実施しているが、所見をいただいているとおりこれまでも本事業と保全事業は一体的に取り組んでいるところ。</t>
    <phoneticPr fontId="1"/>
  </si>
  <si>
    <t>各事務所の執行状況、事業の進捗状況を随時把握し、業務の効率化、適正な執行に努めること。</t>
    <rPh sb="0" eb="1">
      <t>カク</t>
    </rPh>
    <rPh sb="1" eb="4">
      <t>ジムショ</t>
    </rPh>
    <rPh sb="5" eb="7">
      <t>シッコウ</t>
    </rPh>
    <rPh sb="7" eb="9">
      <t>ジョウキョウ</t>
    </rPh>
    <rPh sb="10" eb="12">
      <t>ジギョウ</t>
    </rPh>
    <rPh sb="13" eb="15">
      <t>シンチョク</t>
    </rPh>
    <rPh sb="15" eb="17">
      <t>ジョウキョウ</t>
    </rPh>
    <rPh sb="18" eb="20">
      <t>ズイジ</t>
    </rPh>
    <rPh sb="20" eb="22">
      <t>ハアク</t>
    </rPh>
    <rPh sb="24" eb="26">
      <t>ギョウム</t>
    </rPh>
    <rPh sb="27" eb="29">
      <t>コウリツ</t>
    </rPh>
    <rPh sb="29" eb="30">
      <t>カ</t>
    </rPh>
    <rPh sb="31" eb="33">
      <t>テキセイ</t>
    </rPh>
    <rPh sb="34" eb="36">
      <t>シッコウ</t>
    </rPh>
    <rPh sb="37" eb="38">
      <t>ツト</t>
    </rPh>
    <phoneticPr fontId="1"/>
  </si>
  <si>
    <t>引き続き、業務の効率化や、入札による適正な予算執行に努める。特に、各事務所で開催する外来生物対策連絡会議に参加するなど、各地での取組の進捗や現状での課題の把握をきめ細かく行う。</t>
    <phoneticPr fontId="1"/>
  </si>
  <si>
    <t>成果目標達成に向け、これまで得た知見や情報を活かし、特定外来生物の防除の加速化を推進すること。</t>
    <rPh sb="0" eb="2">
      <t>セイカ</t>
    </rPh>
    <rPh sb="2" eb="4">
      <t>モクヒョウ</t>
    </rPh>
    <rPh sb="4" eb="6">
      <t>タッセイ</t>
    </rPh>
    <rPh sb="7" eb="8">
      <t>ム</t>
    </rPh>
    <rPh sb="14" eb="15">
      <t>エ</t>
    </rPh>
    <rPh sb="16" eb="18">
      <t>チケン</t>
    </rPh>
    <rPh sb="19" eb="21">
      <t>ジョウホウ</t>
    </rPh>
    <rPh sb="22" eb="23">
      <t>イ</t>
    </rPh>
    <rPh sb="26" eb="28">
      <t>トクテイ</t>
    </rPh>
    <rPh sb="28" eb="30">
      <t>ガイライ</t>
    </rPh>
    <rPh sb="30" eb="32">
      <t>セイブツ</t>
    </rPh>
    <rPh sb="33" eb="35">
      <t>ボウジョ</t>
    </rPh>
    <rPh sb="36" eb="39">
      <t>カソクカ</t>
    </rPh>
    <rPh sb="40" eb="42">
      <t>スイシン</t>
    </rPh>
    <phoneticPr fontId="1"/>
  </si>
  <si>
    <t>特に、生物多様性保全上重要な地域である、奄美大島及び沖縄島北部地域におけるマングースの根絶に向け、これまで得られた知見や専門家からの助言等を踏まえ、今後、低密度生息状況から根絶させる為の手法検討を行い、着実な目標の達成と事業の加速化を図る。また、ツマアカスズメバチ等の定着初期段階である侵略的外来生物に対しても、侵入情報の収集と、早期防除による防除の効率化を進める。</t>
    <phoneticPr fontId="1"/>
  </si>
  <si>
    <t>引き続き予算の効率的な執行に努めてほしい。</t>
    <phoneticPr fontId="1"/>
  </si>
  <si>
    <t>・外部有識者の所見を踏まえ、より効率的・効果的に事業を実施すること。
・成果目標の達成度が既に１００％を超えており、あらためて事業の目的・必要性等を踏まえた適切な成果目標の設定等を検討すること。</t>
    <rPh sb="1" eb="3">
      <t>ガイブ</t>
    </rPh>
    <rPh sb="3" eb="6">
      <t>ユウシキシャ</t>
    </rPh>
    <rPh sb="7" eb="9">
      <t>ショケン</t>
    </rPh>
    <rPh sb="10" eb="11">
      <t>フ</t>
    </rPh>
    <rPh sb="16" eb="19">
      <t>コウリツテキ</t>
    </rPh>
    <rPh sb="20" eb="23">
      <t>コウカテキ</t>
    </rPh>
    <rPh sb="24" eb="26">
      <t>ジギョウ</t>
    </rPh>
    <rPh sb="27" eb="29">
      <t>ジッシ</t>
    </rPh>
    <phoneticPr fontId="1"/>
  </si>
  <si>
    <t>成果目標の12種は継続的な保全対策が必要な種であり、未だ絶滅の危機を脱しておらず、引き続き事業実施が必要であるが、より適切な成果目標の設定が可能かどうか検討する。</t>
    <phoneticPr fontId="1"/>
  </si>
  <si>
    <t>活動目標達成に向け、都道府県に対して、他県の単価や歩掛かりのほか、優良事例や効果的な捕獲等の情報提供などを行う。また、28年度予算において、都道府県の負担を減らす定額補助や市町村との連携体制を構築する事業メニューを追加し、都道府県が取り組みやすい事業内容とした。</t>
    <phoneticPr fontId="1"/>
  </si>
  <si>
    <t>成果目標達成に向け、関係自治体や関係団体と連携し、普及啓発等の各事業の効率化を図るとともに、適正な執行に努めること。</t>
    <rPh sb="10" eb="12">
      <t>カンケイ</t>
    </rPh>
    <rPh sb="12" eb="15">
      <t>ジチタイ</t>
    </rPh>
    <rPh sb="16" eb="18">
      <t>カンケイ</t>
    </rPh>
    <rPh sb="18" eb="20">
      <t>ダンタイ</t>
    </rPh>
    <rPh sb="21" eb="23">
      <t>レンケイ</t>
    </rPh>
    <rPh sb="25" eb="27">
      <t>フキュウ</t>
    </rPh>
    <rPh sb="27" eb="29">
      <t>ケイハツ</t>
    </rPh>
    <rPh sb="29" eb="30">
      <t>トウ</t>
    </rPh>
    <rPh sb="31" eb="32">
      <t>カク</t>
    </rPh>
    <rPh sb="32" eb="34">
      <t>ジギョウ</t>
    </rPh>
    <rPh sb="35" eb="38">
      <t>コウリツカ</t>
    </rPh>
    <rPh sb="39" eb="40">
      <t>ハカ</t>
    </rPh>
    <rPh sb="46" eb="48">
      <t>テキセイ</t>
    </rPh>
    <rPh sb="49" eb="51">
      <t>シッコウ</t>
    </rPh>
    <rPh sb="52" eb="53">
      <t>ツト</t>
    </rPh>
    <phoneticPr fontId="1"/>
  </si>
  <si>
    <t>改正動物愛護管理法附則に基づく調査研究に係る一部予算を重点化するとともに、本年４月に発生した熊本地震での対応を通じて明らかとなった課題を踏まえ、「災害時におけるペットの救護対策ガイドライン」の改訂作業等を行うため、必要最小限度の要求額とした。今後も普及啓発事業を実施する自治体との連携を図り、適正な執行に努める。</t>
    <rPh sb="37" eb="39">
      <t>ホンネン</t>
    </rPh>
    <rPh sb="40" eb="41">
      <t>ガツ</t>
    </rPh>
    <rPh sb="42" eb="44">
      <t>ハッセイ</t>
    </rPh>
    <rPh sb="46" eb="48">
      <t>クマモト</t>
    </rPh>
    <rPh sb="48" eb="50">
      <t>ジシン</t>
    </rPh>
    <rPh sb="52" eb="54">
      <t>タイオウ</t>
    </rPh>
    <rPh sb="55" eb="56">
      <t>ツウ</t>
    </rPh>
    <rPh sb="58" eb="59">
      <t>アキ</t>
    </rPh>
    <rPh sb="65" eb="67">
      <t>カダイ</t>
    </rPh>
    <rPh sb="68" eb="69">
      <t>フ</t>
    </rPh>
    <rPh sb="121" eb="123">
      <t>コンゴ</t>
    </rPh>
    <rPh sb="124" eb="126">
      <t>フキュウ</t>
    </rPh>
    <rPh sb="126" eb="128">
      <t>ケイハツ</t>
    </rPh>
    <rPh sb="128" eb="130">
      <t>ジギョウ</t>
    </rPh>
    <rPh sb="131" eb="133">
      <t>ジッシ</t>
    </rPh>
    <rPh sb="140" eb="142">
      <t>レンケイ</t>
    </rPh>
    <rPh sb="143" eb="144">
      <t>ハカ</t>
    </rPh>
    <rPh sb="146" eb="148">
      <t>テキセイ</t>
    </rPh>
    <rPh sb="149" eb="151">
      <t>シッコウ</t>
    </rPh>
    <rPh sb="152" eb="153">
      <t>ツト</t>
    </rPh>
    <phoneticPr fontId="1"/>
  </si>
  <si>
    <t>執行率、成果目標の達成度ともに低調であるため、執行率の向上、目標達成に向け、より効果的に事業を実施するための改善策を検討すること。</t>
    <rPh sb="0" eb="2">
      <t>シッコウ</t>
    </rPh>
    <rPh sb="2" eb="3">
      <t>リツ</t>
    </rPh>
    <rPh sb="4" eb="6">
      <t>セイカ</t>
    </rPh>
    <rPh sb="6" eb="8">
      <t>モクヒョウ</t>
    </rPh>
    <rPh sb="9" eb="11">
      <t>タッセイ</t>
    </rPh>
    <rPh sb="11" eb="12">
      <t>ド</t>
    </rPh>
    <rPh sb="15" eb="17">
      <t>テイチョウ</t>
    </rPh>
    <rPh sb="23" eb="25">
      <t>シッコウ</t>
    </rPh>
    <rPh sb="25" eb="26">
      <t>リツ</t>
    </rPh>
    <rPh sb="27" eb="29">
      <t>コウジョウ</t>
    </rPh>
    <rPh sb="30" eb="32">
      <t>モクヒョウ</t>
    </rPh>
    <rPh sb="32" eb="34">
      <t>タッセイ</t>
    </rPh>
    <rPh sb="35" eb="36">
      <t>ム</t>
    </rPh>
    <rPh sb="40" eb="43">
      <t>コウカテキ</t>
    </rPh>
    <rPh sb="44" eb="46">
      <t>ジギョウ</t>
    </rPh>
    <rPh sb="47" eb="49">
      <t>ジッシ</t>
    </rPh>
    <rPh sb="54" eb="57">
      <t>カイゼンサク</t>
    </rPh>
    <rPh sb="58" eb="60">
      <t>ケントウ</t>
    </rPh>
    <phoneticPr fontId="1"/>
  </si>
  <si>
    <t>法の周知を図るために必要な情報収集や普及啓発事業を行うことで、更なる執行率の向上に努める。</t>
    <phoneticPr fontId="1"/>
  </si>
  <si>
    <t>引き続き、補助金の支出にあたっては、施設の必要性等を精査し、適正な執行に努めること。</t>
    <rPh sb="0" eb="1">
      <t>ヒ</t>
    </rPh>
    <rPh sb="2" eb="3">
      <t>ツヅ</t>
    </rPh>
    <rPh sb="5" eb="8">
      <t>ホジョキン</t>
    </rPh>
    <rPh sb="9" eb="11">
      <t>シシュツ</t>
    </rPh>
    <rPh sb="18" eb="20">
      <t>シセツ</t>
    </rPh>
    <rPh sb="21" eb="24">
      <t>ヒツヨウセイ</t>
    </rPh>
    <rPh sb="24" eb="25">
      <t>トウ</t>
    </rPh>
    <rPh sb="26" eb="28">
      <t>セイサ</t>
    </rPh>
    <rPh sb="30" eb="32">
      <t>テキセイ</t>
    </rPh>
    <rPh sb="33" eb="35">
      <t>シッコウ</t>
    </rPh>
    <rPh sb="36" eb="37">
      <t>ツト</t>
    </rPh>
    <phoneticPr fontId="1"/>
  </si>
  <si>
    <t>施設整備の計画・構想を有する自治体との連絡・調整を密に行い、更なる執行率の向上に努める。</t>
    <phoneticPr fontId="1"/>
  </si>
  <si>
    <t>　必要性は理解できるので、予算の効果的・効率的使用に努めてほしい。</t>
    <phoneticPr fontId="1"/>
  </si>
  <si>
    <t>外部有識者の所見を踏まえ、今までに蓄積された知見を活かし、予算の効果的・効率的な執行に努めること。</t>
    <rPh sb="0" eb="2">
      <t>ガイブ</t>
    </rPh>
    <rPh sb="2" eb="5">
      <t>ユウシキシャ</t>
    </rPh>
    <rPh sb="6" eb="8">
      <t>ショケン</t>
    </rPh>
    <rPh sb="9" eb="10">
      <t>フ</t>
    </rPh>
    <rPh sb="13" eb="14">
      <t>イマ</t>
    </rPh>
    <rPh sb="17" eb="19">
      <t>チクセキ</t>
    </rPh>
    <rPh sb="22" eb="24">
      <t>チケン</t>
    </rPh>
    <rPh sb="25" eb="26">
      <t>イ</t>
    </rPh>
    <rPh sb="29" eb="31">
      <t>ヨサン</t>
    </rPh>
    <rPh sb="32" eb="35">
      <t>コウカテキ</t>
    </rPh>
    <rPh sb="36" eb="39">
      <t>コウリツテキ</t>
    </rPh>
    <rPh sb="40" eb="42">
      <t>シッコウ</t>
    </rPh>
    <rPh sb="43" eb="44">
      <t>ツト</t>
    </rPh>
    <phoneticPr fontId="1"/>
  </si>
  <si>
    <t>終生飼養や逸走防止などの飼い主の責務について普及啓発することで、危険な動物の逸走及び遺棄を防止し、人身事故を予防することに繫がるため、既存事業で得られた知見を踏まえつつ、予算の効率的な執行に努める。</t>
    <rPh sb="67" eb="69">
      <t>キゾン</t>
    </rPh>
    <rPh sb="69" eb="71">
      <t>ジギョウ</t>
    </rPh>
    <rPh sb="72" eb="73">
      <t>エ</t>
    </rPh>
    <rPh sb="76" eb="78">
      <t>チケン</t>
    </rPh>
    <rPh sb="79" eb="80">
      <t>フ</t>
    </rPh>
    <rPh sb="85" eb="87">
      <t>ヨサン</t>
    </rPh>
    <rPh sb="88" eb="91">
      <t>コウリツテキ</t>
    </rPh>
    <rPh sb="92" eb="94">
      <t>シッコウ</t>
    </rPh>
    <rPh sb="95" eb="96">
      <t>ツト</t>
    </rPh>
    <phoneticPr fontId="1"/>
  </si>
  <si>
    <t>・昨年度に引き続き、成果目標の達成度が極端に低いため、目標達成のための具体策や工程表を明確にする等、成果目標達成に向けた改善策を明示すこと。
・例年一定の不用が生じていることから、計画的な執行により、不用を生じさせないようにするとともに、必要最低限に予算を圧縮すること。</t>
    <rPh sb="1" eb="4">
      <t>サクネンド</t>
    </rPh>
    <rPh sb="5" eb="6">
      <t>ヒ</t>
    </rPh>
    <rPh sb="7" eb="8">
      <t>ツヅ</t>
    </rPh>
    <phoneticPr fontId="1"/>
  </si>
  <si>
    <t>成果目標の達成度が低いことに対し、昨年度開催した有識者会議において、全体構想の意義や利点を地域住民や自治体など立場ごとに整理して発信することが必要との指摘があった。今後これらの普及に努め、毎年実績を上げられるよう事業を推進したい。
なお、今年度は本事業による普及等が成果を挙げ、6自治体が全体構想認定に向けた手続きを進めており、目標達成に向け、着実に取組を進めている。</t>
    <phoneticPr fontId="1"/>
  </si>
  <si>
    <t>より一層の予算執行効率化の観点から調達手法の改善（一者応札の抑制の取組等）を図るべき。</t>
    <phoneticPr fontId="1"/>
  </si>
  <si>
    <t>一者応札の抑制を図るべく、仕様書の詳細な記載など、広く業者が応札できるよう措置を行っていく。なお、H28年度より、入札説明会への参加を入札参加条件としない措置を講じている。</t>
    <phoneticPr fontId="1"/>
  </si>
  <si>
    <t>・施設の老朽化対策や地域振興等に加え、訪日外国人の急増に伴う国際化対応や野生鳥獣の生息地保全など、国に求められる整備ニーズに対応した魅力ある公園の整備に努める。
・不用額の縮減を図るため、引き続き予算の早期執行に努める。
・定型的な業務に一般競争入札を拡大するなど、入札参加者の事務負担の軽減（提出書類等）により入札参加者を増やす取組を進めており、調達手法の改善（一者応札の抑制の取組等）に向けてより一層の効率的な執行に努める。</t>
    <phoneticPr fontId="1"/>
  </si>
  <si>
    <t>（項）自然公園等事業費
　（大事項）自然公園等事業に必要な経費</t>
    <phoneticPr fontId="0"/>
  </si>
  <si>
    <t>平成27年度の重点推進期間の行事参加者数が大きく減少した理由は何か。目標の６割程度にしか達していないが。</t>
    <phoneticPr fontId="1"/>
  </si>
  <si>
    <t>外部有識者の所見を踏まえ、成果実績減少の要因について分析をするとともに、成果目標達成のための具体策や工程表を明確にする等、成果目標達成に向けた改善策を明示すること。</t>
    <rPh sb="0" eb="2">
      <t>ガイブ</t>
    </rPh>
    <rPh sb="2" eb="5">
      <t>ユウシキシャ</t>
    </rPh>
    <rPh sb="6" eb="8">
      <t>ショケン</t>
    </rPh>
    <rPh sb="9" eb="10">
      <t>フ</t>
    </rPh>
    <rPh sb="13" eb="15">
      <t>セイカ</t>
    </rPh>
    <rPh sb="15" eb="17">
      <t>ジッセキ</t>
    </rPh>
    <rPh sb="17" eb="19">
      <t>ゲンショウ</t>
    </rPh>
    <rPh sb="20" eb="22">
      <t>ヨウイン</t>
    </rPh>
    <rPh sb="26" eb="28">
      <t>ブンセキ</t>
    </rPh>
    <rPh sb="36" eb="38">
      <t>セイカ</t>
    </rPh>
    <rPh sb="38" eb="40">
      <t>モクヒョウ</t>
    </rPh>
    <phoneticPr fontId="1"/>
  </si>
  <si>
    <t>成果実績が減少した理由としては、天候不良等の理由により予定されていた行事が実施されなかったなどが挙げられるが、今年度より施行された国民の祝日「山の日」を契機とするなど、引き続き、目標達成に向け、着実に取組を進めていく。</t>
    <phoneticPr fontId="1"/>
  </si>
  <si>
    <t>本事業で得た知見や成果を他事業の設計業務や工事において、有効に利用する。</t>
    <phoneticPr fontId="1"/>
  </si>
  <si>
    <t>-</t>
    <phoneticPr fontId="1"/>
  </si>
  <si>
    <t>-</t>
    <phoneticPr fontId="1"/>
  </si>
  <si>
    <t>ｴﾈﾙｷﾞｰ対策特別会計ｴﾈﾙｷﾞｰ需給勘定</t>
    <phoneticPr fontId="1"/>
  </si>
  <si>
    <t>気候変動適応計画推進のための浅海域生態現況把握調査</t>
    <rPh sb="0" eb="2">
      <t>キコウ</t>
    </rPh>
    <rPh sb="2" eb="4">
      <t>ヘンドウ</t>
    </rPh>
    <rPh sb="4" eb="6">
      <t>テキオウ</t>
    </rPh>
    <rPh sb="6" eb="8">
      <t>ケイカク</t>
    </rPh>
    <rPh sb="8" eb="10">
      <t>スイシン</t>
    </rPh>
    <rPh sb="14" eb="17">
      <t>センカイイキ</t>
    </rPh>
    <rPh sb="17" eb="19">
      <t>セイタイ</t>
    </rPh>
    <rPh sb="19" eb="21">
      <t>ゲンキョウ</t>
    </rPh>
    <rPh sb="21" eb="23">
      <t>ハアク</t>
    </rPh>
    <rPh sb="23" eb="25">
      <t>チョウサ</t>
    </rPh>
    <phoneticPr fontId="1"/>
  </si>
  <si>
    <t>－</t>
    <phoneticPr fontId="1"/>
  </si>
  <si>
    <t>自然環境局</t>
    <phoneticPr fontId="1"/>
  </si>
  <si>
    <t>（項）生物多様性保全等推進費
　（大事項）生物多様性の保全等の推進に必要な経費</t>
    <phoneticPr fontId="1"/>
  </si>
  <si>
    <t>西之島総合学術調査事業費</t>
    <rPh sb="0" eb="3">
      <t>ニシノシマ</t>
    </rPh>
    <rPh sb="3" eb="5">
      <t>ソウゴウ</t>
    </rPh>
    <rPh sb="5" eb="7">
      <t>ガクジュツ</t>
    </rPh>
    <rPh sb="7" eb="9">
      <t>チョウサ</t>
    </rPh>
    <rPh sb="9" eb="12">
      <t>ジギョウヒ</t>
    </rPh>
    <phoneticPr fontId="1"/>
  </si>
  <si>
    <t>国立公園満喫プロジェクト推進事業</t>
    <rPh sb="0" eb="2">
      <t>コクリツ</t>
    </rPh>
    <rPh sb="2" eb="4">
      <t>コウエン</t>
    </rPh>
    <rPh sb="4" eb="6">
      <t>マンキツ</t>
    </rPh>
    <rPh sb="12" eb="14">
      <t>スイシン</t>
    </rPh>
    <rPh sb="14" eb="16">
      <t>ジギョウ</t>
    </rPh>
    <phoneticPr fontId="1"/>
  </si>
  <si>
    <t>要求額のうち「新しい日本のための優先課題推進枠」2,000百万円</t>
    <phoneticPr fontId="1"/>
  </si>
  <si>
    <t>（項）生物多様性保全等推進費
　（大事項）生物多様性の保全等の推進に必要な経費
（項）環境保全施設整備費
　（大事項環境保全施設整備費に必要な経費</t>
    <rPh sb="44" eb="46">
      <t>カンキョウ</t>
    </rPh>
    <rPh sb="46" eb="48">
      <t>ホゼン</t>
    </rPh>
    <rPh sb="48" eb="50">
      <t>シセツ</t>
    </rPh>
    <rPh sb="50" eb="53">
      <t>セイビヒ</t>
    </rPh>
    <phoneticPr fontId="1"/>
  </si>
  <si>
    <t>自然公園等施設災害復旧事業費</t>
    <rPh sb="0" eb="2">
      <t>シゼン</t>
    </rPh>
    <rPh sb="2" eb="4">
      <t>コウエン</t>
    </rPh>
    <rPh sb="4" eb="5">
      <t>トウ</t>
    </rPh>
    <rPh sb="5" eb="7">
      <t>シセツ</t>
    </rPh>
    <rPh sb="7" eb="9">
      <t>サイガイ</t>
    </rPh>
    <rPh sb="9" eb="11">
      <t>フッキュウ</t>
    </rPh>
    <rPh sb="11" eb="14">
      <t>ジギョウヒ</t>
    </rPh>
    <phoneticPr fontId="1"/>
  </si>
  <si>
    <t>（項）自然公園等施設災害復旧事業費
　（大事項）自然公園等施設災害復旧事業に必要な経費</t>
    <rPh sb="3" eb="5">
      <t>シゼン</t>
    </rPh>
    <rPh sb="5" eb="7">
      <t>コウエン</t>
    </rPh>
    <rPh sb="7" eb="8">
      <t>トウ</t>
    </rPh>
    <rPh sb="8" eb="10">
      <t>シセツ</t>
    </rPh>
    <rPh sb="10" eb="12">
      <t>サイガイ</t>
    </rPh>
    <rPh sb="12" eb="14">
      <t>フッキュウ</t>
    </rPh>
    <rPh sb="14" eb="17">
      <t>ジギョウヒ</t>
    </rPh>
    <rPh sb="24" eb="26">
      <t>シゼン</t>
    </rPh>
    <rPh sb="26" eb="28">
      <t>コウエン</t>
    </rPh>
    <rPh sb="28" eb="29">
      <t>トウ</t>
    </rPh>
    <rPh sb="29" eb="31">
      <t>シセツ</t>
    </rPh>
    <rPh sb="31" eb="33">
      <t>サイガイ</t>
    </rPh>
    <rPh sb="33" eb="35">
      <t>フッキュウ</t>
    </rPh>
    <rPh sb="35" eb="37">
      <t>ジギョウ</t>
    </rPh>
    <rPh sb="38" eb="40">
      <t>ヒツヨウ</t>
    </rPh>
    <rPh sb="41" eb="43">
      <t>ケイヒ</t>
    </rPh>
    <phoneticPr fontId="1"/>
  </si>
  <si>
    <t>風力発電等に係る環境アセスメント基礎情報整備モデル事業（経済産業省連携事業）</t>
    <phoneticPr fontId="1"/>
  </si>
  <si>
    <t>事業内容の一部改善
廃止：１人、事業内容の一部改善４人、 評価不能 ：１人</t>
    <rPh sb="26" eb="27">
      <t>ニン</t>
    </rPh>
    <phoneticPr fontId="1"/>
  </si>
  <si>
    <t>当該事業で整備されたデータを今後アップデートしていく際に、方針を明確にすべき。経産省をはじめとした他省庁の事業との調整をもっと大きい場でやるべき。また、28年度に終了時期を迎える事業について、レビューを行う時期が問題である。さらに、一者応札についての改善も検討すること。</t>
    <phoneticPr fontId="1"/>
  </si>
  <si>
    <t xml:space="preserve">  事業事業効率を高めるために、複数のモデル地区を一括して委託するなどの取組を進めてきた。また、入札参加を円滑にし、競争性を確保するために、「標準仕様書」を策定するなどの取組を進めてきた。　　　　　　　　　　　　　　　　　　　　　　　　　　　　　　　　　　　　　　　　　　　　　　　　　　　　　　　　　　　　　　　　　　　　　　　　　　　　　　　　　　　　　　　　　　　　　本事業は平成28年度で終了するが、今後、類似事業を展開する際には、本事業における取組の成果を活用し、より一層の予算執行の効率化に取り組む。
　なお、本事業で整備したデータのアップデートについては、再生可能エネルギーの導入促進に向けて、本事業の成果の活用を予定している「風力発電等に係るゾーニング導入可能性検討モデル事業」等において引き続き取り組む予定である。
　また、他省庁事業との調整については、毎年度概算要求に当たり、「省エネ・再エネ関連事業調整会議」にて関係省庁間の事業の連携、又は事業の重複を排除するための調整を総括部局を通して行っており、今後とも、当該会議の場等を活用し関係省庁と調整を図っていきたい。</t>
    <phoneticPr fontId="1"/>
  </si>
  <si>
    <t>予定どおり平成２７年度限りの事業とする。</t>
    <phoneticPr fontId="1"/>
  </si>
  <si>
    <t>より効果的かつ実効的な事業とするべく抜本的な見直しを行い、平成28年度に廃止した。</t>
    <phoneticPr fontId="1"/>
  </si>
  <si>
    <t>廃棄物・リサイクル対策部</t>
    <phoneticPr fontId="1"/>
  </si>
  <si>
    <t>ｴﾈﾙｷﾞｰ対策特別会計ｴﾈﾙｷﾞｰ需給勘定</t>
    <phoneticPr fontId="1"/>
  </si>
  <si>
    <t>（項）エネルギー需給構造高度化対策費
　（大事項）温暖化対策に必要な経費</t>
    <phoneticPr fontId="1"/>
  </si>
  <si>
    <t>○</t>
    <phoneticPr fontId="1"/>
  </si>
  <si>
    <t>平成30年度</t>
    <phoneticPr fontId="1"/>
  </si>
  <si>
    <t>事業で得られた知見や成果を市町村等に周知し、廃棄物系バイオマスの利活用の促進を含む廃棄物発電の高度化の促進を図ること。</t>
    <rPh sb="13" eb="16">
      <t>シチョウソン</t>
    </rPh>
    <rPh sb="16" eb="17">
      <t>トウ</t>
    </rPh>
    <rPh sb="18" eb="20">
      <t>シュウチ</t>
    </rPh>
    <rPh sb="22" eb="25">
      <t>ハイキブツ</t>
    </rPh>
    <rPh sb="25" eb="26">
      <t>ケイ</t>
    </rPh>
    <rPh sb="32" eb="35">
      <t>リカツヨウ</t>
    </rPh>
    <rPh sb="36" eb="38">
      <t>ソクシン</t>
    </rPh>
    <rPh sb="39" eb="40">
      <t>フク</t>
    </rPh>
    <rPh sb="41" eb="44">
      <t>ハイキブツ</t>
    </rPh>
    <rPh sb="44" eb="46">
      <t>ハツデン</t>
    </rPh>
    <rPh sb="47" eb="49">
      <t>コウド</t>
    </rPh>
    <rPh sb="49" eb="50">
      <t>カ</t>
    </rPh>
    <rPh sb="51" eb="53">
      <t>ソクシン</t>
    </rPh>
    <rPh sb="54" eb="55">
      <t>ハカ</t>
    </rPh>
    <phoneticPr fontId="1"/>
  </si>
  <si>
    <t>・　太陽光発電施設の設置に当たっては、新たな土地を開発して設置するのではなく、当該事業のように低・未利用地である廃棄物埋立処分場の跡地を利用することは大変有意義である。したがって、今回3年間実施した事業の実績を整理・検証し、その結果を広く公表し、全国の低・未利用の埋立処分場跡地に太陽光発電施設が普及するよう、検討すべきである。
・　今後の補助事業の在り方については、既存の太陽光発電施設の整備補助事業との整合を図る等の検討が必要である。
・　事業を実施しているものの、いまだ発電を開始していない事業者に対しては、早急に発電を開始するよう指導すべきである。</t>
    <phoneticPr fontId="1"/>
  </si>
  <si>
    <t>予定どおり平成２８年度限りの事業とする。
３年間実施した事業の成果を整理・検証し、廃棄物埋め立て処分場跡地への太陽光発電施設の導入を引き続き促進すること。</t>
    <rPh sb="23" eb="25">
      <t>ネンカン</t>
    </rPh>
    <rPh sb="25" eb="27">
      <t>ジッシ</t>
    </rPh>
    <rPh sb="29" eb="31">
      <t>ジギョウ</t>
    </rPh>
    <rPh sb="32" eb="34">
      <t>セイカ</t>
    </rPh>
    <rPh sb="35" eb="37">
      <t>セイリ</t>
    </rPh>
    <rPh sb="38" eb="40">
      <t>ケンショウ</t>
    </rPh>
    <rPh sb="42" eb="45">
      <t>ハイキブツ</t>
    </rPh>
    <rPh sb="45" eb="46">
      <t>ウ</t>
    </rPh>
    <rPh sb="47" eb="48">
      <t>タ</t>
    </rPh>
    <rPh sb="49" eb="52">
      <t>ショブンジョウ</t>
    </rPh>
    <rPh sb="52" eb="54">
      <t>アトチ</t>
    </rPh>
    <rPh sb="56" eb="59">
      <t>タイヨウコウ</t>
    </rPh>
    <rPh sb="59" eb="61">
      <t>ハツデン</t>
    </rPh>
    <rPh sb="61" eb="63">
      <t>シセツ</t>
    </rPh>
    <rPh sb="64" eb="66">
      <t>ドウニュウ</t>
    </rPh>
    <rPh sb="67" eb="68">
      <t>ヒ</t>
    </rPh>
    <rPh sb="69" eb="70">
      <t>ツヅ</t>
    </rPh>
    <rPh sb="71" eb="73">
      <t>ソクシン</t>
    </rPh>
    <phoneticPr fontId="1"/>
  </si>
  <si>
    <t>当該事業により、静脈物流のモーダルシフトがどの程度普及したかをアウトカム指標により設定し、施策の進捗を図ること。</t>
  </si>
  <si>
    <t>アウトカムとして循環資源の海運比率を設定し、平成42年度までに貨物全体の海運比率まで上げるという目標に対する進捗を図る。（ただし、循環資源の海運比率は５年ごとに国土交通省で調査している「全国貨物純流動調査（物流センサス）」により把握する。）</t>
    <phoneticPr fontId="1"/>
  </si>
  <si>
    <t>廃棄物処理施設への先進的設備の導入を加速させるため、引き続き適切な予算執行に努めること。</t>
    <rPh sb="0" eb="3">
      <t>ハイキブツ</t>
    </rPh>
    <rPh sb="3" eb="5">
      <t>ショリ</t>
    </rPh>
    <rPh sb="5" eb="7">
      <t>シセツ</t>
    </rPh>
    <rPh sb="9" eb="12">
      <t>センシンテキ</t>
    </rPh>
    <rPh sb="12" eb="14">
      <t>セツビ</t>
    </rPh>
    <rPh sb="15" eb="17">
      <t>ドウニュウ</t>
    </rPh>
    <rPh sb="18" eb="20">
      <t>カソク</t>
    </rPh>
    <phoneticPr fontId="1"/>
  </si>
  <si>
    <t>廃棄物処理施設への先進的設備の導入を加速させるため、引き続き適切な予算執行に努める</t>
    <phoneticPr fontId="1"/>
  </si>
  <si>
    <r>
      <rPr>
        <sz val="9"/>
        <rFont val="ＭＳ Ｐゴシック"/>
        <family val="3"/>
        <charset val="128"/>
      </rPr>
      <t>活動指標となっている設備導入台数の見込みは、予算額から自ずとはじき出されるものなのか。本事業の目的に照らすと、既存の効率的ではないリサイクル設備がすべて高効率な省</t>
    </r>
    <r>
      <rPr>
        <sz val="9"/>
        <rFont val="Arial"/>
        <family val="2"/>
      </rPr>
      <t>CO</t>
    </r>
    <r>
      <rPr>
        <sz val="9"/>
        <rFont val="ＭＳ Ｐゴシック"/>
        <family val="3"/>
        <charset val="128"/>
      </rPr>
      <t>₂型の物に置き換わっていくことが望ましいはずであるが、既存の非効率な設備がどの程度稼働しており、それを高効率な物にどの程度置き換えれば、全体としてどの程度の</t>
    </r>
    <r>
      <rPr>
        <sz val="9"/>
        <rFont val="Arial"/>
        <family val="2"/>
      </rPr>
      <t>CO</t>
    </r>
    <r>
      <rPr>
        <sz val="9"/>
        <rFont val="ＭＳ Ｐゴシック"/>
        <family val="3"/>
        <charset val="128"/>
      </rPr>
      <t>₂削減が見込まれるのかといったビジョンとロードマップが必要ではないか。
本事業の対象となっているリサイクル設備には、容器包装以外にも、自動車、電機・電子機器、食品廃棄物のリサイクルを行う設備も含まれているにもかかわらず、政策評価欄の測定指標は容器包装分別収集量のみが挙げられていること、他方、「本事業の成果と上位施策・測定指標との関係」に関する説明では、量的取組みに加えて、リサイクルの質の向上を謳っていることの整合がとれていないことに加えて、文章を読む限り本事業の成果と上位施策・測定指標との関係が分かるような説明になっていない。</t>
    </r>
    <rPh sb="0" eb="2">
      <t>カツドウ</t>
    </rPh>
    <rPh sb="2" eb="4">
      <t>シヒョウ</t>
    </rPh>
    <rPh sb="10" eb="12">
      <t>セツビ</t>
    </rPh>
    <rPh sb="12" eb="14">
      <t>ドウニュウ</t>
    </rPh>
    <rPh sb="14" eb="16">
      <t>ダイスウ</t>
    </rPh>
    <rPh sb="17" eb="19">
      <t>ミコ</t>
    </rPh>
    <rPh sb="22" eb="25">
      <t>ヨサンガク</t>
    </rPh>
    <rPh sb="27" eb="28">
      <t>オノ</t>
    </rPh>
    <rPh sb="33" eb="34">
      <t>ダ</t>
    </rPh>
    <rPh sb="43" eb="44">
      <t>ホン</t>
    </rPh>
    <rPh sb="44" eb="46">
      <t>ジギョウ</t>
    </rPh>
    <rPh sb="47" eb="49">
      <t>モクテキ</t>
    </rPh>
    <rPh sb="50" eb="51">
      <t>テ</t>
    </rPh>
    <rPh sb="55" eb="57">
      <t>キソン</t>
    </rPh>
    <rPh sb="58" eb="61">
      <t>コウリツテキ</t>
    </rPh>
    <rPh sb="70" eb="72">
      <t>セツビ</t>
    </rPh>
    <rPh sb="76" eb="79">
      <t>コウコウリツ</t>
    </rPh>
    <rPh sb="80" eb="81">
      <t>ショウ</t>
    </rPh>
    <rPh sb="84" eb="85">
      <t>ガタ</t>
    </rPh>
    <rPh sb="86" eb="87">
      <t>モノ</t>
    </rPh>
    <rPh sb="88" eb="89">
      <t>オ</t>
    </rPh>
    <rPh sb="90" eb="91">
      <t>カ</t>
    </rPh>
    <rPh sb="99" eb="100">
      <t>ノゾ</t>
    </rPh>
    <rPh sb="110" eb="112">
      <t>キソン</t>
    </rPh>
    <rPh sb="113" eb="116">
      <t>ヒコウリツ</t>
    </rPh>
    <rPh sb="117" eb="119">
      <t>セツビ</t>
    </rPh>
    <rPh sb="122" eb="124">
      <t>テイド</t>
    </rPh>
    <rPh sb="124" eb="126">
      <t>カドウ</t>
    </rPh>
    <rPh sb="134" eb="137">
      <t>コウコウリツ</t>
    </rPh>
    <rPh sb="138" eb="139">
      <t>モノ</t>
    </rPh>
    <rPh sb="142" eb="144">
      <t>テイド</t>
    </rPh>
    <rPh sb="144" eb="145">
      <t>オ</t>
    </rPh>
    <rPh sb="146" eb="147">
      <t>カ</t>
    </rPh>
    <rPh sb="151" eb="153">
      <t>ゼンタイ</t>
    </rPh>
    <rPh sb="158" eb="160">
      <t>テイド</t>
    </rPh>
    <rPh sb="164" eb="166">
      <t>サクゲン</t>
    </rPh>
    <rPh sb="167" eb="169">
      <t>ミコ</t>
    </rPh>
    <rPh sb="190" eb="192">
      <t>ヒツヨウ</t>
    </rPh>
    <rPh sb="199" eb="200">
      <t>ホン</t>
    </rPh>
    <rPh sb="200" eb="202">
      <t>ジギョウ</t>
    </rPh>
    <rPh sb="203" eb="205">
      <t>タイショウ</t>
    </rPh>
    <rPh sb="216" eb="218">
      <t>セツビ</t>
    </rPh>
    <rPh sb="221" eb="223">
      <t>ヨウキ</t>
    </rPh>
    <rPh sb="223" eb="225">
      <t>ホウソウ</t>
    </rPh>
    <rPh sb="225" eb="227">
      <t>イガイ</t>
    </rPh>
    <rPh sb="230" eb="233">
      <t>ジドウシャ</t>
    </rPh>
    <rPh sb="234" eb="236">
      <t>デンキ</t>
    </rPh>
    <rPh sb="237" eb="239">
      <t>デンシ</t>
    </rPh>
    <rPh sb="239" eb="241">
      <t>キキ</t>
    </rPh>
    <rPh sb="242" eb="244">
      <t>ショクヒン</t>
    </rPh>
    <rPh sb="244" eb="247">
      <t>ハイキブツ</t>
    </rPh>
    <rPh sb="254" eb="255">
      <t>オコナ</t>
    </rPh>
    <rPh sb="256" eb="258">
      <t>セツビ</t>
    </rPh>
    <rPh sb="259" eb="260">
      <t>フク</t>
    </rPh>
    <rPh sb="273" eb="275">
      <t>セイサク</t>
    </rPh>
    <rPh sb="275" eb="277">
      <t>ヒョウカ</t>
    </rPh>
    <rPh sb="277" eb="278">
      <t>ラン</t>
    </rPh>
    <rPh sb="279" eb="281">
      <t>ソクテイ</t>
    </rPh>
    <rPh sb="281" eb="283">
      <t>シヒョウ</t>
    </rPh>
    <rPh sb="284" eb="286">
      <t>ヨウキ</t>
    </rPh>
    <rPh sb="286" eb="288">
      <t>ホウソウ</t>
    </rPh>
    <rPh sb="288" eb="290">
      <t>ブンベツ</t>
    </rPh>
    <rPh sb="290" eb="292">
      <t>シュウシュウ</t>
    </rPh>
    <rPh sb="292" eb="293">
      <t>リョウ</t>
    </rPh>
    <rPh sb="296" eb="297">
      <t>ア</t>
    </rPh>
    <rPh sb="306" eb="308">
      <t>タホウ</t>
    </rPh>
    <rPh sb="310" eb="311">
      <t>ホン</t>
    </rPh>
    <rPh sb="311" eb="313">
      <t>ジギョウ</t>
    </rPh>
    <rPh sb="314" eb="316">
      <t>セイカ</t>
    </rPh>
    <rPh sb="317" eb="319">
      <t>ジョウイ</t>
    </rPh>
    <rPh sb="319" eb="321">
      <t>シサク</t>
    </rPh>
    <rPh sb="322" eb="324">
      <t>ソクテイ</t>
    </rPh>
    <rPh sb="324" eb="326">
      <t>シヒョウ</t>
    </rPh>
    <rPh sb="328" eb="330">
      <t>カンケイ</t>
    </rPh>
    <rPh sb="332" eb="333">
      <t>カン</t>
    </rPh>
    <rPh sb="335" eb="337">
      <t>セツメイ</t>
    </rPh>
    <rPh sb="340" eb="341">
      <t>リョウ</t>
    </rPh>
    <rPh sb="341" eb="342">
      <t>テキ</t>
    </rPh>
    <rPh sb="342" eb="344">
      <t>トリク</t>
    </rPh>
    <rPh sb="346" eb="347">
      <t>クワ</t>
    </rPh>
    <rPh sb="356" eb="357">
      <t>シツ</t>
    </rPh>
    <rPh sb="358" eb="360">
      <t>コウジョウ</t>
    </rPh>
    <rPh sb="361" eb="362">
      <t>ウタ</t>
    </rPh>
    <rPh sb="369" eb="371">
      <t>セイゴウ</t>
    </rPh>
    <rPh sb="381" eb="382">
      <t>クワ</t>
    </rPh>
    <rPh sb="385" eb="387">
      <t>ブンショウ</t>
    </rPh>
    <rPh sb="388" eb="389">
      <t>ヨ</t>
    </rPh>
    <rPh sb="390" eb="391">
      <t>カギ</t>
    </rPh>
    <rPh sb="392" eb="393">
      <t>ホン</t>
    </rPh>
    <rPh sb="393" eb="395">
      <t>ジギョウ</t>
    </rPh>
    <rPh sb="396" eb="398">
      <t>セイカ</t>
    </rPh>
    <rPh sb="399" eb="401">
      <t>ジョウイ</t>
    </rPh>
    <rPh sb="401" eb="403">
      <t>シサク</t>
    </rPh>
    <rPh sb="404" eb="406">
      <t>ソクテイ</t>
    </rPh>
    <rPh sb="406" eb="408">
      <t>シヒョウ</t>
    </rPh>
    <rPh sb="410" eb="412">
      <t>カンケイ</t>
    </rPh>
    <rPh sb="413" eb="414">
      <t>ワ</t>
    </rPh>
    <rPh sb="419" eb="421">
      <t>セツメイ</t>
    </rPh>
    <phoneticPr fontId="2"/>
  </si>
  <si>
    <t>外部有識者の所見に適切に対応すること。</t>
    <rPh sb="0" eb="2">
      <t>ガイブ</t>
    </rPh>
    <rPh sb="2" eb="5">
      <t>ユウシキシャ</t>
    </rPh>
    <rPh sb="6" eb="8">
      <t>ショケン</t>
    </rPh>
    <rPh sb="9" eb="11">
      <t>テキセツ</t>
    </rPh>
    <rPh sb="12" eb="14">
      <t>タイオウ</t>
    </rPh>
    <phoneticPr fontId="1"/>
  </si>
  <si>
    <t xml:space="preserve">設備導入の核となる容器包装分野において、設備導入台数の見込みは3年間で70台程度（現在、容器包装再生処理事業者数は48であり、1事業者あたり3台程度を保有するとした場合、140台程度の施設が対象。その内の50％にあたる70台程度について新規を含め導入と推計。）であり、年平均で約150万tの二酸化炭素が削減可能と推計される。なお、設備導入が進むと１台あたりのコストが低減し、その後は自発的に設備導入が進むと考えられる。
また、「本事業の成果と上位施策・測定指標との関係」については、ご指摘を踏まえ、「本事業により、施設の効率化が図られ、設備導入の核となる容器包装分野においては、分別収集量が増加し、ひいては廃棄物・リサイクル政策の推進に資する。」と修正する。
</t>
    <phoneticPr fontId="1"/>
  </si>
  <si>
    <t>循環産業の国際展開に係る海外でのＣＯ２削減に向けた実証支援事業</t>
    <phoneticPr fontId="1"/>
  </si>
  <si>
    <t>有用な事業だとは思われるが、アウト・カムが乏しすぎる。事業内容を絞り込む必要があるのではないか。</t>
    <rPh sb="0" eb="2">
      <t>ユウヨウ</t>
    </rPh>
    <rPh sb="3" eb="5">
      <t>ジギョウ</t>
    </rPh>
    <rPh sb="8" eb="9">
      <t>オモ</t>
    </rPh>
    <rPh sb="21" eb="22">
      <t>トボ</t>
    </rPh>
    <rPh sb="27" eb="29">
      <t>ジギョウ</t>
    </rPh>
    <rPh sb="29" eb="31">
      <t>ナイヨウ</t>
    </rPh>
    <rPh sb="32" eb="33">
      <t>シボ</t>
    </rPh>
    <rPh sb="34" eb="35">
      <t>コ</t>
    </rPh>
    <rPh sb="36" eb="38">
      <t>ヒツヨウ</t>
    </rPh>
    <phoneticPr fontId="2"/>
  </si>
  <si>
    <r>
      <t>H29</t>
    </r>
    <r>
      <rPr>
        <sz val="9"/>
        <rFont val="ＭＳ Ｐゴシック"/>
        <family val="3"/>
        <charset val="128"/>
      </rPr>
      <t>年度以降は補助金とし、適切な受益者との負担関係のもと、事業を実施すること。
外部有識者の所見を踏まえて、今後の対応を説明すること。</t>
    </r>
    <rPh sb="41" eb="43">
      <t>ガイブ</t>
    </rPh>
    <rPh sb="43" eb="46">
      <t>ユウシキシャ</t>
    </rPh>
    <rPh sb="47" eb="49">
      <t>ショケン</t>
    </rPh>
    <rPh sb="50" eb="51">
      <t>フ</t>
    </rPh>
    <rPh sb="55" eb="57">
      <t>コンゴ</t>
    </rPh>
    <rPh sb="58" eb="60">
      <t>タイオウ</t>
    </rPh>
    <rPh sb="61" eb="63">
      <t>セツメイ</t>
    </rPh>
    <phoneticPr fontId="1"/>
  </si>
  <si>
    <t>当該事業は平成28年度までで予定通り終了とし、平成29年度以降は「我が国循環産業の戦略的国際展開による海外でのCO2削減支援事業」として、補助事業に切り替えて、熟度の高い案件を支援する。</t>
    <rPh sb="0" eb="2">
      <t>トウガイ</t>
    </rPh>
    <rPh sb="2" eb="4">
      <t>ジギョウ</t>
    </rPh>
    <rPh sb="5" eb="7">
      <t>ヘイセイ</t>
    </rPh>
    <rPh sb="9" eb="11">
      <t>ネンド</t>
    </rPh>
    <rPh sb="14" eb="16">
      <t>ヨテイ</t>
    </rPh>
    <rPh sb="16" eb="17">
      <t>ドオ</t>
    </rPh>
    <rPh sb="18" eb="20">
      <t>シュウリョウ</t>
    </rPh>
    <rPh sb="23" eb="25">
      <t>ヘイセイ</t>
    </rPh>
    <rPh sb="27" eb="31">
      <t>ネンドイコウ</t>
    </rPh>
    <rPh sb="33" eb="34">
      <t>ワ</t>
    </rPh>
    <rPh sb="35" eb="36">
      <t>クニ</t>
    </rPh>
    <rPh sb="36" eb="38">
      <t>ジュンカン</t>
    </rPh>
    <rPh sb="38" eb="40">
      <t>サンギョウ</t>
    </rPh>
    <rPh sb="41" eb="44">
      <t>センリャクテキ</t>
    </rPh>
    <rPh sb="44" eb="46">
      <t>コクサイ</t>
    </rPh>
    <rPh sb="46" eb="48">
      <t>テンカイ</t>
    </rPh>
    <rPh sb="51" eb="53">
      <t>カイガイ</t>
    </rPh>
    <rPh sb="58" eb="60">
      <t>サクゲン</t>
    </rPh>
    <rPh sb="60" eb="62">
      <t>シエン</t>
    </rPh>
    <rPh sb="62" eb="64">
      <t>ジギョウ</t>
    </rPh>
    <rPh sb="69" eb="71">
      <t>ホジョ</t>
    </rPh>
    <rPh sb="71" eb="73">
      <t>ジギョウ</t>
    </rPh>
    <rPh sb="74" eb="75">
      <t>キ</t>
    </rPh>
    <rPh sb="76" eb="77">
      <t>カ</t>
    </rPh>
    <rPh sb="80" eb="82">
      <t>ジュクド</t>
    </rPh>
    <rPh sb="83" eb="84">
      <t>タカ</t>
    </rPh>
    <rPh sb="85" eb="87">
      <t>アンケン</t>
    </rPh>
    <rPh sb="88" eb="90">
      <t>シエン</t>
    </rPh>
    <phoneticPr fontId="1"/>
  </si>
  <si>
    <t>拠出金の成果を適切に図るべく、成果指標の設定を工夫すること。</t>
  </si>
  <si>
    <t>これまでも適切な成果指標を設定するよう検討してきたが、引き続き他の成果指標も考えられないか検討していきたい。</t>
    <phoneticPr fontId="1"/>
  </si>
  <si>
    <t>１者応札を改善し競争性を高めるよう調達方法を引き続き工夫して事業を行うこと。</t>
    <rPh sb="22" eb="23">
      <t>ヒ</t>
    </rPh>
    <rPh sb="24" eb="25">
      <t>ツヅ</t>
    </rPh>
    <phoneticPr fontId="1"/>
  </si>
  <si>
    <t>応札者が増えるよう仕様書をより明確にする等、効率的な執行を行う。</t>
    <rPh sb="20" eb="21">
      <t>ナド</t>
    </rPh>
    <rPh sb="22" eb="25">
      <t>コウリツテキ</t>
    </rPh>
    <rPh sb="26" eb="28">
      <t>シッコウ</t>
    </rPh>
    <rPh sb="29" eb="30">
      <t>オコナ</t>
    </rPh>
    <phoneticPr fontId="2"/>
  </si>
  <si>
    <t>想定している成果目標の達成に向け、要因分析を行いながら適切に事業を実施すること。</t>
  </si>
  <si>
    <t>引き続き、成果目標の達成に向け、要因分析を行いながら適切に事業を実施する。</t>
    <rPh sb="0" eb="1">
      <t>ヒ</t>
    </rPh>
    <rPh sb="2" eb="3">
      <t>ツヅ</t>
    </rPh>
    <phoneticPr fontId="1"/>
  </si>
  <si>
    <t>エコタウン事業について、モデル事業の実装と目指すべき循環型社会の構築の関係を明確にし、適切な評価指標を設定した上で事業を行うこと。</t>
  </si>
  <si>
    <t>容器包装リサイクル制度の施行状況の評価・検討に関する報告書を踏まえ、適切に事業を実施すること。</t>
    <phoneticPr fontId="1"/>
  </si>
  <si>
    <t>容器包装リサイクル制度の施行状況の評価・検討に関する報告書では、再商品化や責任分担の在り方等、今後検討すべき論点が示されており、実証事業や調査研究等、課題解決に向け適切に実施する。</t>
    <rPh sb="32" eb="36">
      <t>サイショウヒンカ</t>
    </rPh>
    <rPh sb="37" eb="39">
      <t>セキニン</t>
    </rPh>
    <rPh sb="39" eb="41">
      <t>ブンタン</t>
    </rPh>
    <rPh sb="42" eb="43">
      <t>ア</t>
    </rPh>
    <rPh sb="44" eb="45">
      <t>カタ</t>
    </rPh>
    <rPh sb="45" eb="46">
      <t>トウ</t>
    </rPh>
    <rPh sb="47" eb="49">
      <t>コンゴ</t>
    </rPh>
    <rPh sb="49" eb="51">
      <t>ケントウ</t>
    </rPh>
    <rPh sb="54" eb="56">
      <t>ロンテン</t>
    </rPh>
    <rPh sb="57" eb="58">
      <t>シメ</t>
    </rPh>
    <rPh sb="64" eb="66">
      <t>ジッショウ</t>
    </rPh>
    <rPh sb="66" eb="68">
      <t>ジギョウ</t>
    </rPh>
    <rPh sb="69" eb="71">
      <t>チョウサ</t>
    </rPh>
    <rPh sb="71" eb="73">
      <t>ケンキュウ</t>
    </rPh>
    <rPh sb="73" eb="74">
      <t>トウ</t>
    </rPh>
    <rPh sb="75" eb="77">
      <t>カダイ</t>
    </rPh>
    <rPh sb="77" eb="79">
      <t>カイケツ</t>
    </rPh>
    <rPh sb="80" eb="81">
      <t>ム</t>
    </rPh>
    <rPh sb="82" eb="84">
      <t>テキセツ</t>
    </rPh>
    <phoneticPr fontId="1"/>
  </si>
  <si>
    <t>得られた調査結果が、使用済み家電等の資源循環におけるどのような政策課題の解決につながるのか説明すること。</t>
    <rPh sb="0" eb="1">
      <t>エ</t>
    </rPh>
    <rPh sb="4" eb="6">
      <t>チョウサ</t>
    </rPh>
    <rPh sb="6" eb="8">
      <t>ケッカ</t>
    </rPh>
    <rPh sb="10" eb="12">
      <t>シヨウ</t>
    </rPh>
    <rPh sb="12" eb="13">
      <t>ズ</t>
    </rPh>
    <rPh sb="14" eb="16">
      <t>カデン</t>
    </rPh>
    <rPh sb="16" eb="17">
      <t>トウ</t>
    </rPh>
    <rPh sb="18" eb="20">
      <t>シゲン</t>
    </rPh>
    <rPh sb="20" eb="22">
      <t>ジュンカン</t>
    </rPh>
    <rPh sb="31" eb="33">
      <t>セイサク</t>
    </rPh>
    <rPh sb="33" eb="35">
      <t>カダイ</t>
    </rPh>
    <rPh sb="36" eb="38">
      <t>カイケツ</t>
    </rPh>
    <rPh sb="45" eb="47">
      <t>セツメイ</t>
    </rPh>
    <phoneticPr fontId="1"/>
  </si>
  <si>
    <t>153
154</t>
    <phoneticPr fontId="1"/>
  </si>
  <si>
    <t>食品循環資源の再生利用率のみならず、食品ロスの削減等排出抑制の成果指標を検討すること。
食品廃棄物の不適正処理事案を踏まえて、今後の対策をしっかりと講じていくこと。</t>
    <rPh sb="0" eb="2">
      <t>ショクヒン</t>
    </rPh>
    <rPh sb="2" eb="4">
      <t>ジュンカン</t>
    </rPh>
    <rPh sb="4" eb="6">
      <t>シゲン</t>
    </rPh>
    <rPh sb="7" eb="9">
      <t>サイセイ</t>
    </rPh>
    <rPh sb="9" eb="12">
      <t>リヨウリツ</t>
    </rPh>
    <rPh sb="18" eb="20">
      <t>ショクヒン</t>
    </rPh>
    <rPh sb="23" eb="25">
      <t>サクゲン</t>
    </rPh>
    <rPh sb="25" eb="26">
      <t>トウ</t>
    </rPh>
    <rPh sb="26" eb="28">
      <t>ハイシュツ</t>
    </rPh>
    <rPh sb="28" eb="30">
      <t>ヨクセイ</t>
    </rPh>
    <rPh sb="31" eb="33">
      <t>セイカ</t>
    </rPh>
    <rPh sb="33" eb="35">
      <t>シヒョウ</t>
    </rPh>
    <rPh sb="36" eb="38">
      <t>ケントウ</t>
    </rPh>
    <rPh sb="44" eb="46">
      <t>ショクヒン</t>
    </rPh>
    <rPh sb="46" eb="49">
      <t>ハイキブツ</t>
    </rPh>
    <rPh sb="50" eb="53">
      <t>フテキセイ</t>
    </rPh>
    <rPh sb="53" eb="55">
      <t>ショリ</t>
    </rPh>
    <rPh sb="55" eb="57">
      <t>ジアン</t>
    </rPh>
    <rPh sb="58" eb="59">
      <t>フ</t>
    </rPh>
    <rPh sb="63" eb="65">
      <t>コンゴ</t>
    </rPh>
    <rPh sb="66" eb="68">
      <t>タイサク</t>
    </rPh>
    <rPh sb="74" eb="75">
      <t>コウ</t>
    </rPh>
    <phoneticPr fontId="1"/>
  </si>
  <si>
    <t>食品ロスの削減等排出抑制の成果指標を検討するにあたって、廃棄物処理法の基本方針において、家庭から排出される食品ロスの発生量を調査している市町村数について、現状（平成25年度43市町村）に対し、平成30年度に200市町村に増大させる目標を設定している。また、平成28年１月に発覚した食品廃棄物の不適正な転売事案を受けて、平成28年度中に中央環境審議会及び食料・農業・農村政策審議会の合同会合からの答申を受けた食品関連事業者による転売防止対策を食品リサイクル法に位置付け、これを周知していくとともに、食品リサイクル事業者への指導を強化することとしている。</t>
    <phoneticPr fontId="1"/>
  </si>
  <si>
    <t>得られた調査結果が、建設廃棄物等の資源循環におけるどのような政策課題の解決につながるのか説明すること。</t>
    <rPh sb="0" eb="1">
      <t>エ</t>
    </rPh>
    <rPh sb="4" eb="6">
      <t>チョウサ</t>
    </rPh>
    <rPh sb="6" eb="8">
      <t>ケッカ</t>
    </rPh>
    <rPh sb="10" eb="12">
      <t>ケンセツ</t>
    </rPh>
    <rPh sb="12" eb="16">
      <t>ハイキブツナド</t>
    </rPh>
    <rPh sb="17" eb="19">
      <t>シゲン</t>
    </rPh>
    <rPh sb="19" eb="21">
      <t>ジュンカン</t>
    </rPh>
    <rPh sb="30" eb="32">
      <t>セイサク</t>
    </rPh>
    <rPh sb="32" eb="34">
      <t>カダイ</t>
    </rPh>
    <rPh sb="35" eb="37">
      <t>カイケツ</t>
    </rPh>
    <rPh sb="44" eb="46">
      <t>セツメイ</t>
    </rPh>
    <phoneticPr fontId="1"/>
  </si>
  <si>
    <t>得られた調査結果が、使用済み自動車等の再資源化におけるどのような政策課題の解決につながるのか説明すること。</t>
    <rPh sb="0" eb="1">
      <t>エ</t>
    </rPh>
    <rPh sb="4" eb="6">
      <t>チョウサ</t>
    </rPh>
    <rPh sb="6" eb="8">
      <t>ケッカ</t>
    </rPh>
    <rPh sb="10" eb="12">
      <t>シヨウ</t>
    </rPh>
    <rPh sb="12" eb="13">
      <t>ズ</t>
    </rPh>
    <rPh sb="14" eb="18">
      <t>ジドウシャナド</t>
    </rPh>
    <rPh sb="19" eb="20">
      <t>サイ</t>
    </rPh>
    <rPh sb="20" eb="22">
      <t>シゲン</t>
    </rPh>
    <rPh sb="22" eb="23">
      <t>カ</t>
    </rPh>
    <rPh sb="32" eb="34">
      <t>セイサク</t>
    </rPh>
    <rPh sb="34" eb="36">
      <t>カダイ</t>
    </rPh>
    <rPh sb="37" eb="39">
      <t>カイケツ</t>
    </rPh>
    <rPh sb="46" eb="48">
      <t>セツメイ</t>
    </rPh>
    <phoneticPr fontId="1"/>
  </si>
  <si>
    <t>①リユースしやすい自動車の設計（易解体設計）の評価に係る複数の評価基準・評価方法の提案を自動車メーカ－も交えて行った。これにより、より自動車メーカー各社の易解体設計の取組を見える化するとともに各社に易解体設計の取組を促した。
また、②自動車リサイクルを進めるにあたり阻害要因となる有害物質の特定、及び③使用済自動車に含まれる有害物質、金属元素等の将来予測に関する調査を実施した。これらの成果により、リサイクルの円滑化及びリサイクル量の増加が見込まれ、自動車破砕残さ（ASR）の発生量低減及びASRのリサイクル率向上につながるなど、課題解決に努めている。</t>
    <rPh sb="265" eb="267">
      <t>カダイ</t>
    </rPh>
    <rPh sb="267" eb="269">
      <t>カイケツ</t>
    </rPh>
    <rPh sb="270" eb="271">
      <t>ツト</t>
    </rPh>
    <phoneticPr fontId="1"/>
  </si>
  <si>
    <t>小型家電リサイクル回収量の少ない市町村における回収量を引き上げるために、当該事業で得られた好事例の成果を市町村と共有するとともに、技術的な支援を行うこと。</t>
    <rPh sb="0" eb="2">
      <t>コガタ</t>
    </rPh>
    <rPh sb="2" eb="4">
      <t>カデン</t>
    </rPh>
    <rPh sb="9" eb="12">
      <t>カイシュウリョウ</t>
    </rPh>
    <rPh sb="13" eb="14">
      <t>スク</t>
    </rPh>
    <rPh sb="16" eb="19">
      <t>シチョウソン</t>
    </rPh>
    <rPh sb="23" eb="26">
      <t>カイシュウリョウ</t>
    </rPh>
    <rPh sb="27" eb="28">
      <t>ヒ</t>
    </rPh>
    <rPh sb="29" eb="30">
      <t>ア</t>
    </rPh>
    <rPh sb="36" eb="38">
      <t>トウガイ</t>
    </rPh>
    <rPh sb="38" eb="40">
      <t>ジギョウ</t>
    </rPh>
    <rPh sb="41" eb="42">
      <t>エ</t>
    </rPh>
    <rPh sb="45" eb="46">
      <t>コウ</t>
    </rPh>
    <rPh sb="46" eb="48">
      <t>ジレイ</t>
    </rPh>
    <rPh sb="49" eb="51">
      <t>セイカ</t>
    </rPh>
    <rPh sb="52" eb="55">
      <t>シチョウソン</t>
    </rPh>
    <rPh sb="56" eb="58">
      <t>キョウユウ</t>
    </rPh>
    <rPh sb="65" eb="68">
      <t>ギジュツテキ</t>
    </rPh>
    <rPh sb="69" eb="71">
      <t>シエン</t>
    </rPh>
    <rPh sb="72" eb="73">
      <t>オコナ</t>
    </rPh>
    <phoneticPr fontId="1"/>
  </si>
  <si>
    <t>回収量の少ない市町村に対し、各地域の実状と照らし合わせて複数の回収方法の提案や回収品目の拡大等、これまでの事業によって得られた効率的・効果的な回収を実施している優良事例を提案し、回収量拡大を図ることができるよう技術的な支援を実施していく。</t>
    <phoneticPr fontId="1"/>
  </si>
  <si>
    <t>引き続き、廃棄物処理関係PRTR届け出システムにおける届け出内容の適切なとりまとめに向けて、より効果的・効率的な事業の実施に努める。</t>
    <rPh sb="5" eb="8">
      <t>ハイキブツ</t>
    </rPh>
    <rPh sb="8" eb="10">
      <t>ショリ</t>
    </rPh>
    <rPh sb="10" eb="12">
      <t>カンケイ</t>
    </rPh>
    <rPh sb="16" eb="17">
      <t>トド</t>
    </rPh>
    <rPh sb="18" eb="19">
      <t>デ</t>
    </rPh>
    <rPh sb="27" eb="28">
      <t>トド</t>
    </rPh>
    <rPh sb="29" eb="30">
      <t>デ</t>
    </rPh>
    <rPh sb="30" eb="32">
      <t>ナイヨウ</t>
    </rPh>
    <rPh sb="33" eb="35">
      <t>テキセツ</t>
    </rPh>
    <rPh sb="42" eb="43">
      <t>ム</t>
    </rPh>
    <phoneticPr fontId="1"/>
  </si>
  <si>
    <t>引き続き、届出データの内容の確認、修正、集計、電子化等の効率化の方法を検討し、事業の効率的かつ適正な実施に努める。</t>
    <phoneticPr fontId="1"/>
  </si>
  <si>
    <t>159
160</t>
    <phoneticPr fontId="1"/>
  </si>
  <si>
    <t>必要性は理解できるので、予算の効果的・効率的使用に努めてほしい。</t>
    <rPh sb="0" eb="3">
      <t>ヒツヨウセイ</t>
    </rPh>
    <rPh sb="4" eb="6">
      <t>リカイ</t>
    </rPh>
    <rPh sb="12" eb="14">
      <t>ヨサン</t>
    </rPh>
    <rPh sb="15" eb="18">
      <t>コウカテキ</t>
    </rPh>
    <rPh sb="19" eb="22">
      <t>コウリツテキ</t>
    </rPh>
    <rPh sb="22" eb="24">
      <t>シヨウ</t>
    </rPh>
    <rPh sb="25" eb="26">
      <t>ツト</t>
    </rPh>
    <phoneticPr fontId="2"/>
  </si>
  <si>
    <t>引き続き、災害等により発生した廃棄物の適正処理に向けて、より効果的・効率的な事業の実施に努める。</t>
    <rPh sb="5" eb="7">
      <t>サイガイ</t>
    </rPh>
    <rPh sb="7" eb="8">
      <t>トウ</t>
    </rPh>
    <rPh sb="11" eb="13">
      <t>ハッセイ</t>
    </rPh>
    <rPh sb="15" eb="18">
      <t>ハイキブツ</t>
    </rPh>
    <rPh sb="19" eb="21">
      <t>テキセイ</t>
    </rPh>
    <rPh sb="21" eb="23">
      <t>ショリ</t>
    </rPh>
    <rPh sb="24" eb="25">
      <t>ム</t>
    </rPh>
    <phoneticPr fontId="1"/>
  </si>
  <si>
    <t>引き続き、より効果的・効率的な事業の実施に努める。</t>
    <phoneticPr fontId="1"/>
  </si>
  <si>
    <t>引き続き、より効果的・効率的な事業の実施に努め、PCB廃棄物等の適正な処理を図ること。</t>
    <rPh sb="27" eb="30">
      <t>ハイキブツ</t>
    </rPh>
    <rPh sb="30" eb="31">
      <t>トウ</t>
    </rPh>
    <rPh sb="32" eb="34">
      <t>テキセイ</t>
    </rPh>
    <rPh sb="35" eb="37">
      <t>ショリ</t>
    </rPh>
    <rPh sb="38" eb="39">
      <t>ハカ</t>
    </rPh>
    <phoneticPr fontId="1"/>
  </si>
  <si>
    <t>法改正により新たに規定された行政代執行に係る地方公共団体の負担軽減のための支援費用の補助や、地方自治体や掘り起こし調査対象事業者からの調査実施に係る相談に対応するための専門家を派遣し、現場に出張して直接支援を行うなど、より効率的かつ効果的な事業を実施することで期限内でのＰＣＢ廃棄物の早期処理完了に努める。</t>
    <rPh sb="22" eb="24">
      <t>チホウ</t>
    </rPh>
    <rPh sb="24" eb="26">
      <t>コウキョウ</t>
    </rPh>
    <rPh sb="26" eb="28">
      <t>ダンタイ</t>
    </rPh>
    <rPh sb="104" eb="105">
      <t>オコナ</t>
    </rPh>
    <phoneticPr fontId="1"/>
  </si>
  <si>
    <t>自治体からの要望内容・要望額について精査を行い、不用を生じさせないよう引き続き効率的な執行に努めること。
施設の長寿命化の推進による予算の平準化、広域化の推進、ＰＦＩの更なる活用、交付対象の重点化等によるコスト縮減に努めること。</t>
  </si>
  <si>
    <t>自治体の要望内容・要望額について精査を行い、不用を生じさせないよう引き続き効率的な執行に努める。
長寿命化総合計画策定への財政支援、「長寿命化総合計画作成の手引き」の周知、各自治体の長寿命化及び広域化に係る取組状況等の把握等により、施設の長寿命化の推進及び広域化の推進を図り、また、ＰＦＩの更なる活用、交付対象の重点化等を実施することで、予算の平準化及びコスト縮減に努める。</t>
    <phoneticPr fontId="1"/>
  </si>
  <si>
    <t>引き続き、被災した廃棄物処理施設の復旧に向けて、より効果的・効率的な事業の実施に努めること。</t>
    <rPh sb="5" eb="7">
      <t>ヒサイ</t>
    </rPh>
    <rPh sb="9" eb="12">
      <t>ハイキブツ</t>
    </rPh>
    <rPh sb="12" eb="14">
      <t>ショリ</t>
    </rPh>
    <rPh sb="14" eb="16">
      <t>シセツ</t>
    </rPh>
    <rPh sb="17" eb="19">
      <t>フッキュウ</t>
    </rPh>
    <rPh sb="20" eb="21">
      <t>ム</t>
    </rPh>
    <phoneticPr fontId="1"/>
  </si>
  <si>
    <t>引き続き、自治体向け事務処理マニュアルの一層の周知・活用を通じて、より効果的・効率的な事業の実施に努める。</t>
    <phoneticPr fontId="1"/>
  </si>
  <si>
    <t>成果目標達成向上のため、地方環境事務所を含めた事業実施体制や方法を構築・実施するための予算要求を行うとともに自治体支援の取組を行う。</t>
  </si>
  <si>
    <t>引き続き、地方環境事務所の強化も行いながら、災害廃棄物対策のフォローアップと継続的な発信、自治体レベルの取組の加速化、地域ブロック単位や全国レベルでの広域的な災害廃棄物連携体制の整備等を通じて、より効果的・効率的な事業の実施に努める。</t>
    <phoneticPr fontId="1"/>
  </si>
  <si>
    <t>東京都、市区町村、オリンピック組織委員会等と連携を深め、効果的・効率的にラベル等の導入を進めること。</t>
  </si>
  <si>
    <t>引き続き、東京都をはじめとする関係自治体や日本オリンピック組織委員会などと連携し、効果的・効率的に、外国人にとってもわかりやすいごみの分別の実施を目指し、平成29年度までに策定するガイドラインを活用して認知度の向上や実施機関の拡大を図る。</t>
    <phoneticPr fontId="1"/>
  </si>
  <si>
    <t>廃棄物処理システム開発費</t>
    <phoneticPr fontId="1"/>
  </si>
  <si>
    <t>引き続き、より効果的・効率的な事業の実施に努めること。</t>
  </si>
  <si>
    <t>引き続き、都道府県、政令市におけるシステム利用を促進し、許可情報の共有率向上をはかることで、より効果的・効率的な事業の実施に努める。</t>
    <rPh sb="62" eb="63">
      <t>ツト</t>
    </rPh>
    <phoneticPr fontId="1"/>
  </si>
  <si>
    <t>成果目標の達成に向け、より効果的に事業を実施するための改善策を検討すること。</t>
  </si>
  <si>
    <t>廃棄物処理法上の未規制物質に関する実態調査等を行い、廃棄物処理に係る技術的な課題等を把握するなど、産業廃棄物の処理に伴って生活環境保全上の支障を生ずることのないよう成果目標の達成に向け取り組んでいく。</t>
    <phoneticPr fontId="1"/>
  </si>
  <si>
    <r>
      <rPr>
        <sz val="9"/>
        <rFont val="ＭＳ Ｐゴシック"/>
        <family val="3"/>
        <charset val="128"/>
      </rPr>
      <t>事業の目的に照らして、目的達成の度合いを測る成果指標として「各府省庁白書・年次報告および環境省審議会資料における統計調査結果引用数」が適切な指標であるのか疑問である。適切か否かは別としても、「</t>
    </r>
    <r>
      <rPr>
        <sz val="9"/>
        <rFont val="Arial"/>
        <family val="2"/>
      </rPr>
      <t>5</t>
    </r>
    <r>
      <rPr>
        <sz val="9"/>
        <rFont val="ＭＳ Ｐゴシック"/>
        <family val="3"/>
        <charset val="128"/>
      </rPr>
      <t>件」というレベルの妥当性についても疑問がある。この数字は、予めいかなる文献・資料に掲載されるかが判明しているものを前提としたものではないのか。
成果指標としては、「本事業の成果と上位施策・測定指標との関係」に記載されている内容にあるような、成果が位置付けられるべきではないか。</t>
    </r>
    <rPh sb="0" eb="2">
      <t>ジギョウ</t>
    </rPh>
    <rPh sb="3" eb="5">
      <t>モクテキ</t>
    </rPh>
    <rPh sb="6" eb="7">
      <t>テ</t>
    </rPh>
    <rPh sb="11" eb="13">
      <t>モクテキ</t>
    </rPh>
    <rPh sb="13" eb="15">
      <t>タッセイ</t>
    </rPh>
    <rPh sb="16" eb="18">
      <t>ドア</t>
    </rPh>
    <rPh sb="20" eb="21">
      <t>ハカ</t>
    </rPh>
    <rPh sb="22" eb="24">
      <t>セイカ</t>
    </rPh>
    <rPh sb="24" eb="26">
      <t>シヒョウ</t>
    </rPh>
    <rPh sb="30" eb="32">
      <t>カクフ</t>
    </rPh>
    <rPh sb="32" eb="34">
      <t>ショウチョウ</t>
    </rPh>
    <rPh sb="34" eb="36">
      <t>ハクショ</t>
    </rPh>
    <rPh sb="37" eb="39">
      <t>ネンジ</t>
    </rPh>
    <rPh sb="39" eb="41">
      <t>ホウコク</t>
    </rPh>
    <rPh sb="44" eb="47">
      <t>カンキョウショウ</t>
    </rPh>
    <rPh sb="47" eb="50">
      <t>シンギカイ</t>
    </rPh>
    <rPh sb="50" eb="52">
      <t>シリョウ</t>
    </rPh>
    <rPh sb="56" eb="58">
      <t>トウケイ</t>
    </rPh>
    <rPh sb="58" eb="60">
      <t>チョウサ</t>
    </rPh>
    <rPh sb="60" eb="62">
      <t>ケッカ</t>
    </rPh>
    <rPh sb="62" eb="64">
      <t>インヨウ</t>
    </rPh>
    <rPh sb="64" eb="65">
      <t>スウ</t>
    </rPh>
    <rPh sb="67" eb="69">
      <t>テキセツ</t>
    </rPh>
    <rPh sb="70" eb="72">
      <t>シヒョウ</t>
    </rPh>
    <rPh sb="77" eb="79">
      <t>ギモン</t>
    </rPh>
    <rPh sb="83" eb="85">
      <t>テキセツ</t>
    </rPh>
    <rPh sb="86" eb="87">
      <t>イナ</t>
    </rPh>
    <rPh sb="89" eb="90">
      <t>ベツ</t>
    </rPh>
    <rPh sb="97" eb="98">
      <t>ケン</t>
    </rPh>
    <rPh sb="106" eb="109">
      <t>ダトウセイ</t>
    </rPh>
    <rPh sb="114" eb="116">
      <t>ギモン</t>
    </rPh>
    <rPh sb="122" eb="124">
      <t>スウジ</t>
    </rPh>
    <rPh sb="126" eb="127">
      <t>アラカジ</t>
    </rPh>
    <rPh sb="132" eb="134">
      <t>ブンケン</t>
    </rPh>
    <rPh sb="135" eb="137">
      <t>シリョウ</t>
    </rPh>
    <rPh sb="138" eb="140">
      <t>ケイサイ</t>
    </rPh>
    <rPh sb="145" eb="147">
      <t>ハンメイ</t>
    </rPh>
    <rPh sb="154" eb="156">
      <t>ゼンテイ</t>
    </rPh>
    <rPh sb="169" eb="171">
      <t>セイカ</t>
    </rPh>
    <rPh sb="171" eb="173">
      <t>シヒョウ</t>
    </rPh>
    <rPh sb="179" eb="180">
      <t>ホン</t>
    </rPh>
    <rPh sb="180" eb="182">
      <t>ジギョウ</t>
    </rPh>
    <rPh sb="183" eb="185">
      <t>セイカ</t>
    </rPh>
    <rPh sb="186" eb="188">
      <t>ジョウイ</t>
    </rPh>
    <rPh sb="188" eb="190">
      <t>シサク</t>
    </rPh>
    <rPh sb="191" eb="193">
      <t>ソクテイ</t>
    </rPh>
    <rPh sb="193" eb="195">
      <t>シヒョウ</t>
    </rPh>
    <rPh sb="197" eb="199">
      <t>カンケイ</t>
    </rPh>
    <rPh sb="201" eb="203">
      <t>キサイ</t>
    </rPh>
    <rPh sb="208" eb="210">
      <t>ナイヨウ</t>
    </rPh>
    <rPh sb="217" eb="219">
      <t>セイカ</t>
    </rPh>
    <rPh sb="220" eb="223">
      <t>イチヅ</t>
    </rPh>
    <phoneticPr fontId="2"/>
  </si>
  <si>
    <t>公開プロセスの議論を踏まえた、今後の具体的な対応方針を説明すること。</t>
  </si>
  <si>
    <t>公開プロセスの指摘を踏まえ、電子マニフェストへの加入の義務化について検討するとともに、小規模排出事業者及び中小収集運搬業者等の電子マニフェストシステムの改善に係る要望・意見を詳細に把握の上、これらの業者の加入促進に向けたより実効性の高い施策等について検討を行う。
また、食品廃棄物の不適正転売事案を踏まえた不正防止の徹底へ向けて、電子マニフェストシステムの改修を行う。</t>
    <phoneticPr fontId="1"/>
  </si>
  <si>
    <t>成果実績が目標に大幅に達していないことについて、要因と今後の対応を説明すること。</t>
  </si>
  <si>
    <t>石綿の無害化処理については、埋立処分に比べて処理費用が高い傾向があることから、多くの廃石綿等の排出事業者等が埋立処分を選択するため、無害化処理施設の設置を計画する事業者が少ないものと考えられる。このため、石綿廃棄物の無害化技術についての最新知見の収集を行うことに加え、無害化技術の低コスト化に資する技術情報の収集を行い、成果目標の達成に向け取り組んでいく。</t>
    <phoneticPr fontId="1"/>
  </si>
  <si>
    <r>
      <t>PCB</t>
    </r>
    <r>
      <rPr>
        <sz val="9"/>
        <rFont val="ＭＳ Ｐゴシック"/>
        <family val="3"/>
        <charset val="128"/>
      </rPr>
      <t>廃棄物の処理期限までの処理達成に向け、効率的かつ効果的に事業を実施すること。</t>
    </r>
    <rPh sb="3" eb="6">
      <t>ハイキブツ</t>
    </rPh>
    <rPh sb="7" eb="9">
      <t>ショリ</t>
    </rPh>
    <rPh sb="9" eb="11">
      <t>キゲン</t>
    </rPh>
    <rPh sb="14" eb="16">
      <t>ショリ</t>
    </rPh>
    <rPh sb="16" eb="18">
      <t>タッセイ</t>
    </rPh>
    <rPh sb="19" eb="20">
      <t>ム</t>
    </rPh>
    <rPh sb="22" eb="25">
      <t>コウリツテキ</t>
    </rPh>
    <rPh sb="27" eb="30">
      <t>コウカテキ</t>
    </rPh>
    <rPh sb="31" eb="33">
      <t>ジギョウ</t>
    </rPh>
    <rPh sb="34" eb="36">
      <t>ジッシ</t>
    </rPh>
    <phoneticPr fontId="1"/>
  </si>
  <si>
    <t>平成39年度までに必ず処理を完了できるように、効率的な予算執行に努めてほしい。</t>
    <rPh sb="0" eb="2">
      <t>ヘイセイ</t>
    </rPh>
    <rPh sb="4" eb="6">
      <t>ネンド</t>
    </rPh>
    <rPh sb="9" eb="10">
      <t>カナラ</t>
    </rPh>
    <rPh sb="11" eb="13">
      <t>ショリ</t>
    </rPh>
    <rPh sb="14" eb="16">
      <t>カンリョウ</t>
    </rPh>
    <rPh sb="23" eb="26">
      <t>コウリツテキ</t>
    </rPh>
    <rPh sb="27" eb="29">
      <t>ヨサン</t>
    </rPh>
    <rPh sb="29" eb="31">
      <t>シッコウ</t>
    </rPh>
    <rPh sb="32" eb="33">
      <t>ツト</t>
    </rPh>
    <phoneticPr fontId="2"/>
  </si>
  <si>
    <t>水銀使用廃製品の適切な回収に向け、成果目標を達成出来るよう適切に事業を行うこと。</t>
    <rPh sb="0" eb="2">
      <t>スイギン</t>
    </rPh>
    <rPh sb="2" eb="4">
      <t>シヨウ</t>
    </rPh>
    <rPh sb="4" eb="5">
      <t>ハイ</t>
    </rPh>
    <rPh sb="5" eb="7">
      <t>セイヒン</t>
    </rPh>
    <rPh sb="8" eb="10">
      <t>テキセツ</t>
    </rPh>
    <rPh sb="11" eb="13">
      <t>カイシュウ</t>
    </rPh>
    <rPh sb="14" eb="15">
      <t>ム</t>
    </rPh>
    <rPh sb="17" eb="19">
      <t>セイカ</t>
    </rPh>
    <rPh sb="19" eb="21">
      <t>モクヒョウ</t>
    </rPh>
    <rPh sb="22" eb="26">
      <t>タッセイデキ</t>
    </rPh>
    <rPh sb="29" eb="31">
      <t>テキセツ</t>
    </rPh>
    <rPh sb="32" eb="34">
      <t>ジギョウ</t>
    </rPh>
    <rPh sb="35" eb="36">
      <t>オコナ</t>
    </rPh>
    <phoneticPr fontId="1"/>
  </si>
  <si>
    <t>水銀使用廃製品回収促進事業の更なる全国展開、対象機関の拡大を図ることで、成果目標を達成できるよう適切に事業を行う。</t>
    <rPh sb="7" eb="9">
      <t>カイシュウ</t>
    </rPh>
    <rPh sb="9" eb="11">
      <t>ソクシン</t>
    </rPh>
    <rPh sb="11" eb="13">
      <t>ジギョウ</t>
    </rPh>
    <rPh sb="14" eb="15">
      <t>サラ</t>
    </rPh>
    <rPh sb="17" eb="19">
      <t>ゼンコク</t>
    </rPh>
    <rPh sb="19" eb="21">
      <t>テンカイ</t>
    </rPh>
    <rPh sb="22" eb="24">
      <t>タイショウ</t>
    </rPh>
    <rPh sb="24" eb="26">
      <t>キカン</t>
    </rPh>
    <rPh sb="27" eb="29">
      <t>カクダイ</t>
    </rPh>
    <rPh sb="30" eb="31">
      <t>ハカ</t>
    </rPh>
    <rPh sb="36" eb="38">
      <t>セイカ</t>
    </rPh>
    <rPh sb="38" eb="40">
      <t>モクヒョウ</t>
    </rPh>
    <rPh sb="41" eb="43">
      <t>タッセイ</t>
    </rPh>
    <rPh sb="48" eb="50">
      <t>テキセツ</t>
    </rPh>
    <rPh sb="51" eb="53">
      <t>ジギョウ</t>
    </rPh>
    <rPh sb="54" eb="55">
      <t>オコナ</t>
    </rPh>
    <phoneticPr fontId="1"/>
  </si>
  <si>
    <t>法の施行状況のモニタリング調査は必要な事業。予算の効果的・効率的使用に努めてほしい。</t>
    <rPh sb="0" eb="1">
      <t>ホウ</t>
    </rPh>
    <rPh sb="2" eb="4">
      <t>シコウ</t>
    </rPh>
    <rPh sb="4" eb="6">
      <t>ジョウキョウ</t>
    </rPh>
    <rPh sb="13" eb="15">
      <t>チョウサ</t>
    </rPh>
    <rPh sb="16" eb="18">
      <t>ヒツヨウ</t>
    </rPh>
    <rPh sb="19" eb="21">
      <t>ジギョウ</t>
    </rPh>
    <phoneticPr fontId="2"/>
  </si>
  <si>
    <t>予定どおり平成２８年度限りの事業とする。
今後どのように法の施行状況を確認するか、検討すること。</t>
    <rPh sb="21" eb="23">
      <t>コンゴ</t>
    </rPh>
    <rPh sb="28" eb="29">
      <t>ホウ</t>
    </rPh>
    <rPh sb="30" eb="32">
      <t>セコウ</t>
    </rPh>
    <rPh sb="32" eb="34">
      <t>ジョウキョウ</t>
    </rPh>
    <rPh sb="35" eb="37">
      <t>カクニン</t>
    </rPh>
    <rPh sb="41" eb="43">
      <t>ケントウ</t>
    </rPh>
    <phoneticPr fontId="1"/>
  </si>
  <si>
    <t>予定どおり平成２８年度限りの事業とする。廃棄物処理法の施行状況の確認については、今後予定されている廃棄物処理法改正の際の附則等に基づき、着実に行っていく予定。</t>
    <rPh sb="20" eb="23">
      <t>ハイキブツ</t>
    </rPh>
    <rPh sb="23" eb="26">
      <t>ショリホウ</t>
    </rPh>
    <rPh sb="40" eb="42">
      <t>コンゴ</t>
    </rPh>
    <rPh sb="42" eb="44">
      <t>ヨテイ</t>
    </rPh>
    <rPh sb="49" eb="52">
      <t>ハイキブツ</t>
    </rPh>
    <rPh sb="52" eb="54">
      <t>ショリ</t>
    </rPh>
    <rPh sb="55" eb="57">
      <t>カイセイ</t>
    </rPh>
    <rPh sb="58" eb="59">
      <t>サイ</t>
    </rPh>
    <phoneticPr fontId="1"/>
  </si>
  <si>
    <t>調査内容が当該分野の政策課題の解決にどのようにつながったのか説明すること。</t>
    <rPh sb="0" eb="2">
      <t>チョウサ</t>
    </rPh>
    <rPh sb="2" eb="4">
      <t>ナイヨウ</t>
    </rPh>
    <rPh sb="5" eb="7">
      <t>トウガイ</t>
    </rPh>
    <rPh sb="7" eb="9">
      <t>ブンヤ</t>
    </rPh>
    <rPh sb="10" eb="12">
      <t>セイサク</t>
    </rPh>
    <rPh sb="12" eb="14">
      <t>カダイ</t>
    </rPh>
    <rPh sb="15" eb="17">
      <t>カイケツ</t>
    </rPh>
    <rPh sb="30" eb="32">
      <t>セツメイ</t>
    </rPh>
    <phoneticPr fontId="1"/>
  </si>
  <si>
    <t>本事業においては、産業廃棄物処理業者の経営戦略策定、人材育成、海外進出、排出事業者とのマッチング等の取組を支援することにより、業の振興を図っているところ、廃棄物処理法に基づく優良事業者数は、平成26年度の858者から平成27年度には997者へと順調に増加している。
今後とも、各取組についてより効果的な支援を推進して優良事業者を増加させるなど、さらなる業の振興を図る。</t>
    <phoneticPr fontId="1"/>
  </si>
  <si>
    <t>着実に最終目標を達成できるように計画を加速してほしい。</t>
    <rPh sb="0" eb="2">
      <t>チャクジツ</t>
    </rPh>
    <rPh sb="3" eb="5">
      <t>サイシュウ</t>
    </rPh>
    <rPh sb="5" eb="7">
      <t>モクヒョウ</t>
    </rPh>
    <rPh sb="8" eb="10">
      <t>タッセイ</t>
    </rPh>
    <rPh sb="16" eb="18">
      <t>ケイカク</t>
    </rPh>
    <rPh sb="19" eb="21">
      <t>カソク</t>
    </rPh>
    <phoneticPr fontId="2"/>
  </si>
  <si>
    <t>引き続き、不法投棄等の拡大防止や支障の除去等の徹底を図るためより効果的・効率的な事業の実施に努めること。</t>
    <rPh sb="26" eb="27">
      <t>ハカ</t>
    </rPh>
    <phoneticPr fontId="1"/>
  </si>
  <si>
    <t>-</t>
    <phoneticPr fontId="1"/>
  </si>
  <si>
    <t>「外部有識者の所見」も踏まえ、不法投棄等事案に関する技術的助言等が必要な都道府県等に対し、関係法令等に精通した専門家を現地に派遣すること等によって、最終目標の達成に向け、効果的・効率的な事業の実施に努める。</t>
    <rPh sb="74" eb="76">
      <t>サイシュウ</t>
    </rPh>
    <rPh sb="76" eb="78">
      <t>モクヒョウ</t>
    </rPh>
    <rPh sb="79" eb="81">
      <t>タッセイ</t>
    </rPh>
    <rPh sb="82" eb="83">
      <t>ム</t>
    </rPh>
    <rPh sb="85" eb="88">
      <t>コウカテキ</t>
    </rPh>
    <rPh sb="89" eb="92">
      <t>コウリツテキ</t>
    </rPh>
    <rPh sb="93" eb="95">
      <t>ジギョウ</t>
    </rPh>
    <rPh sb="96" eb="98">
      <t>ジッシ</t>
    </rPh>
    <rPh sb="99" eb="100">
      <t>ツト</t>
    </rPh>
    <phoneticPr fontId="1"/>
  </si>
  <si>
    <t>外部有識者点検対象外</t>
    <phoneticPr fontId="1"/>
  </si>
  <si>
    <t>拠出先の活動内容の進捗状況を随時把握し、引き続き効果的な執行に努めること。</t>
    <rPh sb="0" eb="2">
      <t>キョシュツ</t>
    </rPh>
    <rPh sb="2" eb="3">
      <t>サキ</t>
    </rPh>
    <rPh sb="4" eb="6">
      <t>カツドウ</t>
    </rPh>
    <rPh sb="6" eb="8">
      <t>ナイヨウ</t>
    </rPh>
    <rPh sb="9" eb="11">
      <t>シンチョク</t>
    </rPh>
    <rPh sb="11" eb="13">
      <t>ジョウキョウ</t>
    </rPh>
    <rPh sb="14" eb="16">
      <t>ズイジ</t>
    </rPh>
    <rPh sb="16" eb="18">
      <t>ハアク</t>
    </rPh>
    <rPh sb="20" eb="21">
      <t>ヒ</t>
    </rPh>
    <rPh sb="22" eb="23">
      <t>ツヅ</t>
    </rPh>
    <rPh sb="24" eb="27">
      <t>コウカテキ</t>
    </rPh>
    <rPh sb="28" eb="30">
      <t>シッコウ</t>
    </rPh>
    <rPh sb="31" eb="32">
      <t>ツト</t>
    </rPh>
    <phoneticPr fontId="2"/>
  </si>
  <si>
    <t>拠出先の活動内容の進捗状況について、ヒアリング等により随時把握することにより、引き続き効果的な執行に努める。</t>
    <rPh sb="0" eb="2">
      <t>キョシュツ</t>
    </rPh>
    <rPh sb="2" eb="3">
      <t>サキ</t>
    </rPh>
    <rPh sb="4" eb="6">
      <t>カツドウ</t>
    </rPh>
    <rPh sb="6" eb="8">
      <t>ナイヨウ</t>
    </rPh>
    <rPh sb="9" eb="11">
      <t>シンチョク</t>
    </rPh>
    <rPh sb="11" eb="13">
      <t>ジョウキョウ</t>
    </rPh>
    <rPh sb="23" eb="24">
      <t>トウ</t>
    </rPh>
    <rPh sb="27" eb="29">
      <t>ズイジ</t>
    </rPh>
    <rPh sb="29" eb="31">
      <t>ハアク</t>
    </rPh>
    <rPh sb="39" eb="40">
      <t>ヒ</t>
    </rPh>
    <rPh sb="41" eb="42">
      <t>ツヅ</t>
    </rPh>
    <rPh sb="43" eb="46">
      <t>コウカテキ</t>
    </rPh>
    <rPh sb="47" eb="49">
      <t>シッコウ</t>
    </rPh>
    <rPh sb="50" eb="51">
      <t>ツト</t>
    </rPh>
    <phoneticPr fontId="1"/>
  </si>
  <si>
    <t>引き続き今後も有効かつ効率的な運営が望まれる。</t>
    <rPh sb="0" eb="1">
      <t>ヒ</t>
    </rPh>
    <rPh sb="2" eb="3">
      <t>ツヅ</t>
    </rPh>
    <rPh sb="4" eb="6">
      <t>コンゴ</t>
    </rPh>
    <rPh sb="7" eb="9">
      <t>ユウコウ</t>
    </rPh>
    <rPh sb="11" eb="14">
      <t>コウリツテキ</t>
    </rPh>
    <rPh sb="15" eb="17">
      <t>ウンエイ</t>
    </rPh>
    <rPh sb="18" eb="19">
      <t>ノゾ</t>
    </rPh>
    <phoneticPr fontId="2"/>
  </si>
  <si>
    <t>引き続き、より効果的・効率的な事業の実施に努め、クリアランス制度の厳格な運用に努めること。</t>
    <rPh sb="30" eb="32">
      <t>セイド</t>
    </rPh>
    <rPh sb="33" eb="35">
      <t>ゲンカク</t>
    </rPh>
    <rPh sb="36" eb="38">
      <t>ウンヨウ</t>
    </rPh>
    <rPh sb="39" eb="40">
      <t>ツト</t>
    </rPh>
    <phoneticPr fontId="2"/>
  </si>
  <si>
    <t>「外部有識者の所見」も踏まえ、クリアランス物のトレーサビリティを情報管理システムにより全て確保し、引き続き効果的・効率的な事業の実施に努める。</t>
    <rPh sb="11" eb="12">
      <t>フ</t>
    </rPh>
    <rPh sb="21" eb="22">
      <t>ブツ</t>
    </rPh>
    <rPh sb="43" eb="44">
      <t>スベ</t>
    </rPh>
    <rPh sb="45" eb="47">
      <t>カクホ</t>
    </rPh>
    <phoneticPr fontId="1"/>
  </si>
  <si>
    <t>成果目標の達成に向け、シップバック実績がある国の法制度の実情等について輸出者への分かりやすい周知や、不正輸出等の疑義案件について税関等関係者と情報共有できるシステムを通じ、水際対策の強化を図る。</t>
    <rPh sb="0" eb="2">
      <t>セイカ</t>
    </rPh>
    <rPh sb="2" eb="4">
      <t>モクヒョウ</t>
    </rPh>
    <rPh sb="5" eb="7">
      <t>タッセイ</t>
    </rPh>
    <rPh sb="8" eb="9">
      <t>ム</t>
    </rPh>
    <rPh sb="17" eb="19">
      <t>ジッセキ</t>
    </rPh>
    <rPh sb="24" eb="27">
      <t>ホウセイド</t>
    </rPh>
    <rPh sb="28" eb="30">
      <t>ジツジョウ</t>
    </rPh>
    <rPh sb="30" eb="31">
      <t>トウ</t>
    </rPh>
    <rPh sb="35" eb="37">
      <t>ユシュツ</t>
    </rPh>
    <rPh sb="37" eb="38">
      <t>シャ</t>
    </rPh>
    <rPh sb="40" eb="41">
      <t>ワ</t>
    </rPh>
    <rPh sb="46" eb="48">
      <t>シュウチ</t>
    </rPh>
    <rPh sb="50" eb="52">
      <t>フセイ</t>
    </rPh>
    <rPh sb="52" eb="54">
      <t>ユシュツ</t>
    </rPh>
    <rPh sb="54" eb="55">
      <t>トウ</t>
    </rPh>
    <rPh sb="56" eb="58">
      <t>ギギ</t>
    </rPh>
    <rPh sb="58" eb="60">
      <t>アンケン</t>
    </rPh>
    <rPh sb="64" eb="66">
      <t>ゼイカン</t>
    </rPh>
    <rPh sb="66" eb="67">
      <t>トウ</t>
    </rPh>
    <rPh sb="67" eb="70">
      <t>カンケイシャ</t>
    </rPh>
    <rPh sb="71" eb="73">
      <t>ジョウホウ</t>
    </rPh>
    <rPh sb="73" eb="75">
      <t>キョウユウ</t>
    </rPh>
    <rPh sb="83" eb="84">
      <t>ツウ</t>
    </rPh>
    <rPh sb="86" eb="88">
      <t>ミズギワ</t>
    </rPh>
    <rPh sb="88" eb="90">
      <t>タイサク</t>
    </rPh>
    <rPh sb="91" eb="93">
      <t>キョウカ</t>
    </rPh>
    <rPh sb="94" eb="95">
      <t>ハカ</t>
    </rPh>
    <phoneticPr fontId="1"/>
  </si>
  <si>
    <t>より効果的、効率的に不法投棄等事案の処理が進むよう努めること。</t>
    <rPh sb="2" eb="5">
      <t>コウカテキ</t>
    </rPh>
    <rPh sb="6" eb="9">
      <t>コウリツテキ</t>
    </rPh>
    <rPh sb="10" eb="12">
      <t>フホウ</t>
    </rPh>
    <rPh sb="12" eb="14">
      <t>トウキ</t>
    </rPh>
    <rPh sb="14" eb="15">
      <t>トウ</t>
    </rPh>
    <rPh sb="15" eb="17">
      <t>ジアン</t>
    </rPh>
    <rPh sb="18" eb="20">
      <t>ショリ</t>
    </rPh>
    <rPh sb="21" eb="22">
      <t>スス</t>
    </rPh>
    <rPh sb="25" eb="26">
      <t>ツト</t>
    </rPh>
    <phoneticPr fontId="2"/>
  </si>
  <si>
    <t>産廃特措法に基づく支援については、環境大臣が同意した計画に基づき特定支障除去等事業を実施する都道府県等に対し、必要な経費の一部を補助することで、効果的、効率的に不法投棄等事案の処理が進むよう努める。</t>
    <rPh sb="0" eb="2">
      <t>サンパイ</t>
    </rPh>
    <rPh sb="2" eb="5">
      <t>トクソホウ</t>
    </rPh>
    <rPh sb="6" eb="7">
      <t>モト</t>
    </rPh>
    <rPh sb="9" eb="11">
      <t>シエン</t>
    </rPh>
    <rPh sb="32" eb="34">
      <t>トクテイ</t>
    </rPh>
    <rPh sb="34" eb="36">
      <t>シショウ</t>
    </rPh>
    <rPh sb="36" eb="38">
      <t>ジョキョ</t>
    </rPh>
    <rPh sb="38" eb="39">
      <t>トウ</t>
    </rPh>
    <rPh sb="39" eb="41">
      <t>ジギョウ</t>
    </rPh>
    <rPh sb="42" eb="44">
      <t>ジッシ</t>
    </rPh>
    <rPh sb="46" eb="50">
      <t>トドウフケン</t>
    </rPh>
    <rPh sb="50" eb="51">
      <t>トウ</t>
    </rPh>
    <rPh sb="52" eb="53">
      <t>タイ</t>
    </rPh>
    <rPh sb="55" eb="57">
      <t>ヒツヨウ</t>
    </rPh>
    <rPh sb="58" eb="60">
      <t>ケイヒ</t>
    </rPh>
    <rPh sb="61" eb="63">
      <t>イチブ</t>
    </rPh>
    <rPh sb="64" eb="66">
      <t>ホジョ</t>
    </rPh>
    <rPh sb="91" eb="92">
      <t>スス</t>
    </rPh>
    <rPh sb="95" eb="96">
      <t>ツト</t>
    </rPh>
    <phoneticPr fontId="1"/>
  </si>
  <si>
    <t>バーゼル法等に基づく規制のあり方について、引き続き効率的かつ効果的に検討すること。</t>
    <rPh sb="4" eb="5">
      <t>ホウ</t>
    </rPh>
    <rPh sb="5" eb="6">
      <t>トウ</t>
    </rPh>
    <rPh sb="7" eb="8">
      <t>モト</t>
    </rPh>
    <rPh sb="10" eb="12">
      <t>キセイ</t>
    </rPh>
    <rPh sb="15" eb="16">
      <t>カタ</t>
    </rPh>
    <rPh sb="21" eb="22">
      <t>ヒ</t>
    </rPh>
    <rPh sb="23" eb="24">
      <t>ツヅ</t>
    </rPh>
    <rPh sb="25" eb="28">
      <t>コウリツテキ</t>
    </rPh>
    <rPh sb="30" eb="33">
      <t>コウカテキ</t>
    </rPh>
    <rPh sb="34" eb="36">
      <t>ケントウ</t>
    </rPh>
    <phoneticPr fontId="1"/>
  </si>
  <si>
    <t>バーゼル法等に基づく規制の在り方についての検討として、使用済み電気電子機器などの不適正輸出等対策の強化や、二次資源の適正な資源循環の促進について、効率的かつ効果的に検討を進める。</t>
    <rPh sb="13" eb="14">
      <t>ア</t>
    </rPh>
    <rPh sb="15" eb="16">
      <t>カタ</t>
    </rPh>
    <rPh sb="21" eb="23">
      <t>ケントウ</t>
    </rPh>
    <rPh sb="27" eb="29">
      <t>シヨウ</t>
    </rPh>
    <rPh sb="29" eb="30">
      <t>ズ</t>
    </rPh>
    <rPh sb="31" eb="33">
      <t>デンキ</t>
    </rPh>
    <rPh sb="33" eb="35">
      <t>デンシ</t>
    </rPh>
    <rPh sb="35" eb="37">
      <t>キキ</t>
    </rPh>
    <rPh sb="40" eb="43">
      <t>フテキセイ</t>
    </rPh>
    <rPh sb="43" eb="45">
      <t>ユシュツ</t>
    </rPh>
    <rPh sb="45" eb="46">
      <t>ナド</t>
    </rPh>
    <rPh sb="46" eb="48">
      <t>タイサク</t>
    </rPh>
    <rPh sb="49" eb="51">
      <t>キョウカ</t>
    </rPh>
    <rPh sb="53" eb="55">
      <t>ニジ</t>
    </rPh>
    <rPh sb="55" eb="57">
      <t>シゲン</t>
    </rPh>
    <rPh sb="58" eb="60">
      <t>テキセイ</t>
    </rPh>
    <rPh sb="61" eb="63">
      <t>シゲン</t>
    </rPh>
    <rPh sb="63" eb="65">
      <t>ジュンカン</t>
    </rPh>
    <rPh sb="66" eb="68">
      <t>ソクシン</t>
    </rPh>
    <rPh sb="73" eb="76">
      <t>コウリツテキ</t>
    </rPh>
    <rPh sb="78" eb="81">
      <t>コウカテキ</t>
    </rPh>
    <rPh sb="82" eb="84">
      <t>ケントウ</t>
    </rPh>
    <rPh sb="85" eb="86">
      <t>スス</t>
    </rPh>
    <phoneticPr fontId="1"/>
  </si>
  <si>
    <t>引き続きバーゼル条約における国内法の実施に努めること。
成果目標の達成（ジップバックに係る通報数の減少）に向け、どのような施策が行うべきであるか説明すること。</t>
    <rPh sb="0" eb="1">
      <t>ヒ</t>
    </rPh>
    <rPh sb="2" eb="3">
      <t>ツヅ</t>
    </rPh>
    <rPh sb="8" eb="10">
      <t>ジョウヤク</t>
    </rPh>
    <rPh sb="14" eb="17">
      <t>コクナイホウ</t>
    </rPh>
    <rPh sb="18" eb="20">
      <t>ジッシ</t>
    </rPh>
    <rPh sb="21" eb="22">
      <t>ツト</t>
    </rPh>
    <rPh sb="28" eb="30">
      <t>セイカ</t>
    </rPh>
    <rPh sb="30" eb="32">
      <t>モクヒョウ</t>
    </rPh>
    <rPh sb="43" eb="44">
      <t>カカ</t>
    </rPh>
    <rPh sb="45" eb="47">
      <t>ツウホウ</t>
    </rPh>
    <rPh sb="47" eb="48">
      <t>スウ</t>
    </rPh>
    <rPh sb="49" eb="51">
      <t>ゲンショウ</t>
    </rPh>
    <rPh sb="61" eb="63">
      <t>セサク</t>
    </rPh>
    <rPh sb="64" eb="65">
      <t>オコナ</t>
    </rPh>
    <rPh sb="72" eb="74">
      <t>セツメイ</t>
    </rPh>
    <phoneticPr fontId="1"/>
  </si>
  <si>
    <t>昭和59年度</t>
    <phoneticPr fontId="1"/>
  </si>
  <si>
    <t>引き続き、単独浄化槽の合併浄化槽への転換及び適正な維持管理の確保を図るためより効果的・効率的な事業の実施に努めること。</t>
    <rPh sb="5" eb="7">
      <t>タンドク</t>
    </rPh>
    <rPh sb="7" eb="10">
      <t>ジョウカソウ</t>
    </rPh>
    <rPh sb="11" eb="13">
      <t>ガッペイ</t>
    </rPh>
    <rPh sb="13" eb="16">
      <t>ジョウカソウ</t>
    </rPh>
    <rPh sb="18" eb="20">
      <t>テンカン</t>
    </rPh>
    <rPh sb="20" eb="21">
      <t>オヨ</t>
    </rPh>
    <rPh sb="22" eb="24">
      <t>テキセイ</t>
    </rPh>
    <rPh sb="25" eb="27">
      <t>イジ</t>
    </rPh>
    <rPh sb="27" eb="29">
      <t>カンリ</t>
    </rPh>
    <rPh sb="30" eb="32">
      <t>カクホ</t>
    </rPh>
    <rPh sb="33" eb="34">
      <t>ハカ</t>
    </rPh>
    <phoneticPr fontId="1"/>
  </si>
  <si>
    <t>今年度、成果目標の達成に向けた浄化槽普及戦略検討会を開催し、浄化槽普及促進策等について検討予定である。引き続き効果的かつ効率的な事業の実施に努める。</t>
    <phoneticPr fontId="1"/>
  </si>
  <si>
    <t>183
184
185</t>
    <phoneticPr fontId="1"/>
  </si>
  <si>
    <t>し尿処理システム国際普及推進事業費(我が国循環産業の戦略的国際展開・育成事業(浄化槽グローバル支援事業費）に名称変更）</t>
    <rPh sb="1" eb="2">
      <t>ニョウ</t>
    </rPh>
    <rPh sb="2" eb="4">
      <t>ショリ</t>
    </rPh>
    <rPh sb="8" eb="10">
      <t>コクサイ</t>
    </rPh>
    <rPh sb="10" eb="12">
      <t>フキュウ</t>
    </rPh>
    <rPh sb="12" eb="14">
      <t>スイシン</t>
    </rPh>
    <rPh sb="39" eb="42">
      <t>ジョウカソウ</t>
    </rPh>
    <rPh sb="47" eb="49">
      <t>シエン</t>
    </rPh>
    <rPh sb="49" eb="52">
      <t>ジギョウヒ</t>
    </rPh>
    <rPh sb="54" eb="56">
      <t>メイショウ</t>
    </rPh>
    <rPh sb="56" eb="58">
      <t>ヘンコウ</t>
    </rPh>
    <phoneticPr fontId="1"/>
  </si>
  <si>
    <t>引き続き、浄化槽の海外展開促進を図るためより効果的・効率的な事業の実施に努めること。</t>
    <rPh sb="5" eb="8">
      <t>ジョウカソウ</t>
    </rPh>
    <rPh sb="9" eb="11">
      <t>カイガイ</t>
    </rPh>
    <rPh sb="11" eb="13">
      <t>テンカイ</t>
    </rPh>
    <rPh sb="13" eb="15">
      <t>ソクシン</t>
    </rPh>
    <rPh sb="16" eb="17">
      <t>ハカ</t>
    </rPh>
    <phoneticPr fontId="1"/>
  </si>
  <si>
    <t>成果目標の達成に向け、東南アジアや中東欧での現地調査やワークショップ開催によるネットワーク構築や国内の産官学の関係者と連携し戦略的検討を図ることで、効率的かつ効果的な浄化槽の海外展開が進むよう努める。</t>
    <phoneticPr fontId="1"/>
  </si>
  <si>
    <t>浄化槽台帳システムの導入促進を図るために、新たな支援のみならず、支援を行った自治体へのフォローアップを行う等、効果的かつ効率的な支援に努めること。</t>
    <rPh sb="0" eb="3">
      <t>ジョウカソウ</t>
    </rPh>
    <rPh sb="3" eb="5">
      <t>ダイチョウ</t>
    </rPh>
    <rPh sb="10" eb="12">
      <t>ドウニュウ</t>
    </rPh>
    <rPh sb="12" eb="14">
      <t>ソクシン</t>
    </rPh>
    <rPh sb="15" eb="16">
      <t>ハカ</t>
    </rPh>
    <rPh sb="21" eb="22">
      <t>アラ</t>
    </rPh>
    <rPh sb="24" eb="26">
      <t>シエン</t>
    </rPh>
    <rPh sb="32" eb="34">
      <t>シエン</t>
    </rPh>
    <rPh sb="35" eb="36">
      <t>オコナ</t>
    </rPh>
    <rPh sb="38" eb="41">
      <t>ジチタイ</t>
    </rPh>
    <rPh sb="51" eb="52">
      <t>オコナ</t>
    </rPh>
    <rPh sb="53" eb="54">
      <t>トウ</t>
    </rPh>
    <rPh sb="55" eb="58">
      <t>コウカテキ</t>
    </rPh>
    <rPh sb="60" eb="63">
      <t>コウリツテキ</t>
    </rPh>
    <rPh sb="64" eb="66">
      <t>シエン</t>
    </rPh>
    <rPh sb="67" eb="68">
      <t>ツト</t>
    </rPh>
    <phoneticPr fontId="1"/>
  </si>
  <si>
    <t>今年度、支援を行った自治体へのフォローアップ事業の実施を予定している。引き続き効果的かつ効率的な支援に努める。</t>
    <rPh sb="0" eb="3">
      <t>コンネンド</t>
    </rPh>
    <rPh sb="4" eb="6">
      <t>シエン</t>
    </rPh>
    <rPh sb="7" eb="8">
      <t>オコナ</t>
    </rPh>
    <rPh sb="10" eb="13">
      <t>ジチタイ</t>
    </rPh>
    <rPh sb="22" eb="24">
      <t>ジギョウ</t>
    </rPh>
    <rPh sb="25" eb="27">
      <t>ジッシ</t>
    </rPh>
    <rPh sb="28" eb="30">
      <t>ヨテイ</t>
    </rPh>
    <rPh sb="35" eb="36">
      <t>ヒ</t>
    </rPh>
    <rPh sb="37" eb="38">
      <t>ツヅ</t>
    </rPh>
    <rPh sb="39" eb="42">
      <t>コウカテキ</t>
    </rPh>
    <rPh sb="44" eb="47">
      <t>コウリツテキ</t>
    </rPh>
    <rPh sb="48" eb="50">
      <t>シエン</t>
    </rPh>
    <rPh sb="51" eb="52">
      <t>ツト</t>
    </rPh>
    <phoneticPr fontId="1"/>
  </si>
  <si>
    <t>-</t>
    <phoneticPr fontId="1"/>
  </si>
  <si>
    <t>-</t>
    <phoneticPr fontId="1"/>
  </si>
  <si>
    <t>-</t>
    <phoneticPr fontId="1"/>
  </si>
  <si>
    <t>脱フロン社会構築に向けた業務用冷凍空調機器省エネ化推進事業（一部国土交通省連携事業）</t>
    <phoneticPr fontId="1"/>
  </si>
  <si>
    <t>公共交通機関の低炭素化と利用促進に向けた設備整備事業（国土交通省連携事業）</t>
    <phoneticPr fontId="1"/>
  </si>
  <si>
    <t>「新しい日本のための優先課題推進枠」1,500百万円</t>
    <phoneticPr fontId="1"/>
  </si>
  <si>
    <t>「新しい日本のための優先課題推進枠」1,285百万円</t>
    <rPh sb="23" eb="25">
      <t>ヒャクマン</t>
    </rPh>
    <rPh sb="25" eb="26">
      <t>エン</t>
    </rPh>
    <phoneticPr fontId="1"/>
  </si>
  <si>
    <t>策定した廃棄物エネルギー利用高度化マニュアル等についてHP等で周知するとともに、市町村等の担当者を対象として説明会を行い、廃棄物系バイオマスの利活用の促進を含む廃棄物発電の高度化の促進を引き続き図る。</t>
    <rPh sb="0" eb="2">
      <t>サクテイ</t>
    </rPh>
    <rPh sb="4" eb="7">
      <t>ハイキブツ</t>
    </rPh>
    <rPh sb="12" eb="14">
      <t>リヨウ</t>
    </rPh>
    <rPh sb="14" eb="17">
      <t>コウドカ</t>
    </rPh>
    <rPh sb="22" eb="23">
      <t>トウ</t>
    </rPh>
    <rPh sb="29" eb="30">
      <t>トウ</t>
    </rPh>
    <rPh sb="31" eb="33">
      <t>シュウチ</t>
    </rPh>
    <rPh sb="40" eb="43">
      <t>シチョウソン</t>
    </rPh>
    <rPh sb="43" eb="44">
      <t>トウ</t>
    </rPh>
    <rPh sb="45" eb="48">
      <t>タントウシャ</t>
    </rPh>
    <rPh sb="49" eb="51">
      <t>タイショウ</t>
    </rPh>
    <rPh sb="54" eb="57">
      <t>セツメイカイ</t>
    </rPh>
    <rPh sb="58" eb="59">
      <t>オコナ</t>
    </rPh>
    <rPh sb="93" eb="94">
      <t>ヒ</t>
    </rPh>
    <rPh sb="95" eb="96">
      <t>ツヅ</t>
    </rPh>
    <phoneticPr fontId="1"/>
  </si>
  <si>
    <t>平成28年度において説明会等を開催し、更なる促進を図る。また、処分場等への太陽光発電の導入に係る知見をまとめたガイドラインを作成し、HP等で広く周知するなど、導入を引き続き促進する。
なお、平成26年度・27年度に補助を受けた全ての事業が、すでに発電を開始している。</t>
    <rPh sb="0" eb="2">
      <t>ヘイセイ</t>
    </rPh>
    <rPh sb="4" eb="6">
      <t>ネンド</t>
    </rPh>
    <rPh sb="31" eb="34">
      <t>ショブンジョウ</t>
    </rPh>
    <rPh sb="34" eb="35">
      <t>トウ</t>
    </rPh>
    <rPh sb="37" eb="40">
      <t>タイヨウコウ</t>
    </rPh>
    <rPh sb="40" eb="42">
      <t>ハツデン</t>
    </rPh>
    <rPh sb="43" eb="45">
      <t>ドウニュウ</t>
    </rPh>
    <rPh sb="46" eb="47">
      <t>カカ</t>
    </rPh>
    <rPh sb="48" eb="50">
      <t>チケン</t>
    </rPh>
    <rPh sb="62" eb="64">
      <t>サクセイ</t>
    </rPh>
    <rPh sb="68" eb="69">
      <t>トウ</t>
    </rPh>
    <rPh sb="70" eb="71">
      <t>ヒロ</t>
    </rPh>
    <rPh sb="72" eb="74">
      <t>シュウチ</t>
    </rPh>
    <phoneticPr fontId="1"/>
  </si>
  <si>
    <t>公開プロセスの結果を重く受け止め、事業最終年度の平成29年度においては、本事業で得られた成果や課題をとりまとめ、本事業終了に伴う原状回復を行うこととする。</t>
    <rPh sb="0" eb="2">
      <t>コウカイ</t>
    </rPh>
    <rPh sb="7" eb="9">
      <t>ケッカ</t>
    </rPh>
    <rPh sb="10" eb="11">
      <t>オモ</t>
    </rPh>
    <rPh sb="12" eb="13">
      <t>ウ</t>
    </rPh>
    <rPh sb="14" eb="15">
      <t>ト</t>
    </rPh>
    <phoneticPr fontId="1"/>
  </si>
  <si>
    <t>モデル事業の実装によって削減できた最終処分量を指標として設定する。</t>
    <rPh sb="28" eb="30">
      <t>セッテイ</t>
    </rPh>
    <phoneticPr fontId="1"/>
  </si>
  <si>
    <t>廃家電の回収率目標を達成するための関係主体の連携した取組を取りまとめたアクションプランを平成27年度事業でとりまとめた。
当該アクションプランを活かすことによって、小売業者、製造業者の適切な指導、監督を行うことができ、使用済家電の回収率、リサイクル率向上につながるなど、課題解決に努めている。</t>
    <rPh sb="72" eb="73">
      <t>イ</t>
    </rPh>
    <rPh sb="135" eb="137">
      <t>カダイ</t>
    </rPh>
    <rPh sb="137" eb="139">
      <t>カイケツ</t>
    </rPh>
    <rPh sb="140" eb="141">
      <t>ツト</t>
    </rPh>
    <phoneticPr fontId="1"/>
  </si>
  <si>
    <t>平成27年度事業においては、新たな建設技術に関する実態と分別解体・再資源化を妨げる事象の調査等をとりまとめた。
調査結果を活かすことによって、解体工事業者、再資源化事業者の適切な指導、監督を行うことができ、建設資材廃棄物の再資源化率等の向上につながるなど、課題解決に努めている。</t>
    <rPh sb="56" eb="58">
      <t>チョウサ</t>
    </rPh>
    <rPh sb="58" eb="60">
      <t>ケッカ</t>
    </rPh>
    <rPh sb="128" eb="130">
      <t>カダイ</t>
    </rPh>
    <rPh sb="130" eb="132">
      <t>カイケツ</t>
    </rPh>
    <rPh sb="133" eb="134">
      <t>ツト</t>
    </rPh>
    <phoneticPr fontId="1"/>
  </si>
  <si>
    <t>本事業が産業廃棄物行政に係る政策立案に必要となる基礎資料の作成を主たる目的とするものであることに鑑み、指標の対象を中央環境審議会循環型社会部会等資料における統計調査結果引用数に限定し、前年度実績を上回る５件を目標値として設定する。
また、効率的な産業廃棄物の処理を促進し、循環型社会形成基本計画に掲げる再生利用量の目標達成に寄与する観点から、成果目標として産業廃棄物のリサイクル率を追加する。</t>
    <phoneticPr fontId="1"/>
  </si>
  <si>
    <t>・オリンピックにおいて選手の方々が最適な、ベストコンディションで競技を行うためには快適な環境の確保は大変重要であり、当該事業の必要性は理解できる。
・当該事業の成果を東京オリンピックのみに利用するのではなく、全国の都市部でも同様な環境問題を抱えているので、これらにも活用できるよう成果の取りまとめをし、公表する必要がある。
・企画競争による随意契約であるためやむを得ない面もあるが、落札率が非常に高レベルである。今後の他事業への参考とするためにもその原因等を検証する必要がある。</t>
    <rPh sb="32" eb="34">
      <t>キョウギ</t>
    </rPh>
    <phoneticPr fontId="1"/>
  </si>
  <si>
    <t>（項）独立行政法人環境再生保全機構運営費
　（大事項）独立行政法人環境再生保全機構運営費交付金に必要な経費
　（大事項）独立行政法人環境再生保全機構環境保全研究・技術開発運営費交付金に必要な経費</t>
    <rPh sb="3" eb="5">
      <t>ドクリツ</t>
    </rPh>
    <rPh sb="5" eb="7">
      <t>ギョウセイ</t>
    </rPh>
    <rPh sb="7" eb="9">
      <t>ホウジン</t>
    </rPh>
    <rPh sb="9" eb="11">
      <t>カンキョウ</t>
    </rPh>
    <rPh sb="27" eb="29">
      <t>ドクリツ</t>
    </rPh>
    <rPh sb="29" eb="31">
      <t>ギョウセイ</t>
    </rPh>
    <rPh sb="31" eb="33">
      <t>ホウジン</t>
    </rPh>
    <rPh sb="56" eb="59">
      <t>ダイジコウ</t>
    </rPh>
    <rPh sb="60" eb="62">
      <t>ドクリツ</t>
    </rPh>
    <rPh sb="62" eb="64">
      <t>ギョウセイ</t>
    </rPh>
    <rPh sb="64" eb="66">
      <t>ホウジン</t>
    </rPh>
    <rPh sb="66" eb="68">
      <t>カンキョウ</t>
    </rPh>
    <rPh sb="68" eb="70">
      <t>サイセイ</t>
    </rPh>
    <rPh sb="70" eb="72">
      <t>ホゼン</t>
    </rPh>
    <rPh sb="72" eb="74">
      <t>キコウ</t>
    </rPh>
    <rPh sb="74" eb="76">
      <t>カンキョウ</t>
    </rPh>
    <rPh sb="76" eb="78">
      <t>ホゼン</t>
    </rPh>
    <rPh sb="78" eb="80">
      <t>ケンキュウ</t>
    </rPh>
    <rPh sb="81" eb="83">
      <t>ギジュツ</t>
    </rPh>
    <rPh sb="83" eb="85">
      <t>カイハツ</t>
    </rPh>
    <rPh sb="85" eb="88">
      <t>ウンエイヒ</t>
    </rPh>
    <rPh sb="88" eb="91">
      <t>コウフキン</t>
    </rPh>
    <rPh sb="92" eb="94">
      <t>ヒツヨウ</t>
    </rPh>
    <rPh sb="95" eb="97">
      <t>ケイヒ</t>
    </rPh>
    <phoneticPr fontId="1"/>
  </si>
  <si>
    <t>公開プロセスの結果を重く受け止め、事業最終年度の平成29年度においては、本事業で得られた成果や課題をとりまとめ、本事業終了に伴う原状回復を行うこととする。</t>
    <phoneticPr fontId="1"/>
  </si>
  <si>
    <r>
      <rPr>
        <sz val="9"/>
        <rFont val="ＭＳ Ｐゴシック"/>
        <family val="3"/>
        <charset val="128"/>
      </rPr>
      <t>成果指標である「企業指針の産業廃棄物処理業者における認知度を平成</t>
    </r>
    <r>
      <rPr>
        <sz val="9"/>
        <rFont val="Arial"/>
        <family val="2"/>
      </rPr>
      <t>30</t>
    </r>
    <r>
      <rPr>
        <sz val="9"/>
        <rFont val="ＭＳ Ｐゴシック"/>
        <family val="3"/>
        <charset val="128"/>
      </rPr>
      <t>年度までに</t>
    </r>
    <r>
      <rPr>
        <sz val="9"/>
        <rFont val="Arial"/>
        <family val="2"/>
      </rPr>
      <t>80</t>
    </r>
    <r>
      <rPr>
        <sz val="9"/>
        <rFont val="ＭＳ Ｐゴシック"/>
        <family val="3"/>
        <charset val="128"/>
      </rPr>
      <t>％に引き上げる」について、引き続き一般競争入札等による効率的な事業の実施に努めること。</t>
    </r>
    <phoneticPr fontId="1"/>
  </si>
  <si>
    <t>-</t>
    <phoneticPr fontId="1"/>
  </si>
  <si>
    <t>引き続き、成果目標の達成に向け、循環型社会形成推進基本計画における物質フロー指標、取組指標の推移について要因分析を行いながら、適切に事業を実施する。</t>
    <rPh sb="0" eb="1">
      <t>ヒ</t>
    </rPh>
    <rPh sb="2" eb="3">
      <t>ツヅ</t>
    </rPh>
    <rPh sb="57" eb="58">
      <t>オコナ</t>
    </rPh>
    <rPh sb="63" eb="65">
      <t>テキセツ</t>
    </rPh>
    <rPh sb="66" eb="68">
      <t>ジギョウ</t>
    </rPh>
    <rPh sb="69" eb="71">
      <t>ジッシ</t>
    </rPh>
    <phoneticPr fontId="1"/>
  </si>
  <si>
    <t>143
144
151</t>
    <phoneticPr fontId="1"/>
  </si>
  <si>
    <t>（項）地方環境対策費
　（大事項）廃棄物・リサイクル対策の推進に必要な経費</t>
    <phoneticPr fontId="1"/>
  </si>
  <si>
    <t>リサイクルプロセスの横断的高度化・効率化事業</t>
    <rPh sb="10" eb="13">
      <t>オウダンテキ</t>
    </rPh>
    <rPh sb="13" eb="16">
      <t>コウドカ</t>
    </rPh>
    <rPh sb="17" eb="20">
      <t>コウリツカ</t>
    </rPh>
    <rPh sb="20" eb="22">
      <t>ジギョウ</t>
    </rPh>
    <phoneticPr fontId="1"/>
  </si>
  <si>
    <t>我が国循環産業の戦略的国際展開による海外でのCO2削減支援事業</t>
  </si>
  <si>
    <t>ＩＴを活用した循環型地域づくり基盤整備事業</t>
    <phoneticPr fontId="1"/>
  </si>
  <si>
    <t>事業内容の一部改善：３人
事業全体の抜本的改善：３人</t>
    <phoneticPr fontId="1"/>
  </si>
  <si>
    <t>　事業開始から10年以上経過したにも関わらず、普及率が50％未満と低く、普及率向上に向けた様々な対策をすべきであり、電子マニュフェストについては、いずれかの時期に義務化すべき。アプリの検討をする際に現場の声を聞き、簡易なやり方を検討すべき。データ等についてはきめ細やかな検証を行うべき。
普及率の向上のためにも一度抜本的な見直しをすべき。</t>
    <phoneticPr fontId="1"/>
  </si>
  <si>
    <t>公開プロセスの指摘を踏まえ、電子マニフェストへの加入の義務化について検討するとともに、小規模排出事業者及び中小収集運搬業者等の電子マニフェストシステムの改善に係る要望・意見を詳細に把握の上、これらの業者の加入促進に向けたより実効性の高い施策等について検討を行う。
また、食品廃棄物の不適正転売事案を踏まえた不正防止の徹底へ向けて、電子マニフェストシステムの改修を行う。</t>
  </si>
  <si>
    <t>「新しい日本のための優先課題推進枠」320.866</t>
    <phoneticPr fontId="1"/>
  </si>
  <si>
    <t>「新しい日本のための優先課題推進枠」34,550.100</t>
    <phoneticPr fontId="1"/>
  </si>
  <si>
    <t>「新しい日本のための優先課題推進枠」6,532.650</t>
    <phoneticPr fontId="1"/>
  </si>
  <si>
    <t>「新しい日本のための優先課題推進枠」500.000</t>
    <phoneticPr fontId="1"/>
  </si>
  <si>
    <t>新29-0001</t>
    <rPh sb="0" eb="1">
      <t>シン</t>
    </rPh>
    <phoneticPr fontId="1"/>
  </si>
  <si>
    <t>新29-0002</t>
    <rPh sb="0" eb="1">
      <t>シン</t>
    </rPh>
    <phoneticPr fontId="1"/>
  </si>
  <si>
    <t>新29-0003</t>
    <rPh sb="0" eb="1">
      <t>シン</t>
    </rPh>
    <phoneticPr fontId="1"/>
  </si>
  <si>
    <t>新29-0004</t>
    <phoneticPr fontId="1"/>
  </si>
  <si>
    <t>新29-0005</t>
    <phoneticPr fontId="1"/>
  </si>
  <si>
    <t>新29-0006</t>
  </si>
  <si>
    <t>新29-0007</t>
  </si>
  <si>
    <t>新29-0008</t>
  </si>
  <si>
    <t>新29-0009</t>
  </si>
  <si>
    <t>新29-0010</t>
  </si>
  <si>
    <t>新29-0011</t>
  </si>
  <si>
    <t>新29-0012</t>
  </si>
  <si>
    <t>新29-0013</t>
  </si>
  <si>
    <t>新29-0014</t>
  </si>
  <si>
    <t>新29-0015</t>
  </si>
  <si>
    <t>新29-0016</t>
  </si>
  <si>
    <t>新29-0017</t>
  </si>
  <si>
    <t>新29-0018</t>
  </si>
  <si>
    <t>新29-0019</t>
  </si>
  <si>
    <t>新29-0020</t>
  </si>
  <si>
    <t>新29-0021</t>
  </si>
  <si>
    <t>-</t>
    <phoneticPr fontId="1"/>
  </si>
  <si>
    <t>平成２７年度
補正後予算額</t>
    <phoneticPr fontId="1"/>
  </si>
  <si>
    <t>平成２９年度
当初予算額</t>
    <rPh sb="0" eb="2">
      <t>ヘイセイ</t>
    </rPh>
    <rPh sb="4" eb="6">
      <t>ネンド</t>
    </rPh>
    <rPh sb="7" eb="9">
      <t>トウショ</t>
    </rPh>
    <rPh sb="9" eb="11">
      <t>ヨサン</t>
    </rPh>
    <rPh sb="11" eb="12">
      <t>ガク</t>
    </rPh>
    <phoneticPr fontId="1"/>
  </si>
  <si>
    <t>備　考</t>
    <phoneticPr fontId="1"/>
  </si>
  <si>
    <t>大臣官房秘書課
大臣官房総務課
大臣官房会計課</t>
    <phoneticPr fontId="1"/>
  </si>
  <si>
    <t>（項）地方環境事務所共通費
（大事項）地方環境事務所一般行政に必要な経費</t>
    <phoneticPr fontId="1"/>
  </si>
  <si>
    <t>（項）地方環境対策費
（大事項）大気・水・土壌環境等の推進に必要な経費</t>
    <phoneticPr fontId="1"/>
  </si>
  <si>
    <t>「新しい日本のための優先課題推進枠」524</t>
    <phoneticPr fontId="1"/>
  </si>
  <si>
    <t>「新しい日本のための優先課題推進枠」500</t>
    <phoneticPr fontId="1"/>
  </si>
  <si>
    <t>「新しい日本のための優先課題推進枠」135</t>
    <phoneticPr fontId="1"/>
  </si>
  <si>
    <t>「新しい日本のための優先課題推進枠」3,850</t>
    <phoneticPr fontId="1"/>
  </si>
  <si>
    <t>大気汚染物質による曝露影響研究費</t>
    <phoneticPr fontId="1"/>
  </si>
  <si>
    <t>「新しい日本のための優先課題推進枠」266</t>
    <phoneticPr fontId="1"/>
  </si>
  <si>
    <t>アジア・太平洋地域の災害廃棄物対策強化支援事業</t>
    <phoneticPr fontId="1"/>
  </si>
  <si>
    <t>廃棄物・リサイクル分野における気候変動影響の分析及び適応策の検討</t>
    <phoneticPr fontId="1"/>
  </si>
  <si>
    <t>・「新しい日本のための優先課題推進枠」3,000
・成果目標の目標最終年度は、第三期中期目標の最終年度が平成３０年度であるため１つの目処として記載したが、当事業が平成３０年度に完了するという意味ではない。</t>
  </si>
  <si>
    <t>「新しい日本のための優先課題推進枠」3,268</t>
  </si>
  <si>
    <t>成果指標の達成に向け、講習会の実施や認知度調査などの業務を引き続き一般競争入札等により実施することにより、引き続きより効果的かつ効率的な普及啓発に努める。</t>
    <rPh sb="53" eb="54">
      <t>ヒ</t>
    </rPh>
    <rPh sb="55" eb="56">
      <t>ツヅ</t>
    </rPh>
    <phoneticPr fontId="1"/>
  </si>
  <si>
    <t>（項）化学物質対策推進費
　（大事項）化学物質対策の推進に必要な経費</t>
    <phoneticPr fontId="1"/>
  </si>
  <si>
    <t>（項）化学物質対策推進費
　（大事項）化学物質対策の推進に必要な経費
（項）環境政策基盤整備費
　（大事項）環境問題に対する調査・研究・技術開発に必要な経費</t>
    <rPh sb="36" eb="37">
      <t>コウ</t>
    </rPh>
    <rPh sb="38" eb="40">
      <t>カンキョウ</t>
    </rPh>
    <rPh sb="40" eb="42">
      <t>セイサク</t>
    </rPh>
    <rPh sb="42" eb="44">
      <t>キバン</t>
    </rPh>
    <rPh sb="44" eb="47">
      <t>セイビヒ</t>
    </rPh>
    <rPh sb="50" eb="52">
      <t>ダイジ</t>
    </rPh>
    <rPh sb="52" eb="53">
      <t>コウ</t>
    </rPh>
    <phoneticPr fontId="1"/>
  </si>
  <si>
    <t>（項）エネルギー需給構造高度化対策費
　（大事項）温暖化対策に必要な経費</t>
    <phoneticPr fontId="1"/>
  </si>
  <si>
    <t>（１）環境配慮型融資促進利子補給事業
環境配慮型融資の取組が停滞している地域金融機関の取組の裾野拡大を図るため、平成27年度から、一定の実績を有する金融機関がアレンジャー行となり、参加行に対して環境配慮型融資に係る知見の提供等を行うシンジケートローンを対象とする等の改善を講じている。
（２）環境リスク調査融資促進利子補給事業
平成27年度から、地域金融機関における環境リスク調査融資の取組向上や取組の一般化等を図るため、環境リスク調査融資の基本的枠組みや手続き等を示した「環境リスク調査融資に関する指針」を策定し、当該指針に基づいて行われる融資を本事業の対象とする等、制度改善を図っている。</t>
    <phoneticPr fontId="1"/>
  </si>
  <si>
    <t>＜公開プロセスの結果＞
○評価結果
　事業全体の抜本的改善
　（事業全体の抜本的改善：３人、事業内容の一部改善：３人）
○とりまとめコメント
　事業開始から10年以上経過したにも関わらず、普及率が50％未満と低く、普及率向上に向けた様々な対策をすべきであり、電子マニュフェストについては、いずれかの時期に義務化すべき。アプリの検討をする際に現場の声を聞き、簡易なやり方を検討すべき。データ等についてはきめ細やかな検証を行うべき。
普及率の向上のためにも一度抜本的な見直しをすべき。</t>
    <phoneticPr fontId="1"/>
  </si>
  <si>
    <t>新29-0022</t>
  </si>
  <si>
    <t>新29-0023</t>
  </si>
  <si>
    <t>新29-0024</t>
    <phoneticPr fontId="1"/>
  </si>
  <si>
    <t>環境省</t>
    <rPh sb="0" eb="3">
      <t>カンキョウショウ</t>
    </rPh>
    <phoneticPr fontId="1"/>
  </si>
  <si>
    <t>-</t>
    <phoneticPr fontId="1"/>
  </si>
  <si>
    <t>-</t>
    <phoneticPr fontId="1"/>
  </si>
  <si>
    <t>・予算執行調査の指摘事項を反映すること。
・活動実績が活動指標を大きく下回っていることから、活動目標達成に向け、実施体制の整備や関係機関等との調整など、今一度事業運用の見直しを行うこと。</t>
    <rPh sb="1" eb="3">
      <t>ヨサン</t>
    </rPh>
    <rPh sb="3" eb="5">
      <t>シッコウ</t>
    </rPh>
    <rPh sb="5" eb="7">
      <t>チョウサ</t>
    </rPh>
    <rPh sb="8" eb="10">
      <t>シテキ</t>
    </rPh>
    <rPh sb="10" eb="12">
      <t>ジコウ</t>
    </rPh>
    <rPh sb="13" eb="15">
      <t>ハンエイ</t>
    </rPh>
    <rPh sb="22" eb="24">
      <t>カツドウ</t>
    </rPh>
    <rPh sb="24" eb="26">
      <t>ジッセキ</t>
    </rPh>
    <rPh sb="27" eb="29">
      <t>カツドウ</t>
    </rPh>
    <rPh sb="29" eb="31">
      <t>シヒョウ</t>
    </rPh>
    <rPh sb="32" eb="33">
      <t>オオ</t>
    </rPh>
    <rPh sb="35" eb="37">
      <t>シタマワ</t>
    </rPh>
    <rPh sb="46" eb="48">
      <t>カツドウ</t>
    </rPh>
    <rPh sb="48" eb="50">
      <t>モクヒョウ</t>
    </rPh>
    <rPh sb="50" eb="52">
      <t>タッセイ</t>
    </rPh>
    <rPh sb="53" eb="54">
      <t>ム</t>
    </rPh>
    <rPh sb="56" eb="58">
      <t>ジッシ</t>
    </rPh>
    <rPh sb="58" eb="60">
      <t>タイセイ</t>
    </rPh>
    <rPh sb="61" eb="63">
      <t>セイビ</t>
    </rPh>
    <rPh sb="64" eb="66">
      <t>カンケイ</t>
    </rPh>
    <rPh sb="66" eb="68">
      <t>キカン</t>
    </rPh>
    <rPh sb="68" eb="69">
      <t>トウ</t>
    </rPh>
    <rPh sb="71" eb="73">
      <t>チョウセイ</t>
    </rPh>
    <rPh sb="76" eb="79">
      <t>イマイチド</t>
    </rPh>
    <rPh sb="79" eb="81">
      <t>ジギョウ</t>
    </rPh>
    <rPh sb="81" eb="83">
      <t>ウンヨウ</t>
    </rPh>
    <rPh sb="84" eb="86">
      <t>ミナオ</t>
    </rPh>
    <rPh sb="88" eb="89">
      <t>オコナ</t>
    </rPh>
    <phoneticPr fontId="1"/>
  </si>
  <si>
    <t>・予算執行調査の指摘事項を反映すること。
・成果目標達成に向け、捕獲数を増加させるため各種取組を強化し、効率的な鳥獣管理等に努めること。</t>
    <rPh sb="22" eb="24">
      <t>セイカ</t>
    </rPh>
    <rPh sb="24" eb="26">
      <t>モクヒョウ</t>
    </rPh>
    <rPh sb="26" eb="28">
      <t>タッセイ</t>
    </rPh>
    <rPh sb="29" eb="30">
      <t>ム</t>
    </rPh>
    <rPh sb="32" eb="35">
      <t>ホカクスウ</t>
    </rPh>
    <rPh sb="36" eb="38">
      <t>ゾウカ</t>
    </rPh>
    <rPh sb="43" eb="44">
      <t>カク</t>
    </rPh>
    <rPh sb="44" eb="45">
      <t>シュ</t>
    </rPh>
    <rPh sb="45" eb="47">
      <t>トリクミ</t>
    </rPh>
    <rPh sb="48" eb="50">
      <t>キョウカ</t>
    </rPh>
    <rPh sb="52" eb="54">
      <t>コウリツ</t>
    </rPh>
    <rPh sb="54" eb="55">
      <t>テキ</t>
    </rPh>
    <rPh sb="56" eb="58">
      <t>チョウジュウ</t>
    </rPh>
    <rPh sb="58" eb="60">
      <t>カンリ</t>
    </rPh>
    <rPh sb="60" eb="61">
      <t>トウ</t>
    </rPh>
    <rPh sb="62" eb="63">
      <t>ツト</t>
    </rPh>
    <phoneticPr fontId="1"/>
  </si>
  <si>
    <t>-</t>
    <phoneticPr fontId="1"/>
  </si>
  <si>
    <t>-</t>
    <phoneticPr fontId="1"/>
  </si>
  <si>
    <t>廃棄物処分基準等設定費（159再掲）</t>
    <rPh sb="0" eb="3">
      <t>ハイキブツ</t>
    </rPh>
    <rPh sb="3" eb="5">
      <t>ショブン</t>
    </rPh>
    <rPh sb="5" eb="7">
      <t>キジュン</t>
    </rPh>
    <rPh sb="7" eb="8">
      <t>トウ</t>
    </rPh>
    <rPh sb="8" eb="10">
      <t>セッテイ</t>
    </rPh>
    <rPh sb="10" eb="11">
      <t>ヒ</t>
    </rPh>
    <rPh sb="15" eb="17">
      <t>サイケイ</t>
    </rPh>
    <phoneticPr fontId="1"/>
  </si>
  <si>
    <t>拠出によるPOPs条約事務局、水俣条約事務局の支援及びOECDの活動への積極的な参加・協力を通じ、地球環境保全に関する国際的協力の推進と連携の確保に積極的に貢献するとともに、実績報告を通じて、種々の活動に対する我が国の意向が反映されているかを確認しつつ、必要金額を算定する。特に水俣条約は、その立ち上げに当たって我が国のプレゼンスを確保すべく戦略的に人材の確保に努める。
また、POPs条約事務局、OECD事務局における専門職以上及び幹部職員の割合について、成果目標に追加した。</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</si>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</sst>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0000"/>
    <numFmt numFmtId="177" formatCode="0000"/>
    <numFmt numFmtId="178" formatCode="_ * #,##0_ ;_ * &quot;▲&quot;#,##0_ ;_ * &quot;-&quot;_ ;_ @_ "/>
    <numFmt numFmtId="179" formatCode="000"/>
    <numFmt numFmtId="180" formatCode="#,##0;&quot;▲ &quot;#,##0"/>
    <numFmt numFmtId="181" formatCode="_ * #,##0.000_ ;_ * &quot;▲&quot;#,##0.000_ ;_ * &quot;-&quot;_ ;_ @_ "/>
    <numFmt numFmtId="182" formatCode="_ * #,##0.000_ ;_ * \-#,##0.000_ ;_ * &quot;-&quot;??_ ;_ @_ "/>
    <numFmt numFmtId="183" formatCode="#,##0_ "/>
    <numFmt numFmtId="184" formatCode="&quot;新&quot;\2\8\-0000"/>
    <numFmt numFmtId="185" formatCode="#,##0.000_ "/>
    <numFmt numFmtId="186" formatCode="0_);[Red]\(0\)"/>
  </numFmts>
  <fonts count="51" x14ac:knownFonts="1">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b/>
      <sz val="28"/>
      <name val="ＭＳ ゴシック"/>
      <family val="3"/>
      <charset val="128"/>
    </font>
    <font>
      <b/>
      <sz val="36"/>
      <name val="ＭＳ ゴシック"/>
      <family val="3"/>
      <charset val="128"/>
    </font>
    <font>
      <sz val="18"/>
      <name val="ＭＳ ゴシック"/>
      <family val="3"/>
      <charset val="128"/>
    </font>
    <font>
      <sz val="26"/>
      <name val="ＭＳ ゴシック"/>
      <family val="3"/>
      <charset val="128"/>
    </font>
    <font>
      <sz val="9"/>
      <name val="ＭＳ Ｐゴシック"/>
      <family val="3"/>
      <charset val="128"/>
    </font>
    <font>
      <b/>
      <sz val="14"/>
      <color indexed="81"/>
      <name val="ＭＳ Ｐゴシック"/>
      <family val="3"/>
      <charset val="128"/>
    </font>
    <font>
      <b/>
      <sz val="16"/>
      <color indexed="81"/>
      <name val="ＭＳ Ｐゴシック"/>
      <family val="3"/>
      <charset val="128"/>
    </font>
    <font>
      <i/>
      <sz val="9"/>
      <name val="ＭＳ ゴシック"/>
      <family val="3"/>
      <charset val="128"/>
    </font>
    <font>
      <sz val="11"/>
      <name val="ＭＳ Ｐゴシック"/>
      <family val="3"/>
      <charset val="128"/>
    </font>
    <font>
      <sz val="9"/>
      <color rgb="FFFF0000"/>
      <name val="ＭＳ ゴシック"/>
      <family val="3"/>
      <charset val="128"/>
    </font>
    <font>
      <sz val="9"/>
      <color theme="1"/>
      <name val="ＭＳ ゴシック"/>
      <family val="3"/>
      <charset val="128"/>
    </font>
    <font>
      <sz val="9"/>
      <color theme="0" tint="-0.499984740745262"/>
      <name val="ＭＳ ゴシック"/>
      <family val="3"/>
      <charset val="128"/>
    </font>
    <font>
      <sz val="9"/>
      <color indexed="8"/>
      <name val="ＭＳ ゴシック"/>
      <family val="3"/>
      <charset val="128"/>
    </font>
    <font>
      <strike/>
      <sz val="9"/>
      <name val="ＭＳ ゴシック"/>
      <family val="3"/>
      <charset val="128"/>
    </font>
    <font>
      <sz val="9"/>
      <name val="ＭＳ Ｐゴシック"/>
      <family val="3"/>
      <charset val="128"/>
      <scheme val="minor"/>
    </font>
    <font>
      <sz val="11"/>
      <color theme="1"/>
      <name val="ＭＳ ゴシック"/>
      <family val="3"/>
      <charset val="128"/>
    </font>
    <font>
      <sz val="11"/>
      <color theme="1"/>
      <name val="ＭＳ Ｐゴシック"/>
      <family val="3"/>
      <charset val="128"/>
    </font>
    <font>
      <sz val="10"/>
      <color indexed="8"/>
      <name val="ＭＳ ゴシック"/>
      <family val="3"/>
      <charset val="128"/>
    </font>
    <font>
      <strike/>
      <sz val="9"/>
      <color rgb="FFFF0000"/>
      <name val="ＭＳ ゴシック"/>
      <family val="3"/>
      <charset val="128"/>
    </font>
    <font>
      <sz val="8"/>
      <name val="ＭＳ ゴシック"/>
      <family val="3"/>
      <charset val="128"/>
    </font>
    <font>
      <strike/>
      <sz val="9"/>
      <color theme="1"/>
      <name val="ＭＳ ゴシック"/>
      <family val="3"/>
      <charset val="128"/>
    </font>
    <font>
      <sz val="9"/>
      <color theme="1" tint="0.499984740745262"/>
      <name val="ＭＳ ゴシック"/>
      <family val="3"/>
      <charset val="128"/>
    </font>
    <font>
      <sz val="9"/>
      <color theme="0" tint="-0.34998626667073579"/>
      <name val="ＭＳ ゴシック"/>
      <family val="3"/>
      <charset val="128"/>
    </font>
    <font>
      <sz val="9"/>
      <name val="Arial"/>
      <family val="2"/>
    </font>
    <font>
      <sz val="12"/>
      <name val="Arial"/>
      <family val="2"/>
    </font>
    <font>
      <sz val="10"/>
      <name val="ＭＳ ゴシック"/>
      <family val="3"/>
      <charset val="128"/>
    </font>
    <font>
      <sz val="9"/>
      <color rgb="FFFF0000"/>
      <name val="Arial"/>
      <family val="2"/>
    </font>
    <font>
      <sz val="9"/>
      <color rgb="FFFF0000"/>
      <name val="ＭＳ Ｐゴシック"/>
      <family val="3"/>
      <charset val="128"/>
    </font>
    <font>
      <sz val="11"/>
      <color rgb="FFFF0000"/>
      <name val="ＭＳ ゴシック"/>
      <family val="3"/>
      <charset val="128"/>
    </font>
    <font>
      <sz val="9"/>
      <color theme="0" tint="-0.34998626667073579"/>
      <name val="Arial"/>
      <family val="2"/>
    </font>
    <font>
      <sz val="11"/>
      <color theme="0" tint="-0.34998626667073579"/>
      <name val="ＭＳ ゴシック"/>
      <family val="3"/>
      <charset val="128"/>
    </font>
    <font>
      <b/>
      <sz val="9"/>
      <name val="ＭＳ ゴシック"/>
      <family val="3"/>
      <charset val="128"/>
    </font>
    <font>
      <b/>
      <sz val="9"/>
      <name val="Arial"/>
      <family val="2"/>
    </font>
    <font>
      <b/>
      <sz val="9"/>
      <name val="ＭＳ Ｐゴシック"/>
      <family val="3"/>
      <charset val="128"/>
    </font>
    <font>
      <sz val="9"/>
      <name val="ＭＳ Ｐゴシック"/>
      <family val="3"/>
      <charset val="128"/>
      <scheme val="major"/>
    </font>
    <font>
      <sz val="16"/>
      <name val="ＭＳ ゴシック"/>
      <family val="3"/>
      <charset val="128"/>
    </font>
    <font>
      <sz val="8"/>
      <name val="Arial"/>
      <family val="2"/>
    </font>
    <font>
      <sz val="10"/>
      <name val="ＭＳ Ｐゴシック"/>
      <family val="3"/>
      <charset val="128"/>
    </font>
    <font>
      <sz val="9"/>
      <color theme="0" tint="-0.499984740745262"/>
      <name val="Arial"/>
      <family val="2"/>
    </font>
    <font>
      <sz val="11"/>
      <color theme="0" tint="-0.499984740745262"/>
      <name val="ＭＳ ゴシック"/>
      <family val="3"/>
      <charset val="128"/>
    </font>
    <font>
      <sz val="9"/>
      <color theme="1"/>
      <name val="Arial"/>
      <family val="2"/>
    </font>
    <font>
      <sz val="8"/>
      <color rgb="FFFF0000"/>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tint="-0.249977111117893"/>
        <bgColor indexed="64"/>
      </patternFill>
    </fill>
  </fills>
  <borders count="135">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right style="medium">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diagonalUp="1">
      <left/>
      <right style="thin">
        <color indexed="64"/>
      </right>
      <top style="double">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medium">
        <color indexed="64"/>
      </right>
      <top/>
      <bottom style="thick">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diagonalUp="1">
      <left style="thin">
        <color indexed="64"/>
      </left>
      <right style="medium">
        <color indexed="64"/>
      </right>
      <top style="thin">
        <color indexed="64"/>
      </top>
      <bottom/>
      <diagonal style="thin">
        <color indexed="64"/>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bottom/>
      <diagonal/>
    </border>
    <border>
      <left style="medium">
        <color indexed="64"/>
      </left>
      <right/>
      <top style="thick">
        <color indexed="64"/>
      </top>
      <bottom/>
      <diagonal/>
    </border>
    <border>
      <left style="medium">
        <color indexed="64"/>
      </left>
      <right/>
      <top/>
      <bottom style="thick">
        <color indexed="64"/>
      </bottom>
      <diagonal/>
    </border>
    <border>
      <left style="thin">
        <color indexed="64"/>
      </left>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right style="medium">
        <color indexed="64"/>
      </right>
      <top style="medium">
        <color indexed="64"/>
      </top>
      <bottom/>
      <diagonal/>
    </border>
    <border>
      <left style="thin">
        <color indexed="64"/>
      </left>
      <right style="medium">
        <color indexed="64"/>
      </right>
      <top style="thick">
        <color indexed="64"/>
      </top>
      <bottom/>
      <diagonal/>
    </border>
    <border>
      <left style="thick">
        <color indexed="64"/>
      </left>
      <right style="medium">
        <color indexed="64"/>
      </right>
      <top style="medium">
        <color indexed="64"/>
      </top>
      <bottom/>
      <diagonal/>
    </border>
    <border>
      <left style="medium">
        <color indexed="64"/>
      </left>
      <right style="thick">
        <color indexed="64"/>
      </right>
      <top style="thick">
        <color indexed="64"/>
      </top>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diagonal/>
    </border>
    <border>
      <left/>
      <right style="thick">
        <color indexed="64"/>
      </right>
      <top style="thick">
        <color indexed="64"/>
      </top>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left/>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right style="medium">
        <color indexed="64"/>
      </right>
      <top/>
      <bottom style="thin">
        <color indexed="64"/>
      </bottom>
      <diagonal/>
    </border>
  </borders>
  <cellStyleXfs count="2">
    <xf numFmtId="0" fontId="0" fillId="0" borderId="0"/>
    <xf numFmtId="38" fontId="17" fillId="0" borderId="0" applyFont="0" applyFill="0" applyBorder="0" applyAlignment="0" applyProtection="0"/>
  </cellStyleXfs>
  <cellXfs count="1462">
    <xf numFmtId="0" fontId="0" fillId="0" borderId="0" xfId="0"/>
    <xf numFmtId="0" fontId="2" fillId="0" borderId="0" xfId="0" applyFont="1" applyBorder="1"/>
    <xf numFmtId="0" fontId="2" fillId="0" borderId="0" xfId="0" applyFont="1"/>
    <xf numFmtId="0" fontId="2" fillId="0" borderId="1" xfId="0" applyFont="1" applyBorder="1"/>
    <xf numFmtId="177" fontId="2" fillId="0" borderId="2" xfId="0" applyNumberFormat="1" applyFont="1" applyBorder="1" applyAlignment="1">
      <alignment horizontal="center" vertical="center"/>
    </xf>
    <xf numFmtId="0" fontId="2" fillId="0" borderId="3" xfId="0" applyFont="1" applyBorder="1" applyAlignment="1">
      <alignment vertical="center" wrapText="1"/>
    </xf>
    <xf numFmtId="177" fontId="2" fillId="0" borderId="4" xfId="0" applyNumberFormat="1" applyFont="1" applyBorder="1" applyAlignment="1">
      <alignment horizontal="center" vertical="center"/>
    </xf>
    <xf numFmtId="177" fontId="2" fillId="0" borderId="0" xfId="0" applyNumberFormat="1" applyFont="1" applyBorder="1" applyAlignment="1">
      <alignment vertical="center"/>
    </xf>
    <xf numFmtId="0" fontId="2" fillId="0" borderId="0" xfId="0" applyFont="1" applyBorder="1" applyAlignment="1">
      <alignment vertical="center"/>
    </xf>
    <xf numFmtId="3" fontId="2" fillId="0" borderId="0" xfId="0" applyNumberFormat="1" applyFont="1" applyBorder="1" applyAlignment="1">
      <alignment vertical="center" shrinkToFit="1"/>
    </xf>
    <xf numFmtId="0" fontId="2" fillId="0" borderId="0" xfId="0" applyFont="1" applyAlignment="1">
      <alignment vertical="center"/>
    </xf>
    <xf numFmtId="0" fontId="2" fillId="0" borderId="0" xfId="0" applyFont="1" applyAlignment="1">
      <alignment horizontal="right" vertical="center"/>
    </xf>
    <xf numFmtId="178" fontId="3" fillId="0" borderId="5" xfId="0" applyNumberFormat="1" applyFont="1" applyBorder="1" applyAlignment="1">
      <alignment vertical="center" shrinkToFit="1"/>
    </xf>
    <xf numFmtId="178" fontId="3" fillId="0" borderId="6" xfId="0" applyNumberFormat="1" applyFont="1" applyBorder="1" applyAlignment="1">
      <alignment vertical="center" shrinkToFit="1"/>
    </xf>
    <xf numFmtId="178" fontId="3" fillId="0" borderId="7" xfId="0" applyNumberFormat="1" applyFont="1" applyBorder="1" applyAlignment="1">
      <alignment vertical="center" shrinkToFit="1"/>
    </xf>
    <xf numFmtId="178" fontId="3" fillId="0" borderId="8" xfId="0" applyNumberFormat="1" applyFont="1" applyBorder="1" applyAlignment="1">
      <alignment vertical="center" shrinkToFit="1"/>
    </xf>
    <xf numFmtId="0" fontId="2" fillId="0" borderId="1" xfId="0" applyFont="1" applyBorder="1" applyAlignment="1">
      <alignment horizontal="right"/>
    </xf>
    <xf numFmtId="0" fontId="4" fillId="0" borderId="1" xfId="0" applyFont="1" applyBorder="1"/>
    <xf numFmtId="0" fontId="4" fillId="0" borderId="0" xfId="0" applyFont="1" applyAlignment="1">
      <alignment vertical="center"/>
    </xf>
    <xf numFmtId="0" fontId="5" fillId="0" borderId="0" xfId="0" applyFont="1" applyBorder="1"/>
    <xf numFmtId="176" fontId="2" fillId="0" borderId="0" xfId="0" applyNumberFormat="1" applyFont="1"/>
    <xf numFmtId="0" fontId="7" fillId="0" borderId="0" xfId="0" applyFont="1" applyAlignment="1">
      <alignment vertical="center"/>
    </xf>
    <xf numFmtId="176" fontId="2" fillId="0" borderId="0" xfId="0" applyNumberFormat="1" applyFont="1" applyAlignment="1"/>
    <xf numFmtId="0" fontId="2" fillId="0" borderId="0" xfId="0" applyFont="1" applyAlignment="1"/>
    <xf numFmtId="177" fontId="2" fillId="0" borderId="0" xfId="0" applyNumberFormat="1" applyFont="1" applyBorder="1" applyAlignment="1"/>
    <xf numFmtId="0" fontId="2" fillId="0" borderId="6" xfId="0" applyNumberFormat="1" applyFont="1" applyBorder="1" applyAlignment="1">
      <alignment vertical="center" wrapText="1"/>
    </xf>
    <xf numFmtId="0" fontId="2" fillId="0" borderId="8" xfId="0" applyNumberFormat="1" applyFont="1" applyBorder="1" applyAlignment="1">
      <alignment vertical="center" wrapText="1"/>
    </xf>
    <xf numFmtId="0" fontId="6" fillId="0" borderId="0" xfId="0" applyFont="1"/>
    <xf numFmtId="0" fontId="4" fillId="0" borderId="0" xfId="0" applyFont="1"/>
    <xf numFmtId="0" fontId="2" fillId="0" borderId="9" xfId="0" applyNumberFormat="1" applyFont="1" applyBorder="1" applyAlignment="1">
      <alignment horizontal="center" vertical="center" wrapText="1"/>
    </xf>
    <xf numFmtId="0" fontId="2" fillId="0" borderId="10"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0" fontId="2" fillId="0" borderId="12" xfId="0" applyNumberFormat="1" applyFont="1" applyBorder="1" applyAlignment="1">
      <alignment horizontal="center" vertical="center" wrapText="1"/>
    </xf>
    <xf numFmtId="0" fontId="2" fillId="0" borderId="13" xfId="0" applyNumberFormat="1" applyFont="1" applyBorder="1" applyAlignment="1">
      <alignment horizontal="center" vertical="center" wrapText="1"/>
    </xf>
    <xf numFmtId="0" fontId="2" fillId="0" borderId="14" xfId="0" applyNumberFormat="1" applyFont="1" applyBorder="1" applyAlignment="1">
      <alignment horizontal="center" vertical="center" wrapText="1"/>
    </xf>
    <xf numFmtId="0" fontId="2" fillId="0" borderId="15" xfId="0" applyFont="1" applyBorder="1" applyAlignment="1">
      <alignment vertical="center" wrapText="1"/>
    </xf>
    <xf numFmtId="0" fontId="2" fillId="0" borderId="0" xfId="0" applyFont="1" applyAlignment="1">
      <alignment horizontal="right"/>
    </xf>
    <xf numFmtId="178" fontId="2" fillId="2" borderId="0" xfId="0" applyNumberFormat="1" applyFont="1" applyFill="1" applyBorder="1" applyAlignment="1">
      <alignment vertical="center" shrinkToFit="1"/>
    </xf>
    <xf numFmtId="0" fontId="2" fillId="2" borderId="0" xfId="0" applyFont="1" applyFill="1"/>
    <xf numFmtId="0" fontId="2" fillId="0" borderId="0" xfId="0" applyFont="1" applyBorder="1" applyAlignment="1"/>
    <xf numFmtId="0" fontId="7" fillId="0" borderId="0" xfId="0" applyFont="1"/>
    <xf numFmtId="177" fontId="2" fillId="0" borderId="0" xfId="0" applyNumberFormat="1" applyFont="1" applyBorder="1" applyAlignment="1">
      <alignment horizontal="left"/>
    </xf>
    <xf numFmtId="177" fontId="2" fillId="2" borderId="2" xfId="0" applyNumberFormat="1" applyFont="1" applyFill="1" applyBorder="1" applyAlignment="1">
      <alignment horizontal="center" vertical="center"/>
    </xf>
    <xf numFmtId="178" fontId="3" fillId="2" borderId="6" xfId="0" applyNumberFormat="1" applyFont="1" applyFill="1" applyBorder="1" applyAlignment="1">
      <alignment vertical="center" shrinkToFit="1"/>
    </xf>
    <xf numFmtId="178" fontId="3" fillId="2" borderId="8" xfId="0" applyNumberFormat="1" applyFont="1" applyFill="1" applyBorder="1" applyAlignment="1">
      <alignment vertical="center" shrinkToFit="1"/>
    </xf>
    <xf numFmtId="178" fontId="3" fillId="2" borderId="5" xfId="0" applyNumberFormat="1" applyFont="1" applyFill="1" applyBorder="1" applyAlignment="1">
      <alignment vertical="center" shrinkToFit="1"/>
    </xf>
    <xf numFmtId="178" fontId="3" fillId="2" borderId="7" xfId="0" applyNumberFormat="1" applyFont="1" applyFill="1" applyBorder="1" applyAlignment="1">
      <alignment vertical="center" shrinkToFit="1"/>
    </xf>
    <xf numFmtId="0" fontId="9" fillId="0" borderId="0" xfId="0" applyFont="1" applyBorder="1"/>
    <xf numFmtId="179" fontId="11" fillId="0" borderId="2" xfId="0" applyNumberFormat="1" applyFont="1" applyBorder="1" applyAlignment="1">
      <alignment horizontal="center" vertical="center"/>
    </xf>
    <xf numFmtId="178" fontId="11" fillId="0" borderId="6" xfId="0" applyNumberFormat="1" applyFont="1" applyBorder="1" applyAlignment="1">
      <alignment vertical="center" shrinkToFit="1"/>
    </xf>
    <xf numFmtId="178" fontId="11" fillId="2" borderId="3" xfId="0" applyNumberFormat="1" applyFont="1" applyFill="1" applyBorder="1" applyAlignment="1">
      <alignment vertical="center" shrinkToFit="1"/>
    </xf>
    <xf numFmtId="178" fontId="11" fillId="2" borderId="6" xfId="0" applyNumberFormat="1" applyFont="1" applyFill="1" applyBorder="1" applyAlignment="1">
      <alignment vertical="center" shrinkToFit="1"/>
    </xf>
    <xf numFmtId="3" fontId="11" fillId="2" borderId="6" xfId="0" applyNumberFormat="1" applyFont="1" applyFill="1" applyBorder="1" applyAlignment="1">
      <alignment vertical="center" wrapText="1"/>
    </xf>
    <xf numFmtId="0" fontId="11" fillId="2" borderId="6" xfId="0" applyNumberFormat="1" applyFont="1" applyFill="1" applyBorder="1" applyAlignment="1">
      <alignment horizontal="center" vertical="center" wrapText="1"/>
    </xf>
    <xf numFmtId="0" fontId="11" fillId="2" borderId="6" xfId="0" applyNumberFormat="1" applyFont="1" applyFill="1" applyBorder="1" applyAlignment="1">
      <alignment vertical="center" wrapText="1"/>
    </xf>
    <xf numFmtId="178" fontId="11" fillId="0" borderId="27" xfId="0" applyNumberFormat="1" applyFont="1" applyBorder="1" applyAlignment="1">
      <alignment vertical="center" shrinkToFit="1"/>
    </xf>
    <xf numFmtId="178" fontId="11" fillId="2" borderId="28" xfId="0" applyNumberFormat="1" applyFont="1" applyFill="1" applyBorder="1" applyAlignment="1">
      <alignment vertical="center" shrinkToFit="1"/>
    </xf>
    <xf numFmtId="178" fontId="11" fillId="2" borderId="27" xfId="0" applyNumberFormat="1" applyFont="1" applyFill="1" applyBorder="1" applyAlignment="1">
      <alignment vertical="center" shrinkToFit="1"/>
    </xf>
    <xf numFmtId="179" fontId="11" fillId="0" borderId="29" xfId="0" applyNumberFormat="1" applyFont="1" applyBorder="1" applyAlignment="1">
      <alignment horizontal="center" vertical="center"/>
    </xf>
    <xf numFmtId="0" fontId="11" fillId="2" borderId="27" xfId="0" applyNumberFormat="1" applyFont="1" applyFill="1" applyBorder="1" applyAlignment="1">
      <alignment horizontal="center" vertical="center" wrapText="1"/>
    </xf>
    <xf numFmtId="178" fontId="2" fillId="0" borderId="30" xfId="0" applyNumberFormat="1" applyFont="1" applyBorder="1" applyAlignment="1">
      <alignment vertical="center" shrinkToFit="1"/>
    </xf>
    <xf numFmtId="178" fontId="2" fillId="2" borderId="31" xfId="0" applyNumberFormat="1" applyFont="1" applyFill="1" applyBorder="1" applyAlignment="1">
      <alignment vertical="center" shrinkToFit="1"/>
    </xf>
    <xf numFmtId="178" fontId="2" fillId="2" borderId="30" xfId="0" applyNumberFormat="1" applyFont="1" applyFill="1" applyBorder="1" applyAlignment="1">
      <alignment vertical="center" shrinkToFit="1"/>
    </xf>
    <xf numFmtId="178" fontId="2" fillId="2" borderId="32" xfId="0" applyNumberFormat="1" applyFont="1" applyFill="1" applyBorder="1" applyAlignment="1">
      <alignment vertical="center" shrinkToFit="1"/>
    </xf>
    <xf numFmtId="3" fontId="2" fillId="2" borderId="33" xfId="0" applyNumberFormat="1" applyFont="1" applyFill="1" applyBorder="1" applyAlignment="1">
      <alignment horizontal="center" vertical="center" wrapText="1"/>
    </xf>
    <xf numFmtId="178" fontId="2" fillId="2" borderId="30" xfId="0" applyNumberFormat="1" applyFont="1" applyFill="1" applyBorder="1" applyAlignment="1">
      <alignment horizontal="center" vertical="center" shrinkToFit="1"/>
    </xf>
    <xf numFmtId="3" fontId="11" fillId="2" borderId="27" xfId="0" applyNumberFormat="1" applyFont="1" applyFill="1" applyBorder="1" applyAlignment="1">
      <alignment vertical="center" wrapText="1"/>
    </xf>
    <xf numFmtId="0" fontId="11" fillId="0" borderId="35" xfId="0" applyNumberFormat="1" applyFont="1" applyBorder="1" applyAlignment="1">
      <alignment vertical="center" wrapText="1"/>
    </xf>
    <xf numFmtId="0" fontId="11" fillId="0" borderId="36" xfId="0" applyNumberFormat="1" applyFont="1" applyBorder="1" applyAlignment="1">
      <alignment vertical="center" wrapText="1"/>
    </xf>
    <xf numFmtId="3" fontId="2" fillId="0" borderId="37" xfId="0" applyNumberFormat="1" applyFont="1" applyBorder="1" applyAlignment="1">
      <alignment horizontal="center" vertical="center" shrinkToFit="1"/>
    </xf>
    <xf numFmtId="0" fontId="6" fillId="0" borderId="0" xfId="0" applyFont="1" applyBorder="1" applyAlignment="1">
      <alignment horizontal="center"/>
    </xf>
    <xf numFmtId="0" fontId="2" fillId="0" borderId="0" xfId="0" applyFont="1" applyBorder="1" applyAlignment="1">
      <alignment horizontal="right"/>
    </xf>
    <xf numFmtId="0" fontId="11" fillId="3" borderId="38"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7" xfId="0" applyFont="1" applyFill="1" applyBorder="1" applyAlignment="1">
      <alignment horizontal="right" vertical="center" wrapText="1"/>
    </xf>
    <xf numFmtId="0" fontId="11" fillId="3" borderId="1" xfId="0" applyFont="1" applyFill="1" applyBorder="1" applyAlignment="1">
      <alignment horizontal="right" vertical="center" wrapText="1"/>
    </xf>
    <xf numFmtId="0" fontId="11" fillId="2" borderId="39" xfId="0" applyFont="1" applyFill="1" applyBorder="1" applyAlignment="1">
      <alignment horizontal="center" vertical="center"/>
    </xf>
    <xf numFmtId="178" fontId="2" fillId="2" borderId="33" xfId="0" applyNumberFormat="1" applyFont="1" applyFill="1" applyBorder="1" applyAlignment="1">
      <alignment vertical="center" shrinkToFit="1"/>
    </xf>
    <xf numFmtId="0" fontId="2" fillId="0" borderId="0" xfId="0" applyFont="1" applyBorder="1" applyAlignment="1">
      <alignment horizontal="center" vertical="center"/>
    </xf>
    <xf numFmtId="0" fontId="13" fillId="4" borderId="4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2" fillId="4" borderId="45" xfId="0" applyFont="1" applyFill="1" applyBorder="1" applyAlignment="1">
      <alignment horizontal="center" vertical="center"/>
    </xf>
    <xf numFmtId="0" fontId="0" fillId="0" borderId="0" xfId="0" applyFont="1" applyBorder="1" applyAlignment="1"/>
    <xf numFmtId="177" fontId="2" fillId="0" borderId="0" xfId="0" applyNumberFormat="1" applyFont="1" applyBorder="1" applyAlignment="1">
      <alignment horizontal="center" vertical="center"/>
    </xf>
    <xf numFmtId="178" fontId="2" fillId="0" borderId="0" xfId="0" applyNumberFormat="1" applyFont="1" applyBorder="1" applyAlignment="1">
      <alignment vertical="center" shrinkToFit="1"/>
    </xf>
    <xf numFmtId="0" fontId="2" fillId="2" borderId="0" xfId="0" applyFont="1" applyFill="1" applyBorder="1" applyAlignment="1">
      <alignment horizontal="center" vertical="center"/>
    </xf>
    <xf numFmtId="178" fontId="2" fillId="2" borderId="0" xfId="0" applyNumberFormat="1" applyFont="1" applyFill="1" applyBorder="1" applyAlignment="1">
      <alignment horizontal="center" vertical="center" shrinkToFit="1"/>
    </xf>
    <xf numFmtId="3" fontId="2" fillId="2" borderId="0" xfId="0" applyNumberFormat="1" applyFont="1" applyFill="1" applyBorder="1" applyAlignment="1">
      <alignment horizontal="center" vertical="center" wrapText="1"/>
    </xf>
    <xf numFmtId="3" fontId="2" fillId="0" borderId="0" xfId="0" applyNumberFormat="1" applyFont="1" applyBorder="1" applyAlignment="1">
      <alignment horizontal="center" vertical="center" shrinkToFit="1"/>
    </xf>
    <xf numFmtId="177" fontId="2" fillId="0" borderId="0" xfId="0" applyNumberFormat="1" applyFont="1" applyBorder="1" applyAlignment="1">
      <alignment horizontal="left" vertical="center"/>
    </xf>
    <xf numFmtId="177" fontId="11" fillId="0" borderId="0" xfId="0" applyNumberFormat="1" applyFont="1" applyBorder="1" applyAlignment="1">
      <alignment horizontal="center" vertical="center"/>
    </xf>
    <xf numFmtId="0" fontId="11" fillId="2" borderId="0" xfId="0" applyFont="1" applyFill="1" applyBorder="1" applyAlignment="1">
      <alignment horizontal="center" vertical="center"/>
    </xf>
    <xf numFmtId="0" fontId="2" fillId="0" borderId="0" xfId="0" applyNumberFormat="1" applyFont="1" applyBorder="1" applyAlignment="1">
      <alignment horizontal="center" vertical="center"/>
    </xf>
    <xf numFmtId="178" fontId="3" fillId="0" borderId="0" xfId="0" applyNumberFormat="1" applyFont="1" applyBorder="1" applyAlignment="1">
      <alignment vertical="center" shrinkToFit="1"/>
    </xf>
    <xf numFmtId="178" fontId="3" fillId="2" borderId="0" xfId="0" applyNumberFormat="1" applyFont="1" applyFill="1" applyBorder="1" applyAlignment="1">
      <alignment vertical="center" shrinkToFit="1"/>
    </xf>
    <xf numFmtId="0" fontId="8" fillId="5" borderId="38"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7" xfId="0" applyFont="1" applyFill="1" applyBorder="1" applyAlignment="1">
      <alignment horizontal="right" vertical="center" wrapText="1"/>
    </xf>
    <xf numFmtId="0" fontId="8" fillId="5" borderId="1" xfId="0" applyFont="1" applyFill="1" applyBorder="1" applyAlignment="1">
      <alignment horizontal="right" vertical="center" wrapText="1"/>
    </xf>
    <xf numFmtId="0" fontId="8" fillId="4" borderId="40" xfId="0" applyFont="1" applyFill="1" applyBorder="1" applyAlignment="1">
      <alignment horizontal="center" vertical="center"/>
    </xf>
    <xf numFmtId="0" fontId="8" fillId="4" borderId="41" xfId="0" applyFont="1" applyFill="1" applyBorder="1" applyAlignment="1">
      <alignment horizontal="left" vertical="center"/>
    </xf>
    <xf numFmtId="0" fontId="8" fillId="4" borderId="41" xfId="0" applyFont="1" applyFill="1" applyBorder="1" applyAlignment="1">
      <alignment horizontal="center" vertical="center"/>
    </xf>
    <xf numFmtId="0" fontId="8" fillId="4" borderId="41" xfId="0" applyFont="1" applyFill="1" applyBorder="1" applyAlignment="1">
      <alignment horizontal="center" vertical="center" wrapText="1"/>
    </xf>
    <xf numFmtId="0" fontId="8" fillId="4" borderId="41" xfId="0" applyFont="1" applyFill="1" applyBorder="1" applyAlignment="1">
      <alignment horizontal="right" vertical="center" wrapText="1"/>
    </xf>
    <xf numFmtId="0" fontId="8" fillId="4" borderId="47" xfId="0" applyFont="1" applyFill="1" applyBorder="1" applyAlignment="1">
      <alignment horizontal="center" vertical="center" wrapText="1"/>
    </xf>
    <xf numFmtId="0" fontId="13" fillId="4" borderId="41" xfId="0" applyFont="1" applyFill="1" applyBorder="1" applyAlignment="1">
      <alignment horizontal="center" vertical="center"/>
    </xf>
    <xf numFmtId="0" fontId="8" fillId="4" borderId="46" xfId="0" applyFont="1" applyFill="1" applyBorder="1" applyAlignment="1">
      <alignment horizontal="center" vertical="center"/>
    </xf>
    <xf numFmtId="178" fontId="8" fillId="2" borderId="0" xfId="0" applyNumberFormat="1" applyFont="1" applyFill="1" applyBorder="1" applyAlignment="1">
      <alignment vertical="center" shrinkToFit="1"/>
    </xf>
    <xf numFmtId="178" fontId="8" fillId="2" borderId="5" xfId="0" applyNumberFormat="1" applyFont="1" applyFill="1" applyBorder="1" applyAlignment="1">
      <alignment vertical="center" shrinkToFit="1"/>
    </xf>
    <xf numFmtId="3" fontId="8" fillId="2" borderId="5" xfId="0" applyNumberFormat="1" applyFont="1" applyFill="1" applyBorder="1" applyAlignment="1">
      <alignment horizontal="center" vertical="center" wrapText="1"/>
    </xf>
    <xf numFmtId="3" fontId="8" fillId="2" borderId="5" xfId="0" applyNumberFormat="1" applyFont="1" applyFill="1" applyBorder="1" applyAlignment="1">
      <alignment vertical="center" wrapText="1"/>
    </xf>
    <xf numFmtId="178" fontId="8" fillId="2" borderId="19" xfId="0" applyNumberFormat="1" applyFont="1" applyFill="1" applyBorder="1" applyAlignment="1">
      <alignment vertical="center" shrinkToFit="1"/>
    </xf>
    <xf numFmtId="0" fontId="8" fillId="2" borderId="25" xfId="0" applyNumberFormat="1" applyFont="1" applyFill="1" applyBorder="1" applyAlignment="1">
      <alignment horizontal="center" vertical="center" wrapText="1"/>
    </xf>
    <xf numFmtId="0" fontId="8" fillId="2" borderId="26" xfId="0" applyNumberFormat="1" applyFont="1" applyFill="1" applyBorder="1" applyAlignment="1">
      <alignment vertical="center" wrapText="1"/>
    </xf>
    <xf numFmtId="0" fontId="8" fillId="0" borderId="6" xfId="0" applyFont="1" applyBorder="1" applyAlignment="1">
      <alignment vertical="center" wrapText="1"/>
    </xf>
    <xf numFmtId="0" fontId="8" fillId="0" borderId="6" xfId="0" applyFont="1" applyBorder="1" applyAlignment="1">
      <alignment horizontal="center" vertical="center"/>
    </xf>
    <xf numFmtId="0" fontId="8" fillId="0" borderId="35" xfId="0" applyFont="1" applyBorder="1" applyAlignment="1">
      <alignment horizontal="center" vertical="center"/>
    </xf>
    <xf numFmtId="179" fontId="8" fillId="0" borderId="2" xfId="0" applyNumberFormat="1" applyFont="1" applyBorder="1" applyAlignment="1">
      <alignment horizontal="center" vertical="center"/>
    </xf>
    <xf numFmtId="0" fontId="8" fillId="0" borderId="6" xfId="0" applyNumberFormat="1" applyFont="1" applyBorder="1" applyAlignment="1">
      <alignment vertical="center" wrapText="1"/>
    </xf>
    <xf numFmtId="178" fontId="8" fillId="0" borderId="6" xfId="0" applyNumberFormat="1" applyFont="1" applyBorder="1" applyAlignment="1">
      <alignment vertical="center" shrinkToFit="1"/>
    </xf>
    <xf numFmtId="178" fontId="8" fillId="2" borderId="3" xfId="0" applyNumberFormat="1" applyFont="1" applyFill="1" applyBorder="1" applyAlignment="1">
      <alignment vertical="center" shrinkToFit="1"/>
    </xf>
    <xf numFmtId="178" fontId="8" fillId="2" borderId="6" xfId="0" applyNumberFormat="1" applyFont="1" applyFill="1" applyBorder="1" applyAlignment="1">
      <alignment vertical="center" shrinkToFit="1"/>
    </xf>
    <xf numFmtId="3" fontId="8" fillId="2" borderId="6" xfId="0" applyNumberFormat="1" applyFont="1" applyFill="1" applyBorder="1" applyAlignment="1">
      <alignment horizontal="center" vertical="center" wrapText="1"/>
    </xf>
    <xf numFmtId="3" fontId="8" fillId="2" borderId="6" xfId="0" applyNumberFormat="1" applyFont="1" applyFill="1" applyBorder="1" applyAlignment="1">
      <alignment vertical="center" wrapText="1"/>
    </xf>
    <xf numFmtId="178" fontId="8" fillId="2" borderId="9" xfId="0" applyNumberFormat="1" applyFont="1" applyFill="1" applyBorder="1" applyAlignment="1">
      <alignment vertical="center" shrinkToFit="1"/>
    </xf>
    <xf numFmtId="0" fontId="8" fillId="2" borderId="6" xfId="0" applyNumberFormat="1" applyFont="1" applyFill="1" applyBorder="1" applyAlignment="1">
      <alignment horizontal="center" vertical="center" wrapText="1"/>
    </xf>
    <xf numFmtId="0" fontId="8" fillId="2" borderId="6" xfId="0" applyNumberFormat="1" applyFont="1" applyFill="1" applyBorder="1" applyAlignment="1">
      <alignment vertical="center" wrapText="1"/>
    </xf>
    <xf numFmtId="0" fontId="8" fillId="0" borderId="9" xfId="0" applyNumberFormat="1" applyFont="1" applyBorder="1" applyAlignment="1">
      <alignment vertical="center" wrapText="1"/>
    </xf>
    <xf numFmtId="0" fontId="8" fillId="0" borderId="6" xfId="0" applyFont="1" applyBorder="1" applyAlignment="1">
      <alignment horizontal="center" vertical="center" wrapText="1"/>
    </xf>
    <xf numFmtId="0" fontId="8" fillId="0" borderId="9" xfId="0" applyFont="1" applyBorder="1" applyAlignment="1">
      <alignment vertical="center" wrapText="1"/>
    </xf>
    <xf numFmtId="0" fontId="8" fillId="0" borderId="9" xfId="0" applyFont="1" applyBorder="1" applyAlignment="1">
      <alignment horizontal="center" vertical="center" wrapText="1"/>
    </xf>
    <xf numFmtId="179" fontId="8" fillId="4" borderId="2" xfId="0" applyNumberFormat="1" applyFont="1" applyFill="1" applyBorder="1" applyAlignment="1">
      <alignment horizontal="center" vertical="center"/>
    </xf>
    <xf numFmtId="0" fontId="8" fillId="4" borderId="3" xfId="0" applyNumberFormat="1" applyFont="1" applyFill="1" applyBorder="1" applyAlignment="1">
      <alignment vertical="center" wrapText="1"/>
    </xf>
    <xf numFmtId="178" fontId="8" fillId="4" borderId="3" xfId="0" applyNumberFormat="1" applyFont="1" applyFill="1" applyBorder="1" applyAlignment="1">
      <alignment vertical="center" shrinkToFit="1"/>
    </xf>
    <xf numFmtId="3" fontId="8" fillId="4" borderId="3" xfId="0" applyNumberFormat="1" applyFont="1" applyFill="1" applyBorder="1" applyAlignment="1">
      <alignment horizontal="center" vertical="center" wrapText="1"/>
    </xf>
    <xf numFmtId="3" fontId="8" fillId="4" borderId="3" xfId="0" applyNumberFormat="1" applyFont="1" applyFill="1" applyBorder="1" applyAlignment="1">
      <alignment vertical="center" wrapText="1"/>
    </xf>
    <xf numFmtId="0" fontId="8" fillId="4" borderId="3" xfId="0" applyNumberFormat="1"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4" borderId="13" xfId="0" applyFont="1" applyFill="1" applyBorder="1" applyAlignment="1">
      <alignment horizontal="center" vertical="center"/>
    </xf>
    <xf numFmtId="180" fontId="8" fillId="2" borderId="3" xfId="0" applyNumberFormat="1" applyFont="1" applyFill="1" applyBorder="1" applyAlignment="1">
      <alignment vertical="center" shrinkToFit="1"/>
    </xf>
    <xf numFmtId="179" fontId="8" fillId="0" borderId="20" xfId="0" applyNumberFormat="1" applyFont="1" applyBorder="1" applyAlignment="1">
      <alignment horizontal="center" vertical="center"/>
    </xf>
    <xf numFmtId="0" fontId="8" fillId="0" borderId="16" xfId="0" applyNumberFormat="1" applyFont="1" applyBorder="1" applyAlignment="1">
      <alignment vertical="center" wrapText="1"/>
    </xf>
    <xf numFmtId="178" fontId="8" fillId="0" borderId="16" xfId="0" applyNumberFormat="1" applyFont="1" applyBorder="1" applyAlignment="1">
      <alignment vertical="center" shrinkToFit="1"/>
    </xf>
    <xf numFmtId="178" fontId="8" fillId="2" borderId="48" xfId="0" applyNumberFormat="1" applyFont="1" applyFill="1" applyBorder="1" applyAlignment="1">
      <alignment vertical="center" shrinkToFit="1"/>
    </xf>
    <xf numFmtId="178" fontId="8" fillId="2" borderId="16" xfId="0" applyNumberFormat="1" applyFont="1" applyFill="1" applyBorder="1" applyAlignment="1">
      <alignment vertical="center" shrinkToFit="1"/>
    </xf>
    <xf numFmtId="3" fontId="8" fillId="2" borderId="16" xfId="0" applyNumberFormat="1" applyFont="1" applyFill="1" applyBorder="1" applyAlignment="1">
      <alignment horizontal="center" vertical="center" wrapText="1"/>
    </xf>
    <xf numFmtId="3" fontId="8" fillId="2" borderId="16" xfId="0" applyNumberFormat="1" applyFont="1" applyFill="1" applyBorder="1" applyAlignment="1">
      <alignment vertical="center" wrapText="1"/>
    </xf>
    <xf numFmtId="0" fontId="8" fillId="2" borderId="16" xfId="0" applyNumberFormat="1" applyFont="1" applyFill="1" applyBorder="1" applyAlignment="1">
      <alignment horizontal="center" vertical="center" wrapText="1"/>
    </xf>
    <xf numFmtId="0" fontId="8" fillId="2" borderId="16" xfId="0" applyNumberFormat="1" applyFont="1" applyFill="1" applyBorder="1" applyAlignment="1">
      <alignment vertical="center" wrapText="1"/>
    </xf>
    <xf numFmtId="0" fontId="8" fillId="0" borderId="21" xfId="0" applyNumberFormat="1" applyFont="1" applyBorder="1" applyAlignment="1">
      <alignment vertical="center" wrapText="1"/>
    </xf>
    <xf numFmtId="0" fontId="8" fillId="0" borderId="16" xfId="0" applyFont="1" applyBorder="1" applyAlignment="1">
      <alignment vertical="center" wrapText="1"/>
    </xf>
    <xf numFmtId="0" fontId="8" fillId="0" borderId="21" xfId="0" applyFont="1" applyBorder="1" applyAlignment="1">
      <alignment vertical="center" wrapText="1"/>
    </xf>
    <xf numFmtId="0" fontId="8" fillId="0" borderId="27" xfId="0" applyFont="1" applyBorder="1" applyAlignment="1">
      <alignment vertical="center" wrapText="1"/>
    </xf>
    <xf numFmtId="0" fontId="8" fillId="0" borderId="43" xfId="0" applyFont="1" applyBorder="1" applyAlignment="1">
      <alignment horizontal="center" vertical="center" wrapText="1"/>
    </xf>
    <xf numFmtId="0" fontId="8" fillId="0" borderId="27" xfId="0" applyFont="1" applyBorder="1" applyAlignment="1">
      <alignment horizontal="center" vertical="center"/>
    </xf>
    <xf numFmtId="0" fontId="8" fillId="0" borderId="36" xfId="0" applyFont="1" applyBorder="1" applyAlignment="1">
      <alignment horizontal="center" vertical="center"/>
    </xf>
    <xf numFmtId="177" fontId="8" fillId="0" borderId="49" xfId="0" applyNumberFormat="1" applyFont="1" applyBorder="1" applyAlignment="1">
      <alignment horizontal="center" vertical="center"/>
    </xf>
    <xf numFmtId="178" fontId="8" fillId="0" borderId="22" xfId="0" applyNumberFormat="1" applyFont="1" applyBorder="1" applyAlignment="1">
      <alignment vertical="center" shrinkToFit="1"/>
    </xf>
    <xf numFmtId="178" fontId="8" fillId="2" borderId="50" xfId="0" applyNumberFormat="1" applyFont="1" applyFill="1" applyBorder="1" applyAlignment="1">
      <alignment vertical="center" shrinkToFit="1"/>
    </xf>
    <xf numFmtId="178" fontId="8" fillId="2" borderId="22" xfId="0" applyNumberFormat="1" applyFont="1" applyFill="1" applyBorder="1" applyAlignment="1">
      <alignment vertical="center" shrinkToFit="1"/>
    </xf>
    <xf numFmtId="178" fontId="8" fillId="2" borderId="17" xfId="0" applyNumberFormat="1" applyFont="1" applyFill="1" applyBorder="1" applyAlignment="1">
      <alignment vertical="center" shrinkToFit="1"/>
    </xf>
    <xf numFmtId="177" fontId="8" fillId="0" borderId="26" xfId="0" applyNumberFormat="1" applyFont="1" applyBorder="1" applyAlignment="1">
      <alignment horizontal="center" vertical="center"/>
    </xf>
    <xf numFmtId="177" fontId="8" fillId="0" borderId="51" xfId="0" applyNumberFormat="1" applyFont="1" applyBorder="1" applyAlignment="1">
      <alignment horizontal="center" vertical="center"/>
    </xf>
    <xf numFmtId="178" fontId="8" fillId="0" borderId="23" xfId="0" applyNumberFormat="1" applyFont="1" applyBorder="1" applyAlignment="1">
      <alignment vertical="center" shrinkToFit="1"/>
    </xf>
    <xf numFmtId="178" fontId="8" fillId="2" borderId="52" xfId="0" applyNumberFormat="1" applyFont="1" applyFill="1" applyBorder="1" applyAlignment="1">
      <alignment vertical="center" shrinkToFit="1"/>
    </xf>
    <xf numFmtId="178" fontId="8" fillId="2" borderId="23" xfId="0" applyNumberFormat="1" applyFont="1" applyFill="1" applyBorder="1" applyAlignment="1">
      <alignment vertical="center" shrinkToFit="1"/>
    </xf>
    <xf numFmtId="178" fontId="8" fillId="2" borderId="18" xfId="0" applyNumberFormat="1" applyFont="1" applyFill="1" applyBorder="1" applyAlignment="1">
      <alignment vertical="center" shrinkToFit="1"/>
    </xf>
    <xf numFmtId="178" fontId="8" fillId="0" borderId="25" xfId="0" applyNumberFormat="1" applyFont="1" applyBorder="1" applyAlignment="1">
      <alignment vertical="center" shrinkToFit="1"/>
    </xf>
    <xf numFmtId="178" fontId="8" fillId="2" borderId="53" xfId="0" applyNumberFormat="1" applyFont="1" applyFill="1" applyBorder="1" applyAlignment="1">
      <alignment vertical="center" shrinkToFit="1"/>
    </xf>
    <xf numFmtId="178" fontId="8" fillId="2" borderId="25" xfId="0" applyNumberFormat="1" applyFont="1" applyFill="1" applyBorder="1" applyAlignment="1">
      <alignment vertical="center" shrinkToFit="1"/>
    </xf>
    <xf numFmtId="178" fontId="8" fillId="2" borderId="54" xfId="0" applyNumberFormat="1" applyFont="1" applyFill="1" applyBorder="1" applyAlignment="1">
      <alignment vertical="center" shrinkToFit="1"/>
    </xf>
    <xf numFmtId="178" fontId="8" fillId="2" borderId="38" xfId="0" applyNumberFormat="1" applyFont="1" applyFill="1" applyBorder="1" applyAlignment="1">
      <alignment vertical="center" shrinkToFit="1"/>
    </xf>
    <xf numFmtId="177" fontId="8" fillId="0" borderId="12" xfId="0" applyNumberFormat="1" applyFont="1" applyBorder="1" applyAlignment="1">
      <alignment horizontal="center" vertical="center"/>
    </xf>
    <xf numFmtId="178" fontId="8" fillId="2" borderId="21" xfId="0" applyNumberFormat="1" applyFont="1" applyFill="1" applyBorder="1" applyAlignment="1">
      <alignment vertical="center" shrinkToFit="1"/>
    </xf>
    <xf numFmtId="178" fontId="8" fillId="2" borderId="8" xfId="0" applyNumberFormat="1" applyFont="1" applyFill="1" applyBorder="1" applyAlignment="1">
      <alignment vertical="center" shrinkToFit="1"/>
    </xf>
    <xf numFmtId="178" fontId="8" fillId="0" borderId="7" xfId="0" applyNumberFormat="1" applyFont="1" applyBorder="1" applyAlignment="1">
      <alignment vertical="center" shrinkToFit="1"/>
    </xf>
    <xf numFmtId="178" fontId="8" fillId="2" borderId="1" xfId="0" applyNumberFormat="1" applyFont="1" applyFill="1" applyBorder="1" applyAlignment="1">
      <alignment vertical="center" shrinkToFit="1"/>
    </xf>
    <xf numFmtId="178" fontId="8" fillId="2" borderId="7" xfId="0" applyNumberFormat="1" applyFont="1" applyFill="1" applyBorder="1" applyAlignment="1">
      <alignment vertical="center" shrinkToFit="1"/>
    </xf>
    <xf numFmtId="178" fontId="8" fillId="2" borderId="55" xfId="0" applyNumberFormat="1" applyFont="1" applyFill="1" applyBorder="1" applyAlignment="1">
      <alignment vertical="center" shrinkToFit="1"/>
    </xf>
    <xf numFmtId="0" fontId="8" fillId="4" borderId="47" xfId="0" applyFont="1" applyFill="1" applyBorder="1" applyAlignment="1">
      <alignment horizontal="center" vertical="center"/>
    </xf>
    <xf numFmtId="177" fontId="8" fillId="0" borderId="2" xfId="0" applyNumberFormat="1" applyFont="1" applyBorder="1" applyAlignment="1">
      <alignment horizontal="center" vertical="center"/>
    </xf>
    <xf numFmtId="3" fontId="8" fillId="2" borderId="25" xfId="0" applyNumberFormat="1" applyFont="1" applyFill="1" applyBorder="1" applyAlignment="1">
      <alignment vertical="center" wrapText="1"/>
    </xf>
    <xf numFmtId="3" fontId="8" fillId="2" borderId="27" xfId="0" applyNumberFormat="1" applyFont="1" applyFill="1" applyBorder="1" applyAlignment="1">
      <alignment vertical="center" wrapText="1"/>
    </xf>
    <xf numFmtId="178" fontId="8" fillId="2" borderId="27" xfId="0" applyNumberFormat="1" applyFont="1" applyFill="1" applyBorder="1" applyAlignment="1">
      <alignment vertical="center" shrinkToFit="1"/>
    </xf>
    <xf numFmtId="0" fontId="8" fillId="4" borderId="2" xfId="0" applyFont="1" applyFill="1" applyBorder="1" applyAlignment="1">
      <alignment horizontal="center" vertical="center"/>
    </xf>
    <xf numFmtId="0" fontId="8" fillId="4" borderId="3" xfId="0" applyFont="1" applyFill="1" applyBorder="1" applyAlignment="1">
      <alignment horizontal="left" vertical="center"/>
    </xf>
    <xf numFmtId="0" fontId="13" fillId="4" borderId="3" xfId="0" applyFont="1" applyFill="1" applyBorder="1" applyAlignment="1">
      <alignment horizontal="center" vertical="center"/>
    </xf>
    <xf numFmtId="177" fontId="8" fillId="0" borderId="20" xfId="0" applyNumberFormat="1" applyFont="1" applyBorder="1" applyAlignment="1">
      <alignment horizontal="center" vertical="center"/>
    </xf>
    <xf numFmtId="0" fontId="8" fillId="0" borderId="16" xfId="0" applyFont="1" applyBorder="1" applyAlignment="1">
      <alignment horizontal="center" vertical="center"/>
    </xf>
    <xf numFmtId="0" fontId="8" fillId="0" borderId="44" xfId="0" applyFont="1" applyBorder="1" applyAlignment="1">
      <alignment horizontal="center" vertical="center"/>
    </xf>
    <xf numFmtId="178" fontId="8" fillId="0" borderId="22" xfId="0" applyNumberFormat="1" applyFont="1" applyBorder="1" applyAlignment="1">
      <alignment horizontal="center" vertical="center"/>
    </xf>
    <xf numFmtId="0" fontId="8" fillId="2" borderId="17" xfId="0" applyFont="1" applyFill="1" applyBorder="1" applyAlignment="1">
      <alignment horizontal="center" vertical="center"/>
    </xf>
    <xf numFmtId="178" fontId="8" fillId="2" borderId="22" xfId="0" applyNumberFormat="1" applyFont="1" applyFill="1" applyBorder="1" applyAlignment="1">
      <alignment horizontal="center" vertical="center"/>
    </xf>
    <xf numFmtId="178" fontId="8" fillId="0" borderId="6" xfId="0" applyNumberFormat="1" applyFont="1" applyBorder="1" applyAlignment="1">
      <alignment horizontal="center" vertical="center"/>
    </xf>
    <xf numFmtId="0" fontId="8" fillId="2" borderId="9" xfId="0" applyFont="1" applyFill="1" applyBorder="1" applyAlignment="1">
      <alignment horizontal="center" vertical="center"/>
    </xf>
    <xf numFmtId="178" fontId="8" fillId="2" borderId="6" xfId="0" applyNumberFormat="1" applyFont="1" applyFill="1" applyBorder="1" applyAlignment="1">
      <alignment horizontal="center" vertical="center"/>
    </xf>
    <xf numFmtId="178" fontId="8" fillId="0" borderId="23" xfId="0" applyNumberFormat="1" applyFont="1" applyBorder="1" applyAlignment="1">
      <alignment horizontal="center" vertical="center"/>
    </xf>
    <xf numFmtId="0" fontId="8" fillId="2" borderId="18" xfId="0" applyFont="1" applyFill="1" applyBorder="1" applyAlignment="1">
      <alignment horizontal="center" vertical="center"/>
    </xf>
    <xf numFmtId="178" fontId="8" fillId="2" borderId="23" xfId="0" applyNumberFormat="1" applyFont="1" applyFill="1" applyBorder="1" applyAlignment="1">
      <alignment horizontal="center" vertical="center"/>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2" fillId="0" borderId="0" xfId="0" applyFont="1" applyFill="1" applyAlignment="1"/>
    <xf numFmtId="0" fontId="2" fillId="0" borderId="0" xfId="0" applyFont="1" applyFill="1" applyBorder="1" applyAlignment="1"/>
    <xf numFmtId="0" fontId="2" fillId="0" borderId="0" xfId="0" applyFont="1" applyFill="1"/>
    <xf numFmtId="179" fontId="8" fillId="6" borderId="24" xfId="0" applyNumberFormat="1" applyFont="1" applyFill="1" applyBorder="1" applyAlignment="1">
      <alignment horizontal="center" vertical="center"/>
    </xf>
    <xf numFmtId="0" fontId="8" fillId="6" borderId="5" xfId="0" applyNumberFormat="1" applyFont="1" applyFill="1" applyBorder="1" applyAlignment="1">
      <alignment vertical="center" wrapText="1"/>
    </xf>
    <xf numFmtId="178" fontId="8" fillId="6" borderId="5" xfId="0" applyNumberFormat="1" applyFont="1" applyFill="1" applyBorder="1" applyAlignment="1">
      <alignment vertical="center" shrinkToFit="1"/>
    </xf>
    <xf numFmtId="178" fontId="8" fillId="6" borderId="0" xfId="0" applyNumberFormat="1" applyFont="1" applyFill="1" applyBorder="1" applyAlignment="1">
      <alignment vertical="center" shrinkToFit="1"/>
    </xf>
    <xf numFmtId="179" fontId="8" fillId="6" borderId="2" xfId="0" applyNumberFormat="1" applyFont="1" applyFill="1" applyBorder="1" applyAlignment="1">
      <alignment horizontal="center" vertical="center"/>
    </xf>
    <xf numFmtId="0" fontId="8" fillId="6" borderId="6" xfId="0" applyNumberFormat="1" applyFont="1" applyFill="1" applyBorder="1" applyAlignment="1">
      <alignment vertical="center" wrapText="1"/>
    </xf>
    <xf numFmtId="178" fontId="8" fillId="6" borderId="6" xfId="0" applyNumberFormat="1" applyFont="1" applyFill="1" applyBorder="1" applyAlignment="1">
      <alignment vertical="center" shrinkToFit="1"/>
    </xf>
    <xf numFmtId="178" fontId="8" fillId="6" borderId="3" xfId="0" applyNumberFormat="1" applyFont="1" applyFill="1" applyBorder="1" applyAlignment="1">
      <alignment vertical="center" shrinkToFit="1"/>
    </xf>
    <xf numFmtId="0" fontId="8" fillId="6" borderId="9" xfId="0" applyNumberFormat="1" applyFont="1" applyFill="1" applyBorder="1" applyAlignment="1">
      <alignment vertical="center" wrapText="1"/>
    </xf>
    <xf numFmtId="0" fontId="8" fillId="6" borderId="6" xfId="0" applyFont="1" applyFill="1" applyBorder="1" applyAlignment="1">
      <alignment horizontal="center" vertical="center" wrapText="1"/>
    </xf>
    <xf numFmtId="0" fontId="8" fillId="6" borderId="9" xfId="0" applyFont="1" applyFill="1" applyBorder="1" applyAlignment="1">
      <alignment vertical="center" wrapText="1"/>
    </xf>
    <xf numFmtId="0" fontId="8" fillId="6" borderId="6" xfId="0" applyFont="1" applyFill="1" applyBorder="1" applyAlignment="1">
      <alignment vertical="center" wrapText="1"/>
    </xf>
    <xf numFmtId="0" fontId="8" fillId="6" borderId="9" xfId="0" applyFont="1" applyFill="1" applyBorder="1" applyAlignment="1">
      <alignment horizontal="center" vertical="center" wrapText="1"/>
    </xf>
    <xf numFmtId="0" fontId="8" fillId="6" borderId="6" xfId="0" applyFont="1" applyFill="1" applyBorder="1" applyAlignment="1">
      <alignment horizontal="center" vertical="center"/>
    </xf>
    <xf numFmtId="0" fontId="8" fillId="6" borderId="35" xfId="0" applyFont="1" applyFill="1" applyBorder="1" applyAlignment="1">
      <alignment horizontal="center" vertical="center"/>
    </xf>
    <xf numFmtId="0" fontId="8" fillId="6" borderId="19" xfId="0" applyNumberFormat="1" applyFont="1" applyFill="1" applyBorder="1" applyAlignment="1">
      <alignment vertical="center" wrapText="1"/>
    </xf>
    <xf numFmtId="0" fontId="8" fillId="6" borderId="5" xfId="0" applyFont="1" applyFill="1" applyBorder="1" applyAlignment="1">
      <alignment horizontal="center" vertical="center" wrapText="1"/>
    </xf>
    <xf numFmtId="0" fontId="8" fillId="6" borderId="19" xfId="0" applyFont="1" applyFill="1" applyBorder="1" applyAlignment="1">
      <alignment vertical="center" wrapText="1"/>
    </xf>
    <xf numFmtId="0" fontId="8" fillId="6" borderId="19" xfId="0" applyFont="1" applyFill="1" applyBorder="1" applyAlignment="1">
      <alignment horizontal="center" vertical="center" wrapText="1"/>
    </xf>
    <xf numFmtId="177" fontId="8" fillId="6" borderId="2" xfId="0" applyNumberFormat="1" applyFont="1" applyFill="1" applyBorder="1" applyAlignment="1">
      <alignment horizontal="center" vertical="center"/>
    </xf>
    <xf numFmtId="177" fontId="8" fillId="6" borderId="61" xfId="0" applyNumberFormat="1" applyFont="1" applyFill="1" applyBorder="1" applyAlignment="1">
      <alignment horizontal="center" vertical="center"/>
    </xf>
    <xf numFmtId="0" fontId="8" fillId="6" borderId="25" xfId="0" applyNumberFormat="1" applyFont="1" applyFill="1" applyBorder="1" applyAlignment="1">
      <alignment vertical="center" wrapText="1"/>
    </xf>
    <xf numFmtId="178" fontId="8" fillId="6" borderId="25" xfId="0" applyNumberFormat="1" applyFont="1" applyFill="1" applyBorder="1" applyAlignment="1">
      <alignment vertical="center" shrinkToFit="1"/>
    </xf>
    <xf numFmtId="177" fontId="8" fillId="6" borderId="29" xfId="0" applyNumberFormat="1" applyFont="1" applyFill="1" applyBorder="1" applyAlignment="1">
      <alignment horizontal="center" vertical="center"/>
    </xf>
    <xf numFmtId="0" fontId="8" fillId="6" borderId="27" xfId="0" applyNumberFormat="1" applyFont="1" applyFill="1" applyBorder="1" applyAlignment="1">
      <alignment vertical="center" wrapText="1"/>
    </xf>
    <xf numFmtId="178" fontId="8" fillId="6" borderId="27" xfId="0" applyNumberFormat="1" applyFont="1" applyFill="1" applyBorder="1" applyAlignment="1">
      <alignment vertical="center" shrinkToFit="1"/>
    </xf>
    <xf numFmtId="0" fontId="8" fillId="6" borderId="54" xfId="0" applyNumberFormat="1" applyFont="1" applyFill="1" applyBorder="1" applyAlignment="1">
      <alignment vertical="center" wrapText="1"/>
    </xf>
    <xf numFmtId="0" fontId="8" fillId="6" borderId="43" xfId="0" applyNumberFormat="1" applyFont="1" applyFill="1" applyBorder="1" applyAlignment="1">
      <alignment vertical="center" wrapText="1"/>
    </xf>
    <xf numFmtId="0" fontId="8" fillId="6" borderId="43" xfId="0" applyFont="1" applyFill="1" applyBorder="1" applyAlignment="1">
      <alignment horizontal="center" vertical="center" wrapText="1"/>
    </xf>
    <xf numFmtId="177" fontId="2" fillId="6" borderId="40" xfId="0" applyNumberFormat="1" applyFont="1" applyFill="1" applyBorder="1" applyAlignment="1">
      <alignment horizontal="center" vertical="center"/>
    </xf>
    <xf numFmtId="0" fontId="2" fillId="6" borderId="42" xfId="0" applyNumberFormat="1" applyFont="1" applyFill="1" applyBorder="1" applyAlignment="1">
      <alignment vertical="center" wrapText="1"/>
    </xf>
    <xf numFmtId="178" fontId="3" fillId="6" borderId="42" xfId="0" applyNumberFormat="1" applyFont="1" applyFill="1" applyBorder="1" applyAlignment="1">
      <alignment vertical="center" shrinkToFit="1"/>
    </xf>
    <xf numFmtId="0" fontId="2" fillId="6" borderId="41" xfId="0" applyFont="1" applyFill="1" applyBorder="1" applyAlignment="1">
      <alignment vertical="center" wrapText="1"/>
    </xf>
    <xf numFmtId="0" fontId="2" fillId="6" borderId="47" xfId="0" applyNumberFormat="1" applyFont="1" applyFill="1" applyBorder="1" applyAlignment="1">
      <alignment horizontal="center" vertical="center" wrapText="1"/>
    </xf>
    <xf numFmtId="0" fontId="2" fillId="6" borderId="62" xfId="0" applyNumberFormat="1" applyFont="1" applyFill="1" applyBorder="1" applyAlignment="1">
      <alignment horizontal="center" vertical="center" wrapText="1"/>
    </xf>
    <xf numFmtId="0" fontId="2" fillId="6" borderId="46" xfId="0" applyNumberFormat="1" applyFont="1" applyFill="1" applyBorder="1" applyAlignment="1">
      <alignment horizontal="center" vertical="center" wrapText="1"/>
    </xf>
    <xf numFmtId="177" fontId="2" fillId="6" borderId="2" xfId="0" applyNumberFormat="1" applyFont="1" applyFill="1" applyBorder="1" applyAlignment="1">
      <alignment horizontal="center" vertical="center"/>
    </xf>
    <xf numFmtId="0" fontId="2" fillId="6" borderId="6" xfId="0" applyNumberFormat="1" applyFont="1" applyFill="1" applyBorder="1" applyAlignment="1">
      <alignment vertical="center" wrapText="1"/>
    </xf>
    <xf numFmtId="178" fontId="3" fillId="6" borderId="6" xfId="0" applyNumberFormat="1" applyFont="1" applyFill="1" applyBorder="1" applyAlignment="1">
      <alignment vertical="center" shrinkToFit="1"/>
    </xf>
    <xf numFmtId="0" fontId="2" fillId="6" borderId="3" xfId="0" applyFont="1" applyFill="1" applyBorder="1" applyAlignment="1">
      <alignment vertical="center" wrapText="1"/>
    </xf>
    <xf numFmtId="0" fontId="2" fillId="6" borderId="9" xfId="0" quotePrefix="1" applyNumberFormat="1" applyFont="1" applyFill="1" applyBorder="1" applyAlignment="1">
      <alignment horizontal="center" vertical="center" wrapText="1"/>
    </xf>
    <xf numFmtId="0" fontId="2" fillId="6" borderId="11" xfId="0" quotePrefix="1" applyNumberFormat="1" applyFont="1" applyFill="1" applyBorder="1" applyAlignment="1">
      <alignment horizontal="center" vertical="center" wrapText="1"/>
    </xf>
    <xf numFmtId="0" fontId="2" fillId="6" borderId="13" xfId="0" applyNumberFormat="1" applyFont="1" applyFill="1" applyBorder="1" applyAlignment="1">
      <alignment horizontal="center" vertical="center" wrapText="1"/>
    </xf>
    <xf numFmtId="0" fontId="2" fillId="6" borderId="9" xfId="0" applyNumberFormat="1" applyFont="1" applyFill="1" applyBorder="1" applyAlignment="1">
      <alignment horizontal="center" vertical="center" wrapText="1"/>
    </xf>
    <xf numFmtId="0" fontId="2" fillId="6" borderId="11" xfId="0" applyNumberFormat="1" applyFont="1" applyFill="1" applyBorder="1" applyAlignment="1">
      <alignment horizontal="center" vertical="center" wrapText="1"/>
    </xf>
    <xf numFmtId="0" fontId="2" fillId="0" borderId="0" xfId="0" applyFont="1" applyAlignment="1">
      <alignment horizontal="left" vertical="center"/>
    </xf>
    <xf numFmtId="0" fontId="2" fillId="6" borderId="42" xfId="0" applyNumberFormat="1" applyFont="1" applyFill="1" applyBorder="1" applyAlignment="1">
      <alignment horizontal="left" vertical="center" wrapText="1"/>
    </xf>
    <xf numFmtId="0" fontId="2" fillId="6" borderId="6" xfId="0" applyNumberFormat="1" applyFont="1" applyFill="1" applyBorder="1" applyAlignment="1">
      <alignment horizontal="left" vertical="center" wrapText="1"/>
    </xf>
    <xf numFmtId="0" fontId="2" fillId="0" borderId="6" xfId="0" applyNumberFormat="1" applyFont="1" applyBorder="1" applyAlignment="1">
      <alignment horizontal="left" vertical="center" wrapText="1"/>
    </xf>
    <xf numFmtId="0" fontId="2" fillId="0" borderId="8" xfId="0" applyNumberFormat="1" applyFont="1" applyBorder="1" applyAlignment="1">
      <alignment horizontal="left" vertical="center" wrapText="1"/>
    </xf>
    <xf numFmtId="0" fontId="2" fillId="0" borderId="5" xfId="0" applyNumberFormat="1" applyFont="1" applyBorder="1" applyAlignment="1">
      <alignment horizontal="left" vertical="center"/>
    </xf>
    <xf numFmtId="0" fontId="2" fillId="0" borderId="6" xfId="0" applyNumberFormat="1" applyFont="1" applyBorder="1" applyAlignment="1">
      <alignment horizontal="left" vertical="center"/>
    </xf>
    <xf numFmtId="0" fontId="2" fillId="0" borderId="7" xfId="0" applyNumberFormat="1" applyFont="1" applyBorder="1" applyAlignment="1">
      <alignment horizontal="left" vertical="center"/>
    </xf>
    <xf numFmtId="0" fontId="2" fillId="0" borderId="0" xfId="0" applyNumberFormat="1" applyFont="1" applyBorder="1" applyAlignment="1">
      <alignment horizontal="left" vertical="center"/>
    </xf>
    <xf numFmtId="0" fontId="2" fillId="0" borderId="0" xfId="0" applyFont="1" applyBorder="1" applyAlignment="1">
      <alignment horizontal="left" vertical="center"/>
    </xf>
    <xf numFmtId="0" fontId="2" fillId="6" borderId="6" xfId="0" applyNumberFormat="1" applyFont="1" applyFill="1" applyBorder="1" applyAlignment="1">
      <alignment horizontal="left" vertical="center" wrapText="1" shrinkToFit="1"/>
    </xf>
    <xf numFmtId="0" fontId="2" fillId="0" borderId="6" xfId="0" applyNumberFormat="1" applyFont="1" applyBorder="1" applyAlignment="1">
      <alignment horizontal="left" vertical="center" wrapText="1" shrinkToFit="1"/>
    </xf>
    <xf numFmtId="0" fontId="2" fillId="0" borderId="8" xfId="0" applyNumberFormat="1" applyFont="1" applyBorder="1" applyAlignment="1">
      <alignment horizontal="left" vertical="center" wrapText="1" shrinkToFit="1"/>
    </xf>
    <xf numFmtId="0" fontId="2" fillId="6" borderId="42" xfId="0" applyNumberFormat="1" applyFont="1" applyFill="1" applyBorder="1" applyAlignment="1">
      <alignment horizontal="left" vertical="center" wrapText="1" shrinkToFit="1"/>
    </xf>
    <xf numFmtId="0" fontId="8" fillId="5" borderId="38" xfId="0" applyFont="1" applyFill="1" applyBorder="1" applyAlignment="1">
      <alignment horizontal="center" vertical="center" wrapText="1"/>
    </xf>
    <xf numFmtId="0" fontId="6" fillId="0" borderId="0" xfId="0" applyFont="1" applyBorder="1" applyAlignment="1">
      <alignment horizontal="center"/>
    </xf>
    <xf numFmtId="0" fontId="8" fillId="5" borderId="27"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2" fillId="0" borderId="1" xfId="0" applyFont="1" applyBorder="1" applyAlignment="1">
      <alignment horizontal="right"/>
    </xf>
    <xf numFmtId="0" fontId="0" fillId="0" borderId="0" xfId="0" applyAlignment="1">
      <alignment vertical="top" wrapText="1"/>
    </xf>
    <xf numFmtId="0" fontId="0" fillId="0" borderId="0" xfId="0" applyFont="1" applyBorder="1" applyAlignment="1"/>
    <xf numFmtId="177" fontId="2" fillId="0" borderId="0" xfId="0" applyNumberFormat="1" applyFont="1" applyBorder="1" applyAlignment="1">
      <alignment horizontal="center" vertical="center"/>
    </xf>
    <xf numFmtId="0" fontId="8" fillId="0" borderId="5" xfId="0" applyNumberFormat="1" applyFont="1" applyFill="1" applyBorder="1" applyAlignment="1">
      <alignment vertical="center" wrapText="1"/>
    </xf>
    <xf numFmtId="178" fontId="8" fillId="0" borderId="5" xfId="0" applyNumberFormat="1" applyFont="1" applyFill="1" applyBorder="1" applyAlignment="1">
      <alignment vertical="center" shrinkToFit="1"/>
    </xf>
    <xf numFmtId="0" fontId="8" fillId="0" borderId="6" xfId="0" applyFont="1" applyFill="1" applyBorder="1" applyAlignment="1">
      <alignment vertical="center" wrapText="1"/>
    </xf>
    <xf numFmtId="0" fontId="8" fillId="0" borderId="6" xfId="0" applyFont="1" applyFill="1" applyBorder="1" applyAlignment="1">
      <alignment horizontal="center" vertical="center"/>
    </xf>
    <xf numFmtId="0" fontId="8" fillId="0" borderId="35" xfId="0" applyFont="1" applyFill="1" applyBorder="1" applyAlignment="1">
      <alignment horizontal="center" vertical="center"/>
    </xf>
    <xf numFmtId="179" fontId="8" fillId="0" borderId="2" xfId="0" applyNumberFormat="1" applyFont="1" applyFill="1" applyBorder="1" applyAlignment="1">
      <alignment horizontal="center" vertical="center"/>
    </xf>
    <xf numFmtId="0" fontId="8" fillId="0" borderId="6" xfId="0" applyNumberFormat="1" applyFont="1" applyFill="1" applyBorder="1" applyAlignment="1">
      <alignment vertical="center" wrapText="1"/>
    </xf>
    <xf numFmtId="178" fontId="8" fillId="0" borderId="6" xfId="0" applyNumberFormat="1" applyFont="1" applyFill="1" applyBorder="1" applyAlignment="1">
      <alignment vertical="center" shrinkToFit="1"/>
    </xf>
    <xf numFmtId="178" fontId="8" fillId="0" borderId="3" xfId="0" applyNumberFormat="1" applyFont="1" applyFill="1" applyBorder="1" applyAlignment="1">
      <alignment vertical="center" shrinkToFit="1"/>
    </xf>
    <xf numFmtId="3" fontId="8" fillId="0" borderId="6" xfId="0" applyNumberFormat="1" applyFont="1" applyFill="1" applyBorder="1" applyAlignment="1">
      <alignment horizontal="center" vertical="center" wrapText="1"/>
    </xf>
    <xf numFmtId="3" fontId="8" fillId="0" borderId="6" xfId="0" applyNumberFormat="1" applyFont="1" applyFill="1" applyBorder="1" applyAlignment="1">
      <alignment vertical="center" wrapText="1"/>
    </xf>
    <xf numFmtId="178" fontId="8" fillId="0" borderId="9" xfId="0" applyNumberFormat="1" applyFont="1" applyFill="1" applyBorder="1" applyAlignment="1">
      <alignment vertical="center" shrinkToFit="1"/>
    </xf>
    <xf numFmtId="0" fontId="8" fillId="0" borderId="6" xfId="0" applyNumberFormat="1" applyFont="1" applyFill="1" applyBorder="1" applyAlignment="1">
      <alignment horizontal="center" vertical="center" wrapText="1"/>
    </xf>
    <xf numFmtId="0" fontId="8" fillId="0" borderId="9" xfId="0" applyNumberFormat="1" applyFont="1" applyFill="1" applyBorder="1" applyAlignment="1">
      <alignment vertical="center" wrapText="1"/>
    </xf>
    <xf numFmtId="0" fontId="8" fillId="0" borderId="6" xfId="0" applyFont="1" applyFill="1" applyBorder="1" applyAlignment="1">
      <alignment horizontal="center" vertical="center" wrapText="1"/>
    </xf>
    <xf numFmtId="0" fontId="8" fillId="0" borderId="9" xfId="0" applyFont="1" applyFill="1" applyBorder="1" applyAlignment="1">
      <alignment vertical="center" wrapText="1"/>
    </xf>
    <xf numFmtId="0" fontId="8" fillId="0" borderId="9" xfId="0" applyFont="1" applyFill="1" applyBorder="1" applyAlignment="1">
      <alignment horizontal="center" vertical="center" wrapText="1"/>
    </xf>
    <xf numFmtId="181" fontId="2" fillId="0" borderId="0" xfId="0" applyNumberFormat="1" applyFont="1"/>
    <xf numFmtId="0" fontId="6" fillId="0" borderId="0" xfId="0" applyFont="1" applyBorder="1" applyAlignment="1"/>
    <xf numFmtId="0" fontId="18" fillId="0" borderId="0" xfId="0" quotePrefix="1" applyFont="1" applyBorder="1"/>
    <xf numFmtId="0" fontId="18" fillId="0" borderId="0" xfId="0" applyFont="1" applyBorder="1"/>
    <xf numFmtId="181" fontId="2" fillId="0" borderId="0" xfId="0" applyNumberFormat="1" applyFont="1" applyBorder="1"/>
    <xf numFmtId="0" fontId="8" fillId="4" borderId="3" xfId="0" applyNumberFormat="1" applyFont="1" applyFill="1" applyBorder="1" applyAlignment="1">
      <alignment vertical="center"/>
    </xf>
    <xf numFmtId="178" fontId="8" fillId="4" borderId="11" xfId="0" applyNumberFormat="1" applyFont="1" applyFill="1" applyBorder="1" applyAlignment="1">
      <alignment vertical="center" shrinkToFit="1"/>
    </xf>
    <xf numFmtId="178" fontId="8" fillId="4" borderId="6" xfId="0" applyNumberFormat="1" applyFont="1" applyFill="1" applyBorder="1" applyAlignment="1">
      <alignment vertical="center" shrinkToFit="1"/>
    </xf>
    <xf numFmtId="178" fontId="8" fillId="4" borderId="9" xfId="0" applyNumberFormat="1" applyFont="1" applyFill="1" applyBorder="1" applyAlignment="1">
      <alignment vertical="center" shrinkToFit="1"/>
    </xf>
    <xf numFmtId="181" fontId="8" fillId="4" borderId="3" xfId="0" applyNumberFormat="1" applyFont="1" applyFill="1" applyBorder="1" applyAlignment="1">
      <alignment vertical="center" shrinkToFit="1"/>
    </xf>
    <xf numFmtId="0" fontId="8" fillId="4" borderId="3" xfId="0" applyNumberFormat="1" applyFont="1" applyFill="1" applyBorder="1" applyAlignment="1">
      <alignment horizontal="left" vertical="center" wrapText="1"/>
    </xf>
    <xf numFmtId="0" fontId="19" fillId="4" borderId="3" xfId="0" applyFont="1" applyFill="1" applyBorder="1" applyAlignment="1">
      <alignment horizontal="center" vertical="center" wrapText="1"/>
    </xf>
    <xf numFmtId="0" fontId="19" fillId="0" borderId="6" xfId="0" applyNumberFormat="1" applyFont="1" applyBorder="1" applyAlignment="1">
      <alignment vertical="center" wrapText="1"/>
    </xf>
    <xf numFmtId="178" fontId="8" fillId="2" borderId="11" xfId="0" applyNumberFormat="1" applyFont="1" applyFill="1" applyBorder="1" applyAlignment="1">
      <alignment vertical="center" shrinkToFit="1"/>
    </xf>
    <xf numFmtId="178" fontId="19" fillId="0" borderId="6" xfId="0" applyNumberFormat="1" applyFont="1" applyBorder="1" applyAlignment="1">
      <alignment vertical="center" shrinkToFit="1"/>
    </xf>
    <xf numFmtId="0" fontId="8" fillId="0" borderId="6" xfId="0" applyNumberFormat="1" applyFont="1" applyFill="1" applyBorder="1" applyAlignment="1">
      <alignment horizontal="left" vertical="center" wrapText="1"/>
    </xf>
    <xf numFmtId="178" fontId="8" fillId="0" borderId="6" xfId="0" applyNumberFormat="1" applyFont="1" applyFill="1" applyBorder="1" applyAlignment="1">
      <alignment horizontal="center" vertical="center" wrapText="1"/>
    </xf>
    <xf numFmtId="178" fontId="8" fillId="0" borderId="6" xfId="0" applyNumberFormat="1" applyFont="1" applyFill="1" applyBorder="1" applyAlignment="1">
      <alignment vertical="center" wrapText="1"/>
    </xf>
    <xf numFmtId="0" fontId="19" fillId="0" borderId="9" xfId="0" applyFont="1" applyBorder="1" applyAlignment="1">
      <alignment horizontal="center" vertical="center" wrapText="1"/>
    </xf>
    <xf numFmtId="0" fontId="19" fillId="0" borderId="6" xfId="0" applyNumberFormat="1" applyFont="1" applyFill="1" applyBorder="1" applyAlignment="1">
      <alignment vertical="center" wrapText="1"/>
    </xf>
    <xf numFmtId="178" fontId="8" fillId="0" borderId="11" xfId="0" applyNumberFormat="1" applyFont="1" applyFill="1" applyBorder="1" applyAlignment="1">
      <alignment vertical="center" shrinkToFit="1"/>
    </xf>
    <xf numFmtId="178" fontId="8" fillId="0" borderId="6" xfId="0" applyNumberFormat="1" applyFont="1" applyFill="1" applyBorder="1" applyAlignment="1">
      <alignment vertical="center" wrapText="1" shrinkToFit="1"/>
    </xf>
    <xf numFmtId="178" fontId="19" fillId="0" borderId="6" xfId="0" applyNumberFormat="1" applyFont="1" applyFill="1" applyBorder="1" applyAlignment="1">
      <alignment vertical="center" shrinkToFit="1"/>
    </xf>
    <xf numFmtId="0" fontId="8" fillId="0" borderId="9" xfId="0" applyNumberFormat="1" applyFont="1" applyFill="1" applyBorder="1" applyAlignment="1">
      <alignment horizontal="left" vertical="center" wrapText="1"/>
    </xf>
    <xf numFmtId="49" fontId="8" fillId="0" borderId="6" xfId="0" applyNumberFormat="1" applyFont="1" applyFill="1" applyBorder="1" applyAlignment="1">
      <alignment horizontal="center" vertical="center" wrapText="1"/>
    </xf>
    <xf numFmtId="0" fontId="19" fillId="0" borderId="9" xfId="0" applyFont="1" applyFill="1" applyBorder="1" applyAlignment="1">
      <alignment horizontal="center" vertical="center" wrapText="1"/>
    </xf>
    <xf numFmtId="178" fontId="18" fillId="0" borderId="6" xfId="0" applyNumberFormat="1" applyFont="1" applyFill="1" applyBorder="1" applyAlignment="1">
      <alignment vertical="center" wrapText="1" shrinkToFit="1"/>
    </xf>
    <xf numFmtId="0" fontId="8" fillId="0" borderId="9" xfId="0" applyNumberFormat="1" applyFont="1" applyBorder="1" applyAlignment="1">
      <alignment horizontal="left" vertical="center" wrapText="1"/>
    </xf>
    <xf numFmtId="49" fontId="8" fillId="0" borderId="6" xfId="0" applyNumberFormat="1" applyFont="1" applyBorder="1" applyAlignment="1">
      <alignment horizontal="center" vertical="center" wrapText="1"/>
    </xf>
    <xf numFmtId="0" fontId="20" fillId="0" borderId="6" xfId="0" applyNumberFormat="1" applyFont="1" applyFill="1" applyBorder="1" applyAlignment="1">
      <alignment vertical="center" wrapText="1"/>
    </xf>
    <xf numFmtId="0" fontId="18" fillId="0" borderId="6" xfId="0" applyNumberFormat="1" applyFont="1" applyFill="1" applyBorder="1" applyAlignment="1">
      <alignment vertical="center" wrapText="1"/>
    </xf>
    <xf numFmtId="178" fontId="18" fillId="0" borderId="6" xfId="0" applyNumberFormat="1" applyFont="1" applyFill="1" applyBorder="1" applyAlignment="1">
      <alignment vertical="center" shrinkToFit="1"/>
    </xf>
    <xf numFmtId="49" fontId="8" fillId="4" borderId="3" xfId="0" applyNumberFormat="1" applyFont="1" applyFill="1" applyBorder="1" applyAlignment="1">
      <alignment horizontal="center" vertical="center" wrapText="1"/>
    </xf>
    <xf numFmtId="0" fontId="13" fillId="0" borderId="6" xfId="0" applyNumberFormat="1" applyFont="1" applyFill="1" applyBorder="1" applyAlignment="1">
      <alignment vertical="center" wrapText="1"/>
    </xf>
    <xf numFmtId="179" fontId="8" fillId="0" borderId="6" xfId="0" applyNumberFormat="1" applyFont="1" applyFill="1" applyBorder="1" applyAlignment="1">
      <alignment horizontal="center" vertical="center"/>
    </xf>
    <xf numFmtId="178" fontId="8" fillId="0" borderId="6" xfId="0" applyNumberFormat="1" applyFont="1" applyFill="1" applyBorder="1" applyAlignment="1">
      <alignment horizontal="center" vertical="center"/>
    </xf>
    <xf numFmtId="178" fontId="8" fillId="0" borderId="35" xfId="0" applyNumberFormat="1" applyFont="1" applyFill="1" applyBorder="1" applyAlignment="1">
      <alignment horizontal="center" vertical="center"/>
    </xf>
    <xf numFmtId="0" fontId="21" fillId="0" borderId="6" xfId="0" applyFont="1" applyFill="1" applyBorder="1" applyAlignment="1">
      <alignment vertical="center" wrapText="1"/>
    </xf>
    <xf numFmtId="3" fontId="19" fillId="0" borderId="6" xfId="0" applyNumberFormat="1" applyFont="1" applyFill="1" applyBorder="1" applyAlignment="1">
      <alignment vertical="center" wrapText="1"/>
    </xf>
    <xf numFmtId="0" fontId="8" fillId="0" borderId="6" xfId="1" applyNumberFormat="1" applyFont="1" applyFill="1" applyBorder="1" applyAlignment="1">
      <alignment horizontal="left" vertical="center" wrapText="1"/>
    </xf>
    <xf numFmtId="0" fontId="8" fillId="0" borderId="27" xfId="0" applyNumberFormat="1" applyFont="1" applyFill="1" applyBorder="1" applyAlignment="1">
      <alignment horizontal="left" vertical="center" wrapText="1"/>
    </xf>
    <xf numFmtId="179" fontId="8" fillId="0" borderId="25" xfId="0" applyNumberFormat="1" applyFont="1" applyFill="1" applyBorder="1" applyAlignment="1">
      <alignment horizontal="center" vertical="center"/>
    </xf>
    <xf numFmtId="0" fontId="8" fillId="0" borderId="25" xfId="0" applyNumberFormat="1" applyFont="1" applyFill="1" applyBorder="1" applyAlignment="1">
      <alignment horizontal="left" vertical="center" wrapText="1"/>
    </xf>
    <xf numFmtId="0" fontId="8" fillId="0" borderId="54" xfId="0" applyFont="1" applyFill="1" applyBorder="1" applyAlignment="1">
      <alignment horizontal="center" vertical="center" wrapText="1"/>
    </xf>
    <xf numFmtId="178" fontId="8" fillId="0" borderId="130" xfId="0" applyNumberFormat="1" applyFont="1" applyFill="1" applyBorder="1" applyAlignment="1">
      <alignment horizontal="center" vertical="center"/>
    </xf>
    <xf numFmtId="0" fontId="8" fillId="0" borderId="6" xfId="0" applyNumberFormat="1" applyFont="1" applyFill="1" applyBorder="1" applyAlignment="1">
      <alignment vertical="center"/>
    </xf>
    <xf numFmtId="0" fontId="8" fillId="0" borderId="6" xfId="1" applyNumberFormat="1" applyFont="1" applyFill="1" applyBorder="1" applyAlignment="1">
      <alignment vertical="center" wrapText="1"/>
    </xf>
    <xf numFmtId="179" fontId="8" fillId="0" borderId="6" xfId="0" applyNumberFormat="1" applyFont="1" applyFill="1" applyBorder="1" applyAlignment="1">
      <alignment horizontal="center" vertical="center" wrapText="1"/>
    </xf>
    <xf numFmtId="49" fontId="8" fillId="0" borderId="6" xfId="0" applyNumberFormat="1" applyFont="1" applyFill="1" applyBorder="1" applyAlignment="1">
      <alignment vertical="center" wrapText="1" shrinkToFit="1"/>
    </xf>
    <xf numFmtId="0" fontId="23" fillId="0" borderId="6" xfId="1" applyNumberFormat="1" applyFont="1" applyFill="1" applyBorder="1" applyAlignment="1">
      <alignment vertical="center" wrapText="1"/>
    </xf>
    <xf numFmtId="0" fontId="8" fillId="0" borderId="6" xfId="0" applyNumberFormat="1" applyFont="1" applyFill="1" applyBorder="1" applyAlignment="1">
      <alignment vertical="center" wrapText="1" shrinkToFit="1"/>
    </xf>
    <xf numFmtId="178" fontId="8" fillId="2" borderId="6" xfId="0" applyNumberFormat="1" applyFont="1" applyFill="1" applyBorder="1" applyAlignment="1">
      <alignment horizontal="center" vertical="center" wrapText="1"/>
    </xf>
    <xf numFmtId="0" fontId="8" fillId="0" borderId="6" xfId="0" applyNumberFormat="1" applyFont="1" applyFill="1" applyBorder="1" applyAlignment="1">
      <alignment vertical="top" wrapText="1"/>
    </xf>
    <xf numFmtId="178" fontId="19" fillId="0" borderId="11" xfId="0" applyNumberFormat="1" applyFont="1" applyFill="1" applyBorder="1" applyAlignment="1">
      <alignment vertical="center" shrinkToFit="1"/>
    </xf>
    <xf numFmtId="178" fontId="19" fillId="0" borderId="9" xfId="0" applyNumberFormat="1" applyFont="1" applyFill="1" applyBorder="1" applyAlignment="1">
      <alignment vertical="center" shrinkToFit="1"/>
    </xf>
    <xf numFmtId="3" fontId="18" fillId="2" borderId="6" xfId="0" applyNumberFormat="1" applyFont="1" applyFill="1" applyBorder="1" applyAlignment="1">
      <alignment horizontal="center" vertical="center" wrapText="1"/>
    </xf>
    <xf numFmtId="179" fontId="19" fillId="0" borderId="2" xfId="0" applyNumberFormat="1" applyFont="1" applyFill="1" applyBorder="1" applyAlignment="1">
      <alignment horizontal="center" vertical="center"/>
    </xf>
    <xf numFmtId="178" fontId="19" fillId="0" borderId="6" xfId="0" applyNumberFormat="1" applyFont="1" applyFill="1" applyBorder="1" applyAlignment="1">
      <alignment vertical="center" wrapText="1" shrinkToFit="1"/>
    </xf>
    <xf numFmtId="3" fontId="19" fillId="0" borderId="6" xfId="0" applyNumberFormat="1" applyFont="1" applyFill="1" applyBorder="1" applyAlignment="1">
      <alignment horizontal="center" vertical="center" wrapText="1"/>
    </xf>
    <xf numFmtId="0" fontId="19" fillId="0" borderId="6" xfId="0" applyNumberFormat="1" applyFont="1" applyFill="1" applyBorder="1" applyAlignment="1">
      <alignment horizontal="center" vertical="center" wrapText="1"/>
    </xf>
    <xf numFmtId="0" fontId="19" fillId="0" borderId="9" xfId="0" applyNumberFormat="1" applyFont="1" applyFill="1" applyBorder="1" applyAlignment="1">
      <alignment vertical="center" wrapText="1"/>
    </xf>
    <xf numFmtId="0" fontId="19" fillId="0" borderId="9" xfId="0" applyNumberFormat="1" applyFont="1" applyFill="1" applyBorder="1" applyAlignment="1">
      <alignment horizontal="left" vertical="center" wrapText="1"/>
    </xf>
    <xf numFmtId="0" fontId="19" fillId="0" borderId="6" xfId="0" applyFont="1" applyFill="1" applyBorder="1" applyAlignment="1">
      <alignment horizontal="center" vertical="center" wrapText="1"/>
    </xf>
    <xf numFmtId="0" fontId="19" fillId="0" borderId="9" xfId="0" applyFont="1" applyFill="1" applyBorder="1" applyAlignment="1">
      <alignment vertical="center" wrapText="1"/>
    </xf>
    <xf numFmtId="49" fontId="19" fillId="0" borderId="6" xfId="0" applyNumberFormat="1" applyFont="1" applyFill="1" applyBorder="1" applyAlignment="1">
      <alignment horizontal="center" vertical="center" wrapText="1"/>
    </xf>
    <xf numFmtId="0" fontId="19" fillId="0" borderId="6" xfId="0" applyFont="1" applyFill="1" applyBorder="1" applyAlignment="1">
      <alignment horizontal="center" vertical="center"/>
    </xf>
    <xf numFmtId="0" fontId="19" fillId="0" borderId="35" xfId="0" applyFont="1" applyFill="1" applyBorder="1" applyAlignment="1">
      <alignment horizontal="center" vertical="center"/>
    </xf>
    <xf numFmtId="0" fontId="24" fillId="0" borderId="0" xfId="0" applyFont="1" applyFill="1"/>
    <xf numFmtId="3" fontId="19" fillId="2" borderId="6" xfId="0" applyNumberFormat="1" applyFont="1" applyFill="1" applyBorder="1" applyAlignment="1">
      <alignment vertical="center" wrapText="1"/>
    </xf>
    <xf numFmtId="3" fontId="18" fillId="0" borderId="6" xfId="0" applyNumberFormat="1" applyFont="1" applyFill="1" applyBorder="1" applyAlignment="1">
      <alignment horizontal="center" vertical="center" wrapText="1"/>
    </xf>
    <xf numFmtId="179" fontId="8" fillId="0" borderId="131" xfId="0" applyNumberFormat="1" applyFont="1" applyFill="1" applyBorder="1" applyAlignment="1">
      <alignment horizontal="center" vertical="center"/>
    </xf>
    <xf numFmtId="179" fontId="8" fillId="0" borderId="11" xfId="0" applyNumberFormat="1" applyFont="1" applyFill="1" applyBorder="1" applyAlignment="1">
      <alignment horizontal="center" vertical="center"/>
    </xf>
    <xf numFmtId="178" fontId="8" fillId="0" borderId="6" xfId="0" applyNumberFormat="1" applyFont="1" applyFill="1" applyBorder="1" applyAlignment="1">
      <alignment horizontal="right" vertical="center" shrinkToFit="1"/>
    </xf>
    <xf numFmtId="3" fontId="19" fillId="2" borderId="6" xfId="0" applyNumberFormat="1" applyFont="1" applyFill="1" applyBorder="1" applyAlignment="1">
      <alignment horizontal="center" vertical="center" wrapText="1"/>
    </xf>
    <xf numFmtId="3" fontId="8" fillId="0" borderId="27" xfId="0" applyNumberFormat="1" applyFont="1" applyFill="1" applyBorder="1" applyAlignment="1">
      <alignment horizontal="center" vertical="center"/>
    </xf>
    <xf numFmtId="3" fontId="8" fillId="0" borderId="27" xfId="0" applyNumberFormat="1" applyFont="1" applyFill="1" applyBorder="1" applyAlignment="1">
      <alignment horizontal="left" vertical="center" wrapText="1"/>
    </xf>
    <xf numFmtId="3" fontId="8" fillId="0" borderId="25" xfId="0" applyNumberFormat="1" applyFont="1" applyFill="1" applyBorder="1" applyAlignment="1">
      <alignment horizontal="center" vertical="center"/>
    </xf>
    <xf numFmtId="3" fontId="8" fillId="0" borderId="25" xfId="0" applyNumberFormat="1" applyFont="1" applyFill="1" applyBorder="1" applyAlignment="1">
      <alignment horizontal="left" vertical="center" wrapText="1"/>
    </xf>
    <xf numFmtId="178" fontId="8" fillId="0" borderId="5" xfId="0" applyNumberFormat="1" applyFont="1" applyFill="1" applyBorder="1" applyAlignment="1">
      <alignment vertical="center" wrapText="1"/>
    </xf>
    <xf numFmtId="0" fontId="8" fillId="0" borderId="3" xfId="0" applyNumberFormat="1"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9" xfId="0" applyNumberFormat="1" applyFont="1" applyFill="1" applyBorder="1" applyAlignment="1">
      <alignment vertical="center" wrapText="1" shrinkToFit="1"/>
    </xf>
    <xf numFmtId="178" fontId="20" fillId="0" borderId="9" xfId="0" applyNumberFormat="1" applyFont="1" applyFill="1" applyBorder="1" applyAlignment="1">
      <alignment vertical="center" wrapText="1"/>
    </xf>
    <xf numFmtId="179" fontId="8" fillId="0" borderId="3" xfId="0" applyNumberFormat="1" applyFont="1" applyFill="1" applyBorder="1" applyAlignment="1">
      <alignment horizontal="center" vertical="center"/>
    </xf>
    <xf numFmtId="0" fontId="8" fillId="0" borderId="5" xfId="0" applyFont="1" applyFill="1" applyBorder="1" applyAlignment="1">
      <alignment vertical="center" wrapText="1"/>
    </xf>
    <xf numFmtId="177" fontId="8" fillId="0" borderId="3" xfId="0" applyNumberFormat="1" applyFont="1" applyFill="1" applyBorder="1" applyAlignment="1">
      <alignment horizontal="center" vertical="center" wrapText="1"/>
    </xf>
    <xf numFmtId="0" fontId="26" fillId="2" borderId="6" xfId="0" applyFont="1" applyFill="1" applyBorder="1" applyAlignment="1">
      <alignment vertical="center" wrapText="1"/>
    </xf>
    <xf numFmtId="0" fontId="8" fillId="0" borderId="27" xfId="0" applyFont="1" applyFill="1" applyBorder="1" applyAlignment="1">
      <alignment vertical="center" wrapText="1"/>
    </xf>
    <xf numFmtId="178" fontId="8" fillId="4" borderId="3" xfId="0" applyNumberFormat="1" applyFont="1" applyFill="1" applyBorder="1" applyAlignment="1">
      <alignment horizontal="right" vertical="center" shrinkToFit="1"/>
    </xf>
    <xf numFmtId="0" fontId="28" fillId="0" borderId="6" xfId="0" applyNumberFormat="1" applyFont="1" applyFill="1" applyBorder="1" applyAlignment="1">
      <alignment vertical="center" wrapText="1"/>
    </xf>
    <xf numFmtId="179" fontId="8" fillId="3" borderId="2" xfId="0" applyNumberFormat="1" applyFont="1" applyFill="1" applyBorder="1" applyAlignment="1">
      <alignment horizontal="center" vertical="center"/>
    </xf>
    <xf numFmtId="0" fontId="8" fillId="3" borderId="3" xfId="0" applyNumberFormat="1" applyFont="1" applyFill="1" applyBorder="1" applyAlignment="1">
      <alignment vertical="center"/>
    </xf>
    <xf numFmtId="0" fontId="8" fillId="3" borderId="3" xfId="0" applyNumberFormat="1" applyFont="1" applyFill="1" applyBorder="1" applyAlignment="1">
      <alignment vertical="center" wrapText="1"/>
    </xf>
    <xf numFmtId="178" fontId="8" fillId="3" borderId="3" xfId="0" applyNumberFormat="1" applyFont="1" applyFill="1" applyBorder="1" applyAlignment="1">
      <alignment vertical="center" shrinkToFit="1"/>
    </xf>
    <xf numFmtId="178" fontId="8" fillId="3" borderId="11" xfId="0" applyNumberFormat="1" applyFont="1" applyFill="1" applyBorder="1" applyAlignment="1">
      <alignment vertical="center" shrinkToFit="1"/>
    </xf>
    <xf numFmtId="178" fontId="8" fillId="3" borderId="6" xfId="0" applyNumberFormat="1" applyFont="1" applyFill="1" applyBorder="1" applyAlignment="1">
      <alignment vertical="center" shrinkToFit="1"/>
    </xf>
    <xf numFmtId="178" fontId="8" fillId="3" borderId="9" xfId="0" applyNumberFormat="1" applyFont="1" applyFill="1" applyBorder="1" applyAlignment="1">
      <alignment vertical="center" shrinkToFit="1"/>
    </xf>
    <xf numFmtId="3" fontId="8" fillId="3" borderId="3" xfId="0" applyNumberFormat="1" applyFont="1" applyFill="1" applyBorder="1" applyAlignment="1">
      <alignment horizontal="center" vertical="center" wrapText="1"/>
    </xf>
    <xf numFmtId="3" fontId="8" fillId="3" borderId="3" xfId="0" applyNumberFormat="1" applyFont="1" applyFill="1" applyBorder="1" applyAlignment="1">
      <alignment vertical="center" wrapText="1"/>
    </xf>
    <xf numFmtId="0" fontId="8" fillId="3" borderId="3" xfId="0" applyNumberFormat="1" applyFont="1" applyFill="1" applyBorder="1" applyAlignment="1">
      <alignment horizontal="center" vertical="center" wrapText="1"/>
    </xf>
    <xf numFmtId="0" fontId="8" fillId="3" borderId="3" xfId="0" applyNumberFormat="1" applyFont="1" applyFill="1" applyBorder="1" applyAlignment="1">
      <alignment horizontal="left" vertical="center" wrapText="1"/>
    </xf>
    <xf numFmtId="0" fontId="8" fillId="3" borderId="3" xfId="0" applyFont="1" applyFill="1" applyBorder="1" applyAlignment="1">
      <alignment horizontal="center" vertical="center" wrapText="1"/>
    </xf>
    <xf numFmtId="0" fontId="8" fillId="3" borderId="3" xfId="0" applyFont="1" applyFill="1" applyBorder="1" applyAlignment="1">
      <alignment horizontal="center" vertical="center"/>
    </xf>
    <xf numFmtId="0" fontId="8" fillId="3" borderId="13" xfId="0" applyFont="1" applyFill="1" applyBorder="1" applyAlignment="1">
      <alignment horizontal="center" vertical="center"/>
    </xf>
    <xf numFmtId="179" fontId="20" fillId="0" borderId="2" xfId="0" applyNumberFormat="1" applyFont="1" applyFill="1" applyBorder="1" applyAlignment="1">
      <alignment horizontal="center" vertical="center"/>
    </xf>
    <xf numFmtId="178" fontId="8" fillId="2" borderId="6" xfId="0" applyNumberFormat="1" applyFont="1" applyFill="1" applyBorder="1" applyAlignment="1">
      <alignment vertical="center" wrapText="1" shrinkToFit="1"/>
    </xf>
    <xf numFmtId="178" fontId="19" fillId="2" borderId="6" xfId="0" applyNumberFormat="1" applyFont="1" applyFill="1" applyBorder="1" applyAlignment="1">
      <alignment vertical="center" shrinkToFit="1"/>
    </xf>
    <xf numFmtId="178" fontId="19" fillId="2" borderId="9" xfId="0" applyNumberFormat="1" applyFont="1" applyFill="1" applyBorder="1" applyAlignment="1">
      <alignment vertical="center" shrinkToFit="1"/>
    </xf>
    <xf numFmtId="0" fontId="19" fillId="0" borderId="6" xfId="0" applyFont="1" applyBorder="1" applyAlignment="1">
      <alignment horizontal="center" vertical="center"/>
    </xf>
    <xf numFmtId="0" fontId="19" fillId="0" borderId="35" xfId="0" applyFont="1" applyBorder="1" applyAlignment="1">
      <alignment horizontal="center" vertical="center"/>
    </xf>
    <xf numFmtId="178" fontId="8" fillId="0" borderId="25" xfId="0" applyNumberFormat="1" applyFont="1" applyFill="1" applyBorder="1" applyAlignment="1">
      <alignment horizontal="right" vertical="center" shrinkToFit="1"/>
    </xf>
    <xf numFmtId="0" fontId="8" fillId="2" borderId="6" xfId="0" applyNumberFormat="1" applyFont="1" applyFill="1" applyBorder="1" applyAlignment="1">
      <alignment vertical="center" wrapText="1" shrinkToFit="1"/>
    </xf>
    <xf numFmtId="178" fontId="30" fillId="0" borderId="6" xfId="0" applyNumberFormat="1" applyFont="1" applyFill="1" applyBorder="1" applyAlignment="1">
      <alignment vertical="center" wrapText="1"/>
    </xf>
    <xf numFmtId="0" fontId="18" fillId="0" borderId="9" xfId="0" applyFont="1" applyBorder="1" applyAlignment="1">
      <alignment horizontal="center" vertical="center" wrapText="1"/>
    </xf>
    <xf numFmtId="0" fontId="19" fillId="2" borderId="6" xfId="0" applyNumberFormat="1" applyFont="1" applyFill="1" applyBorder="1" applyAlignment="1">
      <alignment vertical="center" wrapText="1"/>
    </xf>
    <xf numFmtId="0" fontId="18" fillId="0" borderId="6" xfId="0" applyNumberFormat="1" applyFont="1" applyBorder="1" applyAlignment="1">
      <alignment vertical="center" wrapText="1"/>
    </xf>
    <xf numFmtId="178" fontId="18" fillId="0" borderId="6" xfId="0" applyNumberFormat="1" applyFont="1" applyBorder="1" applyAlignment="1">
      <alignment vertical="center" shrinkToFit="1"/>
    </xf>
    <xf numFmtId="0" fontId="8" fillId="0" borderId="6" xfId="0" applyNumberFormat="1" applyFont="1" applyFill="1" applyBorder="1" applyAlignment="1">
      <alignment vertical="center" shrinkToFit="1"/>
    </xf>
    <xf numFmtId="178" fontId="8" fillId="0" borderId="9" xfId="0" applyNumberFormat="1" applyFont="1" applyFill="1" applyBorder="1" applyAlignment="1">
      <alignment vertical="center" wrapText="1"/>
    </xf>
    <xf numFmtId="179" fontId="2" fillId="0" borderId="9" xfId="0" applyNumberFormat="1" applyFont="1" applyFill="1" applyBorder="1" applyAlignment="1">
      <alignment horizontal="center" vertical="center"/>
    </xf>
    <xf numFmtId="0" fontId="19" fillId="4" borderId="3" xfId="0" applyNumberFormat="1" applyFont="1" applyFill="1" applyBorder="1" applyAlignment="1">
      <alignment vertical="center" wrapText="1"/>
    </xf>
    <xf numFmtId="0" fontId="8" fillId="4" borderId="9" xfId="0" applyFont="1" applyFill="1" applyBorder="1" applyAlignment="1">
      <alignment horizontal="center" vertical="center" wrapText="1"/>
    </xf>
    <xf numFmtId="0" fontId="8" fillId="0" borderId="0" xfId="0" applyNumberFormat="1" applyFont="1" applyFill="1" applyBorder="1" applyAlignment="1">
      <alignment vertical="center" wrapText="1"/>
    </xf>
    <xf numFmtId="178" fontId="8" fillId="0" borderId="5" xfId="0" applyNumberFormat="1" applyFont="1" applyFill="1" applyBorder="1" applyAlignment="1">
      <alignment horizontal="right" vertical="center" shrinkToFit="1"/>
    </xf>
    <xf numFmtId="178" fontId="8" fillId="0" borderId="6" xfId="0" applyNumberFormat="1" applyFont="1" applyFill="1" applyBorder="1" applyAlignment="1">
      <alignment horizontal="center" vertical="center" shrinkToFit="1"/>
    </xf>
    <xf numFmtId="179" fontId="8" fillId="0" borderId="9" xfId="0" applyNumberFormat="1" applyFont="1" applyFill="1" applyBorder="1" applyAlignment="1">
      <alignment horizontal="center" vertical="center"/>
    </xf>
    <xf numFmtId="178" fontId="8" fillId="0" borderId="27" xfId="0" applyNumberFormat="1" applyFont="1" applyFill="1" applyBorder="1" applyAlignment="1">
      <alignment vertical="center" shrinkToFit="1"/>
    </xf>
    <xf numFmtId="178" fontId="19" fillId="0" borderId="3" xfId="0" applyNumberFormat="1" applyFont="1" applyFill="1" applyBorder="1" applyAlignment="1">
      <alignment vertical="center" shrinkToFit="1"/>
    </xf>
    <xf numFmtId="0" fontId="20" fillId="0" borderId="3" xfId="0" applyNumberFormat="1" applyFont="1" applyFill="1" applyBorder="1" applyAlignment="1">
      <alignment vertical="center" wrapText="1"/>
    </xf>
    <xf numFmtId="178" fontId="19" fillId="0" borderId="6" xfId="0" applyNumberFormat="1" applyFont="1" applyFill="1" applyBorder="1" applyAlignment="1">
      <alignment horizontal="left" vertical="center" wrapText="1"/>
    </xf>
    <xf numFmtId="178" fontId="19" fillId="0" borderId="9" xfId="0" applyNumberFormat="1" applyFont="1" applyFill="1" applyBorder="1" applyAlignment="1">
      <alignment horizontal="left" vertical="center" wrapText="1"/>
    </xf>
    <xf numFmtId="179" fontId="8" fillId="0" borderId="128" xfId="0" applyNumberFormat="1" applyFont="1" applyFill="1" applyBorder="1" applyAlignment="1">
      <alignment horizontal="center" vertical="center"/>
    </xf>
    <xf numFmtId="0" fontId="8" fillId="0" borderId="27" xfId="0" applyNumberFormat="1" applyFont="1" applyFill="1" applyBorder="1" applyAlignment="1">
      <alignment vertical="center" wrapText="1"/>
    </xf>
    <xf numFmtId="0" fontId="19" fillId="0" borderId="27" xfId="0" applyNumberFormat="1" applyFont="1" applyFill="1" applyBorder="1" applyAlignment="1">
      <alignment horizontal="center" vertical="center" wrapText="1"/>
    </xf>
    <xf numFmtId="178" fontId="8" fillId="0" borderId="27" xfId="0" applyNumberFormat="1" applyFont="1" applyFill="1" applyBorder="1" applyAlignment="1">
      <alignment horizontal="left" vertical="center" wrapText="1"/>
    </xf>
    <xf numFmtId="3" fontId="8" fillId="0" borderId="27" xfId="0" applyNumberFormat="1" applyFont="1" applyFill="1" applyBorder="1" applyAlignment="1">
      <alignment horizontal="center" vertical="center" wrapText="1"/>
    </xf>
    <xf numFmtId="0" fontId="8" fillId="0" borderId="27" xfId="0" applyNumberFormat="1" applyFont="1" applyFill="1" applyBorder="1" applyAlignment="1">
      <alignment horizontal="center" vertical="center" wrapText="1"/>
    </xf>
    <xf numFmtId="179" fontId="8" fillId="0" borderId="27" xfId="0" applyNumberFormat="1" applyFont="1" applyFill="1" applyBorder="1" applyAlignment="1">
      <alignment horizontal="center" vertical="center"/>
    </xf>
    <xf numFmtId="179" fontId="8" fillId="0" borderId="129" xfId="0" applyNumberFormat="1" applyFont="1" applyFill="1" applyBorder="1" applyAlignment="1">
      <alignment horizontal="center" vertical="center"/>
    </xf>
    <xf numFmtId="0" fontId="13" fillId="0" borderId="25" xfId="0" applyNumberFormat="1" applyFont="1" applyFill="1" applyBorder="1" applyAlignment="1">
      <alignment vertical="center" wrapText="1"/>
    </xf>
    <xf numFmtId="0" fontId="19" fillId="0" borderId="25" xfId="0" applyNumberFormat="1" applyFont="1" applyFill="1" applyBorder="1" applyAlignment="1">
      <alignment horizontal="center" vertical="center" wrapText="1"/>
    </xf>
    <xf numFmtId="178" fontId="8" fillId="0" borderId="25" xfId="0" applyNumberFormat="1" applyFont="1" applyFill="1" applyBorder="1" applyAlignment="1">
      <alignment horizontal="left" vertical="center" wrapText="1"/>
    </xf>
    <xf numFmtId="3" fontId="8" fillId="0" borderId="6" xfId="0" applyNumberFormat="1" applyFont="1" applyFill="1" applyBorder="1" applyAlignment="1">
      <alignment horizontal="left" vertical="center" wrapText="1"/>
    </xf>
    <xf numFmtId="178" fontId="19" fillId="0" borderId="6" xfId="0" applyNumberFormat="1" applyFont="1" applyFill="1" applyBorder="1" applyAlignment="1">
      <alignment horizontal="center" vertical="center" wrapText="1"/>
    </xf>
    <xf numFmtId="179" fontId="19" fillId="0" borderId="3" xfId="0" applyNumberFormat="1" applyFont="1" applyFill="1" applyBorder="1" applyAlignment="1">
      <alignment horizontal="center" vertical="center"/>
    </xf>
    <xf numFmtId="179" fontId="28" fillId="0" borderId="3" xfId="0" applyNumberFormat="1" applyFont="1" applyFill="1" applyBorder="1" applyAlignment="1">
      <alignment horizontal="center" vertical="center"/>
    </xf>
    <xf numFmtId="178" fontId="2" fillId="0" borderId="6" xfId="0" applyNumberFormat="1" applyFont="1" applyFill="1" applyBorder="1" applyAlignment="1">
      <alignment vertical="center" shrinkToFit="1"/>
    </xf>
    <xf numFmtId="178" fontId="8" fillId="0" borderId="9" xfId="0" applyNumberFormat="1" applyFont="1" applyFill="1" applyBorder="1" applyAlignment="1">
      <alignment horizontal="left" vertical="center" wrapText="1"/>
    </xf>
    <xf numFmtId="178" fontId="8" fillId="0" borderId="54" xfId="0" applyNumberFormat="1" applyFont="1" applyFill="1" applyBorder="1" applyAlignment="1">
      <alignment horizontal="left" vertical="center" wrapText="1"/>
    </xf>
    <xf numFmtId="178" fontId="8" fillId="0" borderId="25" xfId="0" applyNumberFormat="1" applyFont="1" applyFill="1" applyBorder="1" applyAlignment="1">
      <alignment horizontal="center" vertical="center"/>
    </xf>
    <xf numFmtId="179" fontId="19" fillId="0" borderId="131" xfId="0" applyNumberFormat="1" applyFont="1" applyFill="1" applyBorder="1" applyAlignment="1">
      <alignment horizontal="center" vertical="center"/>
    </xf>
    <xf numFmtId="178" fontId="19" fillId="0" borderId="6" xfId="1" applyNumberFormat="1" applyFont="1" applyFill="1" applyBorder="1" applyAlignment="1">
      <alignment vertical="center" wrapText="1" shrinkToFit="1"/>
    </xf>
    <xf numFmtId="178" fontId="19" fillId="0" borderId="6" xfId="0" applyNumberFormat="1" applyFont="1" applyFill="1" applyBorder="1" applyAlignment="1">
      <alignment vertical="center"/>
    </xf>
    <xf numFmtId="178" fontId="19" fillId="0" borderId="5" xfId="0" applyNumberFormat="1" applyFont="1" applyFill="1" applyBorder="1" applyAlignment="1">
      <alignment horizontal="center" vertical="center" wrapText="1"/>
    </xf>
    <xf numFmtId="178" fontId="19" fillId="0" borderId="6" xfId="0" applyNumberFormat="1" applyFont="1" applyFill="1" applyBorder="1" applyAlignment="1">
      <alignment vertical="center" wrapText="1"/>
    </xf>
    <xf numFmtId="179" fontId="19" fillId="0" borderId="11" xfId="0" applyNumberFormat="1" applyFont="1" applyFill="1" applyBorder="1" applyAlignment="1">
      <alignment horizontal="center" vertical="center"/>
    </xf>
    <xf numFmtId="178" fontId="19" fillId="0" borderId="6" xfId="0" applyNumberFormat="1" applyFont="1" applyFill="1" applyBorder="1" applyAlignment="1">
      <alignment horizontal="center" vertical="center"/>
    </xf>
    <xf numFmtId="178" fontId="19" fillId="0" borderId="35" xfId="0" applyNumberFormat="1" applyFont="1" applyFill="1" applyBorder="1" applyAlignment="1">
      <alignment horizontal="center" vertical="center"/>
    </xf>
    <xf numFmtId="178" fontId="19" fillId="0" borderId="9" xfId="0" applyNumberFormat="1" applyFont="1" applyFill="1" applyBorder="1" applyAlignment="1">
      <alignment vertical="center" wrapText="1"/>
    </xf>
    <xf numFmtId="0" fontId="19" fillId="0" borderId="3" xfId="0" applyNumberFormat="1" applyFont="1" applyFill="1" applyBorder="1" applyAlignment="1">
      <alignment horizontal="left" vertical="center" wrapText="1"/>
    </xf>
    <xf numFmtId="178" fontId="19" fillId="0" borderId="25" xfId="0" applyNumberFormat="1" applyFont="1" applyFill="1" applyBorder="1" applyAlignment="1">
      <alignment vertical="center" wrapText="1"/>
    </xf>
    <xf numFmtId="0" fontId="19" fillId="0" borderId="3" xfId="0" applyFont="1" applyFill="1" applyBorder="1" applyAlignment="1">
      <alignment horizontal="center" vertical="center" wrapText="1"/>
    </xf>
    <xf numFmtId="178" fontId="24" fillId="0" borderId="6" xfId="0" applyNumberFormat="1" applyFont="1" applyFill="1" applyBorder="1" applyAlignment="1">
      <alignment vertical="center" shrinkToFit="1"/>
    </xf>
    <xf numFmtId="179" fontId="19" fillId="0" borderId="6" xfId="0" applyNumberFormat="1" applyFont="1" applyFill="1" applyBorder="1" applyAlignment="1">
      <alignment horizontal="center" vertical="center"/>
    </xf>
    <xf numFmtId="178" fontId="24" fillId="0" borderId="6" xfId="0" applyNumberFormat="1" applyFont="1" applyFill="1" applyBorder="1" applyAlignment="1">
      <alignment horizontal="right" vertical="center" shrinkToFit="1"/>
    </xf>
    <xf numFmtId="0" fontId="19" fillId="0" borderId="27" xfId="0" applyNumberFormat="1" applyFont="1" applyFill="1" applyBorder="1" applyAlignment="1">
      <alignment vertical="center" wrapText="1"/>
    </xf>
    <xf numFmtId="0" fontId="19" fillId="0" borderId="6" xfId="0" applyNumberFormat="1" applyFont="1" applyFill="1" applyBorder="1" applyAlignment="1">
      <alignment vertical="center" shrinkToFit="1"/>
    </xf>
    <xf numFmtId="179" fontId="19" fillId="0" borderId="9" xfId="0" applyNumberFormat="1" applyFont="1" applyFill="1" applyBorder="1" applyAlignment="1">
      <alignment horizontal="center" vertical="center"/>
    </xf>
    <xf numFmtId="0" fontId="19" fillId="0" borderId="6" xfId="0" applyNumberFormat="1" applyFont="1" applyFill="1" applyBorder="1" applyAlignment="1">
      <alignment vertical="center" wrapText="1" shrinkToFit="1"/>
    </xf>
    <xf numFmtId="178" fontId="24" fillId="0" borderId="43" xfId="0" applyNumberFormat="1" applyFont="1" applyFill="1" applyBorder="1" applyAlignment="1">
      <alignment horizontal="center" vertical="center" wrapText="1"/>
    </xf>
    <xf numFmtId="178" fontId="19" fillId="0" borderId="5" xfId="0" applyNumberFormat="1" applyFont="1" applyFill="1" applyBorder="1" applyAlignment="1">
      <alignment horizontal="center" vertical="center"/>
    </xf>
    <xf numFmtId="179" fontId="8" fillId="0" borderId="131" xfId="0" applyNumberFormat="1" applyFont="1" applyBorder="1" applyAlignment="1">
      <alignment horizontal="center" vertical="center"/>
    </xf>
    <xf numFmtId="0" fontId="8" fillId="0" borderId="6" xfId="0" applyFont="1" applyBorder="1" applyAlignment="1">
      <alignment horizontal="justify" vertical="center" wrapText="1"/>
    </xf>
    <xf numFmtId="0" fontId="8" fillId="0" borderId="0" xfId="0" applyFont="1" applyAlignment="1">
      <alignment horizontal="justify" vertical="center"/>
    </xf>
    <xf numFmtId="178" fontId="19" fillId="0" borderId="19" xfId="0" applyNumberFormat="1" applyFont="1" applyFill="1" applyBorder="1" applyAlignment="1">
      <alignment horizontal="left" vertical="center" wrapText="1"/>
    </xf>
    <xf numFmtId="177" fontId="8" fillId="0" borderId="49" xfId="0" applyNumberFormat="1" applyFont="1" applyFill="1" applyBorder="1" applyAlignment="1">
      <alignment horizontal="center" vertical="center"/>
    </xf>
    <xf numFmtId="178" fontId="8" fillId="0" borderId="22" xfId="0" applyNumberFormat="1" applyFont="1" applyFill="1" applyBorder="1" applyAlignment="1">
      <alignment vertical="center" shrinkToFit="1"/>
    </xf>
    <xf numFmtId="178" fontId="8" fillId="0" borderId="84" xfId="0" applyNumberFormat="1" applyFont="1" applyFill="1" applyBorder="1" applyAlignment="1">
      <alignment vertical="center" shrinkToFit="1"/>
    </xf>
    <xf numFmtId="178" fontId="8" fillId="0" borderId="17" xfId="0" applyNumberFormat="1" applyFont="1" applyFill="1" applyBorder="1" applyAlignment="1">
      <alignment vertical="center" shrinkToFit="1"/>
    </xf>
    <xf numFmtId="178" fontId="8" fillId="0" borderId="133" xfId="0" applyNumberFormat="1" applyFont="1" applyFill="1" applyBorder="1" applyAlignment="1">
      <alignment vertical="center" shrinkToFit="1"/>
    </xf>
    <xf numFmtId="177" fontId="8" fillId="0" borderId="26" xfId="0" applyNumberFormat="1" applyFont="1" applyFill="1" applyBorder="1" applyAlignment="1">
      <alignment horizontal="center" vertical="center"/>
    </xf>
    <xf numFmtId="178" fontId="8" fillId="0" borderId="6" xfId="1" applyNumberFormat="1" applyFont="1" applyFill="1" applyBorder="1" applyAlignment="1">
      <alignment vertical="center" shrinkToFit="1"/>
    </xf>
    <xf numFmtId="177" fontId="8" fillId="0" borderId="51" xfId="0" applyNumberFormat="1" applyFont="1" applyFill="1" applyBorder="1" applyAlignment="1">
      <alignment horizontal="center" vertical="center"/>
    </xf>
    <xf numFmtId="178" fontId="8" fillId="0" borderId="23" xfId="0" applyNumberFormat="1" applyFont="1" applyFill="1" applyBorder="1" applyAlignment="1">
      <alignment vertical="center" shrinkToFit="1"/>
    </xf>
    <xf numFmtId="178" fontId="8" fillId="0" borderId="77" xfId="0" applyNumberFormat="1" applyFont="1" applyFill="1" applyBorder="1" applyAlignment="1">
      <alignment vertical="center" shrinkToFit="1"/>
    </xf>
    <xf numFmtId="178" fontId="8" fillId="0" borderId="18" xfId="0" applyNumberFormat="1" applyFont="1" applyFill="1" applyBorder="1" applyAlignment="1">
      <alignment vertical="center" shrinkToFit="1"/>
    </xf>
    <xf numFmtId="178" fontId="8" fillId="0" borderId="25" xfId="0" applyNumberFormat="1" applyFont="1" applyFill="1" applyBorder="1" applyAlignment="1">
      <alignment vertical="center" shrinkToFit="1"/>
    </xf>
    <xf numFmtId="178" fontId="8" fillId="0" borderId="132" xfId="0" applyNumberFormat="1" applyFont="1" applyFill="1" applyBorder="1" applyAlignment="1">
      <alignment vertical="center" shrinkToFit="1"/>
    </xf>
    <xf numFmtId="178" fontId="8" fillId="0" borderId="54" xfId="0" applyNumberFormat="1" applyFont="1" applyFill="1" applyBorder="1" applyAlignment="1">
      <alignment vertical="center" shrinkToFit="1"/>
    </xf>
    <xf numFmtId="178" fontId="8" fillId="0" borderId="38" xfId="0" applyNumberFormat="1" applyFont="1" applyFill="1" applyBorder="1" applyAlignment="1">
      <alignment vertical="center" shrinkToFit="1"/>
    </xf>
    <xf numFmtId="177" fontId="8" fillId="0" borderId="12" xfId="0" applyNumberFormat="1" applyFont="1" applyFill="1" applyBorder="1" applyAlignment="1">
      <alignment horizontal="center" vertical="center"/>
    </xf>
    <xf numFmtId="178" fontId="8" fillId="0" borderId="16" xfId="0" applyNumberFormat="1" applyFont="1" applyFill="1" applyBorder="1" applyAlignment="1">
      <alignment vertical="center" shrinkToFit="1"/>
    </xf>
    <xf numFmtId="178" fontId="8" fillId="0" borderId="87" xfId="0" applyNumberFormat="1" applyFont="1" applyFill="1" applyBorder="1" applyAlignment="1">
      <alignment vertical="center" shrinkToFit="1"/>
    </xf>
    <xf numFmtId="178" fontId="8" fillId="0" borderId="21" xfId="0" applyNumberFormat="1" applyFont="1" applyFill="1" applyBorder="1" applyAlignment="1">
      <alignment vertical="center" shrinkToFit="1"/>
    </xf>
    <xf numFmtId="178" fontId="8" fillId="0" borderId="53" xfId="0" applyNumberFormat="1" applyFont="1" applyFill="1" applyBorder="1" applyAlignment="1">
      <alignment vertical="center" shrinkToFit="1"/>
    </xf>
    <xf numFmtId="178" fontId="8" fillId="0" borderId="7" xfId="0" applyNumberFormat="1" applyFont="1" applyFill="1" applyBorder="1" applyAlignment="1">
      <alignment vertical="center" shrinkToFit="1"/>
    </xf>
    <xf numFmtId="178" fontId="8" fillId="0" borderId="55" xfId="0" applyNumberFormat="1" applyFont="1" applyFill="1" applyBorder="1" applyAlignment="1">
      <alignment vertical="center" shrinkToFit="1"/>
    </xf>
    <xf numFmtId="178" fontId="8" fillId="0" borderId="1" xfId="0" applyNumberFormat="1" applyFont="1" applyFill="1" applyBorder="1" applyAlignment="1">
      <alignment vertical="center" shrinkToFit="1"/>
    </xf>
    <xf numFmtId="182" fontId="2" fillId="0" borderId="0" xfId="0" applyNumberFormat="1" applyFont="1" applyAlignment="1">
      <alignment horizontal="right"/>
    </xf>
    <xf numFmtId="0" fontId="6" fillId="0" borderId="0" xfId="0" applyFont="1" applyBorder="1" applyAlignment="1">
      <alignment wrapText="1"/>
    </xf>
    <xf numFmtId="0" fontId="8" fillId="0" borderId="3" xfId="0" applyNumberFormat="1" applyFont="1" applyBorder="1" applyAlignment="1">
      <alignment horizontal="left" vertical="center" wrapText="1"/>
    </xf>
    <xf numFmtId="0" fontId="8" fillId="4" borderId="61" xfId="0" applyFont="1" applyFill="1" applyBorder="1" applyAlignment="1">
      <alignment horizontal="center" vertical="center"/>
    </xf>
    <xf numFmtId="0" fontId="8" fillId="4" borderId="53" xfId="0" applyFont="1" applyFill="1" applyBorder="1" applyAlignment="1">
      <alignment horizontal="left" vertical="center"/>
    </xf>
    <xf numFmtId="0" fontId="8" fillId="4" borderId="53" xfId="0" applyFont="1" applyFill="1" applyBorder="1" applyAlignment="1">
      <alignment horizontal="center" vertical="center"/>
    </xf>
    <xf numFmtId="0" fontId="8" fillId="4" borderId="54" xfId="0" applyFont="1" applyFill="1" applyBorder="1" applyAlignment="1">
      <alignment horizontal="center" vertical="center" wrapText="1"/>
    </xf>
    <xf numFmtId="0" fontId="13" fillId="4" borderId="53" xfId="0" applyFont="1" applyFill="1" applyBorder="1" applyAlignment="1">
      <alignment horizontal="center" vertical="center"/>
    </xf>
    <xf numFmtId="0" fontId="8" fillId="4" borderId="134" xfId="0" applyFont="1" applyFill="1" applyBorder="1" applyAlignment="1">
      <alignment horizontal="center" vertical="center"/>
    </xf>
    <xf numFmtId="0" fontId="8" fillId="0" borderId="6" xfId="0" applyFont="1" applyBorder="1" applyAlignment="1">
      <alignment horizontal="right" vertical="center" wrapText="1"/>
    </xf>
    <xf numFmtId="0" fontId="13" fillId="4" borderId="53" xfId="0" applyFont="1" applyFill="1" applyBorder="1" applyAlignment="1">
      <alignment horizontal="right" vertical="center"/>
    </xf>
    <xf numFmtId="178" fontId="32" fillId="2" borderId="3" xfId="0" applyNumberFormat="1" applyFont="1" applyFill="1" applyBorder="1" applyAlignment="1">
      <alignment vertical="center" shrinkToFit="1"/>
    </xf>
    <xf numFmtId="178" fontId="32" fillId="0" borderId="6" xfId="0" applyNumberFormat="1" applyFont="1" applyBorder="1" applyAlignment="1">
      <alignment vertical="center" shrinkToFit="1"/>
    </xf>
    <xf numFmtId="178" fontId="32" fillId="2" borderId="6" xfId="0" applyNumberFormat="1" applyFont="1" applyFill="1" applyBorder="1" applyAlignment="1">
      <alignment vertical="center" shrinkToFit="1"/>
    </xf>
    <xf numFmtId="3" fontId="32" fillId="2" borderId="6" xfId="0" applyNumberFormat="1" applyFont="1" applyFill="1" applyBorder="1" applyAlignment="1">
      <alignment horizontal="center" vertical="center" wrapText="1"/>
    </xf>
    <xf numFmtId="3" fontId="32" fillId="2" borderId="6" xfId="0" applyNumberFormat="1" applyFont="1" applyFill="1" applyBorder="1" applyAlignment="1">
      <alignment vertical="center" wrapText="1"/>
    </xf>
    <xf numFmtId="0" fontId="32" fillId="4" borderId="53" xfId="0" applyFont="1" applyFill="1" applyBorder="1" applyAlignment="1">
      <alignment horizontal="center" vertical="center" wrapText="1"/>
    </xf>
    <xf numFmtId="0" fontId="32" fillId="2" borderId="6" xfId="0" applyNumberFormat="1" applyFont="1" applyFill="1" applyBorder="1" applyAlignment="1">
      <alignment vertical="center" wrapText="1"/>
    </xf>
    <xf numFmtId="178" fontId="33" fillId="0" borderId="6" xfId="0" applyNumberFormat="1" applyFont="1" applyBorder="1" applyAlignment="1">
      <alignment vertical="center" shrinkToFit="1"/>
    </xf>
    <xf numFmtId="178" fontId="33" fillId="2" borderId="6" xfId="0" applyNumberFormat="1" applyFont="1" applyFill="1" applyBorder="1" applyAlignment="1">
      <alignment vertical="center" shrinkToFit="1"/>
    </xf>
    <xf numFmtId="178" fontId="33" fillId="0" borderId="8" xfId="0" applyNumberFormat="1" applyFont="1" applyBorder="1" applyAlignment="1">
      <alignment vertical="center" shrinkToFit="1"/>
    </xf>
    <xf numFmtId="178" fontId="33" fillId="2" borderId="8" xfId="0" applyNumberFormat="1" applyFont="1" applyFill="1" applyBorder="1" applyAlignment="1">
      <alignment vertical="center" shrinkToFit="1"/>
    </xf>
    <xf numFmtId="178" fontId="33" fillId="0" borderId="5" xfId="0" applyNumberFormat="1" applyFont="1" applyBorder="1" applyAlignment="1">
      <alignment vertical="center" shrinkToFit="1"/>
    </xf>
    <xf numFmtId="178" fontId="33" fillId="0" borderId="7" xfId="0" applyNumberFormat="1" applyFont="1" applyBorder="1" applyAlignment="1">
      <alignment vertical="center" shrinkToFit="1"/>
    </xf>
    <xf numFmtId="181" fontId="34" fillId="0" borderId="0" xfId="0" applyNumberFormat="1" applyFont="1"/>
    <xf numFmtId="181" fontId="3" fillId="0" borderId="0" xfId="0" applyNumberFormat="1" applyFont="1" applyBorder="1" applyAlignment="1">
      <alignment vertical="center" shrinkToFit="1"/>
    </xf>
    <xf numFmtId="178" fontId="32" fillId="0" borderId="22" xfId="0" applyNumberFormat="1" applyFont="1" applyBorder="1" applyAlignment="1">
      <alignment vertical="center" shrinkToFit="1"/>
    </xf>
    <xf numFmtId="178" fontId="32" fillId="0" borderId="23" xfId="0" applyNumberFormat="1" applyFont="1" applyBorder="1" applyAlignment="1">
      <alignment vertical="center" shrinkToFit="1"/>
    </xf>
    <xf numFmtId="178" fontId="32" fillId="2" borderId="38" xfId="0" applyNumberFormat="1" applyFont="1" applyFill="1" applyBorder="1" applyAlignment="1">
      <alignment vertical="center" shrinkToFit="1"/>
    </xf>
    <xf numFmtId="178" fontId="32" fillId="0" borderId="16" xfId="0" applyNumberFormat="1" applyFont="1" applyBorder="1" applyAlignment="1">
      <alignment vertical="center" shrinkToFit="1"/>
    </xf>
    <xf numFmtId="178" fontId="32" fillId="2" borderId="16" xfId="0" applyNumberFormat="1" applyFont="1" applyFill="1" applyBorder="1" applyAlignment="1">
      <alignment vertical="center" shrinkToFit="1"/>
    </xf>
    <xf numFmtId="178" fontId="32" fillId="2" borderId="8" xfId="0" applyNumberFormat="1" applyFont="1" applyFill="1" applyBorder="1" applyAlignment="1">
      <alignment vertical="center" shrinkToFit="1"/>
    </xf>
    <xf numFmtId="178" fontId="32" fillId="2" borderId="53" xfId="0" applyNumberFormat="1" applyFont="1" applyFill="1" applyBorder="1" applyAlignment="1">
      <alignment vertical="center" shrinkToFit="1"/>
    </xf>
    <xf numFmtId="178" fontId="32" fillId="2" borderId="1" xfId="0" applyNumberFormat="1" applyFont="1" applyFill="1" applyBorder="1" applyAlignment="1">
      <alignment vertical="center" shrinkToFit="1"/>
    </xf>
    <xf numFmtId="178" fontId="32" fillId="0" borderId="22" xfId="0" applyNumberFormat="1" applyFont="1" applyBorder="1" applyAlignment="1">
      <alignment horizontal="center" vertical="center"/>
    </xf>
    <xf numFmtId="178" fontId="32" fillId="0" borderId="6" xfId="0" applyNumberFormat="1" applyFont="1" applyBorder="1" applyAlignment="1">
      <alignment horizontal="center" vertical="center"/>
    </xf>
    <xf numFmtId="178" fontId="32" fillId="0" borderId="23" xfId="0" applyNumberFormat="1" applyFont="1" applyBorder="1" applyAlignment="1">
      <alignment horizontal="center" vertical="center"/>
    </xf>
    <xf numFmtId="178" fontId="32" fillId="2" borderId="22" xfId="0" applyNumberFormat="1" applyFont="1" applyFill="1" applyBorder="1" applyAlignment="1">
      <alignment horizontal="center" vertical="center"/>
    </xf>
    <xf numFmtId="178" fontId="32" fillId="2" borderId="6" xfId="0" applyNumberFormat="1" applyFont="1" applyFill="1" applyBorder="1" applyAlignment="1">
      <alignment horizontal="center" vertical="center"/>
    </xf>
    <xf numFmtId="178" fontId="32" fillId="2" borderId="23" xfId="0" applyNumberFormat="1" applyFont="1" applyFill="1" applyBorder="1" applyAlignment="1">
      <alignment horizontal="center" vertical="center"/>
    </xf>
    <xf numFmtId="0" fontId="2" fillId="0" borderId="1" xfId="0" applyFont="1" applyBorder="1" applyAlignment="1">
      <alignment horizontal="right"/>
    </xf>
    <xf numFmtId="0" fontId="0" fillId="0" borderId="1" xfId="0" applyBorder="1" applyAlignment="1">
      <alignment horizontal="right"/>
    </xf>
    <xf numFmtId="0" fontId="2" fillId="0" borderId="1" xfId="0" applyFont="1" applyBorder="1" applyAlignment="1"/>
    <xf numFmtId="179" fontId="8" fillId="2" borderId="24" xfId="0" applyNumberFormat="1" applyFont="1" applyFill="1" applyBorder="1" applyAlignment="1">
      <alignment horizontal="center" vertical="center"/>
    </xf>
    <xf numFmtId="0" fontId="8" fillId="2" borderId="5" xfId="0" applyNumberFormat="1" applyFont="1" applyFill="1" applyBorder="1" applyAlignment="1">
      <alignment vertical="center" wrapText="1"/>
    </xf>
    <xf numFmtId="0" fontId="8" fillId="2" borderId="5" xfId="0" applyFont="1" applyFill="1" applyBorder="1" applyAlignment="1">
      <alignment vertical="center" wrapText="1"/>
    </xf>
    <xf numFmtId="3" fontId="32" fillId="2" borderId="5" xfId="0" applyNumberFormat="1" applyFont="1" applyFill="1" applyBorder="1" applyAlignment="1">
      <alignment horizontal="center" vertical="center" wrapText="1"/>
    </xf>
    <xf numFmtId="3" fontId="32" fillId="2" borderId="5" xfId="0" applyNumberFormat="1" applyFont="1" applyFill="1" applyBorder="1" applyAlignment="1">
      <alignment vertical="center" wrapText="1"/>
    </xf>
    <xf numFmtId="0" fontId="8" fillId="2" borderId="11" xfId="0" applyNumberFormat="1" applyFont="1" applyFill="1" applyBorder="1" applyAlignment="1">
      <alignment horizontal="left" vertical="center" wrapText="1"/>
    </xf>
    <xf numFmtId="178" fontId="8" fillId="2" borderId="6" xfId="0" applyNumberFormat="1" applyFont="1" applyFill="1" applyBorder="1" applyAlignment="1">
      <alignment vertical="center" wrapText="1"/>
    </xf>
    <xf numFmtId="179" fontId="8" fillId="2" borderId="6" xfId="0" applyNumberFormat="1" applyFont="1" applyFill="1" applyBorder="1" applyAlignment="1">
      <alignment horizontal="right" vertical="center" wrapText="1"/>
    </xf>
    <xf numFmtId="0" fontId="8" fillId="2" borderId="6" xfId="0" applyFont="1" applyFill="1" applyBorder="1" applyAlignment="1">
      <alignment horizontal="center" vertical="center"/>
    </xf>
    <xf numFmtId="0" fontId="8" fillId="2" borderId="35" xfId="0" applyFont="1" applyFill="1" applyBorder="1" applyAlignment="1">
      <alignment horizontal="center" vertical="center"/>
    </xf>
    <xf numFmtId="179" fontId="8" fillId="2" borderId="2" xfId="0" applyNumberFormat="1" applyFont="1" applyFill="1" applyBorder="1" applyAlignment="1">
      <alignment horizontal="center" vertical="center"/>
    </xf>
    <xf numFmtId="0" fontId="8" fillId="2" borderId="6" xfId="0" applyFont="1" applyFill="1" applyBorder="1" applyAlignment="1">
      <alignment vertical="center" wrapText="1"/>
    </xf>
    <xf numFmtId="0" fontId="8" fillId="2" borderId="3" xfId="0" applyNumberFormat="1" applyFont="1" applyFill="1" applyBorder="1" applyAlignment="1">
      <alignment horizontal="left" vertical="center" wrapText="1"/>
    </xf>
    <xf numFmtId="0" fontId="8" fillId="2" borderId="6" xfId="0" applyFont="1" applyFill="1" applyBorder="1" applyAlignment="1">
      <alignment horizontal="center" vertical="center" wrapText="1"/>
    </xf>
    <xf numFmtId="0" fontId="8" fillId="2" borderId="9" xfId="0" applyFont="1" applyFill="1" applyBorder="1" applyAlignment="1">
      <alignment vertical="center" wrapText="1"/>
    </xf>
    <xf numFmtId="0" fontId="8" fillId="2" borderId="6" xfId="0" applyFont="1" applyFill="1" applyBorder="1" applyAlignment="1">
      <alignment horizontal="right" vertical="center" wrapText="1"/>
    </xf>
    <xf numFmtId="0" fontId="8" fillId="2" borderId="9" xfId="0" applyFont="1" applyFill="1" applyBorder="1" applyAlignment="1">
      <alignment horizontal="center" vertical="center" wrapText="1"/>
    </xf>
    <xf numFmtId="178" fontId="8" fillId="2" borderId="35" xfId="0" applyNumberFormat="1"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27" xfId="0" applyFont="1" applyFill="1" applyBorder="1" applyAlignment="1">
      <alignment vertical="center" wrapText="1"/>
    </xf>
    <xf numFmtId="0" fontId="8" fillId="2" borderId="6" xfId="0" applyFont="1" applyFill="1" applyBorder="1" applyAlignment="1">
      <alignment horizontal="left" vertical="center" wrapText="1"/>
    </xf>
    <xf numFmtId="179" fontId="8" fillId="2" borderId="131" xfId="0" applyNumberFormat="1" applyFont="1" applyFill="1" applyBorder="1" applyAlignment="1">
      <alignment horizontal="center" vertical="center"/>
    </xf>
    <xf numFmtId="178" fontId="8" fillId="2" borderId="9" xfId="0" applyNumberFormat="1" applyFont="1" applyFill="1" applyBorder="1" applyAlignment="1">
      <alignment vertical="center" wrapText="1"/>
    </xf>
    <xf numFmtId="178" fontId="8" fillId="2" borderId="6" xfId="0" applyNumberFormat="1" applyFont="1" applyFill="1" applyBorder="1" applyAlignment="1">
      <alignment horizontal="left" vertical="center" wrapText="1"/>
    </xf>
    <xf numFmtId="178" fontId="8" fillId="2" borderId="9" xfId="0" applyNumberFormat="1" applyFont="1" applyFill="1" applyBorder="1" applyAlignment="1">
      <alignment horizontal="left" vertical="center" wrapText="1"/>
    </xf>
    <xf numFmtId="178" fontId="8" fillId="2" borderId="5" xfId="0" applyNumberFormat="1" applyFont="1" applyFill="1" applyBorder="1" applyAlignment="1">
      <alignment horizontal="center" vertical="center" wrapText="1"/>
    </xf>
    <xf numFmtId="178" fontId="8" fillId="2" borderId="25" xfId="0" applyNumberFormat="1" applyFont="1" applyFill="1" applyBorder="1" applyAlignment="1">
      <alignment vertical="center" wrapText="1"/>
    </xf>
    <xf numFmtId="178" fontId="2" fillId="2" borderId="43" xfId="0" applyNumberFormat="1" applyFont="1" applyFill="1" applyBorder="1" applyAlignment="1">
      <alignment horizontal="center" vertical="center" wrapText="1"/>
    </xf>
    <xf numFmtId="178" fontId="8" fillId="2" borderId="5" xfId="0" applyNumberFormat="1" applyFont="1" applyFill="1" applyBorder="1" applyAlignment="1">
      <alignment horizontal="center" vertical="center"/>
    </xf>
    <xf numFmtId="178" fontId="8" fillId="2" borderId="19" xfId="0" applyNumberFormat="1" applyFont="1" applyFill="1" applyBorder="1" applyAlignment="1">
      <alignment horizontal="left" vertical="center" wrapText="1"/>
    </xf>
    <xf numFmtId="184" fontId="8" fillId="2" borderId="2" xfId="0" applyNumberFormat="1" applyFont="1" applyFill="1" applyBorder="1" applyAlignment="1">
      <alignment horizontal="center" vertical="center"/>
    </xf>
    <xf numFmtId="0" fontId="8" fillId="2" borderId="9" xfId="0" applyNumberFormat="1" applyFont="1" applyFill="1" applyBorder="1" applyAlignment="1">
      <alignment vertical="center" wrapText="1"/>
    </xf>
    <xf numFmtId="184" fontId="8" fillId="2" borderId="9" xfId="0" applyNumberFormat="1" applyFont="1" applyFill="1" applyBorder="1" applyAlignment="1">
      <alignment vertical="center" wrapText="1"/>
    </xf>
    <xf numFmtId="0" fontId="2" fillId="2" borderId="6" xfId="0" applyFont="1" applyFill="1" applyBorder="1" applyAlignment="1">
      <alignment horizontal="left" vertical="center" wrapText="1" shrinkToFit="1"/>
    </xf>
    <xf numFmtId="0" fontId="2" fillId="2" borderId="6" xfId="0" applyFont="1" applyFill="1" applyBorder="1" applyAlignment="1">
      <alignment horizontal="left" vertical="center" wrapText="1"/>
    </xf>
    <xf numFmtId="0" fontId="2" fillId="2" borderId="3" xfId="0" applyFont="1" applyFill="1" applyBorder="1" applyAlignment="1">
      <alignment vertical="center" wrapText="1"/>
    </xf>
    <xf numFmtId="0" fontId="2" fillId="2" borderId="9" xfId="0" applyNumberFormat="1" applyFont="1" applyFill="1" applyBorder="1" applyAlignment="1">
      <alignment horizontal="center" vertical="center" wrapText="1"/>
    </xf>
    <xf numFmtId="0" fontId="2" fillId="2" borderId="6" xfId="0" applyFont="1" applyFill="1" applyBorder="1" applyAlignment="1">
      <alignment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0" xfId="0" applyFont="1" applyFill="1" applyAlignment="1">
      <alignment vertical="center"/>
    </xf>
    <xf numFmtId="183" fontId="33" fillId="2" borderId="6" xfId="0" applyNumberFormat="1" applyFont="1" applyFill="1" applyBorder="1" applyAlignment="1">
      <alignment vertical="center" shrinkToFit="1"/>
    </xf>
    <xf numFmtId="181" fontId="33" fillId="2" borderId="6" xfId="0" applyNumberFormat="1" applyFont="1" applyFill="1" applyBorder="1" applyAlignment="1">
      <alignment vertical="center" shrinkToFit="1"/>
    </xf>
    <xf numFmtId="0" fontId="20" fillId="2" borderId="6" xfId="0" applyFont="1" applyFill="1" applyBorder="1" applyAlignment="1">
      <alignment vertical="center" wrapText="1"/>
    </xf>
    <xf numFmtId="0" fontId="8" fillId="2" borderId="6" xfId="0" applyNumberFormat="1" applyFont="1" applyFill="1" applyBorder="1" applyAlignment="1">
      <alignment vertical="center" wrapText="1"/>
    </xf>
    <xf numFmtId="0" fontId="2" fillId="0" borderId="0" xfId="0" applyFont="1" applyAlignment="1">
      <alignment vertical="top"/>
    </xf>
    <xf numFmtId="0" fontId="13" fillId="4" borderId="3" xfId="0" applyFont="1" applyFill="1" applyBorder="1" applyAlignment="1">
      <alignment horizontal="right" vertical="center"/>
    </xf>
    <xf numFmtId="0" fontId="32" fillId="4" borderId="3" xfId="0" applyFont="1" applyFill="1" applyBorder="1" applyAlignment="1">
      <alignment horizontal="center" vertical="center" wrapText="1"/>
    </xf>
    <xf numFmtId="0" fontId="2" fillId="0" borderId="28" xfId="0" applyFont="1" applyBorder="1"/>
    <xf numFmtId="179" fontId="8" fillId="2" borderId="29" xfId="0" applyNumberFormat="1" applyFont="1" applyFill="1" applyBorder="1" applyAlignment="1">
      <alignment horizontal="center" vertical="center"/>
    </xf>
    <xf numFmtId="3" fontId="32" fillId="2" borderId="27" xfId="0" applyNumberFormat="1" applyFont="1" applyFill="1" applyBorder="1" applyAlignment="1">
      <alignment vertical="center" wrapText="1"/>
    </xf>
    <xf numFmtId="0" fontId="8" fillId="2" borderId="28" xfId="0" applyNumberFormat="1" applyFont="1" applyFill="1" applyBorder="1" applyAlignment="1">
      <alignment horizontal="left" vertical="center" wrapText="1"/>
    </xf>
    <xf numFmtId="0" fontId="8" fillId="2" borderId="43" xfId="0" applyFont="1" applyFill="1" applyBorder="1" applyAlignment="1">
      <alignment vertical="center" wrapText="1"/>
    </xf>
    <xf numFmtId="0" fontId="8" fillId="2" borderId="43" xfId="0" applyFont="1" applyFill="1" applyBorder="1" applyAlignment="1">
      <alignment horizontal="center" vertical="center" wrapText="1"/>
    </xf>
    <xf numFmtId="0" fontId="18" fillId="3" borderId="2" xfId="0" applyFont="1" applyFill="1" applyBorder="1" applyAlignment="1">
      <alignment horizontal="center" vertical="center"/>
    </xf>
    <xf numFmtId="0" fontId="18" fillId="3" borderId="3" xfId="0" applyFont="1" applyFill="1" applyBorder="1" applyAlignment="1">
      <alignment horizontal="left" vertical="center"/>
    </xf>
    <xf numFmtId="0" fontId="18" fillId="3" borderId="3" xfId="0" applyFont="1" applyFill="1" applyBorder="1" applyAlignment="1">
      <alignment horizontal="center" vertical="center"/>
    </xf>
    <xf numFmtId="0" fontId="18" fillId="3" borderId="3" xfId="0" applyFont="1" applyFill="1" applyBorder="1" applyAlignment="1">
      <alignment horizontal="center" vertical="center" wrapText="1"/>
    </xf>
    <xf numFmtId="0" fontId="18" fillId="3" borderId="3" xfId="0" applyFont="1" applyFill="1" applyBorder="1" applyAlignment="1">
      <alignment horizontal="right" vertical="center" wrapText="1"/>
    </xf>
    <xf numFmtId="0" fontId="35" fillId="3" borderId="3" xfId="0" applyFont="1" applyFill="1" applyBorder="1" applyAlignment="1">
      <alignment horizontal="right" vertical="center" wrapText="1"/>
    </xf>
    <xf numFmtId="0" fontId="35" fillId="3" borderId="9"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36" fillId="3" borderId="3" xfId="0" applyFont="1" applyFill="1" applyBorder="1" applyAlignment="1">
      <alignment horizontal="center" vertical="center"/>
    </xf>
    <xf numFmtId="0" fontId="36" fillId="3" borderId="3" xfId="0" applyFont="1" applyFill="1" applyBorder="1" applyAlignment="1">
      <alignment horizontal="right" vertical="center"/>
    </xf>
    <xf numFmtId="0" fontId="18" fillId="3" borderId="13" xfId="0" applyFont="1" applyFill="1" applyBorder="1" applyAlignment="1">
      <alignment horizontal="center" vertical="center"/>
    </xf>
    <xf numFmtId="0" fontId="37" fillId="3" borderId="0" xfId="0" applyFont="1" applyFill="1"/>
    <xf numFmtId="0" fontId="35" fillId="3" borderId="3" xfId="0" applyFont="1" applyFill="1" applyBorder="1" applyAlignment="1">
      <alignment horizontal="center" vertical="center" wrapText="1"/>
    </xf>
    <xf numFmtId="0" fontId="37" fillId="3" borderId="28" xfId="0" applyFont="1" applyFill="1" applyBorder="1"/>
    <xf numFmtId="0" fontId="8" fillId="3" borderId="3" xfId="0" applyFont="1" applyFill="1" applyBorder="1" applyAlignment="1">
      <alignment horizontal="left" vertical="center"/>
    </xf>
    <xf numFmtId="178" fontId="33" fillId="2" borderId="6" xfId="0" applyNumberFormat="1" applyFont="1" applyFill="1" applyBorder="1" applyAlignment="1">
      <alignment horizontal="right" vertical="center" shrinkToFit="1"/>
    </xf>
    <xf numFmtId="178" fontId="33" fillId="0" borderId="7" xfId="0" applyNumberFormat="1" applyFont="1" applyBorder="1" applyAlignment="1">
      <alignment horizontal="right" vertical="center" shrinkToFit="1"/>
    </xf>
    <xf numFmtId="0" fontId="33" fillId="2" borderId="6" xfId="0" applyNumberFormat="1" applyFont="1" applyFill="1" applyBorder="1" applyAlignment="1">
      <alignment vertical="center" shrinkToFit="1"/>
    </xf>
    <xf numFmtId="179" fontId="31" fillId="2" borderId="2" xfId="0" applyNumberFormat="1" applyFont="1" applyFill="1" applyBorder="1" applyAlignment="1">
      <alignment horizontal="center" vertical="center"/>
    </xf>
    <xf numFmtId="0" fontId="31" fillId="2" borderId="6" xfId="0" applyNumberFormat="1" applyFont="1" applyFill="1" applyBorder="1" applyAlignment="1">
      <alignment vertical="center" wrapText="1"/>
    </xf>
    <xf numFmtId="0" fontId="31" fillId="2" borderId="6" xfId="0" applyFont="1" applyFill="1" applyBorder="1" applyAlignment="1">
      <alignment vertical="center" wrapText="1"/>
    </xf>
    <xf numFmtId="3" fontId="38" fillId="2" borderId="6" xfId="0" applyNumberFormat="1" applyFont="1" applyFill="1" applyBorder="1" applyAlignment="1">
      <alignment horizontal="center" vertical="center" wrapText="1"/>
    </xf>
    <xf numFmtId="3" fontId="38" fillId="2" borderId="6" xfId="0" applyNumberFormat="1" applyFont="1" applyFill="1" applyBorder="1" applyAlignment="1">
      <alignment vertical="center" wrapText="1"/>
    </xf>
    <xf numFmtId="0" fontId="31" fillId="2" borderId="6" xfId="0" applyNumberFormat="1" applyFont="1" applyFill="1" applyBorder="1" applyAlignment="1">
      <alignment horizontal="center" vertical="center" wrapText="1"/>
    </xf>
    <xf numFmtId="0" fontId="31" fillId="2" borderId="3" xfId="0" applyNumberFormat="1" applyFont="1" applyFill="1" applyBorder="1" applyAlignment="1">
      <alignment horizontal="left" vertical="center" wrapText="1"/>
    </xf>
    <xf numFmtId="0" fontId="31" fillId="2" borderId="6" xfId="0" applyFont="1" applyFill="1" applyBorder="1" applyAlignment="1">
      <alignment horizontal="center" vertical="center" wrapText="1"/>
    </xf>
    <xf numFmtId="0" fontId="31" fillId="2" borderId="9" xfId="0" applyFont="1" applyFill="1" applyBorder="1" applyAlignment="1">
      <alignment vertical="center" wrapText="1"/>
    </xf>
    <xf numFmtId="179" fontId="31" fillId="2" borderId="6" xfId="0" applyNumberFormat="1" applyFont="1" applyFill="1" applyBorder="1" applyAlignment="1">
      <alignment horizontal="right" vertical="center" wrapText="1"/>
    </xf>
    <xf numFmtId="0" fontId="31" fillId="2" borderId="9" xfId="0" applyFont="1" applyFill="1" applyBorder="1" applyAlignment="1">
      <alignment horizontal="center" vertical="center" wrapText="1"/>
    </xf>
    <xf numFmtId="0" fontId="31" fillId="2" borderId="6" xfId="0" applyFont="1" applyFill="1" applyBorder="1" applyAlignment="1">
      <alignment horizontal="center" vertical="center"/>
    </xf>
    <xf numFmtId="0" fontId="31" fillId="2" borderId="35" xfId="0" applyFont="1" applyFill="1" applyBorder="1" applyAlignment="1">
      <alignment horizontal="center" vertical="center"/>
    </xf>
    <xf numFmtId="0" fontId="39" fillId="2" borderId="0" xfId="0" applyFont="1" applyFill="1"/>
    <xf numFmtId="178" fontId="8" fillId="2" borderId="27" xfId="0" applyNumberFormat="1" applyFont="1" applyFill="1" applyBorder="1" applyAlignment="1">
      <alignment horizontal="center" vertical="center" wrapText="1"/>
    </xf>
    <xf numFmtId="179" fontId="8" fillId="2" borderId="6" xfId="0" applyNumberFormat="1" applyFont="1" applyFill="1" applyBorder="1" applyAlignment="1">
      <alignment horizontal="center" vertical="center"/>
    </xf>
    <xf numFmtId="0" fontId="8" fillId="2" borderId="6" xfId="0" applyNumberFormat="1" applyFont="1" applyFill="1" applyBorder="1" applyAlignment="1">
      <alignment horizontal="left" vertical="center" wrapText="1"/>
    </xf>
    <xf numFmtId="0" fontId="2" fillId="2" borderId="6" xfId="0" applyFont="1" applyFill="1" applyBorder="1"/>
    <xf numFmtId="0" fontId="20" fillId="2" borderId="6" xfId="0" applyNumberFormat="1" applyFont="1" applyFill="1" applyBorder="1" applyAlignment="1">
      <alignment vertical="center" wrapText="1"/>
    </xf>
    <xf numFmtId="0" fontId="40" fillId="4" borderId="78" xfId="0" applyFont="1" applyFill="1" applyBorder="1" applyAlignment="1">
      <alignment horizontal="center" vertical="center"/>
    </xf>
    <xf numFmtId="0" fontId="40" fillId="4" borderId="45" xfId="0" applyFont="1" applyFill="1" applyBorder="1" applyAlignment="1">
      <alignment horizontal="left" vertical="center"/>
    </xf>
    <xf numFmtId="0" fontId="40" fillId="4" borderId="45" xfId="0" applyFont="1" applyFill="1" applyBorder="1" applyAlignment="1">
      <alignment horizontal="center" vertical="center"/>
    </xf>
    <xf numFmtId="0" fontId="40" fillId="4" borderId="45" xfId="0" applyFont="1" applyFill="1" applyBorder="1" applyAlignment="1">
      <alignment horizontal="center" vertical="center" wrapText="1"/>
    </xf>
    <xf numFmtId="0" fontId="40" fillId="4" borderId="45" xfId="0" applyFont="1" applyFill="1" applyBorder="1" applyAlignment="1">
      <alignment horizontal="right" vertical="center" wrapText="1"/>
    </xf>
    <xf numFmtId="0" fontId="41" fillId="4" borderId="45" xfId="0" applyFont="1" applyFill="1" applyBorder="1" applyAlignment="1">
      <alignment horizontal="right" vertical="center" wrapText="1"/>
    </xf>
    <xf numFmtId="0" fontId="41" fillId="4" borderId="80" xfId="0" applyFont="1" applyFill="1" applyBorder="1" applyAlignment="1">
      <alignment horizontal="center" vertical="center" wrapText="1"/>
    </xf>
    <xf numFmtId="0" fontId="40" fillId="4" borderId="80" xfId="0" applyFont="1" applyFill="1" applyBorder="1" applyAlignment="1">
      <alignment horizontal="center" vertical="center" wrapText="1"/>
    </xf>
    <xf numFmtId="0" fontId="42" fillId="4" borderId="45" xfId="0" applyFont="1" applyFill="1" applyBorder="1" applyAlignment="1">
      <alignment horizontal="center" vertical="center"/>
    </xf>
    <xf numFmtId="0" fontId="42" fillId="4" borderId="45" xfId="0" applyFont="1" applyFill="1" applyBorder="1" applyAlignment="1">
      <alignment horizontal="right" vertical="center"/>
    </xf>
    <xf numFmtId="0" fontId="40" fillId="4" borderId="108" xfId="0" applyFont="1" applyFill="1" applyBorder="1" applyAlignment="1">
      <alignment horizontal="center" vertical="center"/>
    </xf>
    <xf numFmtId="0" fontId="40" fillId="4" borderId="2" xfId="0" applyFont="1" applyFill="1" applyBorder="1" applyAlignment="1">
      <alignment horizontal="center" vertical="center"/>
    </xf>
    <xf numFmtId="0" fontId="40" fillId="4" borderId="3" xfId="0" applyFont="1" applyFill="1" applyBorder="1" applyAlignment="1">
      <alignment horizontal="left" vertical="center"/>
    </xf>
    <xf numFmtId="0" fontId="40" fillId="4" borderId="3" xfId="0" applyFont="1" applyFill="1" applyBorder="1" applyAlignment="1">
      <alignment horizontal="center" vertical="center"/>
    </xf>
    <xf numFmtId="0" fontId="40" fillId="4" borderId="3" xfId="0" applyFont="1" applyFill="1" applyBorder="1" applyAlignment="1">
      <alignment horizontal="center" vertical="center" wrapText="1"/>
    </xf>
    <xf numFmtId="0" fontId="40" fillId="4" borderId="9" xfId="0" applyFont="1" applyFill="1" applyBorder="1" applyAlignment="1">
      <alignment horizontal="center" vertical="center" wrapText="1"/>
    </xf>
    <xf numFmtId="0" fontId="42" fillId="4" borderId="3" xfId="0" applyFont="1" applyFill="1" applyBorder="1" applyAlignment="1">
      <alignment horizontal="center" vertical="center"/>
    </xf>
    <xf numFmtId="0" fontId="42" fillId="4" borderId="3" xfId="0" applyFont="1" applyFill="1" applyBorder="1" applyAlignment="1">
      <alignment horizontal="right" vertical="center"/>
    </xf>
    <xf numFmtId="0" fontId="40" fillId="4" borderId="13" xfId="0" applyFont="1" applyFill="1" applyBorder="1" applyAlignment="1">
      <alignment horizontal="center" vertical="center"/>
    </xf>
    <xf numFmtId="0" fontId="4" fillId="0" borderId="3" xfId="0" applyFont="1" applyBorder="1"/>
    <xf numFmtId="0" fontId="40" fillId="4" borderId="61" xfId="0" applyFont="1" applyFill="1" applyBorder="1" applyAlignment="1">
      <alignment horizontal="center" vertical="center"/>
    </xf>
    <xf numFmtId="0" fontId="40" fillId="4" borderId="53" xfId="0" applyFont="1" applyFill="1" applyBorder="1" applyAlignment="1">
      <alignment horizontal="left" vertical="center"/>
    </xf>
    <xf numFmtId="0" fontId="41" fillId="4" borderId="53" xfId="0" applyFont="1" applyFill="1" applyBorder="1" applyAlignment="1">
      <alignment horizontal="center" vertical="center" wrapText="1"/>
    </xf>
    <xf numFmtId="0" fontId="40" fillId="4" borderId="54" xfId="0" applyFont="1" applyFill="1" applyBorder="1" applyAlignment="1">
      <alignment horizontal="center" vertical="center" wrapText="1"/>
    </xf>
    <xf numFmtId="0" fontId="40" fillId="4" borderId="53" xfId="0" applyFont="1" applyFill="1" applyBorder="1" applyAlignment="1">
      <alignment horizontal="center" vertical="center"/>
    </xf>
    <xf numFmtId="0" fontId="42" fillId="4" borderId="53" xfId="0" applyFont="1" applyFill="1" applyBorder="1" applyAlignment="1">
      <alignment horizontal="center" vertical="center"/>
    </xf>
    <xf numFmtId="0" fontId="42" fillId="4" borderId="53" xfId="0" applyFont="1" applyFill="1" applyBorder="1" applyAlignment="1">
      <alignment horizontal="right" vertical="center"/>
    </xf>
    <xf numFmtId="0" fontId="40" fillId="4" borderId="134" xfId="0" applyFont="1" applyFill="1" applyBorder="1" applyAlignment="1">
      <alignment horizontal="center" vertical="center"/>
    </xf>
    <xf numFmtId="3" fontId="13" fillId="2" borderId="6" xfId="0" applyNumberFormat="1" applyFont="1" applyFill="1" applyBorder="1" applyAlignment="1">
      <alignment vertical="center" wrapText="1"/>
    </xf>
    <xf numFmtId="0" fontId="13" fillId="2" borderId="6" xfId="0" applyNumberFormat="1" applyFont="1" applyFill="1" applyBorder="1" applyAlignment="1">
      <alignment vertical="center" wrapText="1"/>
    </xf>
    <xf numFmtId="3" fontId="13" fillId="2" borderId="5" xfId="0" applyNumberFormat="1" applyFont="1" applyFill="1" applyBorder="1" applyAlignment="1">
      <alignment vertical="center" wrapText="1"/>
    </xf>
    <xf numFmtId="3" fontId="23" fillId="2" borderId="6" xfId="0" applyNumberFormat="1" applyFont="1" applyFill="1" applyBorder="1" applyAlignment="1">
      <alignment vertical="center" wrapText="1"/>
    </xf>
    <xf numFmtId="0" fontId="8" fillId="2" borderId="9"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7" xfId="0" applyFont="1" applyFill="1" applyBorder="1" applyAlignment="1">
      <alignment horizontal="center" vertical="center"/>
    </xf>
    <xf numFmtId="0" fontId="2" fillId="0" borderId="0" xfId="0" applyFont="1" applyAlignment="1">
      <alignment horizontal="center" vertical="center"/>
    </xf>
    <xf numFmtId="0" fontId="8" fillId="0" borderId="0" xfId="0" applyFont="1"/>
    <xf numFmtId="0" fontId="18" fillId="3" borderId="3" xfId="0" applyFont="1" applyFill="1" applyBorder="1" applyAlignment="1">
      <alignment horizontal="left" vertical="center" wrapText="1"/>
    </xf>
    <xf numFmtId="0" fontId="31" fillId="2" borderId="6" xfId="0" applyNumberFormat="1" applyFont="1" applyFill="1" applyBorder="1" applyAlignment="1">
      <alignment horizontal="left" vertical="center" wrapText="1"/>
    </xf>
    <xf numFmtId="0" fontId="40" fillId="4" borderId="3"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53" xfId="0" applyFont="1" applyFill="1" applyBorder="1" applyAlignment="1">
      <alignment horizontal="left" vertical="center" wrapText="1"/>
    </xf>
    <xf numFmtId="0" fontId="8" fillId="5" borderId="38" xfId="0" applyFont="1" applyFill="1" applyBorder="1" applyAlignment="1">
      <alignment horizontal="center" vertical="center" wrapText="1"/>
    </xf>
    <xf numFmtId="0" fontId="8" fillId="2" borderId="27" xfId="0" applyFont="1" applyFill="1" applyBorder="1" applyAlignment="1">
      <alignment horizontal="center" vertical="center"/>
    </xf>
    <xf numFmtId="179" fontId="8" fillId="2" borderId="27" xfId="0" applyNumberFormat="1" applyFont="1" applyFill="1" applyBorder="1" applyAlignment="1">
      <alignment horizontal="right" vertical="center" wrapText="1"/>
    </xf>
    <xf numFmtId="0" fontId="8" fillId="5" borderId="5"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36" xfId="0" applyFont="1" applyFill="1" applyBorder="1" applyAlignment="1">
      <alignment horizontal="center" vertical="center"/>
    </xf>
    <xf numFmtId="179" fontId="8" fillId="2" borderId="128" xfId="0" applyNumberFormat="1" applyFont="1" applyFill="1" applyBorder="1" applyAlignment="1">
      <alignment horizontal="center" vertical="center"/>
    </xf>
    <xf numFmtId="0" fontId="8" fillId="2" borderId="27" xfId="0" applyNumberFormat="1" applyFont="1" applyFill="1" applyBorder="1" applyAlignment="1">
      <alignment horizontal="left" vertical="center" wrapText="1"/>
    </xf>
    <xf numFmtId="0" fontId="8" fillId="2" borderId="27" xfId="0" applyFont="1" applyFill="1" applyBorder="1" applyAlignment="1">
      <alignment horizontal="left" vertical="center" wrapText="1"/>
    </xf>
    <xf numFmtId="3" fontId="32" fillId="2" borderId="27" xfId="0" applyNumberFormat="1" applyFont="1" applyFill="1" applyBorder="1" applyAlignment="1">
      <alignment horizontal="center" vertical="center" wrapText="1"/>
    </xf>
    <xf numFmtId="0" fontId="8" fillId="2" borderId="27" xfId="0" applyNumberFormat="1" applyFont="1" applyFill="1" applyBorder="1" applyAlignment="1">
      <alignment horizontal="center" vertical="center" wrapText="1"/>
    </xf>
    <xf numFmtId="0" fontId="8" fillId="2" borderId="25" xfId="0" applyNumberFormat="1" applyFont="1" applyFill="1" applyBorder="1" applyAlignment="1">
      <alignment horizontal="center" vertical="center" wrapText="1"/>
    </xf>
    <xf numFmtId="0" fontId="2" fillId="0" borderId="1" xfId="0" applyFont="1" applyBorder="1" applyAlignment="1">
      <alignment horizontal="right"/>
    </xf>
    <xf numFmtId="0" fontId="8" fillId="2" borderId="27" xfId="0" applyNumberFormat="1" applyFont="1" applyFill="1" applyBorder="1" applyAlignment="1">
      <alignment vertical="center" wrapText="1"/>
    </xf>
    <xf numFmtId="3" fontId="32" fillId="0" borderId="6" xfId="0" applyNumberFormat="1" applyFont="1" applyFill="1" applyBorder="1" applyAlignment="1">
      <alignment horizontal="center" vertical="center" wrapText="1"/>
    </xf>
    <xf numFmtId="179" fontId="8" fillId="0" borderId="6" xfId="0" applyNumberFormat="1" applyFont="1" applyFill="1" applyBorder="1" applyAlignment="1">
      <alignment horizontal="right" vertical="center" wrapText="1"/>
    </xf>
    <xf numFmtId="3" fontId="32" fillId="0" borderId="6" xfId="0" applyNumberFormat="1" applyFont="1" applyFill="1" applyBorder="1" applyAlignment="1">
      <alignment vertical="center" wrapText="1"/>
    </xf>
    <xf numFmtId="0" fontId="32" fillId="0" borderId="6" xfId="0" applyNumberFormat="1" applyFont="1" applyFill="1" applyBorder="1" applyAlignment="1">
      <alignment vertical="center" wrapText="1"/>
    </xf>
    <xf numFmtId="0" fontId="28" fillId="2" borderId="9" xfId="0" applyNumberFormat="1" applyFont="1" applyFill="1" applyBorder="1" applyAlignment="1">
      <alignment vertical="center" wrapText="1"/>
    </xf>
    <xf numFmtId="177" fontId="8" fillId="2" borderId="2" xfId="0" applyNumberFormat="1" applyFont="1" applyFill="1" applyBorder="1" applyAlignment="1">
      <alignment horizontal="center" vertical="center"/>
    </xf>
    <xf numFmtId="0" fontId="8" fillId="2" borderId="9" xfId="0" applyNumberFormat="1" applyFont="1" applyFill="1" applyBorder="1" applyAlignment="1">
      <alignment horizontal="left" vertical="center" wrapText="1"/>
    </xf>
    <xf numFmtId="0" fontId="8" fillId="2" borderId="9" xfId="0" applyFont="1" applyFill="1" applyBorder="1" applyAlignment="1">
      <alignment horizontal="left" vertical="center" wrapText="1"/>
    </xf>
    <xf numFmtId="178" fontId="13" fillId="2" borderId="6" xfId="0" applyNumberFormat="1" applyFont="1" applyFill="1" applyBorder="1" applyAlignment="1">
      <alignment horizontal="left" vertical="center" wrapText="1" shrinkToFit="1"/>
    </xf>
    <xf numFmtId="178" fontId="32" fillId="2" borderId="6" xfId="0" applyNumberFormat="1" applyFont="1" applyFill="1" applyBorder="1" applyAlignment="1">
      <alignment horizontal="right" vertical="center" shrinkToFit="1"/>
    </xf>
    <xf numFmtId="0" fontId="23" fillId="2" borderId="9" xfId="0" applyNumberFormat="1" applyFont="1" applyFill="1" applyBorder="1" applyAlignment="1">
      <alignment vertical="center" wrapText="1"/>
    </xf>
    <xf numFmtId="0" fontId="23" fillId="2" borderId="9" xfId="0" applyFont="1" applyFill="1" applyBorder="1" applyAlignment="1">
      <alignment horizontal="center" vertical="center" wrapText="1"/>
    </xf>
    <xf numFmtId="0" fontId="23" fillId="2" borderId="9" xfId="0" applyFont="1" applyFill="1" applyBorder="1" applyAlignment="1">
      <alignment horizontal="left" vertical="center" wrapText="1"/>
    </xf>
    <xf numFmtId="0" fontId="8" fillId="2" borderId="0" xfId="0" applyFont="1" applyFill="1"/>
    <xf numFmtId="177" fontId="8" fillId="2" borderId="61" xfId="0" applyNumberFormat="1" applyFont="1" applyFill="1" applyBorder="1" applyAlignment="1">
      <alignment horizontal="center" vertical="center"/>
    </xf>
    <xf numFmtId="0" fontId="8" fillId="2" borderId="54" xfId="0" applyNumberFormat="1" applyFont="1" applyFill="1" applyBorder="1" applyAlignment="1">
      <alignment horizontal="center" vertical="center" wrapText="1"/>
    </xf>
    <xf numFmtId="0" fontId="8" fillId="2" borderId="54" xfId="0" applyNumberFormat="1" applyFont="1" applyFill="1" applyBorder="1" applyAlignment="1">
      <alignment horizontal="left" vertical="center" wrapText="1"/>
    </xf>
    <xf numFmtId="0" fontId="8" fillId="2" borderId="54" xfId="0" applyFont="1" applyFill="1" applyBorder="1" applyAlignment="1">
      <alignment horizontal="left" vertical="center" wrapText="1"/>
    </xf>
    <xf numFmtId="178" fontId="38" fillId="2" borderId="6" xfId="0" applyNumberFormat="1" applyFont="1" applyFill="1" applyBorder="1" applyAlignment="1">
      <alignment horizontal="right" vertical="center" shrinkToFit="1"/>
    </xf>
    <xf numFmtId="178" fontId="32" fillId="2" borderId="9" xfId="0" applyNumberFormat="1" applyFont="1" applyFill="1" applyBorder="1" applyAlignment="1">
      <alignment horizontal="right" vertical="center" shrinkToFit="1"/>
    </xf>
    <xf numFmtId="178" fontId="32" fillId="2" borderId="19" xfId="0" applyNumberFormat="1" applyFont="1" applyFill="1" applyBorder="1" applyAlignment="1">
      <alignment horizontal="right" vertical="center" shrinkToFit="1"/>
    </xf>
    <xf numFmtId="178" fontId="8" fillId="2" borderId="16" xfId="0" applyNumberFormat="1" applyFont="1" applyFill="1" applyBorder="1" applyAlignment="1">
      <alignment horizontal="right" vertical="center" shrinkToFit="1"/>
    </xf>
    <xf numFmtId="0" fontId="2" fillId="0" borderId="0" xfId="0" applyFont="1" applyAlignment="1">
      <alignment horizontal="left"/>
    </xf>
    <xf numFmtId="0" fontId="2" fillId="0" borderId="0" xfId="0" applyFont="1" applyBorder="1" applyAlignment="1">
      <alignment horizontal="left"/>
    </xf>
    <xf numFmtId="0" fontId="8" fillId="2" borderId="16" xfId="0" applyNumberFormat="1" applyFont="1" applyFill="1" applyBorder="1" applyAlignment="1">
      <alignment horizontal="left" vertical="center" wrapText="1"/>
    </xf>
    <xf numFmtId="3" fontId="2" fillId="2" borderId="0" xfId="0" applyNumberFormat="1" applyFont="1" applyFill="1" applyBorder="1" applyAlignment="1">
      <alignment horizontal="left" vertical="center" wrapText="1"/>
    </xf>
    <xf numFmtId="3" fontId="2" fillId="0" borderId="0" xfId="0" applyNumberFormat="1" applyFont="1" applyBorder="1" applyAlignment="1">
      <alignment horizontal="left" vertical="center" shrinkToFit="1"/>
    </xf>
    <xf numFmtId="0" fontId="0" fillId="0" borderId="0" xfId="0" applyAlignment="1">
      <alignment horizontal="left" vertical="top" wrapText="1"/>
    </xf>
    <xf numFmtId="0" fontId="2" fillId="0" borderId="0" xfId="0" applyFont="1" applyAlignment="1">
      <alignment horizontal="center"/>
    </xf>
    <xf numFmtId="0" fontId="2" fillId="0" borderId="0" xfId="0" applyFont="1" applyBorder="1" applyAlignment="1">
      <alignment horizontal="center"/>
    </xf>
    <xf numFmtId="0" fontId="0" fillId="0" borderId="0" xfId="0" applyAlignment="1">
      <alignment horizontal="center" vertical="top" wrapText="1"/>
    </xf>
    <xf numFmtId="0" fontId="40" fillId="4" borderId="45" xfId="0" applyFont="1" applyFill="1" applyBorder="1" applyAlignment="1">
      <alignment horizontal="left" vertical="center" wrapText="1"/>
    </xf>
    <xf numFmtId="0" fontId="34" fillId="0" borderId="6" xfId="0" applyNumberFormat="1" applyFont="1" applyFill="1" applyBorder="1" applyAlignment="1">
      <alignment horizontal="left" vertical="center" wrapText="1"/>
    </xf>
    <xf numFmtId="0" fontId="40" fillId="4" borderId="53" xfId="0" applyFont="1" applyFill="1" applyBorder="1" applyAlignment="1">
      <alignment horizontal="left" vertical="center" wrapText="1"/>
    </xf>
    <xf numFmtId="3" fontId="8" fillId="2" borderId="6" xfId="0" applyNumberFormat="1" applyFont="1" applyFill="1" applyBorder="1" applyAlignment="1">
      <alignment horizontal="left" vertical="center" wrapText="1"/>
    </xf>
    <xf numFmtId="0" fontId="8" fillId="2" borderId="26" xfId="0" applyNumberFormat="1" applyFont="1" applyFill="1" applyBorder="1" applyAlignment="1">
      <alignment horizontal="left" vertical="center" wrapText="1"/>
    </xf>
    <xf numFmtId="178" fontId="2" fillId="2" borderId="0" xfId="0" applyNumberFormat="1" applyFont="1" applyFill="1" applyBorder="1" applyAlignment="1">
      <alignment horizontal="right" vertical="center" shrinkToFit="1"/>
    </xf>
    <xf numFmtId="3" fontId="2" fillId="0" borderId="0" xfId="0" applyNumberFormat="1" applyFont="1" applyBorder="1" applyAlignment="1">
      <alignment horizontal="right" vertical="center" shrinkToFit="1"/>
    </xf>
    <xf numFmtId="0" fontId="0" fillId="0" borderId="0" xfId="0" applyAlignment="1">
      <alignment horizontal="right" vertical="top" wrapText="1"/>
    </xf>
    <xf numFmtId="178" fontId="2" fillId="0" borderId="0" xfId="0" applyNumberFormat="1" applyFont="1" applyBorder="1" applyAlignment="1">
      <alignment horizontal="right" vertical="center" shrinkToFit="1"/>
    </xf>
    <xf numFmtId="178" fontId="13" fillId="2" borderId="5" xfId="0" applyNumberFormat="1" applyFont="1" applyFill="1" applyBorder="1" applyAlignment="1">
      <alignment horizontal="left" vertical="center" shrinkToFit="1"/>
    </xf>
    <xf numFmtId="178" fontId="13" fillId="2" borderId="6" xfId="0" applyNumberFormat="1" applyFont="1" applyFill="1" applyBorder="1" applyAlignment="1">
      <alignment horizontal="left" vertical="center" shrinkToFit="1"/>
    </xf>
    <xf numFmtId="186" fontId="32" fillId="0" borderId="6" xfId="0" applyNumberFormat="1" applyFont="1" applyFill="1" applyBorder="1" applyAlignment="1">
      <alignment horizontal="left" vertical="center" shrinkToFit="1"/>
    </xf>
    <xf numFmtId="178" fontId="32" fillId="2" borderId="6" xfId="0" applyNumberFormat="1" applyFont="1" applyFill="1" applyBorder="1" applyAlignment="1">
      <alignment horizontal="left" vertical="center" wrapText="1" shrinkToFit="1"/>
    </xf>
    <xf numFmtId="178" fontId="43" fillId="2" borderId="6" xfId="0" applyNumberFormat="1" applyFont="1" applyFill="1" applyBorder="1" applyAlignment="1">
      <alignment horizontal="left" vertical="center" wrapText="1" shrinkToFit="1"/>
    </xf>
    <xf numFmtId="3" fontId="32" fillId="2" borderId="6" xfId="0" applyNumberFormat="1" applyFont="1" applyFill="1" applyBorder="1" applyAlignment="1">
      <alignment horizontal="left" vertical="center" wrapText="1"/>
    </xf>
    <xf numFmtId="0" fontId="13" fillId="2" borderId="6" xfId="0" applyNumberFormat="1" applyFont="1" applyFill="1" applyBorder="1" applyAlignment="1">
      <alignment horizontal="left" vertical="center" wrapText="1"/>
    </xf>
    <xf numFmtId="3" fontId="13" fillId="2" borderId="6" xfId="0" applyNumberFormat="1" applyFont="1" applyFill="1" applyBorder="1" applyAlignment="1">
      <alignment horizontal="left" vertical="center" wrapText="1"/>
    </xf>
    <xf numFmtId="178" fontId="32" fillId="0" borderId="6" xfId="0" applyNumberFormat="1" applyFont="1" applyFill="1" applyBorder="1" applyAlignment="1">
      <alignment horizontal="left" vertical="center" wrapText="1" shrinkToFit="1"/>
    </xf>
    <xf numFmtId="0" fontId="35" fillId="3" borderId="3" xfId="0" applyFont="1" applyFill="1" applyBorder="1" applyAlignment="1">
      <alignment horizontal="left" vertical="center" wrapText="1"/>
    </xf>
    <xf numFmtId="0" fontId="32" fillId="4" borderId="3" xfId="0" applyFont="1" applyFill="1" applyBorder="1" applyAlignment="1">
      <alignment horizontal="left" vertical="center" wrapText="1"/>
    </xf>
    <xf numFmtId="0" fontId="32" fillId="4" borderId="53" xfId="0" applyFont="1" applyFill="1" applyBorder="1" applyAlignment="1">
      <alignment horizontal="left" vertical="center" wrapText="1"/>
    </xf>
    <xf numFmtId="178" fontId="32" fillId="2" borderId="6" xfId="0" applyNumberFormat="1" applyFont="1" applyFill="1" applyBorder="1" applyAlignment="1">
      <alignment horizontal="left" vertical="center" shrinkToFit="1"/>
    </xf>
    <xf numFmtId="0" fontId="41" fillId="4" borderId="53" xfId="0" applyFont="1" applyFill="1" applyBorder="1" applyAlignment="1">
      <alignment horizontal="left" vertical="center" wrapText="1"/>
    </xf>
    <xf numFmtId="178" fontId="8" fillId="2" borderId="16" xfId="0" applyNumberFormat="1" applyFont="1" applyFill="1" applyBorder="1" applyAlignment="1">
      <alignment horizontal="left" vertical="center" shrinkToFit="1"/>
    </xf>
    <xf numFmtId="178" fontId="8" fillId="2" borderId="17" xfId="0" applyNumberFormat="1" applyFont="1" applyFill="1" applyBorder="1" applyAlignment="1">
      <alignment horizontal="left" vertical="center" shrinkToFit="1"/>
    </xf>
    <xf numFmtId="178" fontId="8" fillId="2" borderId="9" xfId="0" applyNumberFormat="1" applyFont="1" applyFill="1" applyBorder="1" applyAlignment="1">
      <alignment horizontal="left" vertical="center" shrinkToFit="1"/>
    </xf>
    <xf numFmtId="178" fontId="8" fillId="2" borderId="18" xfId="0" applyNumberFormat="1" applyFont="1" applyFill="1" applyBorder="1" applyAlignment="1">
      <alignment horizontal="left" vertical="center" shrinkToFit="1"/>
    </xf>
    <xf numFmtId="178" fontId="8" fillId="2" borderId="54" xfId="0" applyNumberFormat="1" applyFont="1" applyFill="1" applyBorder="1" applyAlignment="1">
      <alignment horizontal="left" vertical="center" shrinkToFit="1"/>
    </xf>
    <xf numFmtId="178" fontId="8" fillId="2" borderId="21" xfId="0" applyNumberFormat="1" applyFont="1" applyFill="1" applyBorder="1" applyAlignment="1">
      <alignment horizontal="left" vertical="center" shrinkToFit="1"/>
    </xf>
    <xf numFmtId="178" fontId="8" fillId="2" borderId="55" xfId="0" applyNumberFormat="1" applyFont="1" applyFill="1" applyBorder="1" applyAlignment="1">
      <alignment horizontal="left" vertical="center" shrinkToFit="1"/>
    </xf>
    <xf numFmtId="178" fontId="2" fillId="2" borderId="0" xfId="0" applyNumberFormat="1" applyFont="1" applyFill="1" applyBorder="1" applyAlignment="1">
      <alignment horizontal="left" vertical="center" shrinkToFit="1"/>
    </xf>
    <xf numFmtId="0" fontId="2" fillId="2" borderId="0" xfId="0" applyFont="1" applyFill="1" applyAlignment="1">
      <alignment horizontal="left"/>
    </xf>
    <xf numFmtId="0" fontId="40" fillId="4" borderId="45" xfId="0" applyFont="1" applyFill="1" applyBorder="1" applyAlignment="1">
      <alignment horizontal="right" vertical="center"/>
    </xf>
    <xf numFmtId="0" fontId="18" fillId="3" borderId="3" xfId="0" applyFont="1" applyFill="1" applyBorder="1" applyAlignment="1">
      <alignment horizontal="right" vertical="center"/>
    </xf>
    <xf numFmtId="0" fontId="2" fillId="2" borderId="0" xfId="0" applyFont="1" applyFill="1" applyAlignment="1">
      <alignment horizontal="right"/>
    </xf>
    <xf numFmtId="0" fontId="4" fillId="0" borderId="0" xfId="0" applyFont="1" applyAlignment="1">
      <alignment horizontal="right"/>
    </xf>
    <xf numFmtId="0" fontId="2" fillId="0" borderId="1" xfId="0" applyFont="1" applyBorder="1" applyAlignment="1">
      <alignment horizontal="center"/>
    </xf>
    <xf numFmtId="178" fontId="2" fillId="0" borderId="0" xfId="0" applyNumberFormat="1" applyFont="1" applyBorder="1" applyAlignment="1">
      <alignment horizontal="center" vertical="center" shrinkToFit="1"/>
    </xf>
    <xf numFmtId="0" fontId="2" fillId="0" borderId="1" xfId="0" applyFont="1" applyBorder="1" applyAlignment="1">
      <alignment horizontal="left"/>
    </xf>
    <xf numFmtId="0" fontId="8" fillId="2" borderId="5" xfId="0" applyNumberFormat="1" applyFont="1" applyFill="1" applyBorder="1" applyAlignment="1">
      <alignment horizontal="left" vertical="center" wrapText="1"/>
    </xf>
    <xf numFmtId="0" fontId="31" fillId="0" borderId="6" xfId="0" applyNumberFormat="1" applyFont="1" applyBorder="1" applyAlignment="1">
      <alignment horizontal="left" vertical="center" wrapText="1"/>
    </xf>
    <xf numFmtId="0" fontId="20" fillId="2" borderId="6" xfId="0" applyFont="1" applyFill="1" applyBorder="1" applyAlignment="1">
      <alignment horizontal="left" vertical="center" wrapText="1"/>
    </xf>
    <xf numFmtId="178" fontId="30" fillId="0" borderId="6" xfId="0" applyNumberFormat="1" applyFont="1" applyFill="1" applyBorder="1" applyAlignment="1">
      <alignment horizontal="left" vertical="center" wrapText="1"/>
    </xf>
    <xf numFmtId="0" fontId="20" fillId="0" borderId="6" xfId="0" applyNumberFormat="1" applyFont="1" applyFill="1" applyBorder="1" applyAlignment="1">
      <alignment horizontal="left" vertical="center" wrapText="1"/>
    </xf>
    <xf numFmtId="0" fontId="20" fillId="0" borderId="3" xfId="0" applyNumberFormat="1" applyFont="1" applyFill="1" applyBorder="1" applyAlignment="1">
      <alignment horizontal="left" vertical="center" wrapText="1"/>
    </xf>
    <xf numFmtId="0" fontId="20" fillId="2" borderId="6" xfId="0" applyNumberFormat="1" applyFont="1" applyFill="1" applyBorder="1" applyAlignment="1">
      <alignment horizontal="left" vertical="center" wrapText="1"/>
    </xf>
    <xf numFmtId="0" fontId="8" fillId="0" borderId="16" xfId="0" applyNumberFormat="1" applyFont="1" applyBorder="1" applyAlignment="1">
      <alignment horizontal="left" vertical="center" wrapText="1"/>
    </xf>
    <xf numFmtId="0" fontId="2" fillId="0" borderId="0" xfId="0" applyFont="1" applyFill="1" applyBorder="1" applyAlignment="1">
      <alignment horizontal="left"/>
    </xf>
    <xf numFmtId="0" fontId="2" fillId="0" borderId="0" xfId="0" applyFont="1" applyFill="1" applyAlignment="1">
      <alignment horizontal="left"/>
    </xf>
    <xf numFmtId="186" fontId="32" fillId="2" borderId="6" xfId="0" applyNumberFormat="1" applyFont="1" applyFill="1" applyBorder="1" applyAlignment="1">
      <alignment horizontal="left" vertical="center" shrinkToFit="1"/>
    </xf>
    <xf numFmtId="186" fontId="43" fillId="2" borderId="6" xfId="0" applyNumberFormat="1" applyFont="1" applyFill="1" applyBorder="1" applyAlignment="1">
      <alignment horizontal="left" vertical="center" wrapText="1" shrinkToFit="1"/>
    </xf>
    <xf numFmtId="0" fontId="34" fillId="2" borderId="6" xfId="0" applyNumberFormat="1" applyFont="1" applyFill="1" applyBorder="1" applyAlignment="1">
      <alignment horizontal="left" vertical="center" wrapText="1"/>
    </xf>
    <xf numFmtId="178" fontId="8" fillId="2" borderId="6" xfId="0" applyNumberFormat="1" applyFont="1" applyFill="1" applyBorder="1" applyAlignment="1">
      <alignment horizontal="left" vertical="center" shrinkToFit="1"/>
    </xf>
    <xf numFmtId="178" fontId="13" fillId="2" borderId="6" xfId="0" applyNumberFormat="1" applyFont="1" applyFill="1" applyBorder="1" applyAlignment="1">
      <alignment horizontal="right" vertical="center" shrinkToFit="1"/>
    </xf>
    <xf numFmtId="186" fontId="32" fillId="2" borderId="6" xfId="0" applyNumberFormat="1" applyFont="1" applyFill="1" applyBorder="1" applyAlignment="1">
      <alignment horizontal="left" vertical="center" wrapText="1" shrinkToFit="1"/>
    </xf>
    <xf numFmtId="0" fontId="23" fillId="2" borderId="6" xfId="0" applyFont="1" applyFill="1" applyBorder="1" applyAlignment="1">
      <alignment horizontal="left" vertical="top" wrapText="1"/>
    </xf>
    <xf numFmtId="0" fontId="28" fillId="2" borderId="6" xfId="0" applyFont="1" applyFill="1" applyBorder="1" applyAlignment="1">
      <alignment horizontal="left" vertical="top" wrapText="1"/>
    </xf>
    <xf numFmtId="179" fontId="20" fillId="2" borderId="2" xfId="0" applyNumberFormat="1" applyFont="1" applyFill="1" applyBorder="1" applyAlignment="1">
      <alignment horizontal="center" vertical="center"/>
    </xf>
    <xf numFmtId="178" fontId="47" fillId="2" borderId="6" xfId="0" applyNumberFormat="1" applyFont="1" applyFill="1" applyBorder="1" applyAlignment="1">
      <alignment horizontal="left" vertical="center" shrinkToFit="1"/>
    </xf>
    <xf numFmtId="3" fontId="47" fillId="2" borderId="6" xfId="0" applyNumberFormat="1" applyFont="1" applyFill="1" applyBorder="1" applyAlignment="1">
      <alignment horizontal="center" vertical="center" wrapText="1"/>
    </xf>
    <xf numFmtId="3" fontId="47" fillId="2" borderId="6" xfId="0" applyNumberFormat="1" applyFont="1" applyFill="1" applyBorder="1" applyAlignment="1">
      <alignment vertical="center" wrapText="1"/>
    </xf>
    <xf numFmtId="178" fontId="47" fillId="2" borderId="6" xfId="0" applyNumberFormat="1" applyFont="1" applyFill="1" applyBorder="1" applyAlignment="1">
      <alignment horizontal="right" vertical="center" shrinkToFit="1"/>
    </xf>
    <xf numFmtId="0" fontId="20" fillId="2" borderId="6" xfId="0" applyNumberFormat="1" applyFont="1" applyFill="1" applyBorder="1" applyAlignment="1">
      <alignment horizontal="center" vertical="center" wrapText="1"/>
    </xf>
    <xf numFmtId="0" fontId="20" fillId="2" borderId="3" xfId="0" applyNumberFormat="1" applyFont="1" applyFill="1" applyBorder="1" applyAlignment="1">
      <alignment horizontal="left" vertical="center" wrapText="1"/>
    </xf>
    <xf numFmtId="0" fontId="20" fillId="2" borderId="6" xfId="0" applyFont="1" applyFill="1" applyBorder="1" applyAlignment="1">
      <alignment horizontal="center" vertical="center" wrapText="1"/>
    </xf>
    <xf numFmtId="0" fontId="20" fillId="2" borderId="9" xfId="0" applyFont="1" applyFill="1" applyBorder="1" applyAlignment="1">
      <alignment vertical="center" wrapText="1"/>
    </xf>
    <xf numFmtId="0" fontId="20" fillId="2" borderId="6" xfId="0" applyFont="1" applyFill="1" applyBorder="1" applyAlignment="1">
      <alignment horizontal="right" vertical="center" wrapText="1"/>
    </xf>
    <xf numFmtId="0" fontId="20" fillId="2" borderId="9" xfId="0" applyFont="1" applyFill="1" applyBorder="1" applyAlignment="1">
      <alignment horizontal="center" vertical="center" wrapText="1"/>
    </xf>
    <xf numFmtId="0" fontId="20" fillId="2" borderId="6" xfId="0" applyFont="1" applyFill="1" applyBorder="1" applyAlignment="1">
      <alignment horizontal="center" vertical="center"/>
    </xf>
    <xf numFmtId="0" fontId="20" fillId="2" borderId="35" xfId="0" applyFont="1" applyFill="1" applyBorder="1" applyAlignment="1">
      <alignment horizontal="center" vertical="center"/>
    </xf>
    <xf numFmtId="0" fontId="48" fillId="2" borderId="0" xfId="0" applyFont="1" applyFill="1"/>
    <xf numFmtId="0" fontId="18" fillId="7" borderId="2" xfId="0" applyFont="1" applyFill="1" applyBorder="1" applyAlignment="1">
      <alignment horizontal="center" vertical="center"/>
    </xf>
    <xf numFmtId="0" fontId="8" fillId="7" borderId="3" xfId="0" applyFont="1" applyFill="1" applyBorder="1" applyAlignment="1">
      <alignment horizontal="left" vertical="center"/>
    </xf>
    <xf numFmtId="0" fontId="18" fillId="7" borderId="3" xfId="0" applyFont="1" applyFill="1" applyBorder="1" applyAlignment="1">
      <alignment horizontal="left" vertical="center"/>
    </xf>
    <xf numFmtId="0" fontId="35" fillId="7" borderId="3" xfId="0" applyFont="1" applyFill="1" applyBorder="1" applyAlignment="1">
      <alignment horizontal="left" vertical="center" wrapText="1"/>
    </xf>
    <xf numFmtId="0" fontId="35" fillId="7" borderId="3"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8" fillId="7" borderId="3" xfId="0" applyFont="1" applyFill="1" applyBorder="1" applyAlignment="1">
      <alignment horizontal="left" vertical="center" wrapText="1"/>
    </xf>
    <xf numFmtId="0" fontId="18" fillId="7" borderId="3" xfId="0" applyFont="1" applyFill="1" applyBorder="1" applyAlignment="1">
      <alignment horizontal="center" vertical="center"/>
    </xf>
    <xf numFmtId="0" fontId="36" fillId="7" borderId="3" xfId="0" applyFont="1" applyFill="1" applyBorder="1" applyAlignment="1">
      <alignment horizontal="center" vertical="center"/>
    </xf>
    <xf numFmtId="0" fontId="36" fillId="7" borderId="3" xfId="0" applyFont="1" applyFill="1" applyBorder="1" applyAlignment="1">
      <alignment horizontal="right" vertical="center"/>
    </xf>
    <xf numFmtId="0" fontId="18" fillId="7" borderId="13" xfId="0" applyFont="1" applyFill="1" applyBorder="1" applyAlignment="1">
      <alignment horizontal="center" vertical="center"/>
    </xf>
    <xf numFmtId="0" fontId="37" fillId="7" borderId="28" xfId="0" applyFont="1" applyFill="1" applyBorder="1"/>
    <xf numFmtId="178" fontId="32" fillId="2" borderId="27" xfId="0" applyNumberFormat="1" applyFont="1" applyFill="1" applyBorder="1" applyAlignment="1">
      <alignment horizontal="left" vertical="center" wrapText="1" shrinkToFit="1"/>
    </xf>
    <xf numFmtId="0" fontId="34" fillId="2" borderId="27" xfId="0" applyNumberFormat="1" applyFont="1" applyFill="1" applyBorder="1" applyAlignment="1">
      <alignment horizontal="left" vertical="center" wrapText="1"/>
    </xf>
    <xf numFmtId="0" fontId="8" fillId="2" borderId="61" xfId="0" applyFont="1" applyFill="1" applyBorder="1" applyAlignment="1">
      <alignment horizontal="center" vertical="center"/>
    </xf>
    <xf numFmtId="0" fontId="8" fillId="2" borderId="53" xfId="0" applyFont="1" applyFill="1" applyBorder="1" applyAlignment="1">
      <alignment horizontal="left" vertical="center"/>
    </xf>
    <xf numFmtId="0" fontId="32" fillId="2" borderId="53" xfId="0" applyFont="1" applyFill="1" applyBorder="1" applyAlignment="1">
      <alignment horizontal="left" vertical="center" wrapText="1"/>
    </xf>
    <xf numFmtId="0" fontId="32" fillId="2" borderId="53" xfId="0" applyFont="1" applyFill="1" applyBorder="1" applyAlignment="1">
      <alignment horizontal="center" vertical="center" wrapText="1"/>
    </xf>
    <xf numFmtId="0" fontId="8" fillId="2" borderId="54" xfId="0" applyFont="1" applyFill="1" applyBorder="1" applyAlignment="1">
      <alignment horizontal="center" vertical="center" wrapText="1"/>
    </xf>
    <xf numFmtId="0" fontId="8" fillId="2" borderId="53" xfId="0" applyFont="1" applyFill="1" applyBorder="1" applyAlignment="1">
      <alignment horizontal="left" vertical="center" wrapText="1"/>
    </xf>
    <xf numFmtId="0" fontId="8" fillId="2" borderId="53"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53" xfId="0" applyFont="1" applyFill="1" applyBorder="1" applyAlignment="1">
      <alignment horizontal="right" vertical="center"/>
    </xf>
    <xf numFmtId="0" fontId="8" fillId="2" borderId="134" xfId="0" applyFont="1" applyFill="1" applyBorder="1" applyAlignment="1">
      <alignment horizontal="center" vertical="center"/>
    </xf>
    <xf numFmtId="0" fontId="28" fillId="2" borderId="6" xfId="0" applyFont="1" applyFill="1" applyBorder="1" applyAlignment="1">
      <alignment horizontal="left" vertical="center" wrapText="1"/>
    </xf>
    <xf numFmtId="3" fontId="34" fillId="2" borderId="6" xfId="0" applyNumberFormat="1" applyFont="1" applyFill="1" applyBorder="1" applyAlignment="1">
      <alignment horizontal="left" vertical="center" wrapText="1"/>
    </xf>
    <xf numFmtId="178" fontId="32" fillId="2" borderId="5" xfId="0" applyNumberFormat="1" applyFont="1" applyFill="1" applyBorder="1" applyAlignment="1">
      <alignment horizontal="left" vertical="center" wrapText="1" shrinkToFit="1"/>
    </xf>
    <xf numFmtId="0" fontId="34" fillId="2" borderId="26" xfId="0" applyNumberFormat="1" applyFont="1" applyFill="1" applyBorder="1" applyAlignment="1">
      <alignment horizontal="left" vertical="center" wrapText="1"/>
    </xf>
    <xf numFmtId="186" fontId="32" fillId="2" borderId="5" xfId="0" applyNumberFormat="1" applyFont="1" applyFill="1" applyBorder="1" applyAlignment="1">
      <alignment horizontal="left" vertical="center" shrinkToFit="1"/>
    </xf>
    <xf numFmtId="186" fontId="13" fillId="2" borderId="6" xfId="0" applyNumberFormat="1" applyFont="1" applyFill="1" applyBorder="1" applyAlignment="1">
      <alignment horizontal="left" vertical="center" wrapText="1" shrinkToFit="1"/>
    </xf>
    <xf numFmtId="0" fontId="45" fillId="2" borderId="6" xfId="0" applyNumberFormat="1" applyFont="1" applyFill="1" applyBorder="1" applyAlignment="1">
      <alignment vertical="center" wrapText="1"/>
    </xf>
    <xf numFmtId="0" fontId="46" fillId="2" borderId="6" xfId="0" applyNumberFormat="1" applyFont="1" applyFill="1" applyBorder="1" applyAlignment="1">
      <alignment vertical="center" wrapText="1"/>
    </xf>
    <xf numFmtId="186" fontId="13" fillId="2" borderId="6" xfId="0" applyNumberFormat="1" applyFont="1" applyFill="1" applyBorder="1" applyAlignment="1">
      <alignment horizontal="left" vertical="center" shrinkToFit="1"/>
    </xf>
    <xf numFmtId="178" fontId="8" fillId="2" borderId="6" xfId="0" applyNumberFormat="1" applyFont="1" applyFill="1" applyBorder="1" applyAlignment="1">
      <alignment horizontal="left" vertical="center" wrapText="1" shrinkToFit="1"/>
    </xf>
    <xf numFmtId="3" fontId="13" fillId="2" borderId="6" xfId="0" applyNumberFormat="1" applyFont="1" applyFill="1" applyBorder="1" applyAlignment="1">
      <alignment horizontal="center" vertical="center" wrapText="1"/>
    </xf>
    <xf numFmtId="0" fontId="2" fillId="2" borderId="0" xfId="0" applyFont="1" applyFill="1" applyAlignment="1">
      <alignment wrapText="1"/>
    </xf>
    <xf numFmtId="178" fontId="20" fillId="2" borderId="6" xfId="0" applyNumberFormat="1" applyFont="1" applyFill="1" applyBorder="1" applyAlignment="1">
      <alignment horizontal="left" vertical="center" wrapText="1"/>
    </xf>
    <xf numFmtId="0" fontId="43" fillId="2" borderId="6" xfId="0" applyFont="1" applyFill="1" applyBorder="1" applyAlignment="1">
      <alignment horizontal="left" vertical="center" wrapText="1"/>
    </xf>
    <xf numFmtId="0" fontId="13" fillId="2" borderId="6" xfId="0" applyFont="1" applyFill="1" applyBorder="1" applyAlignment="1">
      <alignment horizontal="left" vertical="top" wrapText="1"/>
    </xf>
    <xf numFmtId="0" fontId="8" fillId="2" borderId="25" xfId="0" applyNumberFormat="1" applyFont="1" applyFill="1" applyBorder="1" applyAlignment="1">
      <alignment horizontal="left" vertical="center" wrapText="1"/>
    </xf>
    <xf numFmtId="0" fontId="8" fillId="2" borderId="130"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8" xfId="0" applyFont="1" applyFill="1" applyBorder="1" applyAlignment="1">
      <alignment horizontal="center" vertical="center"/>
    </xf>
    <xf numFmtId="3" fontId="8" fillId="2" borderId="25" xfId="0" applyNumberFormat="1" applyFont="1" applyFill="1" applyBorder="1" applyAlignment="1">
      <alignment horizontal="center" vertical="center" wrapText="1"/>
    </xf>
    <xf numFmtId="0" fontId="2" fillId="0" borderId="0" xfId="0" applyFont="1" applyAlignment="1">
      <alignment vertical="center"/>
    </xf>
    <xf numFmtId="0" fontId="44" fillId="2" borderId="27" xfId="0" applyNumberFormat="1" applyFont="1" applyFill="1" applyBorder="1" applyAlignment="1">
      <alignment vertical="center" wrapText="1"/>
    </xf>
    <xf numFmtId="179" fontId="11" fillId="2" borderId="29" xfId="0" applyNumberFormat="1" applyFont="1" applyFill="1" applyBorder="1" applyAlignment="1">
      <alignment horizontal="center" vertical="center"/>
    </xf>
    <xf numFmtId="0" fontId="44" fillId="2" borderId="65" xfId="0" applyNumberFormat="1" applyFont="1" applyFill="1" applyBorder="1" applyAlignment="1">
      <alignment vertical="center" wrapText="1"/>
    </xf>
    <xf numFmtId="0" fontId="11" fillId="2" borderId="36" xfId="0" applyNumberFormat="1" applyFont="1" applyFill="1" applyBorder="1" applyAlignment="1">
      <alignment vertical="center" wrapText="1"/>
    </xf>
    <xf numFmtId="0" fontId="2" fillId="2" borderId="28" xfId="0" applyFont="1" applyFill="1" applyBorder="1"/>
    <xf numFmtId="178" fontId="33" fillId="0" borderId="15" xfId="0" applyNumberFormat="1" applyFont="1" applyBorder="1" applyAlignment="1">
      <alignment vertical="center" shrinkToFit="1"/>
    </xf>
    <xf numFmtId="185" fontId="33" fillId="2" borderId="6" xfId="0" applyNumberFormat="1" applyFont="1" applyFill="1" applyBorder="1" applyAlignment="1">
      <alignment vertical="center" shrinkToFit="1"/>
    </xf>
    <xf numFmtId="0" fontId="8" fillId="2" borderId="27" xfId="0" applyNumberFormat="1" applyFont="1" applyFill="1" applyBorder="1" applyAlignment="1">
      <alignment horizontal="left" vertical="center" wrapText="1"/>
    </xf>
    <xf numFmtId="179" fontId="8" fillId="2" borderId="128" xfId="0" applyNumberFormat="1" applyFont="1" applyFill="1" applyBorder="1" applyAlignment="1">
      <alignment horizontal="center" vertical="center"/>
    </xf>
    <xf numFmtId="0" fontId="8" fillId="2" borderId="27" xfId="0" applyFont="1" applyFill="1" applyBorder="1" applyAlignment="1">
      <alignment horizontal="left" vertical="center" wrapText="1"/>
    </xf>
    <xf numFmtId="0" fontId="8" fillId="2" borderId="27" xfId="0" applyFont="1" applyFill="1" applyBorder="1" applyAlignment="1">
      <alignment horizontal="center" vertical="center" wrapText="1"/>
    </xf>
    <xf numFmtId="178" fontId="8" fillId="2" borderId="27" xfId="0" applyNumberFormat="1" applyFont="1" applyFill="1" applyBorder="1" applyAlignment="1">
      <alignment horizontal="center" vertical="center"/>
    </xf>
    <xf numFmtId="179" fontId="8" fillId="2" borderId="27" xfId="0" applyNumberFormat="1" applyFont="1" applyFill="1" applyBorder="1" applyAlignment="1">
      <alignment horizontal="right" vertical="center" wrapText="1"/>
    </xf>
    <xf numFmtId="178" fontId="8" fillId="2" borderId="36" xfId="0" applyNumberFormat="1" applyFont="1" applyFill="1" applyBorder="1" applyAlignment="1">
      <alignment horizontal="center" vertical="center"/>
    </xf>
    <xf numFmtId="179" fontId="18" fillId="2" borderId="2" xfId="0" applyNumberFormat="1" applyFont="1" applyFill="1" applyBorder="1" applyAlignment="1">
      <alignment horizontal="center" vertical="center"/>
    </xf>
    <xf numFmtId="0" fontId="18" fillId="2" borderId="6" xfId="0" applyNumberFormat="1" applyFont="1" applyFill="1" applyBorder="1" applyAlignment="1">
      <alignment horizontal="left" vertical="center" wrapText="1"/>
    </xf>
    <xf numFmtId="0" fontId="18" fillId="2" borderId="6" xfId="0" applyFont="1" applyFill="1" applyBorder="1" applyAlignment="1">
      <alignment vertical="center" wrapText="1"/>
    </xf>
    <xf numFmtId="186" fontId="35" fillId="2" borderId="6" xfId="0" applyNumberFormat="1" applyFont="1" applyFill="1" applyBorder="1" applyAlignment="1">
      <alignment horizontal="left" vertical="center" shrinkToFit="1"/>
    </xf>
    <xf numFmtId="3" fontId="35" fillId="2" borderId="6" xfId="0" applyNumberFormat="1" applyFont="1" applyFill="1" applyBorder="1" applyAlignment="1">
      <alignment horizontal="center" vertical="center" wrapText="1"/>
    </xf>
    <xf numFmtId="0" fontId="50" fillId="2" borderId="6" xfId="0" applyNumberFormat="1" applyFont="1" applyFill="1" applyBorder="1" applyAlignment="1">
      <alignment vertical="center" wrapText="1"/>
    </xf>
    <xf numFmtId="178" fontId="35" fillId="2" borderId="6" xfId="0" applyNumberFormat="1" applyFont="1" applyFill="1" applyBorder="1" applyAlignment="1">
      <alignment horizontal="right" vertical="center" shrinkToFit="1"/>
    </xf>
    <xf numFmtId="0" fontId="18" fillId="2" borderId="6" xfId="0" applyNumberFormat="1" applyFont="1" applyFill="1" applyBorder="1" applyAlignment="1">
      <alignment horizontal="center" vertical="center" wrapText="1"/>
    </xf>
    <xf numFmtId="0" fontId="18" fillId="2" borderId="6" xfId="0" applyNumberFormat="1" applyFont="1" applyFill="1" applyBorder="1" applyAlignment="1">
      <alignment vertical="center" wrapText="1"/>
    </xf>
    <xf numFmtId="0" fontId="18" fillId="2" borderId="3" xfId="0" applyNumberFormat="1" applyFont="1" applyFill="1" applyBorder="1" applyAlignment="1">
      <alignment horizontal="left" vertical="center" wrapText="1"/>
    </xf>
    <xf numFmtId="0" fontId="18" fillId="2" borderId="6" xfId="0" applyFont="1" applyFill="1" applyBorder="1" applyAlignment="1">
      <alignment horizontal="center" vertical="center" wrapText="1"/>
    </xf>
    <xf numFmtId="0" fontId="18" fillId="2" borderId="9" xfId="0" applyFont="1" applyFill="1" applyBorder="1" applyAlignment="1">
      <alignment vertical="center" wrapText="1"/>
    </xf>
    <xf numFmtId="179" fontId="18" fillId="2" borderId="6" xfId="0" applyNumberFormat="1" applyFont="1" applyFill="1" applyBorder="1" applyAlignment="1">
      <alignment horizontal="right" vertical="center" wrapText="1"/>
    </xf>
    <xf numFmtId="0" fontId="18" fillId="2" borderId="9" xfId="0" applyFont="1" applyFill="1" applyBorder="1" applyAlignment="1">
      <alignment horizontal="center" vertical="center" wrapText="1"/>
    </xf>
    <xf numFmtId="0" fontId="18" fillId="2" borderId="6" xfId="0" applyFont="1" applyFill="1" applyBorder="1" applyAlignment="1">
      <alignment horizontal="center" vertical="center"/>
    </xf>
    <xf numFmtId="0" fontId="18" fillId="2" borderId="35" xfId="0" applyFont="1" applyFill="1" applyBorder="1" applyAlignment="1">
      <alignment horizontal="center" vertical="center"/>
    </xf>
    <xf numFmtId="0" fontId="37" fillId="2" borderId="0" xfId="0" applyFont="1" applyFill="1"/>
    <xf numFmtId="178" fontId="32" fillId="2" borderId="25" xfId="0" applyNumberFormat="1" applyFont="1" applyFill="1" applyBorder="1" applyAlignment="1">
      <alignment horizontal="right" vertical="center" shrinkToFit="1"/>
    </xf>
    <xf numFmtId="0" fontId="8" fillId="0" borderId="81" xfId="0" applyFont="1" applyBorder="1" applyAlignment="1">
      <alignment horizontal="center" vertical="center"/>
    </xf>
    <xf numFmtId="0" fontId="13" fillId="0" borderId="70" xfId="0" applyFont="1" applyBorder="1" applyAlignment="1">
      <alignment horizontal="center" vertical="center"/>
    </xf>
    <xf numFmtId="0" fontId="13" fillId="0" borderId="82" xfId="0" applyFont="1" applyBorder="1" applyAlignment="1">
      <alignment horizontal="center" vertical="center"/>
    </xf>
    <xf numFmtId="3" fontId="8" fillId="0" borderId="69" xfId="0" applyNumberFormat="1" applyFont="1" applyBorder="1" applyAlignment="1">
      <alignment horizontal="center" vertical="center" shrinkToFit="1"/>
    </xf>
    <xf numFmtId="3" fontId="8" fillId="0" borderId="70" xfId="0" applyNumberFormat="1" applyFont="1" applyBorder="1" applyAlignment="1">
      <alignment horizontal="center" vertical="center" shrinkToFit="1"/>
    </xf>
    <xf numFmtId="3" fontId="8" fillId="0" borderId="71" xfId="0" applyNumberFormat="1" applyFont="1" applyBorder="1" applyAlignment="1">
      <alignment horizontal="center" vertical="center" shrinkToFit="1"/>
    </xf>
    <xf numFmtId="3" fontId="8" fillId="2" borderId="27" xfId="0" applyNumberFormat="1" applyFont="1" applyFill="1" applyBorder="1" applyAlignment="1">
      <alignment horizontal="left" vertical="center" wrapText="1"/>
    </xf>
    <xf numFmtId="3" fontId="8" fillId="2" borderId="25" xfId="0" applyNumberFormat="1" applyFont="1" applyFill="1" applyBorder="1" applyAlignment="1">
      <alignment horizontal="left" vertical="center" wrapText="1"/>
    </xf>
    <xf numFmtId="0" fontId="8" fillId="2" borderId="27" xfId="0" applyNumberFormat="1" applyFont="1" applyFill="1" applyBorder="1" applyAlignment="1">
      <alignment horizontal="left" vertical="center" wrapText="1"/>
    </xf>
    <xf numFmtId="0" fontId="8" fillId="2" borderId="25" xfId="0" applyNumberFormat="1" applyFont="1" applyFill="1" applyBorder="1" applyAlignment="1">
      <alignment horizontal="left" vertical="center" wrapText="1"/>
    </xf>
    <xf numFmtId="179" fontId="8" fillId="2" borderId="128" xfId="0" applyNumberFormat="1" applyFont="1" applyFill="1" applyBorder="1" applyAlignment="1">
      <alignment horizontal="center" vertical="center"/>
    </xf>
    <xf numFmtId="179" fontId="8" fillId="2" borderId="129" xfId="0" applyNumberFormat="1" applyFont="1" applyFill="1" applyBorder="1" applyAlignment="1">
      <alignment horizontal="center" vertical="center"/>
    </xf>
    <xf numFmtId="0" fontId="8" fillId="2" borderId="27" xfId="0" applyFont="1" applyFill="1" applyBorder="1" applyAlignment="1">
      <alignment horizontal="left" vertical="center" wrapText="1"/>
    </xf>
    <xf numFmtId="0" fontId="8" fillId="2" borderId="25" xfId="0" applyFont="1" applyFill="1" applyBorder="1" applyAlignment="1">
      <alignment horizontal="left" vertical="center" wrapText="1"/>
    </xf>
    <xf numFmtId="186" fontId="13" fillId="2" borderId="27" xfId="0" applyNumberFormat="1" applyFont="1" applyFill="1" applyBorder="1" applyAlignment="1">
      <alignment horizontal="left" vertical="center" wrapText="1" shrinkToFit="1"/>
    </xf>
    <xf numFmtId="186" fontId="32" fillId="2" borderId="25" xfId="0" applyNumberFormat="1" applyFont="1" applyFill="1" applyBorder="1" applyAlignment="1">
      <alignment horizontal="left" vertical="center" wrapText="1" shrinkToFit="1"/>
    </xf>
    <xf numFmtId="3" fontId="32" fillId="2" borderId="27" xfId="0" applyNumberFormat="1" applyFont="1" applyFill="1" applyBorder="1" applyAlignment="1">
      <alignment horizontal="center" vertical="center" wrapText="1"/>
    </xf>
    <xf numFmtId="3" fontId="32" fillId="2" borderId="25" xfId="0" applyNumberFormat="1" applyFont="1" applyFill="1" applyBorder="1" applyAlignment="1">
      <alignment horizontal="center" vertical="center" wrapText="1"/>
    </xf>
    <xf numFmtId="0" fontId="13" fillId="2" borderId="27" xfId="0" applyNumberFormat="1" applyFont="1" applyFill="1" applyBorder="1" applyAlignment="1">
      <alignment horizontal="left" vertical="center" wrapText="1"/>
    </xf>
    <xf numFmtId="0" fontId="13" fillId="2" borderId="25" xfId="0" applyNumberFormat="1" applyFont="1" applyFill="1" applyBorder="1" applyAlignment="1">
      <alignment horizontal="left" vertical="center" wrapText="1"/>
    </xf>
    <xf numFmtId="0" fontId="8" fillId="2" borderId="27" xfId="0" applyNumberFormat="1" applyFont="1" applyFill="1" applyBorder="1" applyAlignment="1">
      <alignment horizontal="center" vertical="center" wrapText="1"/>
    </xf>
    <xf numFmtId="0" fontId="8" fillId="2" borderId="25" xfId="0" applyNumberFormat="1" applyFont="1" applyFill="1" applyBorder="1" applyAlignment="1">
      <alignment horizontal="center" vertical="center" wrapText="1"/>
    </xf>
    <xf numFmtId="0" fontId="32" fillId="2" borderId="25" xfId="0" applyNumberFormat="1" applyFont="1" applyFill="1" applyBorder="1" applyAlignment="1">
      <alignment horizontal="left" vertical="center" wrapText="1"/>
    </xf>
    <xf numFmtId="0" fontId="13" fillId="0" borderId="85" xfId="0" applyFont="1" applyBorder="1" applyAlignment="1"/>
    <xf numFmtId="0" fontId="13" fillId="0" borderId="75" xfId="0" applyFont="1" applyBorder="1" applyAlignment="1"/>
    <xf numFmtId="0" fontId="13" fillId="0" borderId="86" xfId="0" applyFont="1" applyBorder="1" applyAlignment="1"/>
    <xf numFmtId="0" fontId="8" fillId="2" borderId="9"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87" xfId="0" applyFont="1" applyFill="1" applyBorder="1" applyAlignment="1">
      <alignment horizontal="center" vertical="center"/>
    </xf>
    <xf numFmtId="177" fontId="8" fillId="0" borderId="83" xfId="0" applyNumberFormat="1" applyFont="1" applyBorder="1" applyAlignment="1">
      <alignment horizontal="center" vertical="center"/>
    </xf>
    <xf numFmtId="177" fontId="8" fillId="0" borderId="49" xfId="0" applyNumberFormat="1" applyFont="1" applyBorder="1" applyAlignment="1">
      <alignment horizontal="center" vertical="center"/>
    </xf>
    <xf numFmtId="177" fontId="8" fillId="0" borderId="24" xfId="0" applyNumberFormat="1" applyFont="1" applyBorder="1" applyAlignment="1">
      <alignment horizontal="center" vertical="center"/>
    </xf>
    <xf numFmtId="177" fontId="8" fillId="0" borderId="26" xfId="0" applyNumberFormat="1" applyFont="1" applyBorder="1" applyAlignment="1">
      <alignment horizontal="center" vertical="center"/>
    </xf>
    <xf numFmtId="177" fontId="8" fillId="0" borderId="79" xfId="0" applyNumberFormat="1" applyFont="1" applyBorder="1" applyAlignment="1">
      <alignment horizontal="center" vertical="center"/>
    </xf>
    <xf numFmtId="177" fontId="8" fillId="0" borderId="51" xfId="0" applyNumberFormat="1" applyFont="1" applyBorder="1" applyAlignment="1">
      <alignment horizontal="center" vertical="center"/>
    </xf>
    <xf numFmtId="0" fontId="8" fillId="2" borderId="17" xfId="0" applyFont="1" applyFill="1" applyBorder="1" applyAlignment="1">
      <alignment horizontal="center" vertical="center"/>
    </xf>
    <xf numFmtId="0" fontId="8" fillId="2" borderId="84" xfId="0" applyFont="1" applyFill="1" applyBorder="1" applyAlignment="1">
      <alignment horizontal="center" vertical="center"/>
    </xf>
    <xf numFmtId="178" fontId="8" fillId="2" borderId="69" xfId="0" applyNumberFormat="1" applyFont="1" applyFill="1" applyBorder="1" applyAlignment="1">
      <alignment horizontal="center" vertical="center" shrinkToFit="1"/>
    </xf>
    <xf numFmtId="178" fontId="8" fillId="2" borderId="70" xfId="0" applyNumberFormat="1" applyFont="1" applyFill="1" applyBorder="1" applyAlignment="1">
      <alignment horizontal="center" vertical="center" shrinkToFit="1"/>
    </xf>
    <xf numFmtId="178" fontId="8" fillId="2" borderId="71" xfId="0" applyNumberFormat="1" applyFont="1" applyFill="1" applyBorder="1" applyAlignment="1">
      <alignment horizontal="center" vertical="center" shrinkToFit="1"/>
    </xf>
    <xf numFmtId="3" fontId="8" fillId="2" borderId="69" xfId="0" applyNumberFormat="1" applyFont="1" applyFill="1" applyBorder="1" applyAlignment="1">
      <alignment horizontal="center" vertical="center" wrapText="1"/>
    </xf>
    <xf numFmtId="3" fontId="8" fillId="2" borderId="70" xfId="0" applyNumberFormat="1" applyFont="1" applyFill="1" applyBorder="1" applyAlignment="1">
      <alignment horizontal="center" vertical="center" wrapText="1"/>
    </xf>
    <xf numFmtId="3" fontId="8" fillId="2" borderId="71" xfId="0" applyNumberFormat="1" applyFont="1" applyFill="1" applyBorder="1" applyAlignment="1">
      <alignment horizontal="center" vertical="center" wrapText="1"/>
    </xf>
    <xf numFmtId="3" fontId="8" fillId="2" borderId="69" xfId="0" applyNumberFormat="1" applyFont="1" applyFill="1" applyBorder="1" applyAlignment="1">
      <alignment horizontal="left" vertical="center" wrapText="1"/>
    </xf>
    <xf numFmtId="3" fontId="8" fillId="2" borderId="70" xfId="0" applyNumberFormat="1" applyFont="1" applyFill="1" applyBorder="1" applyAlignment="1">
      <alignment horizontal="left" vertical="center" wrapText="1"/>
    </xf>
    <xf numFmtId="3" fontId="8" fillId="2" borderId="71" xfId="0" applyNumberFormat="1" applyFont="1" applyFill="1" applyBorder="1" applyAlignment="1">
      <alignment horizontal="left" vertical="center" wrapText="1"/>
    </xf>
    <xf numFmtId="0" fontId="8" fillId="0" borderId="70" xfId="0" applyFont="1" applyBorder="1" applyAlignment="1">
      <alignment horizontal="center" vertical="center"/>
    </xf>
    <xf numFmtId="0" fontId="8" fillId="0" borderId="82" xfId="0" applyFont="1" applyBorder="1" applyAlignment="1">
      <alignment horizontal="center" vertical="center"/>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13" fillId="0" borderId="74" xfId="0" applyFont="1" applyBorder="1" applyAlignment="1"/>
    <xf numFmtId="0" fontId="13" fillId="0" borderId="76" xfId="0" applyFont="1" applyBorder="1" applyAlignment="1"/>
    <xf numFmtId="0" fontId="8" fillId="2" borderId="18" xfId="0" applyFont="1" applyFill="1" applyBorder="1" applyAlignment="1">
      <alignment horizontal="center" vertical="center"/>
    </xf>
    <xf numFmtId="0" fontId="8" fillId="2" borderId="77" xfId="0" applyFont="1" applyFill="1" applyBorder="1" applyAlignment="1">
      <alignment horizontal="center" vertical="center"/>
    </xf>
    <xf numFmtId="0" fontId="8" fillId="0" borderId="69"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13" fillId="0" borderId="71" xfId="0" applyFont="1" applyBorder="1" applyAlignment="1">
      <alignment horizontal="center" vertical="center"/>
    </xf>
    <xf numFmtId="177" fontId="8" fillId="0" borderId="4" xfId="0" applyNumberFormat="1" applyFont="1" applyBorder="1" applyAlignment="1">
      <alignment horizontal="center" vertical="center"/>
    </xf>
    <xf numFmtId="177" fontId="8" fillId="0" borderId="12" xfId="0" applyNumberFormat="1" applyFont="1" applyBorder="1" applyAlignment="1">
      <alignment horizontal="center" vertical="center"/>
    </xf>
    <xf numFmtId="0" fontId="8" fillId="2" borderId="47" xfId="0" applyFont="1" applyFill="1" applyBorder="1" applyAlignment="1">
      <alignment horizontal="center" vertical="center"/>
    </xf>
    <xf numFmtId="0" fontId="8" fillId="2" borderId="62" xfId="0" applyFont="1" applyFill="1" applyBorder="1" applyAlignment="1">
      <alignment horizontal="center" vertical="center"/>
    </xf>
    <xf numFmtId="178" fontId="8" fillId="2" borderId="81" xfId="0" applyNumberFormat="1" applyFont="1" applyFill="1" applyBorder="1" applyAlignment="1">
      <alignment horizontal="center" vertical="center" shrinkToFit="1"/>
    </xf>
    <xf numFmtId="178" fontId="8" fillId="2" borderId="82" xfId="0" applyNumberFormat="1" applyFont="1" applyFill="1" applyBorder="1" applyAlignment="1">
      <alignment horizontal="center" vertical="center" shrinkToFit="1"/>
    </xf>
    <xf numFmtId="3" fontId="8" fillId="2" borderId="81" xfId="0" applyNumberFormat="1" applyFont="1" applyFill="1" applyBorder="1" applyAlignment="1">
      <alignment horizontal="center" vertical="center" wrapText="1"/>
    </xf>
    <xf numFmtId="3" fontId="8" fillId="2" borderId="82" xfId="0" applyNumberFormat="1" applyFont="1" applyFill="1" applyBorder="1" applyAlignment="1">
      <alignment horizontal="center" vertical="center" wrapText="1"/>
    </xf>
    <xf numFmtId="3" fontId="8" fillId="2" borderId="81" xfId="0" applyNumberFormat="1" applyFont="1" applyFill="1" applyBorder="1" applyAlignment="1">
      <alignment horizontal="left" vertical="center" wrapText="1"/>
    </xf>
    <xf numFmtId="3" fontId="8" fillId="2" borderId="82" xfId="0" applyNumberFormat="1" applyFont="1" applyFill="1" applyBorder="1" applyAlignment="1">
      <alignment horizontal="left" vertical="center" wrapText="1"/>
    </xf>
    <xf numFmtId="3" fontId="8" fillId="0" borderId="81" xfId="0" applyNumberFormat="1" applyFont="1" applyBorder="1" applyAlignment="1">
      <alignment horizontal="center" vertical="center" shrinkToFit="1"/>
    </xf>
    <xf numFmtId="3" fontId="8" fillId="0" borderId="82" xfId="0" applyNumberFormat="1" applyFont="1" applyBorder="1" applyAlignment="1">
      <alignment horizontal="center" vertical="center" shrinkToFit="1"/>
    </xf>
    <xf numFmtId="0" fontId="8" fillId="2" borderId="65" xfId="0" applyNumberFormat="1" applyFont="1" applyFill="1" applyBorder="1" applyAlignment="1">
      <alignment horizontal="left" vertical="center" wrapText="1"/>
    </xf>
    <xf numFmtId="0" fontId="8" fillId="2" borderId="132" xfId="0" applyNumberFormat="1" applyFont="1" applyFill="1" applyBorder="1" applyAlignment="1">
      <alignment horizontal="left" vertical="center" wrapText="1"/>
    </xf>
    <xf numFmtId="0" fontId="8" fillId="2" borderId="27" xfId="0" applyFont="1" applyFill="1" applyBorder="1" applyAlignment="1">
      <alignment horizontal="center" vertical="center" wrapText="1"/>
    </xf>
    <xf numFmtId="0" fontId="8" fillId="2" borderId="25" xfId="0" applyFont="1" applyFill="1" applyBorder="1" applyAlignment="1">
      <alignment horizontal="center" vertical="center" wrapText="1"/>
    </xf>
    <xf numFmtId="178" fontId="8" fillId="2" borderId="27" xfId="0" applyNumberFormat="1" applyFont="1" applyFill="1" applyBorder="1" applyAlignment="1">
      <alignment horizontal="left" vertical="center" wrapText="1" shrinkToFit="1"/>
    </xf>
    <xf numFmtId="178" fontId="8" fillId="2" borderId="25" xfId="0" applyNumberFormat="1" applyFont="1" applyFill="1" applyBorder="1" applyAlignment="1">
      <alignment horizontal="left" vertical="center" wrapText="1" shrinkToFit="1"/>
    </xf>
    <xf numFmtId="179" fontId="8" fillId="0" borderId="128" xfId="0" applyNumberFormat="1" applyFont="1" applyFill="1" applyBorder="1" applyAlignment="1">
      <alignment horizontal="center" vertical="center"/>
    </xf>
    <xf numFmtId="179" fontId="8" fillId="0" borderId="129" xfId="0" applyNumberFormat="1" applyFont="1" applyFill="1" applyBorder="1" applyAlignment="1">
      <alignment horizontal="center" vertical="center"/>
    </xf>
    <xf numFmtId="0" fontId="8" fillId="0" borderId="27" xfId="0" applyNumberFormat="1" applyFont="1" applyFill="1" applyBorder="1" applyAlignment="1">
      <alignment vertical="center" wrapText="1"/>
    </xf>
    <xf numFmtId="0" fontId="8" fillId="0" borderId="25" xfId="0" applyNumberFormat="1" applyFont="1" applyFill="1" applyBorder="1" applyAlignment="1">
      <alignment vertical="center" wrapText="1"/>
    </xf>
    <xf numFmtId="0" fontId="8" fillId="0" borderId="27" xfId="0" applyFont="1" applyFill="1" applyBorder="1" applyAlignment="1">
      <alignment vertical="center" wrapText="1"/>
    </xf>
    <xf numFmtId="0" fontId="8" fillId="0" borderId="25" xfId="0" applyFont="1" applyFill="1" applyBorder="1" applyAlignment="1">
      <alignment vertical="center" wrapText="1"/>
    </xf>
    <xf numFmtId="178" fontId="8" fillId="2" borderId="27" xfId="0" applyNumberFormat="1" applyFont="1" applyFill="1" applyBorder="1" applyAlignment="1">
      <alignment horizontal="center" vertical="center"/>
    </xf>
    <xf numFmtId="178" fontId="8" fillId="2" borderId="25" xfId="0" applyNumberFormat="1" applyFont="1" applyFill="1" applyBorder="1" applyAlignment="1">
      <alignment horizontal="center" vertical="center"/>
    </xf>
    <xf numFmtId="0" fontId="8" fillId="2" borderId="27" xfId="0" applyFont="1" applyFill="1" applyBorder="1" applyAlignment="1">
      <alignment horizontal="center" vertical="center"/>
    </xf>
    <xf numFmtId="0" fontId="8" fillId="2" borderId="25" xfId="0" applyFont="1" applyFill="1" applyBorder="1" applyAlignment="1">
      <alignment horizontal="center" vertical="center"/>
    </xf>
    <xf numFmtId="179" fontId="8" fillId="2" borderId="27" xfId="0" applyNumberFormat="1" applyFont="1" applyFill="1" applyBorder="1" applyAlignment="1">
      <alignment horizontal="right" vertical="center" wrapText="1"/>
    </xf>
    <xf numFmtId="179" fontId="8" fillId="2" borderId="25" xfId="0" applyNumberFormat="1" applyFont="1" applyFill="1" applyBorder="1" applyAlignment="1">
      <alignment horizontal="right" vertical="center" wrapText="1"/>
    </xf>
    <xf numFmtId="0" fontId="8" fillId="2" borderId="27" xfId="0" applyFont="1" applyFill="1" applyBorder="1" applyAlignment="1">
      <alignment horizontal="right" vertical="center" wrapText="1"/>
    </xf>
    <xf numFmtId="0" fontId="8" fillId="2" borderId="25" xfId="0" applyFont="1" applyFill="1" applyBorder="1" applyAlignment="1">
      <alignment horizontal="right" vertical="center" wrapText="1"/>
    </xf>
    <xf numFmtId="179" fontId="8" fillId="0" borderId="27" xfId="0" applyNumberFormat="1" applyFont="1" applyFill="1" applyBorder="1" applyAlignment="1">
      <alignment horizontal="right" vertical="center" wrapText="1"/>
    </xf>
    <xf numFmtId="179" fontId="8" fillId="0" borderId="25" xfId="0" applyNumberFormat="1" applyFont="1" applyFill="1" applyBorder="1" applyAlignment="1">
      <alignment horizontal="right" vertical="center" wrapText="1"/>
    </xf>
    <xf numFmtId="0" fontId="8" fillId="0" borderId="27"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5" borderId="63" xfId="0" applyFont="1" applyFill="1" applyBorder="1" applyAlignment="1">
      <alignment horizontal="center" vertical="center" wrapText="1"/>
    </xf>
    <xf numFmtId="0" fontId="13" fillId="0" borderId="34" xfId="0" applyFont="1" applyBorder="1" applyAlignment="1">
      <alignment horizontal="center" vertical="center" wrapText="1"/>
    </xf>
    <xf numFmtId="0" fontId="13" fillId="0" borderId="64" xfId="0" applyFont="1" applyBorder="1" applyAlignment="1">
      <alignment horizontal="center" vertical="center" wrapText="1"/>
    </xf>
    <xf numFmtId="0" fontId="8" fillId="5" borderId="0"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43" xfId="0" applyFont="1" applyFill="1" applyBorder="1" applyAlignment="1">
      <alignment horizontal="center" vertical="center" wrapText="1"/>
    </xf>
    <xf numFmtId="0" fontId="8" fillId="5" borderId="55"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8" fillId="5" borderId="45" xfId="0" applyFont="1" applyFill="1" applyBorder="1" applyAlignment="1">
      <alignment horizontal="center" vertical="center" wrapText="1"/>
    </xf>
    <xf numFmtId="0" fontId="8" fillId="5" borderId="47" xfId="0" applyFont="1" applyFill="1" applyBorder="1" applyAlignment="1">
      <alignment horizontal="center" vertical="center" wrapText="1"/>
    </xf>
    <xf numFmtId="0" fontId="13" fillId="0" borderId="41" xfId="0" applyFont="1" applyBorder="1" applyAlignment="1">
      <alignment horizontal="center" vertical="center" wrapText="1"/>
    </xf>
    <xf numFmtId="0" fontId="13" fillId="0" borderId="62" xfId="0" applyFont="1" applyBorder="1" applyAlignment="1">
      <alignment horizontal="center" vertical="center" wrapText="1"/>
    </xf>
    <xf numFmtId="0" fontId="8" fillId="5" borderId="38"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7" xfId="0" applyFont="1" applyFill="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5" borderId="38" xfId="0" applyFont="1" applyFill="1" applyBorder="1" applyAlignment="1">
      <alignment horizontal="center" vertical="center"/>
    </xf>
    <xf numFmtId="0" fontId="13" fillId="0" borderId="5" xfId="0" applyFont="1" applyBorder="1" applyAlignment="1">
      <alignment vertical="center"/>
    </xf>
    <xf numFmtId="0" fontId="13" fillId="0" borderId="7" xfId="0" applyFont="1" applyBorder="1" applyAlignment="1">
      <alignment vertical="center"/>
    </xf>
    <xf numFmtId="0" fontId="8" fillId="5" borderId="65" xfId="0" applyFont="1" applyFill="1" applyBorder="1" applyAlignment="1">
      <alignment horizontal="center" vertical="center" wrapText="1"/>
    </xf>
    <xf numFmtId="0" fontId="8" fillId="5" borderId="51" xfId="0" applyFont="1" applyFill="1" applyBorder="1" applyAlignment="1">
      <alignment horizontal="center" vertical="center" wrapText="1"/>
    </xf>
    <xf numFmtId="0" fontId="13" fillId="5" borderId="38" xfId="0" applyFont="1" applyFill="1" applyBorder="1" applyAlignment="1">
      <alignment horizontal="center" vertical="center" wrapText="1"/>
    </xf>
    <xf numFmtId="0" fontId="13" fillId="5" borderId="38" xfId="0" applyFont="1" applyFill="1" applyBorder="1" applyAlignment="1">
      <alignment horizontal="left" vertical="center" wrapText="1"/>
    </xf>
    <xf numFmtId="0" fontId="13" fillId="0" borderId="5" xfId="0" applyFont="1" applyBorder="1" applyAlignment="1">
      <alignment horizontal="left" vertical="center"/>
    </xf>
    <xf numFmtId="0" fontId="13" fillId="0" borderId="7" xfId="0" applyFont="1" applyBorder="1" applyAlignment="1">
      <alignment horizontal="left" vertical="center"/>
    </xf>
    <xf numFmtId="0" fontId="8" fillId="5" borderId="38"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6" fillId="0" borderId="0" xfId="0" applyFont="1" applyBorder="1" applyAlignment="1">
      <alignment horizontal="center"/>
    </xf>
    <xf numFmtId="0" fontId="8" fillId="5" borderId="78" xfId="0" applyFont="1" applyFill="1" applyBorder="1" applyAlignment="1">
      <alignment horizontal="center" vertical="center" wrapText="1"/>
    </xf>
    <xf numFmtId="0" fontId="8" fillId="5" borderId="24" xfId="0" applyFont="1" applyFill="1" applyBorder="1" applyAlignment="1">
      <alignment horizontal="center" vertical="center"/>
    </xf>
    <xf numFmtId="0" fontId="8" fillId="5" borderId="79" xfId="0" applyFont="1" applyFill="1" applyBorder="1" applyAlignment="1">
      <alignment horizontal="center" vertical="center"/>
    </xf>
    <xf numFmtId="0" fontId="8" fillId="5" borderId="80"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8" fillId="5" borderId="62" xfId="0" applyFont="1" applyFill="1" applyBorder="1" applyAlignment="1">
      <alignment horizontal="center" vertical="center" wrapText="1"/>
    </xf>
    <xf numFmtId="0" fontId="8" fillId="5" borderId="41" xfId="0" applyFont="1" applyFill="1" applyBorder="1" applyAlignment="1">
      <alignment horizontal="center" vertical="center" wrapText="1"/>
    </xf>
    <xf numFmtId="178" fontId="8" fillId="2" borderId="36" xfId="0" applyNumberFormat="1" applyFont="1" applyFill="1" applyBorder="1" applyAlignment="1">
      <alignment horizontal="center" vertical="center"/>
    </xf>
    <xf numFmtId="178" fontId="8" fillId="2" borderId="130" xfId="0" applyNumberFormat="1" applyFont="1" applyFill="1" applyBorder="1" applyAlignment="1">
      <alignment horizontal="center" vertical="center"/>
    </xf>
    <xf numFmtId="0" fontId="8" fillId="2" borderId="36" xfId="0" applyFont="1" applyFill="1" applyBorder="1" applyAlignment="1">
      <alignment horizontal="center" vertical="center"/>
    </xf>
    <xf numFmtId="0" fontId="8" fillId="2" borderId="130" xfId="0" applyFont="1" applyFill="1" applyBorder="1" applyAlignment="1">
      <alignment horizontal="center" vertical="center"/>
    </xf>
    <xf numFmtId="178" fontId="13" fillId="2" borderId="27" xfId="0" applyNumberFormat="1" applyFont="1" applyFill="1" applyBorder="1" applyAlignment="1">
      <alignment horizontal="left" vertical="center" wrapText="1"/>
    </xf>
    <xf numFmtId="178" fontId="13" fillId="2" borderId="25" xfId="0" applyNumberFormat="1" applyFont="1" applyFill="1" applyBorder="1" applyAlignment="1">
      <alignment horizontal="left" vertical="center" wrapText="1"/>
    </xf>
    <xf numFmtId="178" fontId="13" fillId="2" borderId="27" xfId="0" applyNumberFormat="1" applyFont="1" applyFill="1" applyBorder="1" applyAlignment="1">
      <alignment horizontal="left" vertical="center" wrapText="1" shrinkToFit="1"/>
    </xf>
    <xf numFmtId="178" fontId="13" fillId="2" borderId="25" xfId="0" applyNumberFormat="1" applyFont="1" applyFill="1" applyBorder="1" applyAlignment="1">
      <alignment horizontal="left" vertical="center" wrapText="1" shrinkToFit="1"/>
    </xf>
    <xf numFmtId="3" fontId="13" fillId="2" borderId="27" xfId="0" applyNumberFormat="1" applyFont="1" applyFill="1" applyBorder="1" applyAlignment="1">
      <alignment horizontal="left" vertical="center" wrapText="1"/>
    </xf>
    <xf numFmtId="3" fontId="13" fillId="2" borderId="25" xfId="0" applyNumberFormat="1" applyFont="1" applyFill="1" applyBorder="1" applyAlignment="1">
      <alignment horizontal="left" vertical="center" wrapText="1"/>
    </xf>
    <xf numFmtId="178" fontId="32" fillId="0" borderId="27" xfId="0" applyNumberFormat="1" applyFont="1" applyFill="1" applyBorder="1" applyAlignment="1">
      <alignment horizontal="left" vertical="center" shrinkToFit="1"/>
    </xf>
    <xf numFmtId="178" fontId="32" fillId="0" borderId="25" xfId="0" applyNumberFormat="1" applyFont="1" applyFill="1" applyBorder="1" applyAlignment="1">
      <alignment horizontal="left" vertical="center" shrinkToFit="1"/>
    </xf>
    <xf numFmtId="3" fontId="32" fillId="0" borderId="27" xfId="0" applyNumberFormat="1" applyFont="1" applyFill="1" applyBorder="1" applyAlignment="1">
      <alignment horizontal="center" vertical="center" wrapText="1"/>
    </xf>
    <xf numFmtId="3" fontId="32" fillId="0" borderId="25" xfId="0" applyNumberFormat="1" applyFont="1" applyFill="1" applyBorder="1" applyAlignment="1">
      <alignment horizontal="center" vertical="center" wrapText="1"/>
    </xf>
    <xf numFmtId="0" fontId="32" fillId="0" borderId="27" xfId="0" applyNumberFormat="1" applyFont="1" applyFill="1" applyBorder="1" applyAlignment="1">
      <alignment horizontal="left" vertical="center" wrapText="1"/>
    </xf>
    <xf numFmtId="0" fontId="32" fillId="0" borderId="25" xfId="0" applyNumberFormat="1" applyFont="1" applyFill="1" applyBorder="1" applyAlignment="1">
      <alignment horizontal="left" vertical="center" wrapText="1"/>
    </xf>
    <xf numFmtId="0" fontId="8" fillId="0" borderId="27" xfId="0" applyNumberFormat="1" applyFont="1" applyFill="1" applyBorder="1" applyAlignment="1">
      <alignment horizontal="center" vertical="center" wrapText="1"/>
    </xf>
    <xf numFmtId="0" fontId="8" fillId="0" borderId="25" xfId="0" applyNumberFormat="1" applyFont="1" applyFill="1" applyBorder="1" applyAlignment="1">
      <alignment horizontal="center" vertical="center" wrapText="1"/>
    </xf>
    <xf numFmtId="0" fontId="8" fillId="0" borderId="27" xfId="0" applyNumberFormat="1" applyFont="1" applyFill="1" applyBorder="1" applyAlignment="1">
      <alignment horizontal="left" vertical="center" wrapText="1"/>
    </xf>
    <xf numFmtId="0" fontId="8" fillId="0" borderId="25" xfId="0" applyNumberFormat="1" applyFont="1" applyFill="1" applyBorder="1" applyAlignment="1">
      <alignment horizontal="left" vertical="center" wrapText="1"/>
    </xf>
    <xf numFmtId="178" fontId="23" fillId="2" borderId="27" xfId="0" applyNumberFormat="1" applyFont="1" applyFill="1" applyBorder="1" applyAlignment="1">
      <alignment horizontal="left" vertical="center" wrapText="1" shrinkToFit="1"/>
    </xf>
    <xf numFmtId="178" fontId="23" fillId="2" borderId="25" xfId="0" applyNumberFormat="1" applyFont="1" applyFill="1" applyBorder="1" applyAlignment="1">
      <alignment horizontal="left" vertical="center" shrinkToFit="1"/>
    </xf>
    <xf numFmtId="3" fontId="32" fillId="2" borderId="25" xfId="0" applyNumberFormat="1" applyFont="1" applyFill="1" applyBorder="1" applyAlignment="1">
      <alignment horizontal="left" vertical="center" wrapText="1"/>
    </xf>
    <xf numFmtId="178" fontId="32" fillId="2" borderId="25" xfId="0" applyNumberFormat="1" applyFont="1" applyFill="1" applyBorder="1" applyAlignment="1">
      <alignment horizontal="right" vertical="center" shrinkToFit="1"/>
    </xf>
    <xf numFmtId="178" fontId="13" fillId="2" borderId="27" xfId="0" applyNumberFormat="1" applyFont="1" applyFill="1" applyBorder="1" applyAlignment="1">
      <alignment horizontal="left" vertical="center" shrinkToFit="1"/>
    </xf>
    <xf numFmtId="178" fontId="13" fillId="2" borderId="25" xfId="0" applyNumberFormat="1" applyFont="1" applyFill="1" applyBorder="1" applyAlignment="1">
      <alignment horizontal="left" vertical="center" shrinkToFit="1"/>
    </xf>
    <xf numFmtId="3" fontId="32" fillId="2" borderId="27" xfId="0" applyNumberFormat="1" applyFont="1" applyFill="1" applyBorder="1" applyAlignment="1">
      <alignment horizontal="left" vertical="center" wrapText="1"/>
    </xf>
    <xf numFmtId="178" fontId="32" fillId="2" borderId="25" xfId="0" applyNumberFormat="1" applyFont="1" applyFill="1" applyBorder="1" applyAlignment="1">
      <alignment horizontal="left" vertical="center" shrinkToFit="1"/>
    </xf>
    <xf numFmtId="0" fontId="2" fillId="0" borderId="1" xfId="0" applyFont="1" applyBorder="1" applyAlignment="1">
      <alignment horizontal="right"/>
    </xf>
    <xf numFmtId="0" fontId="0" fillId="0" borderId="1" xfId="0" applyBorder="1" applyAlignment="1">
      <alignment horizontal="right"/>
    </xf>
    <xf numFmtId="0" fontId="0" fillId="0" borderId="0" xfId="0" applyFont="1" applyBorder="1" applyAlignment="1"/>
    <xf numFmtId="0" fontId="13" fillId="5" borderId="80"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13" fillId="5" borderId="55" xfId="0" applyFont="1" applyFill="1" applyBorder="1" applyAlignment="1">
      <alignment horizontal="center" vertical="center" wrapText="1"/>
    </xf>
    <xf numFmtId="0" fontId="13" fillId="0" borderId="74" xfId="0" applyFont="1" applyBorder="1" applyAlignment="1">
      <alignment horizontal="center" vertical="center"/>
    </xf>
    <xf numFmtId="0" fontId="13" fillId="0" borderId="75" xfId="0" applyFont="1" applyBorder="1" applyAlignment="1">
      <alignment horizontal="center" vertical="center"/>
    </xf>
    <xf numFmtId="0" fontId="13" fillId="0" borderId="88" xfId="0" applyFont="1" applyBorder="1" applyAlignment="1">
      <alignment horizontal="center" vertical="center"/>
    </xf>
    <xf numFmtId="3" fontId="8" fillId="2" borderId="27" xfId="0" applyNumberFormat="1" applyFont="1" applyFill="1" applyBorder="1" applyAlignment="1">
      <alignment horizontal="center" vertical="center" wrapText="1"/>
    </xf>
    <xf numFmtId="3" fontId="8" fillId="2" borderId="25" xfId="0" applyNumberFormat="1" applyFont="1" applyFill="1" applyBorder="1" applyAlignment="1">
      <alignment horizontal="center" vertical="center" wrapText="1"/>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2" fillId="2" borderId="72"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73" xfId="0" applyFont="1" applyFill="1" applyBorder="1" applyAlignment="1">
      <alignment horizontal="center" vertical="center"/>
    </xf>
    <xf numFmtId="0" fontId="0" fillId="5" borderId="80" xfId="0" applyFont="1" applyFill="1" applyBorder="1" applyAlignment="1">
      <alignment horizontal="center" vertical="center"/>
    </xf>
    <xf numFmtId="0" fontId="0" fillId="0" borderId="19" xfId="0" applyBorder="1" applyAlignment="1">
      <alignment vertical="center"/>
    </xf>
    <xf numFmtId="0" fontId="0" fillId="0" borderId="55" xfId="0" applyBorder="1" applyAlignment="1">
      <alignment vertical="center"/>
    </xf>
    <xf numFmtId="0" fontId="0" fillId="0" borderId="34"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2" fillId="2" borderId="69" xfId="0" applyFont="1" applyFill="1"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2" fillId="5" borderId="80" xfId="0" applyFont="1" applyFill="1" applyBorder="1" applyAlignment="1">
      <alignment horizontal="center" vertical="center"/>
    </xf>
    <xf numFmtId="0" fontId="0" fillId="0" borderId="0" xfId="0" applyBorder="1" applyAlignment="1"/>
    <xf numFmtId="0" fontId="0" fillId="0" borderId="45" xfId="0" applyBorder="1" applyAlignment="1"/>
    <xf numFmtId="177" fontId="2" fillId="2" borderId="83" xfId="0" applyNumberFormat="1" applyFont="1" applyFill="1" applyBorder="1" applyAlignment="1">
      <alignment horizontal="center" vertical="center"/>
    </xf>
    <xf numFmtId="177" fontId="2" fillId="2" borderId="49" xfId="0" applyNumberFormat="1" applyFont="1" applyFill="1" applyBorder="1" applyAlignment="1">
      <alignment horizontal="center" vertical="center"/>
    </xf>
    <xf numFmtId="177" fontId="2" fillId="2" borderId="24" xfId="0" applyNumberFormat="1" applyFont="1" applyFill="1" applyBorder="1" applyAlignment="1">
      <alignment horizontal="center" vertical="center"/>
    </xf>
    <xf numFmtId="177" fontId="2" fillId="2" borderId="26" xfId="0" applyNumberFormat="1" applyFont="1" applyFill="1" applyBorder="1" applyAlignment="1">
      <alignment horizontal="center" vertical="center"/>
    </xf>
    <xf numFmtId="177" fontId="2" fillId="2" borderId="79" xfId="0" applyNumberFormat="1" applyFont="1" applyFill="1" applyBorder="1" applyAlignment="1">
      <alignment horizontal="center" vertical="center"/>
    </xf>
    <xf numFmtId="177" fontId="2" fillId="2" borderId="51" xfId="0" applyNumberFormat="1" applyFont="1" applyFill="1" applyBorder="1" applyAlignment="1">
      <alignment horizontal="center" vertical="center"/>
    </xf>
    <xf numFmtId="3" fontId="2" fillId="2" borderId="69" xfId="0" applyNumberFormat="1" applyFont="1" applyFill="1" applyBorder="1" applyAlignment="1">
      <alignment horizontal="center" vertical="center" shrinkToFit="1"/>
    </xf>
    <xf numFmtId="3" fontId="2" fillId="2" borderId="70" xfId="0" applyNumberFormat="1" applyFont="1" applyFill="1" applyBorder="1" applyAlignment="1">
      <alignment horizontal="center" vertical="center" shrinkToFit="1"/>
    </xf>
    <xf numFmtId="3" fontId="2" fillId="2" borderId="71" xfId="0" applyNumberFormat="1" applyFont="1" applyFill="1" applyBorder="1" applyAlignment="1">
      <alignment horizontal="center" vertical="center" shrinkToFit="1"/>
    </xf>
    <xf numFmtId="0" fontId="2" fillId="5" borderId="78" xfId="0" applyFont="1" applyFill="1" applyBorder="1" applyAlignment="1">
      <alignment horizontal="center" vertical="center" wrapText="1"/>
    </xf>
    <xf numFmtId="0" fontId="2" fillId="5" borderId="24" xfId="0" applyFont="1" applyFill="1" applyBorder="1" applyAlignment="1">
      <alignment horizontal="center" vertical="center"/>
    </xf>
    <xf numFmtId="0" fontId="2" fillId="5" borderId="79"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7" xfId="0" applyFont="1"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2" fillId="5" borderId="38"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7" xfId="0" applyFont="1" applyFill="1" applyBorder="1" applyAlignment="1">
      <alignment horizontal="center" vertical="center" wrapText="1"/>
    </xf>
    <xf numFmtId="177" fontId="8" fillId="2" borderId="128" xfId="0" applyNumberFormat="1" applyFont="1" applyFill="1" applyBorder="1" applyAlignment="1">
      <alignment horizontal="center" vertical="center"/>
    </xf>
    <xf numFmtId="177" fontId="8" fillId="2" borderId="129" xfId="0" applyNumberFormat="1" applyFont="1" applyFill="1" applyBorder="1" applyAlignment="1">
      <alignment horizontal="center" vertical="center"/>
    </xf>
    <xf numFmtId="0" fontId="2" fillId="0" borderId="0" xfId="0" applyFont="1" applyAlignment="1">
      <alignment vertical="top" wrapText="1"/>
    </xf>
    <xf numFmtId="0" fontId="0" fillId="0" borderId="0" xfId="0" applyAlignment="1">
      <alignment vertical="top" wrapText="1"/>
    </xf>
    <xf numFmtId="177" fontId="11" fillId="0" borderId="90" xfId="0" applyNumberFormat="1" applyFont="1" applyBorder="1" applyAlignment="1">
      <alignment horizontal="center" vertical="center"/>
    </xf>
    <xf numFmtId="177" fontId="11" fillId="0" borderId="31" xfId="0" applyNumberFormat="1" applyFont="1" applyBorder="1" applyAlignment="1">
      <alignment horizontal="center" vertical="center"/>
    </xf>
    <xf numFmtId="177" fontId="11" fillId="0" borderId="32" xfId="0" applyNumberFormat="1" applyFont="1" applyBorder="1" applyAlignment="1">
      <alignment horizontal="center" vertical="center"/>
    </xf>
    <xf numFmtId="0" fontId="11" fillId="0" borderId="43" xfId="0" applyNumberFormat="1" applyFont="1" applyBorder="1" applyAlignment="1">
      <alignment vertical="center" wrapText="1"/>
    </xf>
    <xf numFmtId="0" fontId="0" fillId="0" borderId="65" xfId="0" applyFont="1" applyBorder="1" applyAlignment="1">
      <alignment vertical="center"/>
    </xf>
    <xf numFmtId="0" fontId="11" fillId="3" borderId="0"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2" fillId="0" borderId="1" xfId="0" applyFont="1" applyBorder="1" applyAlignment="1">
      <alignment horizontal="right" vertical="center"/>
    </xf>
    <xf numFmtId="0" fontId="0" fillId="0" borderId="1" xfId="0" applyBorder="1" applyAlignment="1">
      <alignment horizontal="right" vertical="center"/>
    </xf>
    <xf numFmtId="0" fontId="11" fillId="3" borderId="80" xfId="0" applyFont="1" applyFill="1" applyBorder="1" applyAlignment="1">
      <alignment horizontal="center" vertical="center"/>
    </xf>
    <xf numFmtId="0" fontId="0" fillId="3" borderId="89" xfId="0" applyFill="1" applyBorder="1" applyAlignment="1">
      <alignment horizontal="center" vertical="center"/>
    </xf>
    <xf numFmtId="0" fontId="0" fillId="3" borderId="19" xfId="0" applyFill="1" applyBorder="1" applyAlignment="1">
      <alignment horizontal="center" vertical="center"/>
    </xf>
    <xf numFmtId="0" fontId="0" fillId="3" borderId="26" xfId="0" applyFill="1" applyBorder="1" applyAlignment="1">
      <alignment horizontal="center" vertical="center"/>
    </xf>
    <xf numFmtId="0" fontId="0" fillId="3" borderId="55" xfId="0" applyFill="1" applyBorder="1" applyAlignment="1">
      <alignment horizontal="center" vertical="center"/>
    </xf>
    <xf numFmtId="0" fontId="0" fillId="3" borderId="51" xfId="0" applyFill="1" applyBorder="1" applyAlignment="1">
      <alignment horizontal="center" vertical="center"/>
    </xf>
    <xf numFmtId="0" fontId="11" fillId="2" borderId="43" xfId="0" applyNumberFormat="1" applyFont="1" applyFill="1" applyBorder="1" applyAlignment="1">
      <alignment vertical="center" wrapText="1"/>
    </xf>
    <xf numFmtId="0" fontId="0" fillId="2" borderId="65" xfId="0" applyFont="1" applyFill="1" applyBorder="1" applyAlignment="1">
      <alignment vertical="center"/>
    </xf>
    <xf numFmtId="0" fontId="11" fillId="0" borderId="9" xfId="0" applyNumberFormat="1" applyFont="1" applyBorder="1" applyAlignment="1">
      <alignment vertical="center" wrapText="1"/>
    </xf>
    <xf numFmtId="0" fontId="0" fillId="0" borderId="11" xfId="0" applyBorder="1" applyAlignment="1">
      <alignment vertical="center"/>
    </xf>
    <xf numFmtId="0" fontId="11" fillId="3" borderId="63" xfId="0" applyFont="1" applyFill="1" applyBorder="1" applyAlignment="1">
      <alignment horizontal="center" vertical="center"/>
    </xf>
    <xf numFmtId="0" fontId="11" fillId="3" borderId="34" xfId="0" applyFont="1" applyFill="1" applyBorder="1" applyAlignment="1">
      <alignment horizontal="center" vertical="center"/>
    </xf>
    <xf numFmtId="0" fontId="11" fillId="3" borderId="64" xfId="0" applyFont="1" applyFill="1" applyBorder="1" applyAlignment="1">
      <alignment horizontal="center" vertical="center"/>
    </xf>
    <xf numFmtId="0" fontId="11" fillId="3" borderId="47" xfId="0" applyFont="1" applyFill="1" applyBorder="1" applyAlignment="1">
      <alignment horizontal="center" vertical="center" wrapText="1"/>
    </xf>
    <xf numFmtId="0" fontId="11" fillId="3" borderId="62"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65" xfId="0" applyFont="1" applyFill="1" applyBorder="1" applyAlignment="1">
      <alignment horizontal="center" vertical="center" wrapText="1"/>
    </xf>
    <xf numFmtId="0" fontId="11" fillId="3" borderId="55" xfId="0" applyFont="1" applyFill="1" applyBorder="1" applyAlignment="1">
      <alignment horizontal="center" vertical="center" wrapText="1"/>
    </xf>
    <xf numFmtId="0" fontId="11" fillId="3" borderId="51" xfId="0" applyFont="1" applyFill="1" applyBorder="1" applyAlignment="1">
      <alignment horizontal="center" vertical="center" wrapText="1"/>
    </xf>
    <xf numFmtId="0" fontId="10" fillId="0" borderId="0" xfId="0" applyFont="1" applyBorder="1" applyAlignment="1">
      <alignment horizontal="center"/>
    </xf>
    <xf numFmtId="0" fontId="11" fillId="3" borderId="78" xfId="0" applyFont="1" applyFill="1" applyBorder="1" applyAlignment="1">
      <alignment horizontal="center" vertical="center" wrapText="1"/>
    </xf>
    <xf numFmtId="0" fontId="11" fillId="3" borderId="24" xfId="0" applyFont="1" applyFill="1" applyBorder="1" applyAlignment="1">
      <alignment horizontal="center" vertical="center"/>
    </xf>
    <xf numFmtId="0" fontId="11" fillId="3" borderId="79" xfId="0" applyFont="1" applyFill="1" applyBorder="1" applyAlignment="1">
      <alignment horizontal="center" vertical="center"/>
    </xf>
    <xf numFmtId="0" fontId="11" fillId="3" borderId="38" xfId="0" applyFont="1" applyFill="1" applyBorder="1" applyAlignment="1">
      <alignment horizontal="center" vertical="center" wrapText="1"/>
    </xf>
    <xf numFmtId="0" fontId="11" fillId="3" borderId="5"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41"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0" fillId="0" borderId="41" xfId="0" applyBorder="1" applyAlignment="1">
      <alignment horizontal="center" vertical="center" wrapText="1"/>
    </xf>
    <xf numFmtId="0" fontId="0" fillId="0" borderId="62" xfId="0" applyBorder="1" applyAlignment="1">
      <alignment horizontal="center" vertical="center" wrapText="1"/>
    </xf>
    <xf numFmtId="0" fontId="5" fillId="0" borderId="0" xfId="0" applyFont="1" applyAlignment="1">
      <alignment horizontal="center" vertical="center"/>
    </xf>
    <xf numFmtId="0" fontId="0" fillId="5" borderId="79" xfId="0" applyFill="1" applyBorder="1"/>
    <xf numFmtId="0" fontId="0" fillId="5" borderId="7" xfId="0" applyFill="1" applyBorder="1" applyAlignment="1">
      <alignment horizontal="center"/>
    </xf>
    <xf numFmtId="0" fontId="2" fillId="5" borderId="47" xfId="0" applyFont="1" applyFill="1" applyBorder="1" applyAlignment="1">
      <alignment horizontal="center" vertical="center" wrapText="1"/>
    </xf>
    <xf numFmtId="0" fontId="2" fillId="5" borderId="41" xfId="0" applyFont="1" applyFill="1" applyBorder="1" applyAlignment="1">
      <alignment horizontal="center" vertical="center" wrapText="1"/>
    </xf>
    <xf numFmtId="0" fontId="2" fillId="5" borderId="62" xfId="0" applyFont="1" applyFill="1" applyBorder="1" applyAlignment="1">
      <alignment horizontal="center" vertical="center" wrapText="1"/>
    </xf>
    <xf numFmtId="0" fontId="0" fillId="5" borderId="7" xfId="0" applyFont="1" applyFill="1" applyBorder="1"/>
    <xf numFmtId="0" fontId="2" fillId="7" borderId="38"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0" fillId="7" borderId="7" xfId="0" applyFont="1" applyFill="1" applyBorder="1"/>
    <xf numFmtId="0" fontId="2" fillId="5" borderId="0" xfId="0" applyFont="1" applyFill="1" applyBorder="1" applyAlignment="1">
      <alignment horizontal="center" vertical="center"/>
    </xf>
    <xf numFmtId="0" fontId="0" fillId="5" borderId="1" xfId="0" applyFont="1" applyFill="1" applyBorder="1"/>
    <xf numFmtId="0" fontId="2" fillId="0" borderId="121" xfId="0" applyNumberFormat="1" applyFont="1" applyBorder="1" applyAlignment="1">
      <alignment horizontal="center" vertical="center"/>
    </xf>
    <xf numFmtId="0" fontId="2" fillId="0" borderId="122" xfId="0" applyNumberFormat="1" applyFont="1" applyBorder="1" applyAlignment="1">
      <alignment horizontal="center" vertical="center"/>
    </xf>
    <xf numFmtId="0" fontId="2" fillId="0" borderId="123" xfId="0" applyNumberFormat="1" applyFont="1" applyBorder="1" applyAlignment="1">
      <alignment horizontal="center" vertical="center"/>
    </xf>
    <xf numFmtId="0" fontId="2" fillId="5" borderId="42"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23" xfId="0" applyFont="1" applyFill="1" applyBorder="1" applyAlignment="1">
      <alignment horizontal="center" vertical="center"/>
    </xf>
    <xf numFmtId="0" fontId="0" fillId="0" borderId="6" xfId="0" applyBorder="1" applyAlignment="1">
      <alignment vertical="center"/>
    </xf>
    <xf numFmtId="0" fontId="0" fillId="0" borderId="23" xfId="0" applyBorder="1" applyAlignment="1">
      <alignment vertical="center"/>
    </xf>
    <xf numFmtId="0" fontId="2" fillId="5" borderId="47" xfId="0" applyFont="1" applyFill="1" applyBorder="1" applyAlignment="1">
      <alignment horizontal="center" vertical="center"/>
    </xf>
    <xf numFmtId="0" fontId="0" fillId="0" borderId="46" xfId="0" applyBorder="1" applyAlignment="1">
      <alignment vertical="center"/>
    </xf>
    <xf numFmtId="0" fontId="2" fillId="5" borderId="27" xfId="0" applyFont="1" applyFill="1" applyBorder="1" applyAlignment="1">
      <alignment horizontal="center" vertical="center"/>
    </xf>
    <xf numFmtId="0" fontId="0" fillId="0" borderId="7" xfId="0" applyBorder="1" applyAlignment="1">
      <alignment vertical="center"/>
    </xf>
    <xf numFmtId="0" fontId="2" fillId="5" borderId="36" xfId="0" applyFont="1" applyFill="1" applyBorder="1" applyAlignment="1">
      <alignment horizontal="center" vertical="center"/>
    </xf>
    <xf numFmtId="0" fontId="0" fillId="0" borderId="64" xfId="0" applyBorder="1" applyAlignment="1">
      <alignment vertical="center"/>
    </xf>
    <xf numFmtId="177" fontId="2" fillId="0" borderId="83" xfId="0" applyNumberFormat="1" applyFont="1" applyBorder="1" applyAlignment="1">
      <alignment horizontal="center" vertical="center"/>
    </xf>
    <xf numFmtId="177" fontId="2" fillId="0" borderId="127" xfId="0" applyNumberFormat="1" applyFont="1" applyBorder="1" applyAlignment="1">
      <alignment horizontal="center" vertical="center"/>
    </xf>
    <xf numFmtId="177" fontId="2" fillId="0" borderId="49" xfId="0" applyNumberFormat="1" applyFont="1" applyBorder="1" applyAlignment="1">
      <alignment horizontal="center" vertical="center"/>
    </xf>
    <xf numFmtId="177" fontId="2" fillId="0" borderId="24" xfId="0" applyNumberFormat="1" applyFont="1" applyBorder="1" applyAlignment="1">
      <alignment horizontal="center" vertical="center"/>
    </xf>
    <xf numFmtId="177" fontId="2" fillId="0" borderId="0" xfId="0" applyNumberFormat="1" applyFont="1" applyBorder="1" applyAlignment="1">
      <alignment horizontal="center" vertical="center"/>
    </xf>
    <xf numFmtId="177" fontId="2" fillId="0" borderId="26" xfId="0" applyNumberFormat="1" applyFont="1" applyBorder="1" applyAlignment="1">
      <alignment horizontal="center" vertical="center"/>
    </xf>
    <xf numFmtId="177" fontId="2" fillId="0" borderId="79" xfId="0" applyNumberFormat="1" applyFont="1" applyBorder="1" applyAlignment="1">
      <alignment horizontal="center" vertical="center"/>
    </xf>
    <xf numFmtId="177" fontId="2" fillId="0" borderId="1" xfId="0" applyNumberFormat="1" applyFont="1" applyBorder="1" applyAlignment="1">
      <alignment horizontal="center" vertical="center"/>
    </xf>
    <xf numFmtId="177" fontId="2" fillId="0" borderId="51" xfId="0" applyNumberFormat="1" applyFont="1" applyBorder="1" applyAlignment="1">
      <alignment horizontal="center" vertical="center"/>
    </xf>
    <xf numFmtId="0" fontId="2" fillId="0" borderId="72" xfId="0" applyFont="1" applyBorder="1" applyAlignment="1">
      <alignment horizontal="center" vertical="center"/>
    </xf>
    <xf numFmtId="0" fontId="2" fillId="0" borderId="67" xfId="0" applyFont="1" applyBorder="1" applyAlignment="1">
      <alignment horizontal="center" vertical="center"/>
    </xf>
    <xf numFmtId="0" fontId="2" fillId="0" borderId="73" xfId="0" applyFont="1" applyBorder="1" applyAlignment="1">
      <alignment horizontal="center" vertical="center"/>
    </xf>
    <xf numFmtId="0" fontId="2" fillId="0" borderId="72" xfId="0" applyNumberFormat="1" applyFont="1" applyBorder="1" applyAlignment="1">
      <alignment horizontal="center" vertical="center"/>
    </xf>
    <xf numFmtId="0" fontId="2" fillId="0" borderId="67" xfId="0" applyNumberFormat="1" applyFont="1" applyBorder="1" applyAlignment="1">
      <alignment horizontal="center" vertical="center"/>
    </xf>
    <xf numFmtId="0" fontId="2" fillId="0" borderId="73" xfId="0" applyNumberFormat="1" applyFont="1" applyBorder="1" applyAlignment="1">
      <alignment horizontal="center" vertical="center"/>
    </xf>
    <xf numFmtId="0" fontId="2" fillId="0" borderId="69" xfId="0" applyNumberFormat="1" applyFont="1" applyBorder="1" applyAlignment="1">
      <alignment horizontal="center" vertical="center"/>
    </xf>
    <xf numFmtId="0" fontId="2" fillId="0" borderId="70" xfId="0" applyNumberFormat="1" applyFont="1" applyBorder="1" applyAlignment="1">
      <alignment horizontal="center" vertical="center"/>
    </xf>
    <xf numFmtId="0" fontId="2" fillId="0" borderId="71" xfId="0" applyNumberFormat="1" applyFont="1" applyBorder="1" applyAlignment="1">
      <alignment horizontal="center" vertical="center"/>
    </xf>
    <xf numFmtId="0" fontId="2" fillId="0" borderId="124" xfId="0" applyNumberFormat="1" applyFont="1" applyBorder="1" applyAlignment="1">
      <alignment horizontal="center" vertical="center"/>
    </xf>
    <xf numFmtId="0" fontId="2" fillId="0" borderId="125" xfId="0" applyNumberFormat="1" applyFont="1" applyBorder="1" applyAlignment="1">
      <alignment horizontal="center" vertical="center"/>
    </xf>
    <xf numFmtId="0" fontId="2" fillId="0" borderId="126" xfId="0" applyNumberFormat="1" applyFont="1" applyBorder="1" applyAlignment="1">
      <alignment horizontal="center" vertical="center"/>
    </xf>
    <xf numFmtId="178" fontId="8" fillId="0" borderId="91"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93" xfId="0" applyNumberFormat="1" applyFont="1" applyBorder="1" applyAlignment="1">
      <alignment horizontal="center" vertical="center" shrinkToFit="1"/>
    </xf>
    <xf numFmtId="0" fontId="2" fillId="0" borderId="0" xfId="0" applyFont="1" applyAlignment="1">
      <alignment vertical="center"/>
    </xf>
    <xf numFmtId="178" fontId="8" fillId="0" borderId="94" xfId="0" applyNumberFormat="1" applyFont="1" applyBorder="1" applyAlignment="1">
      <alignment vertical="center" shrinkToFit="1"/>
    </xf>
    <xf numFmtId="178" fontId="8" fillId="0" borderId="95" xfId="0" applyNumberFormat="1" applyFont="1" applyBorder="1" applyAlignment="1">
      <alignment vertical="center" shrinkToFit="1"/>
    </xf>
    <xf numFmtId="178" fontId="8" fillId="0" borderId="56" xfId="0" applyNumberFormat="1" applyFont="1" applyBorder="1" applyAlignment="1">
      <alignment vertical="center" shrinkToFit="1"/>
    </xf>
    <xf numFmtId="178" fontId="8" fillId="0" borderId="96" xfId="0" applyNumberFormat="1" applyFont="1" applyBorder="1" applyAlignment="1">
      <alignment vertical="center" shrinkToFit="1"/>
    </xf>
    <xf numFmtId="178" fontId="8" fillId="0" borderId="24" xfId="0" applyNumberFormat="1" applyFont="1" applyBorder="1" applyAlignment="1">
      <alignment vertical="center" shrinkToFit="1"/>
    </xf>
    <xf numFmtId="178" fontId="8" fillId="0" borderId="97" xfId="0" applyNumberFormat="1" applyFont="1" applyBorder="1" applyAlignment="1">
      <alignment vertical="center" shrinkToFit="1"/>
    </xf>
    <xf numFmtId="178" fontId="8" fillId="0" borderId="98" xfId="0" applyNumberFormat="1" applyFont="1" applyBorder="1" applyAlignment="1">
      <alignment vertical="center" shrinkToFit="1"/>
    </xf>
    <xf numFmtId="178" fontId="8" fillId="0" borderId="19" xfId="0" applyNumberFormat="1" applyFont="1" applyBorder="1" applyAlignment="1">
      <alignment vertical="center" shrinkToFit="1"/>
    </xf>
    <xf numFmtId="178" fontId="8" fillId="0" borderId="57" xfId="0" applyNumberFormat="1" applyFont="1" applyBorder="1" applyAlignment="1">
      <alignment vertical="center" shrinkToFit="1"/>
    </xf>
    <xf numFmtId="0" fontId="8" fillId="0" borderId="99" xfId="0" applyFont="1" applyBorder="1" applyAlignment="1">
      <alignment horizontal="distributed" vertical="center"/>
    </xf>
    <xf numFmtId="0" fontId="8" fillId="0" borderId="100" xfId="0" applyFont="1" applyBorder="1" applyAlignment="1">
      <alignment horizontal="distributed" vertical="center"/>
    </xf>
    <xf numFmtId="0" fontId="8" fillId="0" borderId="101" xfId="0" applyFont="1" applyBorder="1" applyAlignment="1">
      <alignment horizontal="distributed" vertical="center"/>
    </xf>
    <xf numFmtId="178" fontId="8" fillId="0" borderId="102" xfId="0" applyNumberFormat="1" applyFont="1" applyBorder="1" applyAlignment="1">
      <alignment vertical="center" shrinkToFit="1"/>
    </xf>
    <xf numFmtId="178" fontId="8" fillId="0" borderId="103" xfId="0" applyNumberFormat="1" applyFont="1" applyBorder="1" applyAlignment="1">
      <alignment vertical="center" shrinkToFit="1"/>
    </xf>
    <xf numFmtId="178" fontId="8" fillId="0" borderId="104" xfId="0" applyNumberFormat="1" applyFont="1" applyBorder="1" applyAlignment="1">
      <alignment vertical="center" shrinkToFit="1"/>
    </xf>
    <xf numFmtId="0" fontId="8" fillId="0" borderId="78" xfId="0" applyFont="1" applyBorder="1" applyAlignment="1">
      <alignment horizontal="center" vertical="center"/>
    </xf>
    <xf numFmtId="0" fontId="8" fillId="0" borderId="108" xfId="0" applyFont="1" applyBorder="1" applyAlignment="1">
      <alignment horizontal="center" vertical="center"/>
    </xf>
    <xf numFmtId="0" fontId="8" fillId="0" borderId="79" xfId="0" applyFont="1" applyBorder="1" applyAlignment="1">
      <alignment horizontal="center" vertical="center"/>
    </xf>
    <xf numFmtId="0" fontId="8" fillId="0" borderId="112" xfId="0" applyFont="1" applyBorder="1" applyAlignment="1">
      <alignment horizontal="center" vertical="center"/>
    </xf>
    <xf numFmtId="0" fontId="8" fillId="0" borderId="105" xfId="0" applyFont="1" applyBorder="1" applyAlignment="1">
      <alignment horizontal="center" vertical="center" wrapText="1"/>
    </xf>
    <xf numFmtId="0" fontId="8" fillId="0" borderId="106" xfId="0" applyFont="1" applyBorder="1" applyAlignment="1">
      <alignment horizontal="center" vertical="center" wrapText="1"/>
    </xf>
    <xf numFmtId="0" fontId="8" fillId="0" borderId="107"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24" xfId="0" applyFont="1" applyBorder="1" applyAlignment="1">
      <alignment horizontal="center" vertical="center"/>
    </xf>
    <xf numFmtId="0" fontId="8" fillId="0" borderId="97" xfId="0" applyFont="1" applyBorder="1" applyAlignment="1">
      <alignment horizontal="center" vertical="center"/>
    </xf>
    <xf numFmtId="0" fontId="8" fillId="0" borderId="110" xfId="0" applyFont="1" applyBorder="1" applyAlignment="1">
      <alignment horizontal="center" vertical="center" wrapText="1"/>
    </xf>
    <xf numFmtId="0" fontId="8" fillId="0" borderId="103" xfId="0" applyFont="1" applyBorder="1" applyAlignment="1">
      <alignment horizontal="center" vertical="center" wrapText="1"/>
    </xf>
    <xf numFmtId="0" fontId="8" fillId="0" borderId="104" xfId="0" applyFont="1" applyBorder="1" applyAlignment="1">
      <alignment horizontal="center" vertical="center" wrapText="1"/>
    </xf>
    <xf numFmtId="178" fontId="8" fillId="0" borderId="109" xfId="0" applyNumberFormat="1" applyFont="1" applyBorder="1" applyAlignment="1">
      <alignment vertical="center" shrinkToFit="1"/>
    </xf>
    <xf numFmtId="178" fontId="8" fillId="0" borderId="34" xfId="0" applyNumberFormat="1" applyFont="1" applyBorder="1" applyAlignment="1">
      <alignment vertical="center" shrinkToFit="1"/>
    </xf>
    <xf numFmtId="178" fontId="8" fillId="0" borderId="60" xfId="0" applyNumberFormat="1" applyFont="1" applyBorder="1" applyAlignment="1">
      <alignment vertical="center" shrinkToFit="1"/>
    </xf>
    <xf numFmtId="178" fontId="8" fillId="0" borderId="96" xfId="0" applyNumberFormat="1" applyFont="1" applyBorder="1" applyAlignment="1">
      <alignment horizontal="center" vertical="center" shrinkToFit="1"/>
    </xf>
    <xf numFmtId="178" fontId="8" fillId="0" borderId="24" xfId="0" applyNumberFormat="1" applyFont="1" applyBorder="1" applyAlignment="1">
      <alignment horizontal="center" vertical="center" shrinkToFit="1"/>
    </xf>
    <xf numFmtId="178" fontId="8" fillId="0" borderId="97" xfId="0" applyNumberFormat="1" applyFont="1" applyBorder="1" applyAlignment="1">
      <alignment horizontal="center" vertical="center" shrinkToFit="1"/>
    </xf>
    <xf numFmtId="178" fontId="8" fillId="0" borderId="111" xfId="0" applyNumberFormat="1" applyFont="1" applyBorder="1" applyAlignment="1">
      <alignment vertical="center" shrinkToFit="1"/>
    </xf>
    <xf numFmtId="178" fontId="8" fillId="0" borderId="106" xfId="0" applyNumberFormat="1" applyFont="1" applyBorder="1" applyAlignment="1">
      <alignment vertical="center" shrinkToFit="1"/>
    </xf>
    <xf numFmtId="178" fontId="8" fillId="0" borderId="107" xfId="0" applyNumberFormat="1" applyFont="1" applyBorder="1" applyAlignment="1">
      <alignment vertical="center" shrinkToFit="1"/>
    </xf>
    <xf numFmtId="178" fontId="8" fillId="0" borderId="91" xfId="0" applyNumberFormat="1" applyFont="1" applyBorder="1" applyAlignment="1">
      <alignment vertical="center" shrinkToFit="1"/>
    </xf>
    <xf numFmtId="178" fontId="8" fillId="0" borderId="92" xfId="0" applyNumberFormat="1" applyFont="1" applyBorder="1" applyAlignment="1">
      <alignment vertical="center" shrinkToFit="1"/>
    </xf>
    <xf numFmtId="178" fontId="8" fillId="0" borderId="93" xfId="0" applyNumberFormat="1" applyFont="1" applyBorder="1" applyAlignment="1">
      <alignment vertical="center" shrinkToFit="1"/>
    </xf>
    <xf numFmtId="178" fontId="8" fillId="0" borderId="94" xfId="0" applyNumberFormat="1" applyFont="1" applyBorder="1" applyAlignment="1">
      <alignment horizontal="center" vertical="center" shrinkToFit="1"/>
    </xf>
    <xf numFmtId="178" fontId="8" fillId="0" borderId="95" xfId="0" applyNumberFormat="1" applyFont="1" applyBorder="1" applyAlignment="1">
      <alignment horizontal="center" vertical="center" shrinkToFit="1"/>
    </xf>
    <xf numFmtId="178" fontId="8" fillId="0" borderId="56" xfId="0" applyNumberFormat="1" applyFont="1" applyBorder="1" applyAlignment="1">
      <alignment horizontal="center" vertical="center" shrinkToFit="1"/>
    </xf>
    <xf numFmtId="178" fontId="8" fillId="0" borderId="99" xfId="0" applyNumberFormat="1" applyFont="1" applyBorder="1" applyAlignment="1">
      <alignment vertical="center" shrinkToFit="1"/>
    </xf>
    <xf numFmtId="178" fontId="8" fillId="0" borderId="100" xfId="0" applyNumberFormat="1" applyFont="1" applyBorder="1" applyAlignment="1">
      <alignment vertical="center" shrinkToFit="1"/>
    </xf>
    <xf numFmtId="178" fontId="8" fillId="0" borderId="101" xfId="0" applyNumberFormat="1" applyFont="1" applyBorder="1" applyAlignment="1">
      <alignment vertical="center" shrinkToFit="1"/>
    </xf>
    <xf numFmtId="178" fontId="8" fillId="0" borderId="111" xfId="0" applyNumberFormat="1" applyFont="1" applyBorder="1" applyAlignment="1">
      <alignment horizontal="center" vertical="center" shrinkToFit="1"/>
    </xf>
    <xf numFmtId="178" fontId="8" fillId="0" borderId="106" xfId="0" applyNumberFormat="1" applyFont="1" applyBorder="1" applyAlignment="1">
      <alignment horizontal="center" vertical="center" shrinkToFit="1"/>
    </xf>
    <xf numFmtId="178" fontId="8" fillId="0" borderId="107" xfId="0" applyNumberFormat="1" applyFont="1" applyBorder="1" applyAlignment="1">
      <alignment horizontal="center" vertical="center" shrinkToFit="1"/>
    </xf>
    <xf numFmtId="0" fontId="6" fillId="0" borderId="0" xfId="0" applyFont="1" applyAlignment="1">
      <alignment horizontal="center"/>
    </xf>
    <xf numFmtId="0" fontId="8" fillId="0" borderId="113" xfId="0" applyFont="1" applyBorder="1" applyAlignment="1">
      <alignment horizontal="center" vertical="center"/>
    </xf>
    <xf numFmtId="0" fontId="8" fillId="0" borderId="114" xfId="0" applyFont="1" applyBorder="1" applyAlignment="1">
      <alignment horizontal="center" vertical="center"/>
    </xf>
    <xf numFmtId="0" fontId="8" fillId="0" borderId="115" xfId="0" applyFont="1" applyBorder="1" applyAlignment="1">
      <alignment horizontal="center" vertical="center"/>
    </xf>
    <xf numFmtId="0" fontId="8" fillId="0" borderId="116" xfId="0" applyFont="1" applyBorder="1" applyAlignment="1">
      <alignment horizontal="center" vertical="center" wrapText="1"/>
    </xf>
    <xf numFmtId="0" fontId="8" fillId="0" borderId="117" xfId="0" applyFont="1" applyBorder="1" applyAlignment="1">
      <alignment horizontal="center" vertical="center" wrapText="1"/>
    </xf>
    <xf numFmtId="0" fontId="8" fillId="0" borderId="118" xfId="0" applyFont="1" applyBorder="1" applyAlignment="1">
      <alignment horizontal="center" vertical="center" wrapText="1"/>
    </xf>
    <xf numFmtId="0" fontId="8" fillId="0" borderId="99" xfId="0" applyFont="1" applyBorder="1" applyAlignment="1">
      <alignment horizontal="center" vertical="center" wrapText="1"/>
    </xf>
    <xf numFmtId="0" fontId="8" fillId="0" borderId="119" xfId="0" applyFont="1" applyBorder="1" applyAlignment="1">
      <alignment horizontal="center" vertical="center" wrapText="1"/>
    </xf>
    <xf numFmtId="0" fontId="8" fillId="0" borderId="120"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97" xfId="0" applyFont="1" applyBorder="1" applyAlignment="1">
      <alignment horizontal="center" vertical="center" wrapText="1"/>
    </xf>
    <xf numFmtId="0" fontId="8" fillId="0" borderId="45" xfId="0" applyFont="1" applyBorder="1" applyAlignment="1">
      <alignment horizontal="center" vertical="center"/>
    </xf>
    <xf numFmtId="0" fontId="8" fillId="0" borderId="0" xfId="0" applyFont="1" applyBorder="1" applyAlignment="1">
      <alignment horizontal="center" vertical="center"/>
    </xf>
    <xf numFmtId="0" fontId="8" fillId="0" borderId="92" xfId="0" applyFont="1" applyBorder="1" applyAlignment="1">
      <alignment horizontal="center" vertical="center"/>
    </xf>
    <xf numFmtId="0" fontId="8" fillId="0" borderId="106" xfId="0" applyFont="1" applyBorder="1" applyAlignment="1">
      <alignment horizontal="center" vertical="center"/>
    </xf>
    <xf numFmtId="0" fontId="8" fillId="0" borderId="107" xfId="0" applyFont="1" applyBorder="1" applyAlignment="1">
      <alignment horizontal="center" vertical="center"/>
    </xf>
    <xf numFmtId="0" fontId="2" fillId="5" borderId="19" xfId="0" applyFont="1" applyFill="1" applyBorder="1" applyAlignment="1">
      <alignment horizontal="center" vertical="center"/>
    </xf>
    <xf numFmtId="0" fontId="0" fillId="5" borderId="55" xfId="0" applyFont="1" applyFill="1" applyBorder="1"/>
    <xf numFmtId="181" fontId="8" fillId="5" borderId="47" xfId="0" applyNumberFormat="1" applyFont="1" applyFill="1" applyBorder="1" applyAlignment="1">
      <alignment horizontal="center" vertical="center" wrapText="1"/>
    </xf>
    <xf numFmtId="181" fontId="8" fillId="5" borderId="27" xfId="0" applyNumberFormat="1" applyFont="1" applyFill="1" applyBorder="1" applyAlignment="1">
      <alignment horizontal="center" vertical="center" wrapText="1"/>
    </xf>
    <xf numFmtId="181" fontId="8" fillId="5" borderId="7" xfId="0" applyNumberFormat="1" applyFont="1" applyFill="1" applyBorder="1" applyAlignment="1">
      <alignment horizontal="center" vertical="center" wrapText="1"/>
    </xf>
    <xf numFmtId="179" fontId="8" fillId="0" borderId="128" xfId="0" applyNumberFormat="1" applyFont="1" applyBorder="1" applyAlignment="1">
      <alignment horizontal="center" vertical="center"/>
    </xf>
    <xf numFmtId="179" fontId="8" fillId="0" borderId="129" xfId="0" applyNumberFormat="1" applyFont="1" applyBorder="1" applyAlignment="1">
      <alignment horizontal="center" vertical="center"/>
    </xf>
    <xf numFmtId="0" fontId="8" fillId="0" borderId="27" xfId="0" applyNumberFormat="1" applyFont="1" applyBorder="1" applyAlignment="1">
      <alignment horizontal="left" vertical="center" wrapText="1"/>
    </xf>
    <xf numFmtId="0" fontId="8" fillId="0" borderId="25" xfId="0" applyNumberFormat="1" applyFont="1" applyBorder="1" applyAlignment="1">
      <alignment horizontal="left" vertical="center" wrapText="1"/>
    </xf>
    <xf numFmtId="0" fontId="19" fillId="0" borderId="27" xfId="0" applyNumberFormat="1" applyFont="1" applyBorder="1" applyAlignment="1">
      <alignment horizontal="left" vertical="center" wrapText="1"/>
    </xf>
    <xf numFmtId="0" fontId="19" fillId="0" borderId="25" xfId="0" applyNumberFormat="1" applyFont="1" applyBorder="1" applyAlignment="1">
      <alignment horizontal="left" vertical="center" wrapText="1"/>
    </xf>
    <xf numFmtId="178" fontId="8" fillId="2" borderId="27" xfId="0" applyNumberFormat="1" applyFont="1" applyFill="1" applyBorder="1" applyAlignment="1">
      <alignment horizontal="left" vertical="center" shrinkToFit="1"/>
    </xf>
    <xf numFmtId="178" fontId="8" fillId="2" borderId="25" xfId="0" applyNumberFormat="1" applyFont="1" applyFill="1" applyBorder="1" applyAlignment="1">
      <alignment horizontal="left" vertical="center" shrinkToFit="1"/>
    </xf>
    <xf numFmtId="3" fontId="8" fillId="2" borderId="27" xfId="0" applyNumberFormat="1" applyFont="1" applyFill="1" applyBorder="1" applyAlignment="1">
      <alignment horizontal="center" vertical="center"/>
    </xf>
    <xf numFmtId="3" fontId="8" fillId="2" borderId="25" xfId="0" applyNumberFormat="1" applyFont="1" applyFill="1" applyBorder="1" applyAlignment="1">
      <alignment horizontal="center" vertical="center"/>
    </xf>
    <xf numFmtId="0" fontId="8" fillId="0" borderId="27" xfId="0" applyFont="1" applyBorder="1" applyAlignment="1">
      <alignment horizontal="center" vertical="center"/>
    </xf>
    <xf numFmtId="0" fontId="8" fillId="0" borderId="25" xfId="0" applyFont="1" applyBorder="1" applyAlignment="1">
      <alignment horizontal="center" vertical="center"/>
    </xf>
    <xf numFmtId="0" fontId="8" fillId="0" borderId="36" xfId="0" applyFont="1" applyBorder="1" applyAlignment="1">
      <alignment horizontal="center" vertical="center"/>
    </xf>
    <xf numFmtId="0" fontId="8" fillId="0" borderId="130" xfId="0" applyFont="1" applyBorder="1" applyAlignment="1">
      <alignment horizontal="center" vertical="center"/>
    </xf>
    <xf numFmtId="178" fontId="8" fillId="0" borderId="27" xfId="0" applyNumberFormat="1" applyFont="1" applyFill="1" applyBorder="1" applyAlignment="1">
      <alignment horizontal="left" vertical="center" shrinkToFit="1"/>
    </xf>
    <xf numFmtId="178" fontId="8" fillId="0" borderId="25" xfId="0" applyNumberFormat="1" applyFont="1" applyFill="1" applyBorder="1" applyAlignment="1">
      <alignment horizontal="left" vertical="center" shrinkToFit="1"/>
    </xf>
    <xf numFmtId="3" fontId="8" fillId="0" borderId="27" xfId="0" applyNumberFormat="1" applyFont="1" applyFill="1" applyBorder="1" applyAlignment="1">
      <alignment horizontal="center" vertical="center" wrapText="1"/>
    </xf>
    <xf numFmtId="3" fontId="8" fillId="0" borderId="25" xfId="0" applyNumberFormat="1" applyFont="1" applyFill="1" applyBorder="1" applyAlignment="1">
      <alignment horizontal="center" vertical="center" wrapText="1"/>
    </xf>
    <xf numFmtId="3" fontId="8" fillId="0" borderId="27" xfId="0" applyNumberFormat="1" applyFont="1" applyFill="1" applyBorder="1" applyAlignment="1">
      <alignment horizontal="left" vertical="center" wrapText="1"/>
    </xf>
    <xf numFmtId="3" fontId="8" fillId="0" borderId="25" xfId="0" applyNumberFormat="1" applyFont="1" applyFill="1" applyBorder="1" applyAlignment="1">
      <alignment horizontal="left" vertical="center" wrapText="1"/>
    </xf>
    <xf numFmtId="0" fontId="8" fillId="0" borderId="27" xfId="0" applyNumberFormat="1" applyFont="1" applyBorder="1" applyAlignment="1">
      <alignment horizontal="center" vertical="center" wrapText="1"/>
    </xf>
    <xf numFmtId="0" fontId="8" fillId="0" borderId="25" xfId="0" applyNumberFormat="1" applyFont="1" applyBorder="1" applyAlignment="1">
      <alignment horizontal="center" vertical="center" wrapText="1"/>
    </xf>
    <xf numFmtId="49" fontId="8" fillId="0" borderId="27" xfId="0" applyNumberFormat="1" applyFont="1" applyBorder="1" applyAlignment="1">
      <alignment horizontal="center" vertical="center" wrapText="1"/>
    </xf>
    <xf numFmtId="49" fontId="8" fillId="0" borderId="25" xfId="0" applyNumberFormat="1" applyFont="1" applyBorder="1" applyAlignment="1">
      <alignment horizontal="center" vertical="center" wrapText="1"/>
    </xf>
    <xf numFmtId="0" fontId="19" fillId="0" borderId="27" xfId="0" applyFont="1" applyBorder="1" applyAlignment="1">
      <alignment horizontal="center" vertical="center" wrapText="1"/>
    </xf>
    <xf numFmtId="0" fontId="19" fillId="0" borderId="25" xfId="0" applyFont="1" applyBorder="1" applyAlignment="1">
      <alignment horizontal="center" vertical="center" wrapText="1"/>
    </xf>
    <xf numFmtId="179" fontId="8" fillId="0" borderId="27" xfId="0" applyNumberFormat="1" applyFont="1" applyFill="1" applyBorder="1" applyAlignment="1">
      <alignment horizontal="center" vertical="center"/>
    </xf>
    <xf numFmtId="179" fontId="8" fillId="0" borderId="25" xfId="0" applyNumberFormat="1" applyFont="1" applyFill="1" applyBorder="1" applyAlignment="1">
      <alignment horizontal="center" vertical="center"/>
    </xf>
    <xf numFmtId="178" fontId="8" fillId="0" borderId="27" xfId="0" applyNumberFormat="1" applyFont="1" applyFill="1" applyBorder="1" applyAlignment="1">
      <alignment horizontal="center" vertical="center"/>
    </xf>
    <xf numFmtId="178" fontId="8" fillId="0" borderId="25" xfId="0" applyNumberFormat="1" applyFont="1" applyFill="1" applyBorder="1" applyAlignment="1">
      <alignment horizontal="center" vertical="center"/>
    </xf>
    <xf numFmtId="178" fontId="8" fillId="0" borderId="36" xfId="0" applyNumberFormat="1" applyFont="1" applyFill="1" applyBorder="1" applyAlignment="1">
      <alignment horizontal="center" vertical="center"/>
    </xf>
    <xf numFmtId="178" fontId="8" fillId="0" borderId="130" xfId="0" applyNumberFormat="1" applyFont="1" applyFill="1" applyBorder="1" applyAlignment="1">
      <alignment horizontal="center" vertical="center"/>
    </xf>
    <xf numFmtId="0" fontId="8" fillId="0" borderId="36" xfId="0" applyFont="1" applyFill="1" applyBorder="1" applyAlignment="1">
      <alignment horizontal="center" vertical="center"/>
    </xf>
    <xf numFmtId="0" fontId="8" fillId="0" borderId="130" xfId="0" applyFont="1" applyFill="1" applyBorder="1" applyAlignment="1">
      <alignment horizontal="center" vertical="center"/>
    </xf>
    <xf numFmtId="178" fontId="8" fillId="0" borderId="27" xfId="0" applyNumberFormat="1" applyFont="1" applyFill="1" applyBorder="1" applyAlignment="1">
      <alignment horizontal="left" vertical="center" wrapText="1" shrinkToFit="1"/>
    </xf>
    <xf numFmtId="178" fontId="8" fillId="0" borderId="25" xfId="0" applyNumberFormat="1" applyFont="1" applyFill="1" applyBorder="1" applyAlignment="1">
      <alignment horizontal="left" vertical="center" wrapText="1" shrinkToFit="1"/>
    </xf>
    <xf numFmtId="0" fontId="8" fillId="0" borderId="27" xfId="0" applyNumberFormat="1" applyFont="1" applyFill="1" applyBorder="1" applyAlignment="1">
      <alignment horizontal="left" vertical="top" wrapText="1"/>
    </xf>
    <xf numFmtId="0" fontId="8" fillId="0" borderId="25" xfId="0" applyNumberFormat="1" applyFont="1" applyFill="1" applyBorder="1" applyAlignment="1">
      <alignment horizontal="left" vertical="top" wrapText="1"/>
    </xf>
    <xf numFmtId="0" fontId="8" fillId="0" borderId="27" xfId="0" applyFont="1" applyFill="1" applyBorder="1" applyAlignment="1">
      <alignment horizontal="center" vertical="center"/>
    </xf>
    <xf numFmtId="0" fontId="8" fillId="0" borderId="25" xfId="0" applyFont="1" applyFill="1" applyBorder="1" applyAlignment="1">
      <alignment horizontal="center" vertical="center"/>
    </xf>
    <xf numFmtId="179" fontId="19" fillId="0" borderId="128" xfId="0" applyNumberFormat="1" applyFont="1" applyFill="1" applyBorder="1" applyAlignment="1">
      <alignment horizontal="center" vertical="center"/>
    </xf>
    <xf numFmtId="179" fontId="19" fillId="0" borderId="129" xfId="0" applyNumberFormat="1" applyFont="1" applyFill="1" applyBorder="1" applyAlignment="1">
      <alignment horizontal="center" vertical="center"/>
    </xf>
    <xf numFmtId="0" fontId="19" fillId="0" borderId="27" xfId="0" applyNumberFormat="1" applyFont="1" applyFill="1" applyBorder="1" applyAlignment="1">
      <alignment horizontal="left" vertical="center" wrapText="1"/>
    </xf>
    <xf numFmtId="0" fontId="19" fillId="0" borderId="25" xfId="0" applyNumberFormat="1" applyFont="1" applyFill="1" applyBorder="1" applyAlignment="1">
      <alignment horizontal="left" vertical="center" wrapText="1"/>
    </xf>
    <xf numFmtId="3" fontId="19" fillId="0" borderId="27" xfId="0" applyNumberFormat="1" applyFont="1" applyFill="1" applyBorder="1" applyAlignment="1">
      <alignment horizontal="center" vertical="center" wrapText="1"/>
    </xf>
    <xf numFmtId="3" fontId="19" fillId="0" borderId="25" xfId="0" applyNumberFormat="1" applyFont="1" applyFill="1" applyBorder="1" applyAlignment="1">
      <alignment horizontal="center" vertical="center" wrapText="1"/>
    </xf>
    <xf numFmtId="3" fontId="19" fillId="0" borderId="27" xfId="0" applyNumberFormat="1" applyFont="1" applyFill="1" applyBorder="1" applyAlignment="1">
      <alignment horizontal="left" vertical="center" wrapText="1"/>
    </xf>
    <xf numFmtId="3" fontId="19" fillId="0" borderId="25" xfId="0" applyNumberFormat="1" applyFont="1" applyFill="1" applyBorder="1" applyAlignment="1">
      <alignment horizontal="left" vertical="center" wrapText="1"/>
    </xf>
    <xf numFmtId="0" fontId="19" fillId="0" borderId="27" xfId="0" applyNumberFormat="1" applyFont="1" applyFill="1" applyBorder="1" applyAlignment="1">
      <alignment horizontal="center" vertical="center" wrapText="1"/>
    </xf>
    <xf numFmtId="0" fontId="19" fillId="0" borderId="25" xfId="0" applyNumberFormat="1" applyFont="1" applyFill="1" applyBorder="1" applyAlignment="1">
      <alignment horizontal="center" vertical="center" wrapText="1"/>
    </xf>
    <xf numFmtId="0" fontId="19" fillId="0" borderId="27"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36" xfId="0" applyFont="1" applyFill="1" applyBorder="1" applyAlignment="1">
      <alignment horizontal="center" vertical="center"/>
    </xf>
    <xf numFmtId="0" fontId="19" fillId="0" borderId="130" xfId="0" applyFont="1" applyFill="1" applyBorder="1" applyAlignment="1">
      <alignment horizontal="center" vertical="center"/>
    </xf>
    <xf numFmtId="49" fontId="19" fillId="0" borderId="27"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25" xfId="0" applyFont="1" applyFill="1" applyBorder="1" applyAlignment="1">
      <alignment horizontal="center" vertical="center" wrapText="1"/>
    </xf>
    <xf numFmtId="178" fontId="19" fillId="0" borderId="27" xfId="0" applyNumberFormat="1" applyFont="1" applyFill="1" applyBorder="1" applyAlignment="1">
      <alignment vertical="center" wrapText="1" shrinkToFit="1"/>
    </xf>
    <xf numFmtId="0" fontId="25" fillId="0" borderId="25" xfId="0" applyFont="1" applyFill="1" applyBorder="1" applyAlignment="1">
      <alignment vertical="center" shrinkToFit="1"/>
    </xf>
    <xf numFmtId="0" fontId="25" fillId="0" borderId="25" xfId="0" applyFont="1" applyFill="1" applyBorder="1" applyAlignment="1">
      <alignment horizontal="center" vertical="center" wrapText="1"/>
    </xf>
    <xf numFmtId="178" fontId="8" fillId="0" borderId="27" xfId="0" applyNumberFormat="1" applyFont="1" applyFill="1" applyBorder="1" applyAlignment="1">
      <alignment vertical="center" wrapText="1" shrinkToFit="1"/>
    </xf>
    <xf numFmtId="178" fontId="8" fillId="0" borderId="25" xfId="0" applyNumberFormat="1" applyFont="1" applyFill="1" applyBorder="1" applyAlignment="1">
      <alignment vertical="center" wrapText="1" shrinkToFit="1"/>
    </xf>
    <xf numFmtId="0" fontId="8" fillId="0" borderId="27" xfId="0" applyNumberFormat="1" applyFont="1" applyFill="1" applyBorder="1" applyAlignment="1">
      <alignment horizontal="left" vertical="center" wrapText="1" shrinkToFit="1"/>
    </xf>
    <xf numFmtId="0" fontId="8" fillId="0" borderId="25" xfId="0" applyNumberFormat="1" applyFont="1" applyFill="1" applyBorder="1" applyAlignment="1">
      <alignment horizontal="left" vertical="center" wrapText="1" shrinkToFit="1"/>
    </xf>
    <xf numFmtId="179" fontId="8" fillId="0" borderId="65" xfId="0" applyNumberFormat="1" applyFont="1" applyFill="1" applyBorder="1" applyAlignment="1">
      <alignment horizontal="center" vertical="center"/>
    </xf>
    <xf numFmtId="179" fontId="8" fillId="0" borderId="132" xfId="0" applyNumberFormat="1" applyFont="1" applyFill="1" applyBorder="1" applyAlignment="1">
      <alignment horizontal="center" vertical="center"/>
    </xf>
    <xf numFmtId="0" fontId="19" fillId="0" borderId="27" xfId="0" applyNumberFormat="1" applyFont="1" applyFill="1" applyBorder="1" applyAlignment="1">
      <alignment vertical="center" wrapText="1"/>
    </xf>
    <xf numFmtId="0" fontId="19" fillId="0" borderId="25" xfId="0" applyNumberFormat="1" applyFont="1" applyFill="1" applyBorder="1" applyAlignment="1">
      <alignment vertical="center" wrapText="1"/>
    </xf>
    <xf numFmtId="0" fontId="8" fillId="0" borderId="27" xfId="0" applyNumberFormat="1" applyFont="1" applyBorder="1" applyAlignment="1">
      <alignment vertical="center" wrapText="1"/>
    </xf>
    <xf numFmtId="0" fontId="8" fillId="0" borderId="25" xfId="0" applyNumberFormat="1" applyFont="1" applyBorder="1" applyAlignment="1">
      <alignment vertical="center" wrapText="1"/>
    </xf>
    <xf numFmtId="0" fontId="19" fillId="0" borderId="27" xfId="0" applyNumberFormat="1" applyFont="1" applyBorder="1" applyAlignment="1">
      <alignment vertical="center" wrapText="1"/>
    </xf>
    <xf numFmtId="0" fontId="19" fillId="0" borderId="25" xfId="0" applyNumberFormat="1" applyFont="1" applyBorder="1" applyAlignment="1">
      <alignment vertical="center" wrapText="1"/>
    </xf>
    <xf numFmtId="178" fontId="8" fillId="2" borderId="27" xfId="0" applyNumberFormat="1" applyFont="1" applyFill="1" applyBorder="1" applyAlignment="1">
      <alignment vertical="center" wrapText="1" shrinkToFit="1"/>
    </xf>
    <xf numFmtId="178" fontId="8" fillId="2" borderId="25" xfId="0" applyNumberFormat="1" applyFont="1" applyFill="1" applyBorder="1" applyAlignment="1">
      <alignment vertical="center" wrapText="1" shrinkToFit="1"/>
    </xf>
    <xf numFmtId="0" fontId="8" fillId="2" borderId="27" xfId="0" applyNumberFormat="1" applyFont="1" applyFill="1" applyBorder="1" applyAlignment="1">
      <alignment vertical="center" wrapText="1"/>
    </xf>
    <xf numFmtId="0" fontId="8" fillId="2" borderId="25" xfId="0" applyNumberFormat="1" applyFont="1" applyFill="1" applyBorder="1" applyAlignment="1">
      <alignment vertical="center" wrapText="1"/>
    </xf>
    <xf numFmtId="0" fontId="18" fillId="0" borderId="27"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8" fillId="0" borderId="27"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69" xfId="0" applyFont="1" applyFill="1" applyBorder="1" applyAlignment="1">
      <alignment horizontal="center" vertical="center"/>
    </xf>
    <xf numFmtId="0" fontId="8" fillId="0" borderId="70" xfId="0" applyFont="1" applyFill="1" applyBorder="1" applyAlignment="1">
      <alignment horizontal="center" vertical="center"/>
    </xf>
    <xf numFmtId="0" fontId="8" fillId="0" borderId="71" xfId="0" applyFont="1" applyFill="1" applyBorder="1" applyAlignment="1">
      <alignment horizontal="center" vertical="center"/>
    </xf>
    <xf numFmtId="0" fontId="8" fillId="0" borderId="72" xfId="0" applyFont="1" applyFill="1" applyBorder="1" applyAlignment="1">
      <alignment horizontal="center" vertical="center"/>
    </xf>
    <xf numFmtId="0" fontId="8" fillId="0" borderId="67" xfId="0" applyFont="1" applyFill="1" applyBorder="1" applyAlignment="1">
      <alignment horizontal="center" vertical="center"/>
    </xf>
    <xf numFmtId="0" fontId="8" fillId="0" borderId="73" xfId="0" applyFont="1" applyFill="1" applyBorder="1" applyAlignment="1">
      <alignment horizontal="center" vertical="center"/>
    </xf>
    <xf numFmtId="177" fontId="8" fillId="0" borderId="83" xfId="0" applyNumberFormat="1" applyFont="1" applyFill="1" applyBorder="1" applyAlignment="1">
      <alignment horizontal="center" vertical="center"/>
    </xf>
    <xf numFmtId="177" fontId="8" fillId="0" borderId="49" xfId="0" applyNumberFormat="1" applyFont="1" applyFill="1" applyBorder="1" applyAlignment="1">
      <alignment horizontal="center" vertical="center"/>
    </xf>
    <xf numFmtId="177" fontId="8" fillId="0" borderId="24" xfId="0" applyNumberFormat="1" applyFont="1" applyFill="1" applyBorder="1" applyAlignment="1">
      <alignment horizontal="center" vertical="center"/>
    </xf>
    <xf numFmtId="177" fontId="8" fillId="0" borderId="26" xfId="0" applyNumberFormat="1" applyFont="1" applyFill="1" applyBorder="1" applyAlignment="1">
      <alignment horizontal="center" vertical="center"/>
    </xf>
    <xf numFmtId="177" fontId="8" fillId="0" borderId="79" xfId="0" applyNumberFormat="1" applyFont="1" applyFill="1" applyBorder="1" applyAlignment="1">
      <alignment horizontal="center" vertical="center"/>
    </xf>
    <xf numFmtId="177" fontId="8" fillId="0" borderId="51" xfId="0" applyNumberFormat="1" applyFont="1" applyFill="1" applyBorder="1" applyAlignment="1">
      <alignment horizontal="center" vertical="center"/>
    </xf>
    <xf numFmtId="0" fontId="8" fillId="0" borderId="17" xfId="0" applyFont="1" applyFill="1" applyBorder="1" applyAlignment="1">
      <alignment horizontal="center" vertical="center"/>
    </xf>
    <xf numFmtId="0" fontId="8" fillId="0" borderId="84" xfId="0" applyFont="1" applyFill="1" applyBorder="1" applyAlignment="1">
      <alignment horizontal="center" vertical="center"/>
    </xf>
    <xf numFmtId="3" fontId="8" fillId="0" borderId="69" xfId="0" applyNumberFormat="1" applyFont="1" applyFill="1" applyBorder="1" applyAlignment="1">
      <alignment horizontal="center" vertical="center" wrapText="1"/>
    </xf>
    <xf numFmtId="3" fontId="8" fillId="0" borderId="70" xfId="0" applyNumberFormat="1" applyFont="1" applyFill="1" applyBorder="1" applyAlignment="1">
      <alignment horizontal="center" vertical="center" wrapText="1"/>
    </xf>
    <xf numFmtId="3" fontId="8" fillId="0" borderId="71" xfId="0" applyNumberFormat="1" applyFont="1" applyFill="1" applyBorder="1" applyAlignment="1">
      <alignment horizontal="center" vertical="center" wrapText="1"/>
    </xf>
    <xf numFmtId="3" fontId="8" fillId="0" borderId="69" xfId="0" applyNumberFormat="1" applyFont="1" applyFill="1" applyBorder="1" applyAlignment="1">
      <alignment horizontal="center" vertical="center" shrinkToFit="1"/>
    </xf>
    <xf numFmtId="3" fontId="8" fillId="0" borderId="70" xfId="0" applyNumberFormat="1" applyFont="1" applyFill="1" applyBorder="1" applyAlignment="1">
      <alignment horizontal="center" vertical="center" shrinkToFit="1"/>
    </xf>
    <xf numFmtId="3" fontId="8" fillId="0" borderId="71" xfId="0" applyNumberFormat="1" applyFont="1" applyFill="1" applyBorder="1" applyAlignment="1">
      <alignment horizontal="center" vertical="center" shrinkToFit="1"/>
    </xf>
    <xf numFmtId="0" fontId="13" fillId="0" borderId="74" xfId="0" applyFont="1" applyFill="1" applyBorder="1" applyAlignment="1"/>
    <xf numFmtId="0" fontId="13" fillId="0" borderId="75" xfId="0" applyFont="1" applyFill="1" applyBorder="1" applyAlignment="1"/>
    <xf numFmtId="0" fontId="13" fillId="0" borderId="76" xfId="0" applyFont="1" applyFill="1" applyBorder="1" applyAlignment="1"/>
    <xf numFmtId="0" fontId="8" fillId="0" borderId="9"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77" xfId="0" applyFont="1" applyFill="1" applyBorder="1" applyAlignment="1">
      <alignment horizontal="center" vertical="center"/>
    </xf>
    <xf numFmtId="0" fontId="13" fillId="0" borderId="70" xfId="0" applyFont="1" applyFill="1" applyBorder="1" applyAlignment="1">
      <alignment horizontal="center" vertical="center"/>
    </xf>
    <xf numFmtId="0" fontId="13" fillId="0" borderId="71" xfId="0" applyFont="1" applyFill="1" applyBorder="1" applyAlignment="1">
      <alignment horizontal="center" vertical="center"/>
    </xf>
    <xf numFmtId="177" fontId="8" fillId="0" borderId="4" xfId="0" applyNumberFormat="1" applyFont="1" applyFill="1" applyBorder="1" applyAlignment="1">
      <alignment horizontal="center" vertical="center"/>
    </xf>
    <xf numFmtId="177" fontId="8" fillId="0" borderId="12" xfId="0" applyNumberFormat="1" applyFont="1" applyFill="1" applyBorder="1" applyAlignment="1">
      <alignment horizontal="center" vertical="center"/>
    </xf>
    <xf numFmtId="0" fontId="8" fillId="0" borderId="47" xfId="0" applyFont="1" applyFill="1" applyBorder="1" applyAlignment="1">
      <alignment horizontal="center" vertical="center"/>
    </xf>
    <xf numFmtId="0" fontId="8" fillId="0" borderId="62" xfId="0" applyFont="1" applyFill="1" applyBorder="1" applyAlignment="1">
      <alignment horizontal="center" vertical="center"/>
    </xf>
    <xf numFmtId="178" fontId="8" fillId="0" borderId="81" xfId="0" applyNumberFormat="1" applyFont="1" applyFill="1" applyBorder="1" applyAlignment="1">
      <alignment horizontal="center" vertical="center" shrinkToFit="1"/>
    </xf>
    <xf numFmtId="178" fontId="8" fillId="0" borderId="70" xfId="0" applyNumberFormat="1" applyFont="1" applyFill="1" applyBorder="1" applyAlignment="1">
      <alignment horizontal="center" vertical="center" shrinkToFit="1"/>
    </xf>
    <xf numFmtId="178" fontId="8" fillId="0" borderId="82" xfId="0" applyNumberFormat="1" applyFont="1" applyFill="1" applyBorder="1" applyAlignment="1">
      <alignment horizontal="center" vertical="center" shrinkToFit="1"/>
    </xf>
    <xf numFmtId="3" fontId="8" fillId="0" borderId="81" xfId="0" applyNumberFormat="1" applyFont="1" applyFill="1" applyBorder="1" applyAlignment="1">
      <alignment horizontal="center" vertical="center" wrapText="1"/>
    </xf>
    <xf numFmtId="3" fontId="8" fillId="0" borderId="82" xfId="0" applyNumberFormat="1" applyFont="1" applyFill="1" applyBorder="1" applyAlignment="1">
      <alignment horizontal="center" vertical="center" wrapText="1"/>
    </xf>
    <xf numFmtId="3" fontId="8" fillId="0" borderId="81" xfId="0" applyNumberFormat="1" applyFont="1" applyFill="1" applyBorder="1" applyAlignment="1">
      <alignment horizontal="center" vertical="center" shrinkToFit="1"/>
    </xf>
    <xf numFmtId="3" fontId="8" fillId="0" borderId="82" xfId="0" applyNumberFormat="1" applyFont="1" applyFill="1" applyBorder="1" applyAlignment="1">
      <alignment horizontal="center" vertical="center" shrinkToFit="1"/>
    </xf>
    <xf numFmtId="0" fontId="13" fillId="0" borderId="85" xfId="0" applyFont="1" applyFill="1" applyBorder="1" applyAlignment="1"/>
    <xf numFmtId="0" fontId="13" fillId="0" borderId="86" xfId="0" applyFont="1" applyFill="1" applyBorder="1" applyAlignment="1"/>
    <xf numFmtId="0" fontId="8" fillId="0" borderId="21" xfId="0" applyFont="1" applyFill="1" applyBorder="1" applyAlignment="1">
      <alignment horizontal="center" vertical="center"/>
    </xf>
    <xf numFmtId="0" fontId="8" fillId="0" borderId="87" xfId="0" applyFont="1" applyFill="1" applyBorder="1" applyAlignment="1">
      <alignment horizontal="center" vertical="center"/>
    </xf>
    <xf numFmtId="178" fontId="8" fillId="0" borderId="69" xfId="0" applyNumberFormat="1" applyFont="1" applyFill="1" applyBorder="1" applyAlignment="1">
      <alignment horizontal="center" vertical="center" shrinkToFit="1"/>
    </xf>
    <xf numFmtId="178" fontId="8" fillId="0" borderId="71" xfId="0" applyNumberFormat="1" applyFont="1" applyFill="1" applyBorder="1" applyAlignment="1">
      <alignment horizontal="center" vertical="center" shrinkToFit="1"/>
    </xf>
    <xf numFmtId="0" fontId="8" fillId="0" borderId="81" xfId="0" applyFont="1" applyFill="1" applyBorder="1" applyAlignment="1">
      <alignment horizontal="center" vertical="center"/>
    </xf>
    <xf numFmtId="0" fontId="8" fillId="0" borderId="82" xfId="0" applyFont="1" applyFill="1" applyBorder="1" applyAlignment="1">
      <alignment horizontal="center" vertical="center"/>
    </xf>
    <xf numFmtId="0" fontId="8" fillId="0" borderId="66" xfId="0" applyFont="1" applyFill="1" applyBorder="1" applyAlignment="1">
      <alignment horizontal="center" vertical="center"/>
    </xf>
    <xf numFmtId="0" fontId="8" fillId="0" borderId="68" xfId="0" applyFont="1" applyFill="1" applyBorder="1" applyAlignment="1">
      <alignment horizontal="center" vertical="center"/>
    </xf>
    <xf numFmtId="0" fontId="13" fillId="0" borderId="82" xfId="0" applyFont="1" applyFill="1" applyBorder="1" applyAlignment="1">
      <alignment horizontal="center" vertical="center"/>
    </xf>
    <xf numFmtId="178" fontId="32" fillId="2" borderId="5" xfId="0" applyNumberFormat="1" applyFont="1" applyFill="1" applyBorder="1" applyAlignment="1">
      <alignment horizontal="center" vertical="center" shrinkToFit="1"/>
    </xf>
    <xf numFmtId="178" fontId="32" fillId="2" borderId="27" xfId="0" applyNumberFormat="1" applyFont="1" applyFill="1" applyBorder="1" applyAlignment="1">
      <alignment horizontal="right" vertical="center" shrinkToFit="1"/>
    </xf>
    <xf numFmtId="178" fontId="32" fillId="2" borderId="65" xfId="0" applyNumberFormat="1" applyFont="1" applyFill="1" applyBorder="1" applyAlignment="1">
      <alignment horizontal="right" vertical="center" shrinkToFit="1"/>
    </xf>
    <xf numFmtId="178" fontId="32" fillId="2" borderId="6" xfId="0" applyNumberFormat="1" applyFont="1" applyFill="1" applyBorder="1" applyAlignment="1">
      <alignment horizontal="center" vertical="center" shrinkToFit="1"/>
    </xf>
    <xf numFmtId="178" fontId="32" fillId="2" borderId="11" xfId="0" applyNumberFormat="1" applyFont="1" applyFill="1" applyBorder="1" applyAlignment="1">
      <alignment horizontal="right" vertical="center" shrinkToFit="1"/>
    </xf>
    <xf numFmtId="178" fontId="32" fillId="2" borderId="5" xfId="0" applyNumberFormat="1" applyFont="1" applyFill="1" applyBorder="1" applyAlignment="1">
      <alignment horizontal="right" vertical="center" shrinkToFit="1"/>
    </xf>
    <xf numFmtId="178" fontId="32" fillId="2" borderId="26" xfId="0" applyNumberFormat="1" applyFont="1" applyFill="1" applyBorder="1" applyAlignment="1">
      <alignment horizontal="right" vertical="center" shrinkToFit="1"/>
    </xf>
    <xf numFmtId="178" fontId="47" fillId="2" borderId="6" xfId="0" applyNumberFormat="1" applyFont="1" applyFill="1" applyBorder="1" applyAlignment="1">
      <alignment horizontal="center" vertical="center" shrinkToFit="1"/>
    </xf>
    <xf numFmtId="178" fontId="47" fillId="2" borderId="11" xfId="0" applyNumberFormat="1" applyFont="1" applyFill="1" applyBorder="1" applyAlignment="1">
      <alignment horizontal="right" vertical="center" shrinkToFit="1"/>
    </xf>
    <xf numFmtId="178" fontId="47" fillId="2" borderId="53" xfId="0" applyNumberFormat="1" applyFont="1" applyFill="1" applyBorder="1" applyAlignment="1">
      <alignment horizontal="right" vertical="center" shrinkToFit="1"/>
    </xf>
    <xf numFmtId="178" fontId="47" fillId="2" borderId="25" xfId="0" applyNumberFormat="1" applyFont="1" applyFill="1" applyBorder="1" applyAlignment="1">
      <alignment horizontal="right" vertical="center" shrinkToFit="1"/>
    </xf>
    <xf numFmtId="178" fontId="35" fillId="7" borderId="3" xfId="0" applyNumberFormat="1" applyFont="1" applyFill="1" applyBorder="1" applyAlignment="1">
      <alignment horizontal="center" vertical="center"/>
    </xf>
    <xf numFmtId="178" fontId="35" fillId="7" borderId="3" xfId="0" applyNumberFormat="1" applyFont="1" applyFill="1" applyBorder="1" applyAlignment="1">
      <alignment horizontal="right" vertical="center"/>
    </xf>
    <xf numFmtId="178" fontId="35" fillId="7" borderId="3" xfId="0" applyNumberFormat="1" applyFont="1" applyFill="1" applyBorder="1" applyAlignment="1">
      <alignment horizontal="right" vertical="center" wrapText="1"/>
    </xf>
    <xf numFmtId="178" fontId="32" fillId="2" borderId="27" xfId="0" applyNumberFormat="1" applyFont="1" applyFill="1" applyBorder="1" applyAlignment="1">
      <alignment horizontal="center" vertical="center" shrinkToFit="1"/>
    </xf>
    <xf numFmtId="178" fontId="35" fillId="3" borderId="3" xfId="0" applyNumberFormat="1" applyFont="1" applyFill="1" applyBorder="1" applyAlignment="1">
      <alignment horizontal="center" vertical="center"/>
    </xf>
    <xf numFmtId="178" fontId="35" fillId="3" borderId="3" xfId="0" applyNumberFormat="1" applyFont="1" applyFill="1" applyBorder="1" applyAlignment="1">
      <alignment horizontal="right" vertical="center"/>
    </xf>
    <xf numFmtId="178" fontId="35" fillId="3" borderId="3" xfId="0" applyNumberFormat="1" applyFont="1" applyFill="1" applyBorder="1" applyAlignment="1">
      <alignment horizontal="right" vertical="center" wrapText="1"/>
    </xf>
    <xf numFmtId="178" fontId="38" fillId="2" borderId="6" xfId="0" applyNumberFormat="1" applyFont="1" applyFill="1" applyBorder="1" applyAlignment="1">
      <alignment horizontal="center" vertical="center" shrinkToFit="1"/>
    </xf>
    <xf numFmtId="178" fontId="38" fillId="2" borderId="11" xfId="0" applyNumberFormat="1" applyFont="1" applyFill="1" applyBorder="1" applyAlignment="1">
      <alignment horizontal="right" vertical="center" shrinkToFit="1"/>
    </xf>
    <xf numFmtId="178" fontId="40" fillId="4" borderId="3" xfId="0" applyNumberFormat="1" applyFont="1" applyFill="1" applyBorder="1" applyAlignment="1">
      <alignment horizontal="center" vertical="center"/>
    </xf>
    <xf numFmtId="178" fontId="40" fillId="4" borderId="3" xfId="0" applyNumberFormat="1" applyFont="1" applyFill="1" applyBorder="1" applyAlignment="1">
      <alignment horizontal="right" vertical="center"/>
    </xf>
    <xf numFmtId="178" fontId="40" fillId="4" borderId="3" xfId="0" applyNumberFormat="1" applyFont="1" applyFill="1" applyBorder="1" applyAlignment="1">
      <alignment horizontal="right" vertical="center" wrapText="1"/>
    </xf>
    <xf numFmtId="178" fontId="32" fillId="4" borderId="3" xfId="0" applyNumberFormat="1" applyFont="1" applyFill="1" applyBorder="1" applyAlignment="1">
      <alignment horizontal="center" vertical="center"/>
    </xf>
    <xf numFmtId="178" fontId="32" fillId="4" borderId="3" xfId="0" applyNumberFormat="1" applyFont="1" applyFill="1" applyBorder="1" applyAlignment="1">
      <alignment horizontal="right" vertical="center"/>
    </xf>
    <xf numFmtId="178" fontId="32" fillId="4" borderId="3" xfId="0" applyNumberFormat="1" applyFont="1" applyFill="1" applyBorder="1" applyAlignment="1">
      <alignment horizontal="right" vertical="center" wrapText="1"/>
    </xf>
    <xf numFmtId="178" fontId="32" fillId="4" borderId="53" xfId="0" applyNumberFormat="1" applyFont="1" applyFill="1" applyBorder="1" applyAlignment="1">
      <alignment horizontal="center" vertical="center"/>
    </xf>
    <xf numFmtId="178" fontId="32" fillId="4" borderId="53" xfId="0" applyNumberFormat="1" applyFont="1" applyFill="1" applyBorder="1" applyAlignment="1">
      <alignment horizontal="right" vertical="center"/>
    </xf>
    <xf numFmtId="178" fontId="32" fillId="4" borderId="53" xfId="0" applyNumberFormat="1" applyFont="1" applyFill="1" applyBorder="1" applyAlignment="1">
      <alignment horizontal="right" vertical="center" wrapText="1"/>
    </xf>
    <xf numFmtId="178" fontId="32" fillId="2" borderId="53" xfId="0" applyNumberFormat="1" applyFont="1" applyFill="1" applyBorder="1" applyAlignment="1">
      <alignment horizontal="center" vertical="center"/>
    </xf>
    <xf numFmtId="178" fontId="32" fillId="2" borderId="53" xfId="0" applyNumberFormat="1" applyFont="1" applyFill="1" applyBorder="1" applyAlignment="1">
      <alignment horizontal="right" vertical="center"/>
    </xf>
    <xf numFmtId="178" fontId="32" fillId="2" borderId="53" xfId="0" applyNumberFormat="1" applyFont="1" applyFill="1" applyBorder="1" applyAlignment="1">
      <alignment horizontal="right" vertical="center" wrapText="1"/>
    </xf>
    <xf numFmtId="178" fontId="32" fillId="0" borderId="6" xfId="0" applyNumberFormat="1" applyFont="1" applyBorder="1" applyAlignment="1">
      <alignment horizontal="center" vertical="center" shrinkToFit="1"/>
    </xf>
    <xf numFmtId="178" fontId="32" fillId="0" borderId="6" xfId="0" applyNumberFormat="1" applyFont="1" applyBorder="1" applyAlignment="1">
      <alignment horizontal="right" vertical="center" shrinkToFit="1"/>
    </xf>
    <xf numFmtId="178" fontId="32" fillId="0" borderId="11" xfId="0" applyNumberFormat="1" applyFont="1" applyBorder="1" applyAlignment="1">
      <alignment horizontal="right" vertical="center" shrinkToFit="1"/>
    </xf>
    <xf numFmtId="178" fontId="32" fillId="2" borderId="53" xfId="0" applyNumberFormat="1" applyFont="1" applyFill="1" applyBorder="1" applyAlignment="1">
      <alignment horizontal="right" vertical="center" shrinkToFit="1"/>
    </xf>
    <xf numFmtId="178" fontId="32" fillId="2" borderId="3" xfId="0" applyNumberFormat="1" applyFont="1" applyFill="1" applyBorder="1" applyAlignment="1">
      <alignment horizontal="right" vertical="center" shrinkToFit="1"/>
    </xf>
    <xf numFmtId="178" fontId="32" fillId="0" borderId="6" xfId="0" applyNumberFormat="1" applyFont="1" applyFill="1" applyBorder="1" applyAlignment="1">
      <alignment horizontal="center" vertical="center" shrinkToFit="1"/>
    </xf>
    <xf numFmtId="178" fontId="32" fillId="0" borderId="6" xfId="0" applyNumberFormat="1" applyFont="1" applyFill="1" applyBorder="1" applyAlignment="1">
      <alignment horizontal="right" vertical="center" shrinkToFit="1"/>
    </xf>
    <xf numFmtId="178" fontId="41" fillId="4" borderId="53" xfId="0" applyNumberFormat="1" applyFont="1" applyFill="1" applyBorder="1" applyAlignment="1">
      <alignment horizontal="center" vertical="center"/>
    </xf>
    <xf numFmtId="178" fontId="41" fillId="4" borderId="53" xfId="0" applyNumberFormat="1" applyFont="1" applyFill="1" applyBorder="1" applyAlignment="1">
      <alignment horizontal="right" vertical="center"/>
    </xf>
    <xf numFmtId="178" fontId="41" fillId="4" borderId="53" xfId="0" applyNumberFormat="1" applyFont="1" applyFill="1" applyBorder="1" applyAlignment="1">
      <alignment horizontal="right" vertical="center" wrapText="1"/>
    </xf>
    <xf numFmtId="178" fontId="32" fillId="0" borderId="6" xfId="0" applyNumberFormat="1" applyFont="1" applyFill="1" applyBorder="1" applyAlignment="1">
      <alignment vertical="center" shrinkToFit="1"/>
    </xf>
    <xf numFmtId="178" fontId="32" fillId="0" borderId="11" xfId="0" applyNumberFormat="1" applyFont="1" applyFill="1" applyBorder="1" applyAlignment="1">
      <alignment vertical="center" shrinkToFit="1"/>
    </xf>
    <xf numFmtId="178" fontId="32" fillId="0" borderId="11" xfId="0" applyNumberFormat="1" applyFont="1" applyFill="1" applyBorder="1" applyAlignment="1">
      <alignment horizontal="right" vertical="center" shrinkToFit="1"/>
    </xf>
    <xf numFmtId="178" fontId="35" fillId="2" borderId="6" xfId="0" applyNumberFormat="1" applyFont="1" applyFill="1" applyBorder="1" applyAlignment="1">
      <alignment horizontal="center" vertical="center" shrinkToFit="1"/>
    </xf>
    <xf numFmtId="178" fontId="35" fillId="2" borderId="11" xfId="0" applyNumberFormat="1" applyFont="1" applyFill="1" applyBorder="1" applyAlignment="1">
      <alignment horizontal="right" vertical="center" shrinkToFit="1"/>
    </xf>
    <xf numFmtId="178" fontId="47" fillId="2" borderId="3" xfId="0" applyNumberFormat="1" applyFont="1" applyFill="1" applyBorder="1" applyAlignment="1">
      <alignment horizontal="right" vertical="center" shrinkToFit="1"/>
    </xf>
    <xf numFmtId="178" fontId="8" fillId="0" borderId="16" xfId="0" applyNumberFormat="1" applyFont="1" applyBorder="1" applyAlignment="1">
      <alignment horizontal="center" vertical="center" shrinkToFit="1"/>
    </xf>
    <xf numFmtId="178" fontId="8" fillId="0" borderId="16" xfId="0" applyNumberFormat="1" applyFont="1" applyBorder="1" applyAlignment="1">
      <alignment horizontal="right" vertical="center" shrinkToFit="1"/>
    </xf>
    <xf numFmtId="178" fontId="8" fillId="0" borderId="87" xfId="0" applyNumberFormat="1" applyFont="1" applyBorder="1" applyAlignment="1">
      <alignment horizontal="right" vertical="center" shrinkToFit="1"/>
    </xf>
    <xf numFmtId="178" fontId="8" fillId="2" borderId="15" xfId="0" applyNumberFormat="1" applyFont="1" applyFill="1" applyBorder="1" applyAlignment="1">
      <alignment horizontal="right" vertical="center" shrinkToFit="1"/>
    </xf>
    <xf numFmtId="178" fontId="8" fillId="2" borderId="8" xfId="0" applyNumberFormat="1" applyFont="1" applyFill="1" applyBorder="1" applyAlignment="1">
      <alignment horizontal="right" vertical="center" shrinkToFit="1"/>
    </xf>
    <xf numFmtId="178" fontId="32" fillId="0" borderId="22" xfId="0" applyNumberFormat="1" applyFont="1" applyBorder="1" applyAlignment="1">
      <alignment horizontal="center" vertical="center" shrinkToFit="1"/>
    </xf>
    <xf numFmtId="178" fontId="32" fillId="0" borderId="22" xfId="0" applyNumberFormat="1" applyFont="1" applyBorder="1" applyAlignment="1">
      <alignment horizontal="right" vertical="center" shrinkToFit="1"/>
    </xf>
    <xf numFmtId="178" fontId="32" fillId="0" borderId="23" xfId="0" applyNumberFormat="1" applyFont="1" applyBorder="1" applyAlignment="1">
      <alignment horizontal="center" vertical="center" shrinkToFit="1"/>
    </xf>
    <xf numFmtId="178" fontId="32" fillId="0" borderId="23" xfId="0" applyNumberFormat="1" applyFont="1" applyBorder="1" applyAlignment="1">
      <alignment horizontal="right" vertical="center" shrinkToFit="1"/>
    </xf>
    <xf numFmtId="178" fontId="32" fillId="0" borderId="25" xfId="0" applyNumberFormat="1" applyFont="1" applyBorder="1" applyAlignment="1">
      <alignment horizontal="center" vertical="center" shrinkToFit="1"/>
    </xf>
    <xf numFmtId="178" fontId="32" fillId="0" borderId="16" xfId="0" applyNumberFormat="1" applyFont="1" applyBorder="1" applyAlignment="1">
      <alignment horizontal="center" vertical="center" shrinkToFit="1"/>
    </xf>
    <xf numFmtId="178" fontId="32" fillId="2" borderId="48" xfId="0" applyNumberFormat="1" applyFont="1" applyFill="1" applyBorder="1" applyAlignment="1">
      <alignment horizontal="right" vertical="center" shrinkToFit="1"/>
    </xf>
    <xf numFmtId="178" fontId="32" fillId="2" borderId="16" xfId="0" applyNumberFormat="1" applyFont="1" applyFill="1" applyBorder="1" applyAlignment="1">
      <alignment horizontal="right" vertical="center" shrinkToFit="1"/>
    </xf>
    <xf numFmtId="178" fontId="32" fillId="0" borderId="7" xfId="0" applyNumberFormat="1" applyFont="1" applyBorder="1" applyAlignment="1">
      <alignment horizontal="center" vertical="center" shrinkToFit="1"/>
    </xf>
    <xf numFmtId="178" fontId="32" fillId="2" borderId="1" xfId="0" applyNumberFormat="1" applyFont="1" applyFill="1" applyBorder="1" applyAlignment="1">
      <alignment horizontal="right" vertical="center" shrinkToFit="1"/>
    </xf>
    <xf numFmtId="178" fontId="32" fillId="2" borderId="7" xfId="0" applyNumberFormat="1" applyFont="1" applyFill="1" applyBorder="1" applyAlignment="1">
      <alignment horizontal="right" vertical="center" shrinkToFit="1"/>
    </xf>
    <xf numFmtId="178" fontId="13" fillId="2" borderId="19" xfId="0" applyNumberFormat="1" applyFont="1" applyFill="1" applyBorder="1" applyAlignment="1">
      <alignment horizontal="right" vertical="center" shrinkToFit="1"/>
    </xf>
    <xf numFmtId="178" fontId="32" fillId="2" borderId="27" xfId="0" applyNumberFormat="1" applyFont="1" applyFill="1" applyBorder="1" applyAlignment="1">
      <alignment horizontal="right" vertical="center" shrinkToFit="1"/>
    </xf>
    <xf numFmtId="178" fontId="47" fillId="2" borderId="3" xfId="0" applyNumberFormat="1" applyFont="1" applyFill="1" applyBorder="1" applyAlignment="1">
      <alignment vertical="center" shrinkToFit="1"/>
    </xf>
    <xf numFmtId="178" fontId="35" fillId="7" borderId="9" xfId="0" applyNumberFormat="1" applyFont="1" applyFill="1" applyBorder="1" applyAlignment="1">
      <alignment horizontal="right" vertical="center" wrapText="1"/>
    </xf>
    <xf numFmtId="178" fontId="32" fillId="2" borderId="28" xfId="0" applyNumberFormat="1" applyFont="1" applyFill="1" applyBorder="1" applyAlignment="1">
      <alignment vertical="center" shrinkToFit="1"/>
    </xf>
    <xf numFmtId="178" fontId="35" fillId="3" borderId="9" xfId="0" applyNumberFormat="1" applyFont="1" applyFill="1" applyBorder="1" applyAlignment="1">
      <alignment horizontal="right" vertical="center" wrapText="1"/>
    </xf>
    <xf numFmtId="178" fontId="38" fillId="2" borderId="3" xfId="0" applyNumberFormat="1" applyFont="1" applyFill="1" applyBorder="1" applyAlignment="1">
      <alignment vertical="center" shrinkToFit="1"/>
    </xf>
    <xf numFmtId="178" fontId="41" fillId="4" borderId="3" xfId="0" applyNumberFormat="1" applyFont="1" applyFill="1" applyBorder="1" applyAlignment="1">
      <alignment horizontal="right" vertical="center" wrapText="1"/>
    </xf>
    <xf numFmtId="178" fontId="41" fillId="4" borderId="9" xfId="0" applyNumberFormat="1" applyFont="1" applyFill="1" applyBorder="1" applyAlignment="1">
      <alignment horizontal="right" vertical="center" wrapText="1"/>
    </xf>
    <xf numFmtId="178" fontId="32" fillId="4" borderId="9" xfId="0" applyNumberFormat="1" applyFont="1" applyFill="1" applyBorder="1" applyAlignment="1">
      <alignment horizontal="right" vertical="center" wrapText="1"/>
    </xf>
    <xf numFmtId="178" fontId="32" fillId="4" borderId="54" xfId="0" applyNumberFormat="1" applyFont="1" applyFill="1" applyBorder="1" applyAlignment="1">
      <alignment horizontal="right" vertical="center" wrapText="1"/>
    </xf>
    <xf numFmtId="178" fontId="32" fillId="2" borderId="54" xfId="0" applyNumberFormat="1" applyFont="1" applyFill="1" applyBorder="1" applyAlignment="1">
      <alignment horizontal="right" vertical="center" wrapText="1"/>
    </xf>
    <xf numFmtId="178" fontId="32" fillId="0" borderId="3" xfId="0" applyNumberFormat="1" applyFont="1" applyFill="1" applyBorder="1" applyAlignment="1">
      <alignment vertical="center" shrinkToFit="1"/>
    </xf>
    <xf numFmtId="178" fontId="41" fillId="4" borderId="54" xfId="0" applyNumberFormat="1" applyFont="1" applyFill="1" applyBorder="1" applyAlignment="1">
      <alignment horizontal="right" vertical="center" wrapText="1"/>
    </xf>
    <xf numFmtId="178" fontId="49" fillId="0" borderId="6" xfId="0" applyNumberFormat="1" applyFont="1" applyFill="1" applyBorder="1" applyAlignment="1">
      <alignment vertical="center" shrinkToFit="1"/>
    </xf>
    <xf numFmtId="178" fontId="35" fillId="2" borderId="3" xfId="0" applyNumberFormat="1" applyFont="1" applyFill="1" applyBorder="1" applyAlignment="1">
      <alignment vertical="center" shrinkToFit="1"/>
    </xf>
    <xf numFmtId="178" fontId="8" fillId="2" borderId="6" xfId="0" applyNumberFormat="1" applyFont="1" applyFill="1" applyBorder="1" applyAlignment="1">
      <alignment horizontal="right" vertical="center" shrinkToFit="1"/>
    </xf>
    <xf numFmtId="178" fontId="13" fillId="2" borderId="9" xfId="0" applyNumberFormat="1" applyFont="1" applyFill="1" applyBorder="1" applyAlignment="1">
      <alignment horizontal="right" vertical="center" shrinkToFit="1"/>
    </xf>
    <xf numFmtId="178" fontId="32" fillId="0" borderId="30" xfId="0" applyNumberFormat="1" applyFont="1" applyBorder="1" applyAlignment="1">
      <alignment horizontal="right" vertical="center" shrinkToFit="1"/>
    </xf>
    <xf numFmtId="178" fontId="32" fillId="0" borderId="25" xfId="0" applyNumberFormat="1" applyFont="1" applyBorder="1" applyAlignment="1">
      <alignment horizontal="right" vertical="center" shrinkToFit="1"/>
    </xf>
    <xf numFmtId="178" fontId="32" fillId="0" borderId="16" xfId="0" applyNumberFormat="1" applyFont="1" applyBorder="1" applyAlignment="1">
      <alignment horizontal="right" vertical="center" shrinkToFit="1"/>
    </xf>
    <xf numFmtId="178" fontId="32" fillId="0" borderId="7" xfId="0" applyNumberFormat="1" applyFont="1" applyBorder="1" applyAlignment="1">
      <alignment horizontal="right" vertical="center" shrinkToFi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335280</xdr:colOff>
      <xdr:row>17</xdr:row>
      <xdr:rowOff>38100</xdr:rowOff>
    </xdr:from>
    <xdr:to>
      <xdr:col>1</xdr:col>
      <xdr:colOff>350520</xdr:colOff>
      <xdr:row>53</xdr:row>
      <xdr:rowOff>68580</xdr:rowOff>
    </xdr:to>
    <xdr:sp macro="" textlink="">
      <xdr:nvSpPr>
        <xdr:cNvPr id="33600" name="Line 13"/>
        <xdr:cNvSpPr>
          <a:spLocks noChangeShapeType="1"/>
        </xdr:cNvSpPr>
      </xdr:nvSpPr>
      <xdr:spPr bwMode="auto">
        <a:xfrm>
          <a:off x="792480" y="5006340"/>
          <a:ext cx="15240" cy="617220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198120</xdr:colOff>
      <xdr:row>24</xdr:row>
      <xdr:rowOff>76200</xdr:rowOff>
    </xdr:from>
    <xdr:to>
      <xdr:col>0</xdr:col>
      <xdr:colOff>205740</xdr:colOff>
      <xdr:row>53</xdr:row>
      <xdr:rowOff>99060</xdr:rowOff>
    </xdr:to>
    <xdr:sp macro="" textlink="">
      <xdr:nvSpPr>
        <xdr:cNvPr id="33601" name="Line 14"/>
        <xdr:cNvSpPr>
          <a:spLocks noChangeShapeType="1"/>
        </xdr:cNvSpPr>
      </xdr:nvSpPr>
      <xdr:spPr bwMode="auto">
        <a:xfrm flipH="1">
          <a:off x="198120" y="6324600"/>
          <a:ext cx="7620" cy="488442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853259</xdr:colOff>
      <xdr:row>1</xdr:row>
      <xdr:rowOff>101889</xdr:rowOff>
    </xdr:from>
    <xdr:to>
      <xdr:col>4</xdr:col>
      <xdr:colOff>575520</xdr:colOff>
      <xdr:row>3</xdr:row>
      <xdr:rowOff>6618</xdr:rowOff>
    </xdr:to>
    <xdr:sp macro="" textlink="">
      <xdr:nvSpPr>
        <xdr:cNvPr id="4" name="Rectangle 16"/>
        <xdr:cNvSpPr>
          <a:spLocks noChangeArrowheads="1"/>
        </xdr:cNvSpPr>
      </xdr:nvSpPr>
      <xdr:spPr bwMode="auto">
        <a:xfrm>
          <a:off x="1432033" y="258618"/>
          <a:ext cx="4137294" cy="424741"/>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twoCellAnchor>
    <xdr:from>
      <xdr:col>0</xdr:col>
      <xdr:colOff>220980</xdr:colOff>
      <xdr:row>57</xdr:row>
      <xdr:rowOff>45720</xdr:rowOff>
    </xdr:from>
    <xdr:to>
      <xdr:col>0</xdr:col>
      <xdr:colOff>220980</xdr:colOff>
      <xdr:row>60</xdr:row>
      <xdr:rowOff>137160</xdr:rowOff>
    </xdr:to>
    <xdr:sp macro="" textlink="">
      <xdr:nvSpPr>
        <xdr:cNvPr id="33603" name="Line 14"/>
        <xdr:cNvSpPr>
          <a:spLocks noChangeShapeType="1"/>
        </xdr:cNvSpPr>
      </xdr:nvSpPr>
      <xdr:spPr bwMode="auto">
        <a:xfrm>
          <a:off x="220980" y="12115800"/>
          <a:ext cx="0" cy="59436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426720</xdr:colOff>
      <xdr:row>57</xdr:row>
      <xdr:rowOff>45720</xdr:rowOff>
    </xdr:from>
    <xdr:to>
      <xdr:col>1</xdr:col>
      <xdr:colOff>426720</xdr:colOff>
      <xdr:row>60</xdr:row>
      <xdr:rowOff>137160</xdr:rowOff>
    </xdr:to>
    <xdr:sp macro="" textlink="">
      <xdr:nvSpPr>
        <xdr:cNvPr id="33604" name="Line 14"/>
        <xdr:cNvSpPr>
          <a:spLocks noChangeShapeType="1"/>
        </xdr:cNvSpPr>
      </xdr:nvSpPr>
      <xdr:spPr bwMode="auto">
        <a:xfrm>
          <a:off x="883920" y="12115800"/>
          <a:ext cx="0" cy="59436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480679</xdr:colOff>
      <xdr:row>20</xdr:row>
      <xdr:rowOff>158750</xdr:rowOff>
    </xdr:from>
    <xdr:to>
      <xdr:col>13</xdr:col>
      <xdr:colOff>139159</xdr:colOff>
      <xdr:row>33</xdr:row>
      <xdr:rowOff>49110</xdr:rowOff>
    </xdr:to>
    <xdr:sp macro="" textlink="">
      <xdr:nvSpPr>
        <xdr:cNvPr id="8" name="Rectangle 3"/>
        <xdr:cNvSpPr>
          <a:spLocks noChangeArrowheads="1"/>
        </xdr:cNvSpPr>
      </xdr:nvSpPr>
      <xdr:spPr bwMode="auto">
        <a:xfrm>
          <a:off x="6534769" y="5619750"/>
          <a:ext cx="11224991" cy="2160485"/>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４月１５日（金）の提出時点で、記載されている必要がある欄は以下のとおり。</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・施策名　　</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・事業番号</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・事業開始年度</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・事業終了年度</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・平成２７年度補正後予算額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・平成２７年度執行可能額、執行額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・平成２８</a:t>
          </a:r>
          <a:r>
            <a:rPr kumimoji="0" lang="ja-JP" altLang="en-US" sz="1400" b="0" i="0" u="none" strike="noStrike" kern="0" cap="none" spc="0" normalizeH="0" baseline="0" noProof="0">
              <a:ln>
                <a:noFill/>
              </a:ln>
              <a:solidFill>
                <a:srgbClr val="000000"/>
              </a:solidFill>
              <a:effectLst/>
              <a:uLnTx/>
              <a:uFillTx/>
              <a:latin typeface="ＭＳ Ｐゴシック"/>
              <a:ea typeface="+mn-ea"/>
            </a:rPr>
            <a:t>年度当初予算</a:t>
          </a:r>
          <a:endParaRPr kumimoji="0" lang="en-US" altLang="ja-JP" sz="1400" b="0" i="0" u="none" strike="noStrike" kern="0" cap="none" spc="0" normalizeH="0" baseline="0" noProof="0">
            <a:ln>
              <a:noFill/>
            </a:ln>
            <a:solidFill>
              <a:srgbClr val="00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rPr>
            <a:t>　　・備考欄及び備考欄より右の各欄</a:t>
          </a:r>
          <a:r>
            <a:rPr kumimoji="0" lang="ja-JP" altLang="en-US" sz="1400" b="1" i="0" u="none" strike="noStrike" kern="0" cap="none" spc="0" normalizeH="0" baseline="0" noProof="0">
              <a:ln>
                <a:noFill/>
              </a:ln>
              <a:solidFill>
                <a:srgbClr val="000000"/>
              </a:solidFill>
              <a:effectLst/>
              <a:uLnTx/>
              <a:uFillTx/>
              <a:latin typeface="ＭＳ Ｐゴシック"/>
              <a:ea typeface="ＭＳ Ｐゴシック"/>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358140</xdr:colOff>
      <xdr:row>13</xdr:row>
      <xdr:rowOff>91440</xdr:rowOff>
    </xdr:from>
    <xdr:to>
      <xdr:col>1</xdr:col>
      <xdr:colOff>358140</xdr:colOff>
      <xdr:row>16</xdr:row>
      <xdr:rowOff>198120</xdr:rowOff>
    </xdr:to>
    <xdr:sp macro="" textlink="">
      <xdr:nvSpPr>
        <xdr:cNvPr id="35956" name="Line 13"/>
        <xdr:cNvSpPr>
          <a:spLocks noChangeShapeType="1"/>
        </xdr:cNvSpPr>
      </xdr:nvSpPr>
      <xdr:spPr bwMode="auto">
        <a:xfrm>
          <a:off x="815340" y="3368040"/>
          <a:ext cx="0" cy="108966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205740</xdr:colOff>
      <xdr:row>24</xdr:row>
      <xdr:rowOff>76200</xdr:rowOff>
    </xdr:from>
    <xdr:to>
      <xdr:col>0</xdr:col>
      <xdr:colOff>205740</xdr:colOff>
      <xdr:row>50</xdr:row>
      <xdr:rowOff>0</xdr:rowOff>
    </xdr:to>
    <xdr:sp macro="" textlink="">
      <xdr:nvSpPr>
        <xdr:cNvPr id="35957" name="Line 14"/>
        <xdr:cNvSpPr>
          <a:spLocks noChangeShapeType="1"/>
        </xdr:cNvSpPr>
      </xdr:nvSpPr>
      <xdr:spPr bwMode="auto">
        <a:xfrm>
          <a:off x="205740" y="6934200"/>
          <a:ext cx="0" cy="428244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801657</xdr:colOff>
      <xdr:row>1</xdr:row>
      <xdr:rowOff>38793</xdr:rowOff>
    </xdr:from>
    <xdr:to>
      <xdr:col>3</xdr:col>
      <xdr:colOff>121</xdr:colOff>
      <xdr:row>3</xdr:row>
      <xdr:rowOff>88668</xdr:rowOff>
    </xdr:to>
    <xdr:sp macro="" textlink="">
      <xdr:nvSpPr>
        <xdr:cNvPr id="4" name="Rectangle 16"/>
        <xdr:cNvSpPr>
          <a:spLocks noChangeArrowheads="1"/>
        </xdr:cNvSpPr>
      </xdr:nvSpPr>
      <xdr:spPr bwMode="auto">
        <a:xfrm>
          <a:off x="1571104" y="313113"/>
          <a:ext cx="4109259" cy="432262"/>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twoCellAnchor>
    <xdr:from>
      <xdr:col>1</xdr:col>
      <xdr:colOff>335280</xdr:colOff>
      <xdr:row>18</xdr:row>
      <xdr:rowOff>114300</xdr:rowOff>
    </xdr:from>
    <xdr:to>
      <xdr:col>1</xdr:col>
      <xdr:colOff>358140</xdr:colOff>
      <xdr:row>49</xdr:row>
      <xdr:rowOff>160020</xdr:rowOff>
    </xdr:to>
    <xdr:sp macro="" textlink="">
      <xdr:nvSpPr>
        <xdr:cNvPr id="35959" name="Line 13"/>
        <xdr:cNvSpPr>
          <a:spLocks noChangeShapeType="1"/>
        </xdr:cNvSpPr>
      </xdr:nvSpPr>
      <xdr:spPr bwMode="auto">
        <a:xfrm flipH="1">
          <a:off x="792480" y="5006340"/>
          <a:ext cx="22860" cy="620268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3074720</xdr:colOff>
      <xdr:row>20</xdr:row>
      <xdr:rowOff>5890</xdr:rowOff>
    </xdr:from>
    <xdr:to>
      <xdr:col>7</xdr:col>
      <xdr:colOff>313529</xdr:colOff>
      <xdr:row>25</xdr:row>
      <xdr:rowOff>97456</xdr:rowOff>
    </xdr:to>
    <xdr:sp macro="" textlink="">
      <xdr:nvSpPr>
        <xdr:cNvPr id="6" name="Rectangle 3"/>
        <xdr:cNvSpPr>
          <a:spLocks noChangeArrowheads="1"/>
        </xdr:cNvSpPr>
      </xdr:nvSpPr>
      <xdr:spPr bwMode="auto">
        <a:xfrm>
          <a:off x="3809011" y="5850084"/>
          <a:ext cx="8629895" cy="1604155"/>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４月１５日（金）の提出時点で、記載されている必要がある欄は以下のとおり。</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・施策名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・事業番号</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・平成２８年度当初予算</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・備考欄及び備考欄より右の各欄</a:t>
          </a:r>
          <a:endParaRPr kumimoji="0" lang="ja-JP" altLang="en-US" sz="1400" b="1"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935009</xdr:colOff>
      <xdr:row>13</xdr:row>
      <xdr:rowOff>96983</xdr:rowOff>
    </xdr:from>
    <xdr:to>
      <xdr:col>8</xdr:col>
      <xdr:colOff>32</xdr:colOff>
      <xdr:row>23</xdr:row>
      <xdr:rowOff>35334</xdr:rowOff>
    </xdr:to>
    <xdr:sp macro="" textlink="">
      <xdr:nvSpPr>
        <xdr:cNvPr id="7171" name="Rectangle 3"/>
        <xdr:cNvSpPr>
          <a:spLocks noChangeArrowheads="1"/>
        </xdr:cNvSpPr>
      </xdr:nvSpPr>
      <xdr:spPr bwMode="auto">
        <a:xfrm>
          <a:off x="5658889" y="3858493"/>
          <a:ext cx="8555875" cy="1946558"/>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anchorCtr="0" upright="1"/>
        <a:lstStyle/>
        <a:p>
          <a:pPr algn="l" rtl="0">
            <a:lnSpc>
              <a:spcPts val="1300"/>
            </a:lnSpc>
            <a:defRPr sz="1000"/>
          </a:pPr>
          <a:r>
            <a:rPr lang="ja-JP" altLang="en-US" sz="1400" b="1" i="0" u="none" strike="noStrike" baseline="0">
              <a:solidFill>
                <a:srgbClr val="000000"/>
              </a:solidFill>
              <a:latin typeface="ＭＳ Ｐゴシック"/>
              <a:ea typeface="ＭＳ Ｐゴシック"/>
            </a:rPr>
            <a:t>「除外理由</a:t>
          </a: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欄の記述方法</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500"/>
            </a:lnSpc>
            <a:defRPr sz="1000"/>
          </a:pPr>
          <a:r>
            <a:rPr lang="ja-JP" altLang="en-US" sz="1200" b="1" i="0" u="none" strike="noStrike" baseline="0">
              <a:solidFill>
                <a:srgbClr val="000000"/>
              </a:solidFill>
              <a:latin typeface="ＭＳ Ｐゴシック"/>
              <a:ea typeface="ＭＳ Ｐゴシック"/>
            </a:rPr>
            <a:t>対象外指定経費</a:t>
          </a:r>
          <a:r>
            <a:rPr lang="ja-JP" altLang="en-US" sz="1100" b="0" i="0" u="none" strike="noStrike" baseline="0">
              <a:solidFill>
                <a:srgbClr val="000000"/>
              </a:solidFill>
              <a:latin typeface="ＭＳ Ｐゴシック"/>
              <a:ea typeface="ＭＳ Ｐゴシック"/>
            </a:rPr>
            <a:t>：「行政事業レビューシート作成要領」の「１．対象外とする事業について」で示している①～④のもの</a:t>
          </a:r>
          <a:endParaRPr lang="en-US" altLang="ja-JP" sz="1100" b="0" i="0" u="none" strike="noStrike" baseline="0">
            <a:solidFill>
              <a:srgbClr val="000000"/>
            </a:solidFill>
            <a:latin typeface="ＭＳ Ｐゴシック"/>
            <a:ea typeface="ＭＳ Ｐゴシック"/>
          </a:endParaRPr>
        </a:p>
        <a:p>
          <a:pPr algn="l" rtl="0">
            <a:lnSpc>
              <a:spcPts val="1500"/>
            </a:lnSpc>
            <a:defRPr sz="1000"/>
          </a:pPr>
          <a:endParaRPr lang="en-US" altLang="ja-JP" sz="1100" b="0" i="0" u="none" strike="noStrike" baseline="0">
            <a:solidFill>
              <a:srgbClr val="000000"/>
            </a:solidFill>
            <a:latin typeface="ＭＳ Ｐゴシック"/>
            <a:ea typeface="ＭＳ Ｐゴシック"/>
          </a:endParaRPr>
        </a:p>
        <a:p>
          <a:pPr algn="l" rtl="0">
            <a:lnSpc>
              <a:spcPts val="1500"/>
            </a:lnSpc>
            <a:defRPr sz="1000"/>
          </a:pPr>
          <a:r>
            <a:rPr lang="ja-JP" altLang="en-US" sz="1200" b="1" i="0" u="none" strike="noStrike" baseline="0">
              <a:solidFill>
                <a:srgbClr val="000000"/>
              </a:solidFill>
              <a:latin typeface="ＭＳ Ｐゴシック"/>
              <a:ea typeface="ＭＳ Ｐゴシック"/>
            </a:rPr>
            <a:t>類似経費（　）：</a:t>
          </a:r>
          <a:r>
            <a:rPr lang="ja-JP" altLang="en-US" sz="1100" b="0" i="0" u="none" strike="noStrike" baseline="0">
              <a:solidFill>
                <a:srgbClr val="000000"/>
              </a:solidFill>
              <a:latin typeface="ＭＳ Ｐゴシック"/>
              <a:ea typeface="ＭＳ Ｐゴシック"/>
            </a:rPr>
            <a:t>同別紙１「類似経費として取り扱うものの参考基準」で示している１～</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に該当するもの（当該番号を（　）書きする）</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1" i="0" u="none" strike="noStrike" baseline="0">
              <a:solidFill>
                <a:srgbClr val="000000"/>
              </a:solidFill>
              <a:latin typeface="ＭＳ Ｐゴシック"/>
              <a:ea typeface="ＭＳ Ｐゴシック"/>
            </a:rPr>
            <a:t>その他個別事情によるものについては、具体の理由を記入すること</a:t>
          </a:r>
        </a:p>
      </xdr:txBody>
    </xdr:sp>
    <xdr:clientData/>
  </xdr:twoCellAnchor>
  <xdr:twoCellAnchor editAs="oneCell">
    <xdr:from>
      <xdr:col>2</xdr:col>
      <xdr:colOff>844781</xdr:colOff>
      <xdr:row>1</xdr:row>
      <xdr:rowOff>3463</xdr:rowOff>
    </xdr:from>
    <xdr:to>
      <xdr:col>3</xdr:col>
      <xdr:colOff>1860693</xdr:colOff>
      <xdr:row>2</xdr:row>
      <xdr:rowOff>236782</xdr:rowOff>
    </xdr:to>
    <xdr:sp macro="" textlink="">
      <xdr:nvSpPr>
        <xdr:cNvPr id="7176" name="Rectangle 8"/>
        <xdr:cNvSpPr>
          <a:spLocks noChangeArrowheads="1"/>
        </xdr:cNvSpPr>
      </xdr:nvSpPr>
      <xdr:spPr bwMode="auto">
        <a:xfrm>
          <a:off x="2566555" y="169718"/>
          <a:ext cx="4106488" cy="423949"/>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7096;&#23616;&#20869;&#20849;&#26377;&#12501;&#12457;&#12523;&#12480;/&#20250;&#35336;&#35506;&#20849;&#26377;/&#20104;&#31639;&#20418;/&#34892;&#25919;&#20107;&#26989;&#12524;&#12499;&#12517;&#12540;&#12539;&#20104;&#31639;&#30435;&#35222;&#21177;&#29575;&#21270;&#12481;&#12540;&#12512;/&#24179;&#25104;&#65298;&#65304;&#24180;&#24230;/01&#12469;&#12510;&#12540;&#12524;&#12499;&#12517;&#12540;/01&#20844;&#38283;&#12503;&#12525;&#12475;&#12473;&#29577;&#12398;&#20505;&#35036;&#36984;&#12403;160304/01&#22522;&#30990;&#36039;&#26009;&#20316;&#25104;/01&#27096;&#24335;/&#12508;&#12484;/150925&#12304;&#29872;&#22659;&#30465;&#12305;&#12304;&#26368;&#32066;&#20844;&#34920;&#12305;&#20107;&#26989;&#21336;&#20301;&#25972;&#29702;&#31080;&#20860;&#21453;&#26144;&#29366;&#27841;&#3551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反映状況調"/>
      <sheetName val="公開プロセス対象事業"/>
      <sheetName val="対象外リスト"/>
      <sheetName val="27新規事業"/>
      <sheetName val="28新規要求事業"/>
      <sheetName val="集計表（公表様式）"/>
    </sheetNames>
    <sheetDataSet>
      <sheetData sheetId="0"/>
      <sheetData sheetId="1"/>
      <sheetData sheetId="2">
        <row r="43">
          <cell r="E43">
            <v>119448.387</v>
          </cell>
          <cell r="F43">
            <v>114832.398</v>
          </cell>
          <cell r="G43">
            <v>118143.953161</v>
          </cell>
          <cell r="H43">
            <v>120535.451</v>
          </cell>
          <cell r="I43">
            <v>190762.11600000001</v>
          </cell>
        </row>
        <row r="45">
          <cell r="E45">
            <v>367.863</v>
          </cell>
          <cell r="F45">
            <v>367.863</v>
          </cell>
          <cell r="G45">
            <v>0</v>
          </cell>
          <cell r="H45">
            <v>440.79600000000005</v>
          </cell>
          <cell r="I45">
            <v>652.90100000000007</v>
          </cell>
        </row>
        <row r="46">
          <cell r="E46">
            <v>20.603000000000002</v>
          </cell>
          <cell r="F46">
            <v>20.603000000000002</v>
          </cell>
          <cell r="G46">
            <v>5.0289999999999999</v>
          </cell>
          <cell r="H46">
            <v>26.332000000000001</v>
          </cell>
          <cell r="I46">
            <v>26.279</v>
          </cell>
        </row>
      </sheetData>
      <sheetData sheetId="3">
        <row r="42">
          <cell r="C42">
            <v>710.20699999999999</v>
          </cell>
          <cell r="E42">
            <v>647.35299999999995</v>
          </cell>
        </row>
        <row r="43">
          <cell r="C43">
            <v>5937.9520000000002</v>
          </cell>
          <cell r="E43">
            <v>17386</v>
          </cell>
        </row>
        <row r="44">
          <cell r="C44">
            <v>0</v>
          </cell>
          <cell r="E44">
            <v>0</v>
          </cell>
        </row>
      </sheetData>
      <sheetData sheetId="4">
        <row r="48">
          <cell r="D48">
            <v>2416.5639999999999</v>
          </cell>
        </row>
        <row r="49">
          <cell r="D49">
            <v>51657</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D443"/>
  <sheetViews>
    <sheetView showGridLines="0" tabSelected="1" view="pageBreakPreview" zoomScale="80" zoomScaleNormal="70" zoomScaleSheetLayoutView="80" zoomScalePageLayoutView="70" workbookViewId="0">
      <pane xSplit="2" ySplit="7" topLeftCell="C8" activePane="bottomRight" state="frozen"/>
      <selection pane="topRight" activeCell="C1" sqref="C1"/>
      <selection pane="bottomLeft" activeCell="A8" sqref="A8"/>
      <selection pane="bottomRight" activeCell="B8" sqref="B8"/>
    </sheetView>
  </sheetViews>
  <sheetFormatPr defaultColWidth="9" defaultRowHeight="13.5" x14ac:dyDescent="0.15"/>
  <cols>
    <col min="1" max="1" width="6.625" style="2" customWidth="1"/>
    <col min="2" max="2" width="55.875" style="703" customWidth="1"/>
    <col min="3" max="3" width="11.5" style="2" customWidth="1"/>
    <col min="4" max="4" width="12.75" style="2" customWidth="1"/>
    <col min="5" max="5" width="12.625" style="709" customWidth="1"/>
    <col min="6" max="7" width="12.625" style="36" customWidth="1"/>
    <col min="8" max="8" width="11.375" style="36" customWidth="1"/>
    <col min="9" max="9" width="11.5" style="36" customWidth="1"/>
    <col min="10" max="10" width="37.875" style="703" customWidth="1"/>
    <col min="11" max="11" width="13.75" style="2" customWidth="1"/>
    <col min="12" max="12" width="35.5" style="2" customWidth="1"/>
    <col min="13" max="13" width="14.5" style="36" customWidth="1"/>
    <col min="14" max="14" width="14.75" style="36" customWidth="1"/>
    <col min="15" max="16" width="12.75" style="2" customWidth="1"/>
    <col min="17" max="17" width="13.75" style="709" customWidth="1"/>
    <col min="18" max="18" width="80" style="703" customWidth="1"/>
    <col min="19" max="19" width="16.875" style="2" customWidth="1"/>
    <col min="20" max="20" width="14.75" style="2" customWidth="1"/>
    <col min="21" max="21" width="14.375" style="2" customWidth="1"/>
    <col min="22" max="22" width="39.25" style="2" customWidth="1"/>
    <col min="23" max="23" width="7.5" style="2" customWidth="1"/>
    <col min="24" max="24" width="16.25" style="2" customWidth="1"/>
    <col min="25" max="26" width="4.75" style="2" customWidth="1"/>
    <col min="27" max="27" width="5" style="2" customWidth="1"/>
    <col min="28" max="16384" width="9" style="2"/>
  </cols>
  <sheetData>
    <row r="1" spans="1:27" ht="0.75" customHeight="1" x14ac:dyDescent="0.15"/>
    <row r="2" spans="1:27" ht="18.75" x14ac:dyDescent="0.2">
      <c r="A2" s="19" t="s">
        <v>214</v>
      </c>
    </row>
    <row r="3" spans="1:27" ht="22.5" customHeight="1" x14ac:dyDescent="0.2">
      <c r="A3" s="990" t="s">
        <v>187</v>
      </c>
      <c r="B3" s="990"/>
      <c r="C3" s="990"/>
      <c r="D3" s="990"/>
      <c r="E3" s="990"/>
      <c r="F3" s="990"/>
      <c r="G3" s="990"/>
      <c r="H3" s="990"/>
      <c r="I3" s="990"/>
      <c r="J3" s="990"/>
      <c r="K3" s="990"/>
      <c r="L3" s="990"/>
      <c r="M3" s="990"/>
      <c r="N3" s="990"/>
      <c r="O3" s="990"/>
      <c r="P3" s="990"/>
      <c r="Q3" s="990"/>
      <c r="R3" s="990"/>
      <c r="S3" s="990"/>
      <c r="T3" s="990"/>
      <c r="U3" s="990"/>
      <c r="V3" s="990"/>
      <c r="W3" s="70"/>
      <c r="X3" s="70"/>
    </row>
    <row r="4" spans="1:27" ht="14.25" thickBot="1" x14ac:dyDescent="0.2">
      <c r="A4" s="17" t="s">
        <v>2004</v>
      </c>
      <c r="B4" s="750"/>
      <c r="C4" s="3"/>
      <c r="D4" s="3"/>
      <c r="E4" s="748"/>
      <c r="F4" s="679"/>
      <c r="G4" s="679"/>
      <c r="H4" s="679"/>
      <c r="I4" s="71"/>
      <c r="J4" s="704"/>
      <c r="K4" s="1"/>
      <c r="L4" s="1"/>
      <c r="M4" s="71"/>
      <c r="N4" s="71"/>
      <c r="O4" s="1"/>
      <c r="P4" s="1"/>
      <c r="Q4" s="710"/>
      <c r="R4" s="704"/>
      <c r="S4" s="1"/>
      <c r="T4" s="1"/>
      <c r="U4" s="3"/>
      <c r="V4" s="531"/>
      <c r="W4" s="71"/>
      <c r="X4" s="533"/>
      <c r="Y4" s="533"/>
      <c r="Z4" s="533"/>
      <c r="AA4" s="532"/>
    </row>
    <row r="5" spans="1:27" ht="20.100000000000001" customHeight="1" x14ac:dyDescent="0.15">
      <c r="A5" s="991" t="s">
        <v>72</v>
      </c>
      <c r="B5" s="973" t="s">
        <v>78</v>
      </c>
      <c r="C5" s="994" t="s">
        <v>165</v>
      </c>
      <c r="D5" s="987" t="s">
        <v>166</v>
      </c>
      <c r="E5" s="987" t="s">
        <v>188</v>
      </c>
      <c r="F5" s="970" t="s">
        <v>137</v>
      </c>
      <c r="G5" s="997"/>
      <c r="H5" s="997"/>
      <c r="I5" s="996"/>
      <c r="J5" s="987" t="s">
        <v>206</v>
      </c>
      <c r="K5" s="970" t="s">
        <v>111</v>
      </c>
      <c r="L5" s="996"/>
      <c r="M5" s="667" t="s">
        <v>161</v>
      </c>
      <c r="N5" s="667" t="s">
        <v>189</v>
      </c>
      <c r="O5" s="969" t="s">
        <v>43</v>
      </c>
      <c r="P5" s="970" t="s">
        <v>138</v>
      </c>
      <c r="Q5" s="971"/>
      <c r="R5" s="972"/>
      <c r="S5" s="973" t="s">
        <v>86</v>
      </c>
      <c r="T5" s="973" t="s">
        <v>63</v>
      </c>
      <c r="U5" s="973" t="s">
        <v>39</v>
      </c>
      <c r="V5" s="978" t="s">
        <v>40</v>
      </c>
      <c r="W5" s="983" t="s">
        <v>207</v>
      </c>
      <c r="X5" s="984" t="s">
        <v>208</v>
      </c>
      <c r="Y5" s="987" t="s">
        <v>157</v>
      </c>
      <c r="Z5" s="987" t="s">
        <v>158</v>
      </c>
      <c r="AA5" s="959" t="s">
        <v>145</v>
      </c>
    </row>
    <row r="6" spans="1:27" ht="20.100000000000001" customHeight="1" x14ac:dyDescent="0.15">
      <c r="A6" s="992"/>
      <c r="B6" s="974"/>
      <c r="C6" s="995"/>
      <c r="D6" s="964"/>
      <c r="E6" s="974"/>
      <c r="F6" s="962" t="s">
        <v>2005</v>
      </c>
      <c r="G6" s="964" t="s">
        <v>2006</v>
      </c>
      <c r="H6" s="962" t="s">
        <v>159</v>
      </c>
      <c r="I6" s="964" t="s">
        <v>56</v>
      </c>
      <c r="J6" s="964"/>
      <c r="K6" s="966" t="s">
        <v>59</v>
      </c>
      <c r="L6" s="968" t="s">
        <v>53</v>
      </c>
      <c r="M6" s="670" t="s">
        <v>41</v>
      </c>
      <c r="N6" s="670" t="s">
        <v>42</v>
      </c>
      <c r="O6" s="962"/>
      <c r="P6" s="968" t="s">
        <v>88</v>
      </c>
      <c r="Q6" s="966" t="s">
        <v>87</v>
      </c>
      <c r="R6" s="981"/>
      <c r="S6" s="974"/>
      <c r="T6" s="976"/>
      <c r="U6" s="976"/>
      <c r="V6" s="979"/>
      <c r="W6" s="979"/>
      <c r="X6" s="985"/>
      <c r="Y6" s="988"/>
      <c r="Z6" s="988"/>
      <c r="AA6" s="960"/>
    </row>
    <row r="7" spans="1:27" ht="21.6" customHeight="1" thickBot="1" x14ac:dyDescent="0.2">
      <c r="A7" s="993"/>
      <c r="B7" s="975"/>
      <c r="C7" s="967"/>
      <c r="D7" s="965"/>
      <c r="E7" s="975"/>
      <c r="F7" s="963"/>
      <c r="G7" s="965"/>
      <c r="H7" s="963"/>
      <c r="I7" s="965"/>
      <c r="J7" s="965"/>
      <c r="K7" s="967"/>
      <c r="L7" s="965"/>
      <c r="M7" s="97" t="s">
        <v>49</v>
      </c>
      <c r="N7" s="97" t="s">
        <v>50</v>
      </c>
      <c r="O7" s="98" t="s">
        <v>51</v>
      </c>
      <c r="P7" s="965"/>
      <c r="Q7" s="967"/>
      <c r="R7" s="982"/>
      <c r="S7" s="975"/>
      <c r="T7" s="977"/>
      <c r="U7" s="977"/>
      <c r="V7" s="980"/>
      <c r="W7" s="980"/>
      <c r="X7" s="986"/>
      <c r="Y7" s="989"/>
      <c r="Z7" s="989"/>
      <c r="AA7" s="961"/>
    </row>
    <row r="8" spans="1:27" s="28" customFormat="1" ht="21.6" customHeight="1" x14ac:dyDescent="0.15">
      <c r="A8" s="625"/>
      <c r="B8" s="626" t="s">
        <v>2046</v>
      </c>
      <c r="C8" s="626"/>
      <c r="D8" s="626"/>
      <c r="E8" s="627"/>
      <c r="F8" s="744"/>
      <c r="G8" s="744"/>
      <c r="H8" s="629"/>
      <c r="I8" s="629"/>
      <c r="J8" s="712"/>
      <c r="K8" s="628"/>
      <c r="L8" s="628"/>
      <c r="M8" s="629"/>
      <c r="N8" s="630"/>
      <c r="O8" s="629"/>
      <c r="P8" s="631"/>
      <c r="Q8" s="632"/>
      <c r="R8" s="712"/>
      <c r="S8" s="627"/>
      <c r="T8" s="627"/>
      <c r="U8" s="627"/>
      <c r="V8" s="633"/>
      <c r="W8" s="634"/>
      <c r="X8" s="633"/>
      <c r="Y8" s="627"/>
      <c r="Z8" s="627"/>
      <c r="AA8" s="635"/>
    </row>
    <row r="9" spans="1:27" s="599" customFormat="1" ht="21.6" customHeight="1" x14ac:dyDescent="0.15">
      <c r="A9" s="588"/>
      <c r="B9" s="602" t="s">
        <v>2045</v>
      </c>
      <c r="C9" s="589"/>
      <c r="D9" s="589"/>
      <c r="E9" s="590"/>
      <c r="F9" s="745"/>
      <c r="G9" s="745"/>
      <c r="H9" s="592"/>
      <c r="I9" s="592"/>
      <c r="J9" s="662"/>
      <c r="K9" s="591"/>
      <c r="L9" s="591"/>
      <c r="M9" s="592"/>
      <c r="N9" s="593"/>
      <c r="O9" s="592"/>
      <c r="P9" s="594"/>
      <c r="Q9" s="595"/>
      <c r="R9" s="662"/>
      <c r="S9" s="590"/>
      <c r="T9" s="590"/>
      <c r="U9" s="590"/>
      <c r="V9" s="596"/>
      <c r="W9" s="597"/>
      <c r="X9" s="596"/>
      <c r="Y9" s="590"/>
      <c r="Z9" s="590"/>
      <c r="AA9" s="598"/>
    </row>
    <row r="10" spans="1:27" s="38" customFormat="1" ht="107.25" customHeight="1" x14ac:dyDescent="0.15">
      <c r="A10" s="534">
        <v>1</v>
      </c>
      <c r="B10" s="751" t="s">
        <v>215</v>
      </c>
      <c r="C10" s="536" t="s">
        <v>1956</v>
      </c>
      <c r="D10" s="536" t="s">
        <v>2000</v>
      </c>
      <c r="E10" s="1376">
        <v>19.164000000000001</v>
      </c>
      <c r="F10" s="1377">
        <v>0</v>
      </c>
      <c r="G10" s="1378">
        <v>0</v>
      </c>
      <c r="H10" s="690">
        <f t="shared" ref="H10:H12" si="0">E10+F10-G10</f>
        <v>19.164000000000001</v>
      </c>
      <c r="I10" s="690">
        <v>13.446</v>
      </c>
      <c r="J10" s="721" t="s">
        <v>2141</v>
      </c>
      <c r="K10" s="537" t="s">
        <v>102</v>
      </c>
      <c r="L10" s="655" t="s">
        <v>2143</v>
      </c>
      <c r="M10" s="1381">
        <v>11.01</v>
      </c>
      <c r="N10" s="1381">
        <v>11.206</v>
      </c>
      <c r="O10" s="502">
        <f t="shared" ref="O10:O61" si="1">+N10-M10</f>
        <v>0.19599999999999973</v>
      </c>
      <c r="P10" s="1440" t="s">
        <v>2726</v>
      </c>
      <c r="Q10" s="678" t="s">
        <v>102</v>
      </c>
      <c r="R10" s="716" t="s">
        <v>2259</v>
      </c>
      <c r="S10" s="680"/>
      <c r="T10" s="539" t="s">
        <v>534</v>
      </c>
      <c r="U10" s="344" t="s">
        <v>2</v>
      </c>
      <c r="V10" s="540" t="s">
        <v>536</v>
      </c>
      <c r="W10" s="541">
        <v>1</v>
      </c>
      <c r="X10" s="550" t="s">
        <v>538</v>
      </c>
      <c r="Y10" s="542" t="s">
        <v>148</v>
      </c>
      <c r="Z10" s="542"/>
      <c r="AA10" s="543"/>
    </row>
    <row r="11" spans="1:27" s="38" customFormat="1" ht="72.75" customHeight="1" x14ac:dyDescent="0.15">
      <c r="A11" s="544">
        <v>2</v>
      </c>
      <c r="B11" s="622" t="s">
        <v>218</v>
      </c>
      <c r="C11" s="545" t="s">
        <v>760</v>
      </c>
      <c r="D11" s="545" t="s">
        <v>962</v>
      </c>
      <c r="E11" s="1379">
        <v>115.419</v>
      </c>
      <c r="F11" s="1377">
        <v>0</v>
      </c>
      <c r="G11" s="1378">
        <v>0</v>
      </c>
      <c r="H11" s="690">
        <f t="shared" si="0"/>
        <v>115.419</v>
      </c>
      <c r="I11" s="690">
        <v>93.700999999999993</v>
      </c>
      <c r="J11" s="722" t="s">
        <v>2142</v>
      </c>
      <c r="K11" s="505" t="s">
        <v>102</v>
      </c>
      <c r="L11" s="653" t="s">
        <v>2144</v>
      </c>
      <c r="M11" s="690">
        <v>76</v>
      </c>
      <c r="N11" s="690">
        <v>66.335999999999999</v>
      </c>
      <c r="O11" s="502">
        <f t="shared" si="1"/>
        <v>-9.6640000000000015</v>
      </c>
      <c r="P11" s="700">
        <v>-9.6639999999999997</v>
      </c>
      <c r="Q11" s="125" t="s">
        <v>100</v>
      </c>
      <c r="R11" s="622" t="s">
        <v>2257</v>
      </c>
      <c r="S11" s="578"/>
      <c r="T11" s="546" t="s">
        <v>534</v>
      </c>
      <c r="U11" s="547" t="s">
        <v>2</v>
      </c>
      <c r="V11" s="548" t="s">
        <v>1771</v>
      </c>
      <c r="W11" s="541">
        <v>4</v>
      </c>
      <c r="X11" s="550" t="s">
        <v>1999</v>
      </c>
      <c r="Y11" s="542" t="s">
        <v>1779</v>
      </c>
      <c r="Z11" s="542"/>
      <c r="AA11" s="543"/>
    </row>
    <row r="12" spans="1:27" s="38" customFormat="1" ht="49.5" customHeight="1" x14ac:dyDescent="0.15">
      <c r="A12" s="872">
        <v>3</v>
      </c>
      <c r="B12" s="870" t="s">
        <v>219</v>
      </c>
      <c r="C12" s="874" t="s">
        <v>1957</v>
      </c>
      <c r="D12" s="874" t="s">
        <v>962</v>
      </c>
      <c r="E12" s="1379">
        <v>117.05500000000001</v>
      </c>
      <c r="F12" s="1377">
        <v>0</v>
      </c>
      <c r="G12" s="1378">
        <v>0</v>
      </c>
      <c r="H12" s="690">
        <f t="shared" si="0"/>
        <v>117.05500000000001</v>
      </c>
      <c r="I12" s="690">
        <v>107.663</v>
      </c>
      <c r="J12" s="1022" t="s">
        <v>2142</v>
      </c>
      <c r="K12" s="878" t="s">
        <v>102</v>
      </c>
      <c r="L12" s="1006" t="s">
        <v>2147</v>
      </c>
      <c r="M12" s="690">
        <v>27.056999999999999</v>
      </c>
      <c r="N12" s="690">
        <v>25.891999999999999</v>
      </c>
      <c r="O12" s="502">
        <f t="shared" si="1"/>
        <v>-1.1649999999999991</v>
      </c>
      <c r="P12" s="1441" t="s">
        <v>2726</v>
      </c>
      <c r="Q12" s="882" t="s">
        <v>102</v>
      </c>
      <c r="R12" s="870" t="s">
        <v>2314</v>
      </c>
      <c r="S12" s="882"/>
      <c r="T12" s="935" t="s">
        <v>1772</v>
      </c>
      <c r="U12" s="547" t="s">
        <v>2</v>
      </c>
      <c r="V12" s="548" t="s">
        <v>2222</v>
      </c>
      <c r="W12" s="951">
        <v>5</v>
      </c>
      <c r="X12" s="937"/>
      <c r="Y12" s="949" t="s">
        <v>148</v>
      </c>
      <c r="Z12" s="949"/>
      <c r="AA12" s="1000"/>
    </row>
    <row r="13" spans="1:27" s="38" customFormat="1" ht="39.75" customHeight="1" x14ac:dyDescent="0.15">
      <c r="A13" s="873"/>
      <c r="B13" s="871"/>
      <c r="C13" s="875"/>
      <c r="D13" s="875"/>
      <c r="E13" s="1379">
        <v>353.14100000000002</v>
      </c>
      <c r="F13" s="1377">
        <v>0</v>
      </c>
      <c r="G13" s="1378">
        <v>0</v>
      </c>
      <c r="H13" s="690">
        <f t="shared" ref="H13:H17" si="2">E13+F13-G13</f>
        <v>353.14100000000002</v>
      </c>
      <c r="I13" s="690">
        <v>301.31700000000001</v>
      </c>
      <c r="J13" s="1025"/>
      <c r="K13" s="879"/>
      <c r="L13" s="1020"/>
      <c r="M13" s="690">
        <v>443.07299999999998</v>
      </c>
      <c r="N13" s="690">
        <v>409.96699999999998</v>
      </c>
      <c r="O13" s="502">
        <f t="shared" si="1"/>
        <v>-33.105999999999995</v>
      </c>
      <c r="P13" s="1021"/>
      <c r="Q13" s="883"/>
      <c r="R13" s="871"/>
      <c r="S13" s="883"/>
      <c r="T13" s="936"/>
      <c r="U13" s="547" t="s">
        <v>1773</v>
      </c>
      <c r="V13" s="548" t="s">
        <v>1774</v>
      </c>
      <c r="W13" s="952"/>
      <c r="X13" s="938"/>
      <c r="Y13" s="950"/>
      <c r="Z13" s="950"/>
      <c r="AA13" s="1001"/>
    </row>
    <row r="14" spans="1:27" s="38" customFormat="1" ht="55.5" customHeight="1" x14ac:dyDescent="0.15">
      <c r="A14" s="544">
        <v>4</v>
      </c>
      <c r="B14" s="622" t="s">
        <v>220</v>
      </c>
      <c r="C14" s="545" t="s">
        <v>1959</v>
      </c>
      <c r="D14" s="545" t="s">
        <v>1911</v>
      </c>
      <c r="E14" s="1379">
        <v>592.19100000000003</v>
      </c>
      <c r="F14" s="1377">
        <v>0</v>
      </c>
      <c r="G14" s="1378">
        <v>160.613</v>
      </c>
      <c r="H14" s="690">
        <f t="shared" si="2"/>
        <v>431.57800000000003</v>
      </c>
      <c r="I14" s="690">
        <v>124.92700000000001</v>
      </c>
      <c r="J14" s="761" t="s">
        <v>531</v>
      </c>
      <c r="K14" s="505" t="s">
        <v>174</v>
      </c>
      <c r="L14" s="654" t="s">
        <v>2799</v>
      </c>
      <c r="M14" s="690">
        <v>0</v>
      </c>
      <c r="N14" s="690">
        <v>0</v>
      </c>
      <c r="O14" s="502">
        <f t="shared" si="1"/>
        <v>0</v>
      </c>
      <c r="P14" s="690" t="s">
        <v>2658</v>
      </c>
      <c r="Q14" s="125" t="s">
        <v>172</v>
      </c>
      <c r="R14" s="622" t="s">
        <v>2800</v>
      </c>
      <c r="S14" s="578"/>
      <c r="T14" s="546" t="s">
        <v>2801</v>
      </c>
      <c r="U14" s="547" t="s">
        <v>2802</v>
      </c>
      <c r="V14" s="548" t="s">
        <v>2803</v>
      </c>
      <c r="W14" s="541">
        <v>6</v>
      </c>
      <c r="X14" s="550" t="s">
        <v>1999</v>
      </c>
      <c r="Y14" s="542"/>
      <c r="Z14" s="542" t="s">
        <v>2804</v>
      </c>
      <c r="AA14" s="543"/>
    </row>
    <row r="15" spans="1:27" s="38" customFormat="1" ht="57.75" customHeight="1" x14ac:dyDescent="0.15">
      <c r="A15" s="544">
        <v>5</v>
      </c>
      <c r="B15" s="622" t="s">
        <v>221</v>
      </c>
      <c r="C15" s="545" t="s">
        <v>865</v>
      </c>
      <c r="D15" s="545" t="s">
        <v>2805</v>
      </c>
      <c r="E15" s="1379">
        <v>217.779</v>
      </c>
      <c r="F15" s="1377">
        <v>0</v>
      </c>
      <c r="G15" s="1378">
        <v>0</v>
      </c>
      <c r="H15" s="690">
        <f t="shared" si="2"/>
        <v>217.779</v>
      </c>
      <c r="I15" s="690">
        <v>208.98</v>
      </c>
      <c r="J15" s="761" t="s">
        <v>531</v>
      </c>
      <c r="K15" s="505" t="s">
        <v>102</v>
      </c>
      <c r="L15" s="654" t="s">
        <v>2806</v>
      </c>
      <c r="M15" s="690">
        <v>260</v>
      </c>
      <c r="N15" s="690">
        <v>210</v>
      </c>
      <c r="O15" s="502">
        <f t="shared" si="1"/>
        <v>-50</v>
      </c>
      <c r="P15" s="690" t="s">
        <v>2658</v>
      </c>
      <c r="Q15" s="125" t="s">
        <v>589</v>
      </c>
      <c r="R15" s="622" t="s">
        <v>2905</v>
      </c>
      <c r="S15" s="578"/>
      <c r="T15" s="546" t="s">
        <v>2801</v>
      </c>
      <c r="U15" s="547" t="s">
        <v>2802</v>
      </c>
      <c r="V15" s="548" t="s">
        <v>2803</v>
      </c>
      <c r="W15" s="541">
        <v>7</v>
      </c>
      <c r="X15" s="550" t="s">
        <v>538</v>
      </c>
      <c r="Y15" s="542" t="s">
        <v>148</v>
      </c>
      <c r="Z15" s="542"/>
      <c r="AA15" s="543"/>
    </row>
    <row r="16" spans="1:27" s="38" customFormat="1" ht="163.5" customHeight="1" x14ac:dyDescent="0.15">
      <c r="A16" s="544">
        <v>6</v>
      </c>
      <c r="B16" s="622" t="s">
        <v>222</v>
      </c>
      <c r="C16" s="545" t="s">
        <v>760</v>
      </c>
      <c r="D16" s="545" t="s">
        <v>1952</v>
      </c>
      <c r="E16" s="1379">
        <v>250.006</v>
      </c>
      <c r="F16" s="1377">
        <v>0</v>
      </c>
      <c r="G16" s="1378">
        <v>0</v>
      </c>
      <c r="H16" s="690">
        <f t="shared" si="2"/>
        <v>250.006</v>
      </c>
      <c r="I16" s="690">
        <v>171.99</v>
      </c>
      <c r="J16" s="762" t="s">
        <v>2807</v>
      </c>
      <c r="K16" s="505" t="s">
        <v>174</v>
      </c>
      <c r="L16" s="654" t="s">
        <v>2808</v>
      </c>
      <c r="M16" s="690">
        <v>160</v>
      </c>
      <c r="N16" s="690">
        <v>0</v>
      </c>
      <c r="O16" s="502">
        <f t="shared" si="1"/>
        <v>-160</v>
      </c>
      <c r="P16" s="690" t="s">
        <v>2658</v>
      </c>
      <c r="Q16" s="125" t="s">
        <v>172</v>
      </c>
      <c r="R16" s="622" t="s">
        <v>2906</v>
      </c>
      <c r="S16" s="578"/>
      <c r="T16" s="546" t="s">
        <v>2801</v>
      </c>
      <c r="U16" s="547" t="s">
        <v>2802</v>
      </c>
      <c r="V16" s="548" t="s">
        <v>2803</v>
      </c>
      <c r="W16" s="541">
        <v>8</v>
      </c>
      <c r="X16" s="550" t="s">
        <v>131</v>
      </c>
      <c r="Y16" s="196" t="s">
        <v>148</v>
      </c>
      <c r="Z16" s="196" t="s">
        <v>2804</v>
      </c>
      <c r="AA16" s="551"/>
    </row>
    <row r="17" spans="1:27" s="38" customFormat="1" ht="60" customHeight="1" x14ac:dyDescent="0.15">
      <c r="A17" s="544">
        <v>7</v>
      </c>
      <c r="B17" s="622" t="s">
        <v>223</v>
      </c>
      <c r="C17" s="545" t="s">
        <v>760</v>
      </c>
      <c r="D17" s="545" t="s">
        <v>1960</v>
      </c>
      <c r="E17" s="1379">
        <v>350</v>
      </c>
      <c r="F17" s="1377">
        <v>0</v>
      </c>
      <c r="G17" s="1378">
        <v>0</v>
      </c>
      <c r="H17" s="690">
        <f t="shared" si="2"/>
        <v>350</v>
      </c>
      <c r="I17" s="690">
        <v>335.108</v>
      </c>
      <c r="J17" s="761" t="s">
        <v>531</v>
      </c>
      <c r="K17" s="505" t="s">
        <v>153</v>
      </c>
      <c r="L17" s="508" t="s">
        <v>2809</v>
      </c>
      <c r="M17" s="690">
        <v>350</v>
      </c>
      <c r="N17" s="690">
        <v>350</v>
      </c>
      <c r="O17" s="502">
        <f t="shared" si="1"/>
        <v>0</v>
      </c>
      <c r="P17" s="690" t="s">
        <v>2658</v>
      </c>
      <c r="Q17" s="125" t="s">
        <v>589</v>
      </c>
      <c r="R17" s="622" t="s">
        <v>2810</v>
      </c>
      <c r="S17" s="578"/>
      <c r="T17" s="546" t="s">
        <v>2801</v>
      </c>
      <c r="U17" s="547" t="s">
        <v>2802</v>
      </c>
      <c r="V17" s="548" t="s">
        <v>2803</v>
      </c>
      <c r="W17" s="541">
        <v>9</v>
      </c>
      <c r="X17" s="550" t="s">
        <v>1999</v>
      </c>
      <c r="Y17" s="196"/>
      <c r="Z17" s="196" t="s">
        <v>2804</v>
      </c>
      <c r="AA17" s="551"/>
    </row>
    <row r="18" spans="1:27" s="38" customFormat="1" ht="45" x14ac:dyDescent="0.15">
      <c r="A18" s="544">
        <v>8</v>
      </c>
      <c r="B18" s="622" t="s">
        <v>224</v>
      </c>
      <c r="C18" s="545" t="s">
        <v>760</v>
      </c>
      <c r="D18" s="545" t="s">
        <v>1952</v>
      </c>
      <c r="E18" s="1379">
        <v>5300</v>
      </c>
      <c r="F18" s="690">
        <v>12.566392</v>
      </c>
      <c r="G18" s="1378">
        <v>0</v>
      </c>
      <c r="H18" s="690">
        <v>5312.5663919999997</v>
      </c>
      <c r="I18" s="690">
        <v>4218.4380000000001</v>
      </c>
      <c r="J18" s="722" t="s">
        <v>531</v>
      </c>
      <c r="K18" s="505" t="s">
        <v>174</v>
      </c>
      <c r="L18" s="653" t="s">
        <v>2486</v>
      </c>
      <c r="M18" s="690">
        <v>2446</v>
      </c>
      <c r="N18" s="690">
        <v>0</v>
      </c>
      <c r="O18" s="502">
        <v>-2446</v>
      </c>
      <c r="P18" s="690">
        <v>0</v>
      </c>
      <c r="Q18" s="125" t="s">
        <v>172</v>
      </c>
      <c r="R18" s="622" t="s">
        <v>2487</v>
      </c>
      <c r="S18" s="578"/>
      <c r="T18" s="546" t="s">
        <v>2488</v>
      </c>
      <c r="U18" s="547" t="s">
        <v>871</v>
      </c>
      <c r="V18" s="548" t="s">
        <v>872</v>
      </c>
      <c r="W18" s="541">
        <v>10</v>
      </c>
      <c r="X18" s="550" t="s">
        <v>1999</v>
      </c>
      <c r="Y18" s="542" t="s">
        <v>148</v>
      </c>
      <c r="Z18" s="542" t="s">
        <v>148</v>
      </c>
      <c r="AA18" s="543"/>
    </row>
    <row r="19" spans="1:27" s="38" customFormat="1" ht="123.75" x14ac:dyDescent="0.15">
      <c r="A19" s="544">
        <v>9</v>
      </c>
      <c r="B19" s="622" t="s">
        <v>2489</v>
      </c>
      <c r="C19" s="545" t="s">
        <v>1961</v>
      </c>
      <c r="D19" s="545" t="s">
        <v>962</v>
      </c>
      <c r="E19" s="1379">
        <v>1800</v>
      </c>
      <c r="F19" s="1378">
        <v>0</v>
      </c>
      <c r="G19" s="1378">
        <v>0</v>
      </c>
      <c r="H19" s="690">
        <v>1800</v>
      </c>
      <c r="I19" s="690">
        <v>1787.1265450000001</v>
      </c>
      <c r="J19" s="722" t="s">
        <v>531</v>
      </c>
      <c r="K19" s="505" t="s">
        <v>102</v>
      </c>
      <c r="L19" s="653" t="s">
        <v>2490</v>
      </c>
      <c r="M19" s="690">
        <v>1800</v>
      </c>
      <c r="N19" s="690">
        <v>2500</v>
      </c>
      <c r="O19" s="502">
        <v>700</v>
      </c>
      <c r="P19" s="690">
        <v>0</v>
      </c>
      <c r="Q19" s="125" t="s">
        <v>102</v>
      </c>
      <c r="R19" s="622" t="s">
        <v>2491</v>
      </c>
      <c r="S19" s="578" t="s">
        <v>2492</v>
      </c>
      <c r="T19" s="546" t="s">
        <v>1852</v>
      </c>
      <c r="U19" s="547" t="s">
        <v>871</v>
      </c>
      <c r="V19" s="548" t="s">
        <v>872</v>
      </c>
      <c r="W19" s="541">
        <v>11</v>
      </c>
      <c r="X19" s="550" t="s">
        <v>1999</v>
      </c>
      <c r="Y19" s="542"/>
      <c r="Z19" s="542" t="s">
        <v>148</v>
      </c>
      <c r="AA19" s="543"/>
    </row>
    <row r="20" spans="1:27" s="38" customFormat="1" ht="47.25" customHeight="1" x14ac:dyDescent="0.15">
      <c r="A20" s="544">
        <v>10</v>
      </c>
      <c r="B20" s="622" t="s">
        <v>226</v>
      </c>
      <c r="C20" s="545" t="s">
        <v>1962</v>
      </c>
      <c r="D20" s="545" t="s">
        <v>1954</v>
      </c>
      <c r="E20" s="1379">
        <v>19000</v>
      </c>
      <c r="F20" s="1378">
        <v>0</v>
      </c>
      <c r="G20" s="1378">
        <v>0</v>
      </c>
      <c r="H20" s="690">
        <f t="shared" ref="H20" si="3">E20+F20-G20</f>
        <v>19000</v>
      </c>
      <c r="I20" s="690">
        <v>18045.084524999998</v>
      </c>
      <c r="J20" s="761" t="s">
        <v>531</v>
      </c>
      <c r="K20" s="505" t="s">
        <v>102</v>
      </c>
      <c r="L20" s="654" t="s">
        <v>2811</v>
      </c>
      <c r="M20" s="690">
        <v>19740</v>
      </c>
      <c r="N20" s="690">
        <v>19740</v>
      </c>
      <c r="O20" s="502">
        <f t="shared" ref="O20" si="4">+N20-M20</f>
        <v>0</v>
      </c>
      <c r="P20" s="690" t="s">
        <v>2658</v>
      </c>
      <c r="Q20" s="125" t="s">
        <v>102</v>
      </c>
      <c r="R20" s="622" t="s">
        <v>2812</v>
      </c>
      <c r="S20" s="578"/>
      <c r="T20" s="546" t="s">
        <v>630</v>
      </c>
      <c r="U20" s="547" t="s">
        <v>2802</v>
      </c>
      <c r="V20" s="548" t="s">
        <v>2803</v>
      </c>
      <c r="W20" s="541">
        <v>13</v>
      </c>
      <c r="X20" s="550" t="s">
        <v>1999</v>
      </c>
      <c r="Y20" s="196"/>
      <c r="Z20" s="196" t="s">
        <v>148</v>
      </c>
      <c r="AA20" s="551" t="s">
        <v>148</v>
      </c>
    </row>
    <row r="21" spans="1:27" s="38" customFormat="1" ht="148.5" customHeight="1" x14ac:dyDescent="0.15">
      <c r="A21" s="544">
        <v>11</v>
      </c>
      <c r="B21" s="622" t="s">
        <v>2011</v>
      </c>
      <c r="C21" s="545" t="s">
        <v>1961</v>
      </c>
      <c r="D21" s="545" t="s">
        <v>1963</v>
      </c>
      <c r="E21" s="1379">
        <v>1173</v>
      </c>
      <c r="F21" s="690">
        <v>256.82400000000001</v>
      </c>
      <c r="G21" s="1378">
        <v>0</v>
      </c>
      <c r="H21" s="690">
        <v>1429.8240000000001</v>
      </c>
      <c r="I21" s="690">
        <v>1047.8349000000001</v>
      </c>
      <c r="J21" s="689" t="s">
        <v>2493</v>
      </c>
      <c r="K21" s="505" t="s">
        <v>174</v>
      </c>
      <c r="L21" s="653" t="s">
        <v>2494</v>
      </c>
      <c r="M21" s="690">
        <v>888</v>
      </c>
      <c r="N21" s="690">
        <v>0</v>
      </c>
      <c r="O21" s="502">
        <v>-888</v>
      </c>
      <c r="P21" s="690">
        <v>0</v>
      </c>
      <c r="Q21" s="125" t="s">
        <v>172</v>
      </c>
      <c r="R21" s="622" t="s">
        <v>2495</v>
      </c>
      <c r="S21" s="578"/>
      <c r="T21" s="546" t="s">
        <v>1852</v>
      </c>
      <c r="U21" s="547" t="s">
        <v>871</v>
      </c>
      <c r="V21" s="548" t="s">
        <v>872</v>
      </c>
      <c r="W21" s="541">
        <v>15</v>
      </c>
      <c r="X21" s="550" t="s">
        <v>131</v>
      </c>
      <c r="Y21" s="196" t="s">
        <v>148</v>
      </c>
      <c r="Z21" s="196"/>
      <c r="AA21" s="551"/>
    </row>
    <row r="22" spans="1:27" s="38" customFormat="1" ht="96.75" customHeight="1" x14ac:dyDescent="0.15">
      <c r="A22" s="544">
        <v>12</v>
      </c>
      <c r="B22" s="622" t="s">
        <v>2043</v>
      </c>
      <c r="C22" s="545" t="s">
        <v>865</v>
      </c>
      <c r="D22" s="545" t="s">
        <v>1952</v>
      </c>
      <c r="E22" s="1379">
        <v>294</v>
      </c>
      <c r="F22" s="1378">
        <v>0</v>
      </c>
      <c r="G22" s="1378">
        <v>0</v>
      </c>
      <c r="H22" s="690">
        <v>294</v>
      </c>
      <c r="I22" s="690">
        <v>293.96499999999997</v>
      </c>
      <c r="J22" s="724" t="s">
        <v>2496</v>
      </c>
      <c r="K22" s="505" t="s">
        <v>174</v>
      </c>
      <c r="L22" s="653" t="s">
        <v>2497</v>
      </c>
      <c r="M22" s="690">
        <v>319</v>
      </c>
      <c r="N22" s="690">
        <v>0</v>
      </c>
      <c r="O22" s="502">
        <v>-319</v>
      </c>
      <c r="P22" s="690">
        <v>0</v>
      </c>
      <c r="Q22" s="125" t="s">
        <v>172</v>
      </c>
      <c r="R22" s="622" t="s">
        <v>2498</v>
      </c>
      <c r="S22" s="578"/>
      <c r="T22" s="546" t="s">
        <v>1852</v>
      </c>
      <c r="U22" s="547" t="s">
        <v>871</v>
      </c>
      <c r="V22" s="548" t="s">
        <v>872</v>
      </c>
      <c r="W22" s="541">
        <v>16</v>
      </c>
      <c r="X22" s="550" t="s">
        <v>131</v>
      </c>
      <c r="Y22" s="196" t="s">
        <v>148</v>
      </c>
      <c r="Z22" s="196"/>
      <c r="AA22" s="551"/>
    </row>
    <row r="23" spans="1:27" s="38" customFormat="1" ht="111.75" customHeight="1" x14ac:dyDescent="0.15">
      <c r="A23" s="544">
        <v>13</v>
      </c>
      <c r="B23" s="622" t="s">
        <v>2044</v>
      </c>
      <c r="C23" s="545" t="s">
        <v>865</v>
      </c>
      <c r="D23" s="545" t="s">
        <v>1952</v>
      </c>
      <c r="E23" s="1379">
        <v>506</v>
      </c>
      <c r="F23" s="1378">
        <v>0</v>
      </c>
      <c r="G23" s="1378">
        <v>0</v>
      </c>
      <c r="H23" s="690">
        <v>506</v>
      </c>
      <c r="I23" s="690">
        <v>481.71699999999998</v>
      </c>
      <c r="J23" s="725" t="s">
        <v>2499</v>
      </c>
      <c r="K23" s="505" t="s">
        <v>174</v>
      </c>
      <c r="L23" s="653" t="s">
        <v>2500</v>
      </c>
      <c r="M23" s="690">
        <v>231</v>
      </c>
      <c r="N23" s="690">
        <v>0</v>
      </c>
      <c r="O23" s="502">
        <v>-231</v>
      </c>
      <c r="P23" s="690">
        <v>0</v>
      </c>
      <c r="Q23" s="125" t="s">
        <v>172</v>
      </c>
      <c r="R23" s="622" t="s">
        <v>2501</v>
      </c>
      <c r="S23" s="578"/>
      <c r="T23" s="546" t="s">
        <v>1852</v>
      </c>
      <c r="U23" s="547" t="s">
        <v>871</v>
      </c>
      <c r="V23" s="548" t="s">
        <v>872</v>
      </c>
      <c r="W23" s="541">
        <v>16</v>
      </c>
      <c r="X23" s="550" t="s">
        <v>131</v>
      </c>
      <c r="Y23" s="196" t="s">
        <v>148</v>
      </c>
      <c r="Z23" s="196"/>
      <c r="AA23" s="551"/>
    </row>
    <row r="24" spans="1:27" s="38" customFormat="1" ht="33.75" x14ac:dyDescent="0.15">
      <c r="A24" s="544">
        <v>14</v>
      </c>
      <c r="B24" s="622" t="s">
        <v>2040</v>
      </c>
      <c r="C24" s="545" t="s">
        <v>865</v>
      </c>
      <c r="D24" s="545" t="s">
        <v>962</v>
      </c>
      <c r="E24" s="1379">
        <v>4600</v>
      </c>
      <c r="F24" s="1378">
        <v>0</v>
      </c>
      <c r="G24" s="1378">
        <v>0</v>
      </c>
      <c r="H24" s="690">
        <v>4600</v>
      </c>
      <c r="I24" s="690">
        <v>4600</v>
      </c>
      <c r="J24" s="722" t="s">
        <v>531</v>
      </c>
      <c r="K24" s="505" t="s">
        <v>102</v>
      </c>
      <c r="L24" s="653" t="s">
        <v>2502</v>
      </c>
      <c r="M24" s="690">
        <v>6000</v>
      </c>
      <c r="N24" s="690">
        <v>8000</v>
      </c>
      <c r="O24" s="502">
        <v>2000</v>
      </c>
      <c r="P24" s="690">
        <v>0</v>
      </c>
      <c r="Q24" s="125" t="s">
        <v>102</v>
      </c>
      <c r="R24" s="622" t="s">
        <v>2503</v>
      </c>
      <c r="S24" s="578"/>
      <c r="T24" s="546" t="s">
        <v>1852</v>
      </c>
      <c r="U24" s="547" t="s">
        <v>871</v>
      </c>
      <c r="V24" s="548" t="s">
        <v>872</v>
      </c>
      <c r="W24" s="541">
        <v>18</v>
      </c>
      <c r="X24" s="550" t="s">
        <v>538</v>
      </c>
      <c r="Y24" s="196"/>
      <c r="Z24" s="196" t="s">
        <v>148</v>
      </c>
      <c r="AA24" s="551" t="s">
        <v>148</v>
      </c>
    </row>
    <row r="25" spans="1:27" s="38" customFormat="1" ht="111.75" customHeight="1" x14ac:dyDescent="0.15">
      <c r="A25" s="544">
        <v>15</v>
      </c>
      <c r="B25" s="622" t="s">
        <v>230</v>
      </c>
      <c r="C25" s="545" t="s">
        <v>865</v>
      </c>
      <c r="D25" s="545" t="s">
        <v>962</v>
      </c>
      <c r="E25" s="1379">
        <v>2224</v>
      </c>
      <c r="F25" s="1378">
        <v>0</v>
      </c>
      <c r="G25" s="1378">
        <v>0</v>
      </c>
      <c r="H25" s="690">
        <v>2224</v>
      </c>
      <c r="I25" s="690">
        <v>1382.4613609999999</v>
      </c>
      <c r="J25" s="722" t="s">
        <v>531</v>
      </c>
      <c r="K25" s="505" t="s">
        <v>153</v>
      </c>
      <c r="L25" s="653" t="s">
        <v>2504</v>
      </c>
      <c r="M25" s="690">
        <v>2070</v>
      </c>
      <c r="N25" s="690">
        <v>2070</v>
      </c>
      <c r="O25" s="502">
        <v>0</v>
      </c>
      <c r="P25" s="690">
        <v>0</v>
      </c>
      <c r="Q25" s="125" t="s">
        <v>589</v>
      </c>
      <c r="R25" s="622" t="s">
        <v>2972</v>
      </c>
      <c r="S25" s="578"/>
      <c r="T25" s="546" t="s">
        <v>1852</v>
      </c>
      <c r="U25" s="547" t="s">
        <v>871</v>
      </c>
      <c r="V25" s="548" t="s">
        <v>872</v>
      </c>
      <c r="W25" s="541">
        <v>19</v>
      </c>
      <c r="X25" s="550" t="s">
        <v>538</v>
      </c>
      <c r="Y25" s="196"/>
      <c r="Z25" s="196" t="s">
        <v>148</v>
      </c>
      <c r="AA25" s="551" t="s">
        <v>148</v>
      </c>
    </row>
    <row r="26" spans="1:27" s="38" customFormat="1" ht="38.25" customHeight="1" x14ac:dyDescent="0.15">
      <c r="A26" s="544">
        <v>16</v>
      </c>
      <c r="B26" s="622" t="s">
        <v>231</v>
      </c>
      <c r="C26" s="545" t="s">
        <v>760</v>
      </c>
      <c r="D26" s="545" t="s">
        <v>962</v>
      </c>
      <c r="E26" s="1379">
        <v>82.031999999999996</v>
      </c>
      <c r="F26" s="1378">
        <v>0</v>
      </c>
      <c r="G26" s="1378">
        <v>0</v>
      </c>
      <c r="H26" s="690">
        <v>82.031999999999996</v>
      </c>
      <c r="I26" s="690">
        <v>24.568000000000001</v>
      </c>
      <c r="J26" s="722" t="s">
        <v>531</v>
      </c>
      <c r="K26" s="505" t="s">
        <v>102</v>
      </c>
      <c r="L26" s="653" t="s">
        <v>2505</v>
      </c>
      <c r="M26" s="690">
        <v>110</v>
      </c>
      <c r="N26" s="690">
        <v>332</v>
      </c>
      <c r="O26" s="502">
        <v>222</v>
      </c>
      <c r="P26" s="690">
        <v>0</v>
      </c>
      <c r="Q26" s="125" t="s">
        <v>102</v>
      </c>
      <c r="R26" s="622" t="s">
        <v>2506</v>
      </c>
      <c r="S26" s="578"/>
      <c r="T26" s="539" t="s">
        <v>1852</v>
      </c>
      <c r="U26" s="547" t="s">
        <v>871</v>
      </c>
      <c r="V26" s="548" t="s">
        <v>872</v>
      </c>
      <c r="W26" s="541">
        <v>20</v>
      </c>
      <c r="X26" s="550" t="s">
        <v>1999</v>
      </c>
      <c r="Y26" s="196" t="s">
        <v>148</v>
      </c>
      <c r="Z26" s="196"/>
      <c r="AA26" s="551"/>
    </row>
    <row r="27" spans="1:27" s="38" customFormat="1" ht="39.950000000000003" customHeight="1" x14ac:dyDescent="0.15">
      <c r="A27" s="872">
        <v>17</v>
      </c>
      <c r="B27" s="870" t="s">
        <v>232</v>
      </c>
      <c r="C27" s="874" t="s">
        <v>1950</v>
      </c>
      <c r="D27" s="874" t="s">
        <v>962</v>
      </c>
      <c r="E27" s="1379">
        <v>20.975000000000001</v>
      </c>
      <c r="F27" s="1378">
        <v>0</v>
      </c>
      <c r="G27" s="1378">
        <v>0</v>
      </c>
      <c r="H27" s="690">
        <f t="shared" ref="H27:H76" si="5">E27+F27-G27</f>
        <v>20.975000000000001</v>
      </c>
      <c r="I27" s="690">
        <v>14.91</v>
      </c>
      <c r="J27" s="1022" t="s">
        <v>2141</v>
      </c>
      <c r="K27" s="878" t="s">
        <v>102</v>
      </c>
      <c r="L27" s="1006" t="s">
        <v>2146</v>
      </c>
      <c r="M27" s="690">
        <v>13.808</v>
      </c>
      <c r="N27" s="690">
        <v>10.571999999999999</v>
      </c>
      <c r="O27" s="502">
        <f t="shared" si="1"/>
        <v>-3.2360000000000007</v>
      </c>
      <c r="P27" s="1441" t="s">
        <v>2276</v>
      </c>
      <c r="Q27" s="882" t="s">
        <v>102</v>
      </c>
      <c r="R27" s="870" t="s">
        <v>2260</v>
      </c>
      <c r="S27" s="882"/>
      <c r="T27" s="935" t="s">
        <v>1772</v>
      </c>
      <c r="U27" s="547" t="s">
        <v>2</v>
      </c>
      <c r="V27" s="548" t="s">
        <v>1771</v>
      </c>
      <c r="W27" s="951">
        <v>21</v>
      </c>
      <c r="X27" s="937" t="s">
        <v>1999</v>
      </c>
      <c r="Y27" s="949" t="s">
        <v>1779</v>
      </c>
      <c r="Z27" s="949"/>
      <c r="AA27" s="1000"/>
    </row>
    <row r="28" spans="1:27" s="38" customFormat="1" ht="39.950000000000003" customHeight="1" x14ac:dyDescent="0.15">
      <c r="A28" s="873"/>
      <c r="B28" s="871"/>
      <c r="C28" s="875"/>
      <c r="D28" s="875"/>
      <c r="E28" s="1379">
        <v>133.11000000000001</v>
      </c>
      <c r="F28" s="1378">
        <v>0</v>
      </c>
      <c r="G28" s="1378">
        <v>0</v>
      </c>
      <c r="H28" s="690">
        <f t="shared" si="5"/>
        <v>133.11000000000001</v>
      </c>
      <c r="I28" s="690">
        <v>80.186000000000007</v>
      </c>
      <c r="J28" s="1025"/>
      <c r="K28" s="879"/>
      <c r="L28" s="1020"/>
      <c r="M28" s="690">
        <v>216.54400000000001</v>
      </c>
      <c r="N28" s="690">
        <v>124.625</v>
      </c>
      <c r="O28" s="502">
        <f t="shared" si="1"/>
        <v>-91.919000000000011</v>
      </c>
      <c r="P28" s="1021"/>
      <c r="Q28" s="883"/>
      <c r="R28" s="871"/>
      <c r="S28" s="883"/>
      <c r="T28" s="936"/>
      <c r="U28" s="547" t="s">
        <v>1773</v>
      </c>
      <c r="V28" s="548" t="s">
        <v>1774</v>
      </c>
      <c r="W28" s="952"/>
      <c r="X28" s="938"/>
      <c r="Y28" s="950"/>
      <c r="Z28" s="950"/>
      <c r="AA28" s="1001"/>
    </row>
    <row r="29" spans="1:27" s="38" customFormat="1" ht="60" customHeight="1" x14ac:dyDescent="0.15">
      <c r="A29" s="872">
        <v>18</v>
      </c>
      <c r="B29" s="870" t="s">
        <v>2014</v>
      </c>
      <c r="C29" s="874" t="s">
        <v>1964</v>
      </c>
      <c r="D29" s="874" t="s">
        <v>962</v>
      </c>
      <c r="E29" s="1379">
        <v>35.109000000000002</v>
      </c>
      <c r="F29" s="1378">
        <v>0</v>
      </c>
      <c r="G29" s="1378">
        <v>0</v>
      </c>
      <c r="H29" s="690">
        <f t="shared" si="5"/>
        <v>35.109000000000002</v>
      </c>
      <c r="I29" s="690">
        <v>32.893999999999998</v>
      </c>
      <c r="J29" s="1022" t="s">
        <v>2142</v>
      </c>
      <c r="K29" s="878" t="s">
        <v>102</v>
      </c>
      <c r="L29" s="1024" t="s">
        <v>2148</v>
      </c>
      <c r="M29" s="690">
        <v>29.122</v>
      </c>
      <c r="N29" s="690">
        <v>28.773</v>
      </c>
      <c r="O29" s="502">
        <f t="shared" si="1"/>
        <v>-0.3490000000000002</v>
      </c>
      <c r="P29" s="1441" t="s">
        <v>2276</v>
      </c>
      <c r="Q29" s="882" t="s">
        <v>102</v>
      </c>
      <c r="R29" s="870" t="s">
        <v>2272</v>
      </c>
      <c r="S29" s="882"/>
      <c r="T29" s="935" t="s">
        <v>534</v>
      </c>
      <c r="U29" s="547" t="s">
        <v>2</v>
      </c>
      <c r="V29" s="548" t="s">
        <v>1771</v>
      </c>
      <c r="W29" s="951">
        <v>22</v>
      </c>
      <c r="X29" s="937" t="s">
        <v>1999</v>
      </c>
      <c r="Y29" s="947" t="s">
        <v>1779</v>
      </c>
      <c r="Z29" s="947" t="s">
        <v>1779</v>
      </c>
      <c r="AA29" s="998"/>
    </row>
    <row r="30" spans="1:27" s="38" customFormat="1" ht="60" customHeight="1" x14ac:dyDescent="0.15">
      <c r="A30" s="873"/>
      <c r="B30" s="871"/>
      <c r="C30" s="875"/>
      <c r="D30" s="875"/>
      <c r="E30" s="1379">
        <v>850</v>
      </c>
      <c r="F30" s="1378">
        <v>0</v>
      </c>
      <c r="G30" s="1378">
        <v>0</v>
      </c>
      <c r="H30" s="690">
        <f t="shared" si="5"/>
        <v>850</v>
      </c>
      <c r="I30" s="690">
        <v>672.846</v>
      </c>
      <c r="J30" s="1025"/>
      <c r="K30" s="879"/>
      <c r="L30" s="1020"/>
      <c r="M30" s="690">
        <v>473.69499999999999</v>
      </c>
      <c r="N30" s="690">
        <v>238.70699999999999</v>
      </c>
      <c r="O30" s="502">
        <f t="shared" si="1"/>
        <v>-234.988</v>
      </c>
      <c r="P30" s="1021"/>
      <c r="Q30" s="883"/>
      <c r="R30" s="871"/>
      <c r="S30" s="883"/>
      <c r="T30" s="936"/>
      <c r="U30" s="547" t="s">
        <v>1773</v>
      </c>
      <c r="V30" s="548" t="s">
        <v>1774</v>
      </c>
      <c r="W30" s="952"/>
      <c r="X30" s="938"/>
      <c r="Y30" s="948"/>
      <c r="Z30" s="948"/>
      <c r="AA30" s="999"/>
    </row>
    <row r="31" spans="1:27" s="38" customFormat="1" ht="64.5" customHeight="1" x14ac:dyDescent="0.15">
      <c r="A31" s="872">
        <v>19</v>
      </c>
      <c r="B31" s="870" t="s">
        <v>234</v>
      </c>
      <c r="C31" s="874" t="s">
        <v>760</v>
      </c>
      <c r="D31" s="874" t="s">
        <v>2094</v>
      </c>
      <c r="E31" s="1379">
        <v>35.194000000000003</v>
      </c>
      <c r="F31" s="1378">
        <v>0</v>
      </c>
      <c r="G31" s="1378">
        <v>0</v>
      </c>
      <c r="H31" s="690">
        <f t="shared" si="5"/>
        <v>35.194000000000003</v>
      </c>
      <c r="I31" s="690">
        <v>22.329000000000001</v>
      </c>
      <c r="J31" s="1018" t="s">
        <v>2149</v>
      </c>
      <c r="K31" s="878" t="s">
        <v>102</v>
      </c>
      <c r="L31" s="1006" t="s">
        <v>2150</v>
      </c>
      <c r="M31" s="690">
        <v>11.875</v>
      </c>
      <c r="N31" s="690">
        <v>0</v>
      </c>
      <c r="O31" s="502">
        <f t="shared" si="1"/>
        <v>-11.875</v>
      </c>
      <c r="P31" s="1441" t="s">
        <v>2276</v>
      </c>
      <c r="Q31" s="882" t="s">
        <v>102</v>
      </c>
      <c r="R31" s="870" t="s">
        <v>2261</v>
      </c>
      <c r="S31" s="882"/>
      <c r="T31" s="935" t="s">
        <v>685</v>
      </c>
      <c r="U31" s="547" t="s">
        <v>1775</v>
      </c>
      <c r="V31" s="548" t="s">
        <v>1771</v>
      </c>
      <c r="W31" s="951">
        <v>23</v>
      </c>
      <c r="X31" s="937" t="s">
        <v>131</v>
      </c>
      <c r="Y31" s="947" t="s">
        <v>148</v>
      </c>
      <c r="Z31" s="947"/>
      <c r="AA31" s="998"/>
    </row>
    <row r="32" spans="1:27" s="38" customFormat="1" ht="55.5" customHeight="1" x14ac:dyDescent="0.15">
      <c r="A32" s="873"/>
      <c r="B32" s="871"/>
      <c r="C32" s="875"/>
      <c r="D32" s="875"/>
      <c r="E32" s="1379">
        <v>516.68200000000002</v>
      </c>
      <c r="F32" s="1378">
        <v>0</v>
      </c>
      <c r="G32" s="1378">
        <v>0</v>
      </c>
      <c r="H32" s="690">
        <f t="shared" si="5"/>
        <v>516.68200000000002</v>
      </c>
      <c r="I32" s="690">
        <v>431.37900000000002</v>
      </c>
      <c r="J32" s="1019"/>
      <c r="K32" s="879"/>
      <c r="L32" s="1020"/>
      <c r="M32" s="690">
        <v>539.95799999999997</v>
      </c>
      <c r="N32" s="690">
        <v>0</v>
      </c>
      <c r="O32" s="502">
        <f t="shared" si="1"/>
        <v>-539.95799999999997</v>
      </c>
      <c r="P32" s="1021"/>
      <c r="Q32" s="883"/>
      <c r="R32" s="871"/>
      <c r="S32" s="883"/>
      <c r="T32" s="936"/>
      <c r="U32" s="547" t="s">
        <v>1773</v>
      </c>
      <c r="V32" s="548" t="s">
        <v>1774</v>
      </c>
      <c r="W32" s="952"/>
      <c r="X32" s="938"/>
      <c r="Y32" s="948"/>
      <c r="Z32" s="948"/>
      <c r="AA32" s="999"/>
    </row>
    <row r="33" spans="1:28" s="38" customFormat="1" ht="49.5" customHeight="1" x14ac:dyDescent="0.15">
      <c r="A33" s="544">
        <v>20</v>
      </c>
      <c r="B33" s="622" t="s">
        <v>2015</v>
      </c>
      <c r="C33" s="545" t="s">
        <v>865</v>
      </c>
      <c r="D33" s="545" t="s">
        <v>962</v>
      </c>
      <c r="E33" s="1379">
        <v>199.29499999999999</v>
      </c>
      <c r="F33" s="1378">
        <v>0</v>
      </c>
      <c r="G33" s="1378">
        <v>0</v>
      </c>
      <c r="H33" s="690">
        <f t="shared" si="5"/>
        <v>199.29499999999999</v>
      </c>
      <c r="I33" s="690">
        <v>196.82300000000001</v>
      </c>
      <c r="J33" s="722" t="s">
        <v>2141</v>
      </c>
      <c r="K33" s="505" t="s">
        <v>102</v>
      </c>
      <c r="L33" s="653" t="s">
        <v>2328</v>
      </c>
      <c r="M33" s="690">
        <v>199.28299999999999</v>
      </c>
      <c r="N33" s="690">
        <v>300</v>
      </c>
      <c r="O33" s="502">
        <f t="shared" si="1"/>
        <v>100.71700000000001</v>
      </c>
      <c r="P33" s="690" t="s">
        <v>2281</v>
      </c>
      <c r="Q33" s="125" t="s">
        <v>102</v>
      </c>
      <c r="R33" s="622" t="s">
        <v>2305</v>
      </c>
      <c r="S33" s="578"/>
      <c r="T33" s="539" t="s">
        <v>534</v>
      </c>
      <c r="U33" s="547" t="s">
        <v>1773</v>
      </c>
      <c r="V33" s="548" t="s">
        <v>1774</v>
      </c>
      <c r="W33" s="541">
        <v>26</v>
      </c>
      <c r="X33" s="550" t="s">
        <v>538</v>
      </c>
      <c r="Y33" s="196" t="s">
        <v>148</v>
      </c>
      <c r="Z33" s="196"/>
      <c r="AA33" s="551"/>
    </row>
    <row r="34" spans="1:28" s="38" customFormat="1" ht="108" customHeight="1" x14ac:dyDescent="0.15">
      <c r="A34" s="544">
        <v>21</v>
      </c>
      <c r="B34" s="622" t="s">
        <v>237</v>
      </c>
      <c r="C34" s="545" t="s">
        <v>1962</v>
      </c>
      <c r="D34" s="545" t="s">
        <v>1952</v>
      </c>
      <c r="E34" s="1379">
        <v>200</v>
      </c>
      <c r="F34" s="1378">
        <v>0</v>
      </c>
      <c r="G34" s="1378">
        <v>0</v>
      </c>
      <c r="H34" s="690">
        <f t="shared" si="5"/>
        <v>200</v>
      </c>
      <c r="I34" s="690">
        <v>199.98699999999999</v>
      </c>
      <c r="J34" s="689" t="s">
        <v>2202</v>
      </c>
      <c r="K34" s="505" t="s">
        <v>102</v>
      </c>
      <c r="L34" s="653" t="s">
        <v>2203</v>
      </c>
      <c r="M34" s="690" t="s">
        <v>2987</v>
      </c>
      <c r="N34" s="690">
        <v>0</v>
      </c>
      <c r="O34" s="502" t="s">
        <v>2987</v>
      </c>
      <c r="P34" s="690" t="s">
        <v>2281</v>
      </c>
      <c r="Q34" s="125" t="s">
        <v>102</v>
      </c>
      <c r="R34" s="622" t="s">
        <v>2324</v>
      </c>
      <c r="S34" s="578"/>
      <c r="T34" s="539" t="s">
        <v>534</v>
      </c>
      <c r="U34" s="547" t="s">
        <v>1773</v>
      </c>
      <c r="V34" s="548" t="s">
        <v>1774</v>
      </c>
      <c r="W34" s="541">
        <v>28</v>
      </c>
      <c r="X34" s="550" t="s">
        <v>131</v>
      </c>
      <c r="Y34" s="196" t="s">
        <v>148</v>
      </c>
      <c r="Z34" s="196"/>
      <c r="AA34" s="551"/>
    </row>
    <row r="35" spans="1:28" s="38" customFormat="1" ht="47.25" customHeight="1" x14ac:dyDescent="0.15">
      <c r="A35" s="544">
        <v>22</v>
      </c>
      <c r="B35" s="622" t="s">
        <v>238</v>
      </c>
      <c r="C35" s="545" t="s">
        <v>1965</v>
      </c>
      <c r="D35" s="545" t="s">
        <v>962</v>
      </c>
      <c r="E35" s="1379">
        <v>1500</v>
      </c>
      <c r="F35" s="1378">
        <v>0</v>
      </c>
      <c r="G35" s="1378">
        <v>0</v>
      </c>
      <c r="H35" s="690">
        <f t="shared" si="5"/>
        <v>1500</v>
      </c>
      <c r="I35" s="690">
        <v>1348.729</v>
      </c>
      <c r="J35" s="722" t="s">
        <v>2141</v>
      </c>
      <c r="K35" s="505" t="s">
        <v>102</v>
      </c>
      <c r="L35" s="653" t="s">
        <v>2151</v>
      </c>
      <c r="M35" s="690">
        <v>1700</v>
      </c>
      <c r="N35" s="690">
        <v>2000</v>
      </c>
      <c r="O35" s="502">
        <f t="shared" si="1"/>
        <v>300</v>
      </c>
      <c r="P35" s="690" t="s">
        <v>2281</v>
      </c>
      <c r="Q35" s="125" t="s">
        <v>102</v>
      </c>
      <c r="R35" s="622" t="s">
        <v>2325</v>
      </c>
      <c r="S35" s="578"/>
      <c r="T35" s="539" t="s">
        <v>534</v>
      </c>
      <c r="U35" s="547" t="s">
        <v>1773</v>
      </c>
      <c r="V35" s="548" t="s">
        <v>1774</v>
      </c>
      <c r="W35" s="541">
        <v>29</v>
      </c>
      <c r="X35" s="550" t="s">
        <v>1780</v>
      </c>
      <c r="Y35" s="196" t="s">
        <v>148</v>
      </c>
      <c r="Z35" s="196"/>
      <c r="AA35" s="551"/>
    </row>
    <row r="36" spans="1:28" s="38" customFormat="1" ht="91.5" customHeight="1" x14ac:dyDescent="0.15">
      <c r="A36" s="544">
        <v>23</v>
      </c>
      <c r="B36" s="622" t="s">
        <v>239</v>
      </c>
      <c r="C36" s="545" t="s">
        <v>1959</v>
      </c>
      <c r="D36" s="545" t="s">
        <v>962</v>
      </c>
      <c r="E36" s="1379">
        <v>1146.664</v>
      </c>
      <c r="F36" s="690">
        <v>72.534999999999997</v>
      </c>
      <c r="G36" s="1378">
        <v>0</v>
      </c>
      <c r="H36" s="690">
        <f t="shared" si="5"/>
        <v>1219.1990000000001</v>
      </c>
      <c r="I36" s="690">
        <v>1076.873</v>
      </c>
      <c r="J36" s="722" t="s">
        <v>2141</v>
      </c>
      <c r="K36" s="505" t="s">
        <v>102</v>
      </c>
      <c r="L36" s="506" t="s">
        <v>2152</v>
      </c>
      <c r="M36" s="690">
        <v>1225.0540000000001</v>
      </c>
      <c r="N36" s="690">
        <v>1600</v>
      </c>
      <c r="O36" s="502">
        <f t="shared" si="1"/>
        <v>374.94599999999991</v>
      </c>
      <c r="P36" s="690" t="s">
        <v>2281</v>
      </c>
      <c r="Q36" s="125" t="s">
        <v>102</v>
      </c>
      <c r="R36" s="622" t="s">
        <v>2318</v>
      </c>
      <c r="S36" s="578"/>
      <c r="T36" s="539" t="s">
        <v>534</v>
      </c>
      <c r="U36" s="547" t="s">
        <v>1773</v>
      </c>
      <c r="V36" s="548" t="s">
        <v>1774</v>
      </c>
      <c r="W36" s="541">
        <v>30</v>
      </c>
      <c r="X36" s="550" t="s">
        <v>1999</v>
      </c>
      <c r="Y36" s="196" t="s">
        <v>148</v>
      </c>
      <c r="Z36" s="196" t="s">
        <v>148</v>
      </c>
      <c r="AA36" s="551"/>
    </row>
    <row r="37" spans="1:28" s="38" customFormat="1" ht="121.5" customHeight="1" x14ac:dyDescent="0.15">
      <c r="A37" s="544">
        <v>24</v>
      </c>
      <c r="B37" s="622" t="s">
        <v>241</v>
      </c>
      <c r="C37" s="545" t="s">
        <v>1966</v>
      </c>
      <c r="D37" s="545" t="s">
        <v>962</v>
      </c>
      <c r="E37" s="1379">
        <v>433.13099999999997</v>
      </c>
      <c r="F37" s="1378">
        <v>0</v>
      </c>
      <c r="G37" s="1378">
        <v>0</v>
      </c>
      <c r="H37" s="690">
        <f t="shared" si="5"/>
        <v>433.13099999999997</v>
      </c>
      <c r="I37" s="690">
        <v>369.03699999999998</v>
      </c>
      <c r="J37" s="689" t="s">
        <v>2162</v>
      </c>
      <c r="K37" s="505" t="s">
        <v>102</v>
      </c>
      <c r="L37" s="653" t="s">
        <v>2210</v>
      </c>
      <c r="M37" s="690">
        <v>220</v>
      </c>
      <c r="N37" s="690">
        <v>0</v>
      </c>
      <c r="O37" s="502">
        <f t="shared" si="1"/>
        <v>-220</v>
      </c>
      <c r="P37" s="690" t="s">
        <v>2281</v>
      </c>
      <c r="Q37" s="125" t="s">
        <v>172</v>
      </c>
      <c r="R37" s="622" t="s">
        <v>2306</v>
      </c>
      <c r="S37" s="578"/>
      <c r="T37" s="539" t="s">
        <v>534</v>
      </c>
      <c r="U37" s="547" t="s">
        <v>1773</v>
      </c>
      <c r="V37" s="548" t="s">
        <v>1774</v>
      </c>
      <c r="W37" s="541">
        <v>32</v>
      </c>
      <c r="X37" s="550"/>
      <c r="Y37" s="196" t="s">
        <v>148</v>
      </c>
      <c r="Z37" s="196"/>
      <c r="AA37" s="551"/>
    </row>
    <row r="38" spans="1:28" s="38" customFormat="1" ht="94.5" customHeight="1" x14ac:dyDescent="0.15">
      <c r="A38" s="544">
        <v>25</v>
      </c>
      <c r="B38" s="622" t="s">
        <v>242</v>
      </c>
      <c r="C38" s="545" t="s">
        <v>1964</v>
      </c>
      <c r="D38" s="545" t="s">
        <v>962</v>
      </c>
      <c r="E38" s="1379">
        <v>95</v>
      </c>
      <c r="F38" s="1378">
        <v>0</v>
      </c>
      <c r="G38" s="1378">
        <v>0</v>
      </c>
      <c r="H38" s="690">
        <f t="shared" si="5"/>
        <v>95</v>
      </c>
      <c r="I38" s="690">
        <v>60.48</v>
      </c>
      <c r="J38" s="722" t="s">
        <v>2141</v>
      </c>
      <c r="K38" s="505" t="s">
        <v>102</v>
      </c>
      <c r="L38" s="653" t="s">
        <v>2145</v>
      </c>
      <c r="M38" s="690">
        <v>95</v>
      </c>
      <c r="N38" s="690">
        <v>95</v>
      </c>
      <c r="O38" s="502">
        <f t="shared" si="1"/>
        <v>0</v>
      </c>
      <c r="P38" s="690" t="s">
        <v>2281</v>
      </c>
      <c r="Q38" s="125" t="s">
        <v>102</v>
      </c>
      <c r="R38" s="622" t="s">
        <v>2296</v>
      </c>
      <c r="S38" s="578"/>
      <c r="T38" s="539" t="s">
        <v>534</v>
      </c>
      <c r="U38" s="547" t="s">
        <v>1773</v>
      </c>
      <c r="V38" s="548" t="s">
        <v>1774</v>
      </c>
      <c r="W38" s="541">
        <v>33</v>
      </c>
      <c r="X38" s="550"/>
      <c r="Y38" s="196" t="s">
        <v>148</v>
      </c>
      <c r="Z38" s="196"/>
      <c r="AA38" s="551"/>
    </row>
    <row r="39" spans="1:28" s="38" customFormat="1" ht="215.25" customHeight="1" x14ac:dyDescent="0.15">
      <c r="A39" s="544">
        <v>26</v>
      </c>
      <c r="B39" s="622" t="s">
        <v>243</v>
      </c>
      <c r="C39" s="545" t="s">
        <v>1967</v>
      </c>
      <c r="D39" s="545" t="s">
        <v>962</v>
      </c>
      <c r="E39" s="1379">
        <v>293.52</v>
      </c>
      <c r="F39" s="1378">
        <v>0</v>
      </c>
      <c r="G39" s="1378">
        <v>0</v>
      </c>
      <c r="H39" s="690">
        <f t="shared" si="5"/>
        <v>293.52</v>
      </c>
      <c r="I39" s="690">
        <v>254.87799999999999</v>
      </c>
      <c r="J39" s="726" t="s">
        <v>2130</v>
      </c>
      <c r="K39" s="505" t="s">
        <v>102</v>
      </c>
      <c r="L39" s="653" t="s">
        <v>2217</v>
      </c>
      <c r="M39" s="690">
        <v>223.923</v>
      </c>
      <c r="N39" s="690">
        <v>414.33</v>
      </c>
      <c r="O39" s="502">
        <f t="shared" si="1"/>
        <v>190.40699999999998</v>
      </c>
      <c r="P39" s="690" t="s">
        <v>2279</v>
      </c>
      <c r="Q39" s="125" t="s">
        <v>102</v>
      </c>
      <c r="R39" s="622" t="s">
        <v>2307</v>
      </c>
      <c r="S39" s="578"/>
      <c r="T39" s="539" t="s">
        <v>534</v>
      </c>
      <c r="U39" s="547" t="s">
        <v>1773</v>
      </c>
      <c r="V39" s="548" t="s">
        <v>1774</v>
      </c>
      <c r="W39" s="541">
        <v>34</v>
      </c>
      <c r="X39" s="550"/>
      <c r="Y39" s="196" t="s">
        <v>148</v>
      </c>
      <c r="Z39" s="196" t="s">
        <v>148</v>
      </c>
      <c r="AA39" s="551"/>
    </row>
    <row r="40" spans="1:28" s="38" customFormat="1" ht="51.75" customHeight="1" x14ac:dyDescent="0.15">
      <c r="A40" s="544">
        <v>27</v>
      </c>
      <c r="B40" s="622" t="s">
        <v>2016</v>
      </c>
      <c r="C40" s="545" t="s">
        <v>1967</v>
      </c>
      <c r="D40" s="545" t="s">
        <v>1955</v>
      </c>
      <c r="E40" s="1379">
        <v>1650</v>
      </c>
      <c r="F40" s="1378">
        <v>0</v>
      </c>
      <c r="G40" s="1378">
        <v>0</v>
      </c>
      <c r="H40" s="690">
        <f t="shared" si="5"/>
        <v>1650</v>
      </c>
      <c r="I40" s="690">
        <v>1548.6320000000001</v>
      </c>
      <c r="J40" s="722" t="s">
        <v>2141</v>
      </c>
      <c r="K40" s="505" t="s">
        <v>102</v>
      </c>
      <c r="L40" s="653" t="s">
        <v>2153</v>
      </c>
      <c r="M40" s="690">
        <v>2000</v>
      </c>
      <c r="N40" s="690">
        <v>2000</v>
      </c>
      <c r="O40" s="502">
        <f t="shared" si="1"/>
        <v>0</v>
      </c>
      <c r="P40" s="690" t="s">
        <v>2281</v>
      </c>
      <c r="Q40" s="125" t="s">
        <v>102</v>
      </c>
      <c r="R40" s="622" t="s">
        <v>2308</v>
      </c>
      <c r="S40" s="578"/>
      <c r="T40" s="539" t="s">
        <v>534</v>
      </c>
      <c r="U40" s="547" t="s">
        <v>1773</v>
      </c>
      <c r="V40" s="548" t="s">
        <v>1774</v>
      </c>
      <c r="W40" s="541">
        <v>35</v>
      </c>
      <c r="X40" s="550" t="s">
        <v>1999</v>
      </c>
      <c r="Y40" s="196" t="s">
        <v>148</v>
      </c>
      <c r="Z40" s="196" t="s">
        <v>148</v>
      </c>
      <c r="AA40" s="551"/>
    </row>
    <row r="41" spans="1:28" s="38" customFormat="1" ht="137.25" customHeight="1" x14ac:dyDescent="0.15">
      <c r="A41" s="544">
        <v>28</v>
      </c>
      <c r="B41" s="622" t="s">
        <v>245</v>
      </c>
      <c r="C41" s="545" t="s">
        <v>1962</v>
      </c>
      <c r="D41" s="545" t="s">
        <v>2017</v>
      </c>
      <c r="E41" s="1379">
        <v>2800</v>
      </c>
      <c r="F41" s="1378">
        <v>0</v>
      </c>
      <c r="G41" s="1378">
        <v>0</v>
      </c>
      <c r="H41" s="690">
        <f t="shared" si="5"/>
        <v>2800</v>
      </c>
      <c r="I41" s="690">
        <v>2753.4090000000001</v>
      </c>
      <c r="J41" s="722" t="s">
        <v>2141</v>
      </c>
      <c r="K41" s="505" t="s">
        <v>102</v>
      </c>
      <c r="L41" s="653" t="s">
        <v>2198</v>
      </c>
      <c r="M41" s="690">
        <v>3700</v>
      </c>
      <c r="N41" s="690">
        <v>5500</v>
      </c>
      <c r="O41" s="502">
        <f t="shared" si="1"/>
        <v>1800</v>
      </c>
      <c r="P41" s="690" t="s">
        <v>2281</v>
      </c>
      <c r="Q41" s="125" t="s">
        <v>102</v>
      </c>
      <c r="R41" s="622" t="s">
        <v>2309</v>
      </c>
      <c r="S41" s="578" t="s">
        <v>2234</v>
      </c>
      <c r="T41" s="539" t="s">
        <v>534</v>
      </c>
      <c r="U41" s="547" t="s">
        <v>1773</v>
      </c>
      <c r="V41" s="548" t="s">
        <v>1774</v>
      </c>
      <c r="W41" s="541">
        <v>36</v>
      </c>
      <c r="X41" s="550" t="s">
        <v>1999</v>
      </c>
      <c r="Y41" s="196" t="s">
        <v>148</v>
      </c>
      <c r="Z41" s="196" t="s">
        <v>148</v>
      </c>
      <c r="AA41" s="551"/>
    </row>
    <row r="42" spans="1:28" s="38" customFormat="1" ht="57.75" customHeight="1" x14ac:dyDescent="0.15">
      <c r="A42" s="544">
        <v>29</v>
      </c>
      <c r="B42" s="622" t="s">
        <v>246</v>
      </c>
      <c r="C42" s="545" t="s">
        <v>1961</v>
      </c>
      <c r="D42" s="545" t="s">
        <v>1911</v>
      </c>
      <c r="E42" s="1379">
        <v>1771.0519999999999</v>
      </c>
      <c r="F42" s="1378">
        <v>0</v>
      </c>
      <c r="G42" s="1378">
        <v>0</v>
      </c>
      <c r="H42" s="690">
        <f t="shared" si="5"/>
        <v>1771.0519999999999</v>
      </c>
      <c r="I42" s="690">
        <v>1891</v>
      </c>
      <c r="J42" s="722" t="s">
        <v>2141</v>
      </c>
      <c r="K42" s="505" t="s">
        <v>174</v>
      </c>
      <c r="L42" s="653" t="s">
        <v>2155</v>
      </c>
      <c r="M42" s="690">
        <v>0</v>
      </c>
      <c r="N42" s="690">
        <v>0</v>
      </c>
      <c r="O42" s="502">
        <f t="shared" si="1"/>
        <v>0</v>
      </c>
      <c r="P42" s="690" t="s">
        <v>2279</v>
      </c>
      <c r="Q42" s="125" t="s">
        <v>172</v>
      </c>
      <c r="R42" s="622" t="s">
        <v>2278</v>
      </c>
      <c r="S42" s="578"/>
      <c r="T42" s="539" t="s">
        <v>534</v>
      </c>
      <c r="U42" s="547" t="s">
        <v>1773</v>
      </c>
      <c r="V42" s="548" t="s">
        <v>1774</v>
      </c>
      <c r="W42" s="541">
        <v>37</v>
      </c>
      <c r="X42" s="550" t="s">
        <v>1999</v>
      </c>
      <c r="Y42" s="196" t="s">
        <v>148</v>
      </c>
      <c r="Z42" s="196"/>
      <c r="AA42" s="551"/>
    </row>
    <row r="43" spans="1:28" s="38" customFormat="1" ht="90" customHeight="1" x14ac:dyDescent="0.15">
      <c r="A43" s="544">
        <v>30</v>
      </c>
      <c r="B43" s="622" t="s">
        <v>247</v>
      </c>
      <c r="C43" s="545" t="s">
        <v>1967</v>
      </c>
      <c r="D43" s="545" t="s">
        <v>962</v>
      </c>
      <c r="E43" s="1379">
        <v>43.072000000000003</v>
      </c>
      <c r="F43" s="1378">
        <v>0</v>
      </c>
      <c r="G43" s="1378">
        <v>0</v>
      </c>
      <c r="H43" s="690">
        <f t="shared" si="5"/>
        <v>43.072000000000003</v>
      </c>
      <c r="I43" s="690">
        <v>37.262</v>
      </c>
      <c r="J43" s="722" t="s">
        <v>2141</v>
      </c>
      <c r="K43" s="505" t="s">
        <v>102</v>
      </c>
      <c r="L43" s="653" t="s">
        <v>2158</v>
      </c>
      <c r="M43" s="690">
        <v>55.115000000000002</v>
      </c>
      <c r="N43" s="690">
        <v>46.84</v>
      </c>
      <c r="O43" s="502">
        <f t="shared" si="1"/>
        <v>-8.2749999999999986</v>
      </c>
      <c r="P43" s="690" t="s">
        <v>2277</v>
      </c>
      <c r="Q43" s="125" t="s">
        <v>102</v>
      </c>
      <c r="R43" s="622" t="s">
        <v>2251</v>
      </c>
      <c r="S43" s="578"/>
      <c r="T43" s="539" t="s">
        <v>534</v>
      </c>
      <c r="U43" s="547" t="s">
        <v>1773</v>
      </c>
      <c r="V43" s="548" t="s">
        <v>1774</v>
      </c>
      <c r="W43" s="541">
        <v>38</v>
      </c>
      <c r="X43" s="550"/>
      <c r="Y43" s="196"/>
      <c r="Z43" s="196" t="s">
        <v>148</v>
      </c>
      <c r="AA43" s="551"/>
      <c r="AB43" s="38" t="s">
        <v>2244</v>
      </c>
    </row>
    <row r="44" spans="1:28" s="38" customFormat="1" ht="43.5" customHeight="1" x14ac:dyDescent="0.15">
      <c r="A44" s="544">
        <v>31</v>
      </c>
      <c r="B44" s="622" t="s">
        <v>2018</v>
      </c>
      <c r="C44" s="545" t="s">
        <v>2019</v>
      </c>
      <c r="D44" s="545" t="s">
        <v>2020</v>
      </c>
      <c r="E44" s="1379">
        <v>0</v>
      </c>
      <c r="F44" s="690">
        <v>281.05287700000002</v>
      </c>
      <c r="G44" s="1378">
        <v>0</v>
      </c>
      <c r="H44" s="690">
        <f t="shared" si="5"/>
        <v>281.05287700000002</v>
      </c>
      <c r="I44" s="690">
        <v>270.08600000000001</v>
      </c>
      <c r="J44" s="722" t="s">
        <v>2141</v>
      </c>
      <c r="K44" s="505" t="s">
        <v>174</v>
      </c>
      <c r="L44" s="653" t="s">
        <v>2156</v>
      </c>
      <c r="M44" s="690" t="s">
        <v>2023</v>
      </c>
      <c r="N44" s="690">
        <v>0</v>
      </c>
      <c r="O44" s="1412" t="s">
        <v>2023</v>
      </c>
      <c r="P44" s="690" t="s">
        <v>2281</v>
      </c>
      <c r="Q44" s="125" t="s">
        <v>172</v>
      </c>
      <c r="R44" s="622" t="s">
        <v>2280</v>
      </c>
      <c r="S44" s="578"/>
      <c r="T44" s="539" t="s">
        <v>534</v>
      </c>
      <c r="U44" s="547" t="s">
        <v>2021</v>
      </c>
      <c r="V44" s="548" t="s">
        <v>2022</v>
      </c>
      <c r="W44" s="541">
        <v>39</v>
      </c>
      <c r="X44" s="550"/>
      <c r="Y44" s="196" t="s">
        <v>148</v>
      </c>
      <c r="Z44" s="196" t="s">
        <v>148</v>
      </c>
      <c r="AA44" s="551"/>
    </row>
    <row r="45" spans="1:28" s="38" customFormat="1" ht="38.25" customHeight="1" x14ac:dyDescent="0.15">
      <c r="A45" s="544">
        <v>32</v>
      </c>
      <c r="B45" s="622" t="s">
        <v>249</v>
      </c>
      <c r="C45" s="545" t="s">
        <v>865</v>
      </c>
      <c r="D45" s="545" t="s">
        <v>1911</v>
      </c>
      <c r="E45" s="1379">
        <v>590</v>
      </c>
      <c r="F45" s="1378">
        <v>0</v>
      </c>
      <c r="G45" s="1378">
        <v>0</v>
      </c>
      <c r="H45" s="690">
        <f t="shared" si="5"/>
        <v>590</v>
      </c>
      <c r="I45" s="690">
        <v>537.29999999999995</v>
      </c>
      <c r="J45" s="722" t="s">
        <v>2141</v>
      </c>
      <c r="K45" s="505" t="s">
        <v>174</v>
      </c>
      <c r="L45" s="653" t="s">
        <v>2199</v>
      </c>
      <c r="M45" s="690">
        <v>0</v>
      </c>
      <c r="N45" s="690">
        <v>0</v>
      </c>
      <c r="O45" s="502">
        <f t="shared" si="1"/>
        <v>0</v>
      </c>
      <c r="P45" s="690" t="s">
        <v>2281</v>
      </c>
      <c r="Q45" s="125" t="s">
        <v>172</v>
      </c>
      <c r="R45" s="622" t="s">
        <v>2297</v>
      </c>
      <c r="S45" s="578"/>
      <c r="T45" s="546" t="s">
        <v>685</v>
      </c>
      <c r="U45" s="547" t="s">
        <v>1773</v>
      </c>
      <c r="V45" s="548" t="s">
        <v>1774</v>
      </c>
      <c r="W45" s="541">
        <v>40</v>
      </c>
      <c r="X45" s="550" t="s">
        <v>1999</v>
      </c>
      <c r="Y45" s="196" t="s">
        <v>148</v>
      </c>
      <c r="Z45" s="196"/>
      <c r="AA45" s="551"/>
    </row>
    <row r="46" spans="1:28" s="38" customFormat="1" ht="52.5" customHeight="1" x14ac:dyDescent="0.15">
      <c r="A46" s="544">
        <v>33</v>
      </c>
      <c r="B46" s="622" t="s">
        <v>2024</v>
      </c>
      <c r="C46" s="545" t="s">
        <v>865</v>
      </c>
      <c r="D46" s="545" t="s">
        <v>1911</v>
      </c>
      <c r="E46" s="1379">
        <v>7300</v>
      </c>
      <c r="F46" s="1378">
        <v>0</v>
      </c>
      <c r="G46" s="1380">
        <v>25.63</v>
      </c>
      <c r="H46" s="690">
        <f>E46+F46-G46</f>
        <v>7274.37</v>
      </c>
      <c r="I46" s="690">
        <v>4702.4070000000002</v>
      </c>
      <c r="J46" s="722" t="s">
        <v>2141</v>
      </c>
      <c r="K46" s="505" t="s">
        <v>174</v>
      </c>
      <c r="L46" s="656" t="s">
        <v>2159</v>
      </c>
      <c r="M46" s="690">
        <v>0</v>
      </c>
      <c r="N46" s="690">
        <v>0</v>
      </c>
      <c r="O46" s="502">
        <f t="shared" si="1"/>
        <v>0</v>
      </c>
      <c r="P46" s="690" t="s">
        <v>2281</v>
      </c>
      <c r="Q46" s="125" t="s">
        <v>172</v>
      </c>
      <c r="R46" s="622" t="s">
        <v>2333</v>
      </c>
      <c r="S46" s="578"/>
      <c r="T46" s="546" t="s">
        <v>685</v>
      </c>
      <c r="U46" s="547" t="s">
        <v>1773</v>
      </c>
      <c r="V46" s="548" t="s">
        <v>1774</v>
      </c>
      <c r="W46" s="541">
        <v>41</v>
      </c>
      <c r="X46" s="550" t="s">
        <v>538</v>
      </c>
      <c r="Y46" s="196"/>
      <c r="Z46" s="196" t="s">
        <v>148</v>
      </c>
      <c r="AA46" s="551"/>
    </row>
    <row r="47" spans="1:28" s="38" customFormat="1" ht="36" customHeight="1" x14ac:dyDescent="0.15">
      <c r="A47" s="544">
        <v>34</v>
      </c>
      <c r="B47" s="622" t="s">
        <v>251</v>
      </c>
      <c r="C47" s="545" t="s">
        <v>865</v>
      </c>
      <c r="D47" s="545" t="s">
        <v>1911</v>
      </c>
      <c r="E47" s="1379">
        <v>100</v>
      </c>
      <c r="F47" s="1378">
        <v>0</v>
      </c>
      <c r="G47" s="1378">
        <v>0</v>
      </c>
      <c r="H47" s="690">
        <f t="shared" si="5"/>
        <v>100</v>
      </c>
      <c r="I47" s="690">
        <v>90.954999999999998</v>
      </c>
      <c r="J47" s="722" t="s">
        <v>2141</v>
      </c>
      <c r="K47" s="505" t="s">
        <v>174</v>
      </c>
      <c r="L47" s="653" t="s">
        <v>2200</v>
      </c>
      <c r="M47" s="690">
        <v>0</v>
      </c>
      <c r="N47" s="690">
        <v>0</v>
      </c>
      <c r="O47" s="502">
        <f t="shared" si="1"/>
        <v>0</v>
      </c>
      <c r="P47" s="690" t="s">
        <v>2281</v>
      </c>
      <c r="Q47" s="125" t="s">
        <v>172</v>
      </c>
      <c r="R47" s="715" t="s">
        <v>2298</v>
      </c>
      <c r="S47" s="578"/>
      <c r="T47" s="546" t="s">
        <v>685</v>
      </c>
      <c r="U47" s="547" t="s">
        <v>1773</v>
      </c>
      <c r="V47" s="548" t="s">
        <v>1774</v>
      </c>
      <c r="W47" s="541">
        <v>42</v>
      </c>
      <c r="X47" s="550" t="s">
        <v>1999</v>
      </c>
      <c r="Y47" s="196" t="s">
        <v>148</v>
      </c>
      <c r="Z47" s="196"/>
      <c r="AA47" s="551"/>
    </row>
    <row r="48" spans="1:28" s="38" customFormat="1" ht="128.25" customHeight="1" x14ac:dyDescent="0.15">
      <c r="A48" s="544">
        <v>35</v>
      </c>
      <c r="B48" s="622" t="s">
        <v>252</v>
      </c>
      <c r="C48" s="545" t="s">
        <v>865</v>
      </c>
      <c r="D48" s="545" t="s">
        <v>1952</v>
      </c>
      <c r="E48" s="1379">
        <v>1799.9549999999999</v>
      </c>
      <c r="F48" s="1378">
        <v>0</v>
      </c>
      <c r="G48" s="1378">
        <v>0</v>
      </c>
      <c r="H48" s="690">
        <f t="shared" si="5"/>
        <v>1799.9549999999999</v>
      </c>
      <c r="I48" s="690">
        <v>1785.365</v>
      </c>
      <c r="J48" s="689" t="s">
        <v>2161</v>
      </c>
      <c r="K48" s="505" t="s">
        <v>102</v>
      </c>
      <c r="L48" s="653" t="s">
        <v>2160</v>
      </c>
      <c r="M48" s="690">
        <v>699.93499999999995</v>
      </c>
      <c r="N48" s="690">
        <v>0</v>
      </c>
      <c r="O48" s="502">
        <f t="shared" si="1"/>
        <v>-699.93499999999995</v>
      </c>
      <c r="P48" s="690" t="s">
        <v>2281</v>
      </c>
      <c r="Q48" s="125" t="s">
        <v>102</v>
      </c>
      <c r="R48" s="715" t="s">
        <v>2282</v>
      </c>
      <c r="S48" s="578"/>
      <c r="T48" s="546" t="s">
        <v>685</v>
      </c>
      <c r="U48" s="547" t="s">
        <v>1773</v>
      </c>
      <c r="V48" s="548" t="s">
        <v>1774</v>
      </c>
      <c r="W48" s="541">
        <v>43</v>
      </c>
      <c r="X48" s="550" t="s">
        <v>131</v>
      </c>
      <c r="Y48" s="196" t="s">
        <v>148</v>
      </c>
      <c r="Z48" s="196"/>
      <c r="AA48" s="551"/>
    </row>
    <row r="49" spans="1:28" s="38" customFormat="1" ht="86.25" customHeight="1" x14ac:dyDescent="0.15">
      <c r="A49" s="544">
        <v>36</v>
      </c>
      <c r="B49" s="622" t="s">
        <v>254</v>
      </c>
      <c r="C49" s="545" t="s">
        <v>865</v>
      </c>
      <c r="D49" s="545" t="s">
        <v>755</v>
      </c>
      <c r="E49" s="1379">
        <v>6500</v>
      </c>
      <c r="F49" s="690">
        <v>187.5</v>
      </c>
      <c r="G49" s="1380">
        <v>247.995</v>
      </c>
      <c r="H49" s="690">
        <f t="shared" si="5"/>
        <v>6439.5050000000001</v>
      </c>
      <c r="I49" s="690">
        <v>5069.826</v>
      </c>
      <c r="J49" s="722" t="s">
        <v>2141</v>
      </c>
      <c r="K49" s="505" t="s">
        <v>102</v>
      </c>
      <c r="L49" s="653" t="s">
        <v>2163</v>
      </c>
      <c r="M49" s="690">
        <v>6500</v>
      </c>
      <c r="N49" s="690">
        <v>6500</v>
      </c>
      <c r="O49" s="502">
        <f t="shared" si="1"/>
        <v>0</v>
      </c>
      <c r="P49" s="690" t="s">
        <v>2281</v>
      </c>
      <c r="Q49" s="125" t="s">
        <v>102</v>
      </c>
      <c r="R49" s="622" t="s">
        <v>2283</v>
      </c>
      <c r="S49" s="578"/>
      <c r="T49" s="546" t="s">
        <v>685</v>
      </c>
      <c r="U49" s="547" t="s">
        <v>1773</v>
      </c>
      <c r="V49" s="548" t="s">
        <v>1774</v>
      </c>
      <c r="W49" s="541">
        <v>45</v>
      </c>
      <c r="X49" s="550" t="s">
        <v>538</v>
      </c>
      <c r="Y49" s="196" t="s">
        <v>148</v>
      </c>
      <c r="Z49" s="196" t="s">
        <v>148</v>
      </c>
      <c r="AA49" s="551"/>
    </row>
    <row r="50" spans="1:28" s="38" customFormat="1" ht="36" customHeight="1" x14ac:dyDescent="0.15">
      <c r="A50" s="544">
        <v>37</v>
      </c>
      <c r="B50" s="622" t="s">
        <v>255</v>
      </c>
      <c r="C50" s="545" t="s">
        <v>865</v>
      </c>
      <c r="D50" s="545" t="s">
        <v>962</v>
      </c>
      <c r="E50" s="1379">
        <v>4000</v>
      </c>
      <c r="F50" s="690">
        <v>0</v>
      </c>
      <c r="G50" s="1380">
        <v>219.24</v>
      </c>
      <c r="H50" s="690">
        <f>E50+F50-G50</f>
        <v>3780.76</v>
      </c>
      <c r="I50" s="690">
        <v>3136.8739999999998</v>
      </c>
      <c r="J50" s="722" t="s">
        <v>2141</v>
      </c>
      <c r="K50" s="505" t="s">
        <v>102</v>
      </c>
      <c r="L50" s="653" t="s">
        <v>2329</v>
      </c>
      <c r="M50" s="690">
        <v>3150</v>
      </c>
      <c r="N50" s="690">
        <v>3441</v>
      </c>
      <c r="O50" s="502">
        <f t="shared" si="1"/>
        <v>291</v>
      </c>
      <c r="P50" s="690" t="s">
        <v>2281</v>
      </c>
      <c r="Q50" s="125" t="s">
        <v>102</v>
      </c>
      <c r="R50" s="622" t="s">
        <v>2310</v>
      </c>
      <c r="S50" s="578"/>
      <c r="T50" s="546" t="s">
        <v>685</v>
      </c>
      <c r="U50" s="547" t="s">
        <v>1773</v>
      </c>
      <c r="V50" s="548" t="s">
        <v>1774</v>
      </c>
      <c r="W50" s="541">
        <v>46</v>
      </c>
      <c r="X50" s="550" t="s">
        <v>538</v>
      </c>
      <c r="Y50" s="196" t="s">
        <v>148</v>
      </c>
      <c r="Z50" s="196"/>
      <c r="AA50" s="551"/>
    </row>
    <row r="51" spans="1:28" s="38" customFormat="1" ht="52.5" customHeight="1" x14ac:dyDescent="0.15">
      <c r="A51" s="544">
        <v>38</v>
      </c>
      <c r="B51" s="622" t="s">
        <v>2025</v>
      </c>
      <c r="C51" s="545" t="s">
        <v>760</v>
      </c>
      <c r="D51" s="545" t="s">
        <v>2026</v>
      </c>
      <c r="E51" s="1379">
        <v>2500</v>
      </c>
      <c r="F51" s="690">
        <v>383.62807400000003</v>
      </c>
      <c r="G51" s="1380">
        <v>1423.71</v>
      </c>
      <c r="H51" s="690">
        <f t="shared" si="5"/>
        <v>1459.9180740000002</v>
      </c>
      <c r="I51" s="690">
        <v>1223.6869999999999</v>
      </c>
      <c r="J51" s="722" t="s">
        <v>2141</v>
      </c>
      <c r="K51" s="505" t="s">
        <v>102</v>
      </c>
      <c r="L51" s="653" t="s">
        <v>2164</v>
      </c>
      <c r="M51" s="690">
        <v>6000</v>
      </c>
      <c r="N51" s="690">
        <v>6000</v>
      </c>
      <c r="O51" s="502">
        <f t="shared" si="1"/>
        <v>0</v>
      </c>
      <c r="P51" s="690" t="s">
        <v>2281</v>
      </c>
      <c r="Q51" s="125" t="s">
        <v>102</v>
      </c>
      <c r="R51" s="622" t="s">
        <v>2284</v>
      </c>
      <c r="S51" s="578"/>
      <c r="T51" s="546" t="s">
        <v>685</v>
      </c>
      <c r="U51" s="547" t="s">
        <v>1773</v>
      </c>
      <c r="V51" s="548" t="s">
        <v>1774</v>
      </c>
      <c r="W51" s="541">
        <v>50</v>
      </c>
      <c r="X51" s="550" t="s">
        <v>1999</v>
      </c>
      <c r="Y51" s="196" t="s">
        <v>1779</v>
      </c>
      <c r="Z51" s="196" t="s">
        <v>148</v>
      </c>
      <c r="AA51" s="551"/>
    </row>
    <row r="52" spans="1:28" s="38" customFormat="1" ht="58.5" customHeight="1" x14ac:dyDescent="0.15">
      <c r="A52" s="544">
        <v>39</v>
      </c>
      <c r="B52" s="751" t="s">
        <v>259</v>
      </c>
      <c r="C52" s="536" t="s">
        <v>760</v>
      </c>
      <c r="D52" s="536" t="s">
        <v>1952</v>
      </c>
      <c r="E52" s="1376">
        <v>1500</v>
      </c>
      <c r="F52" s="1381">
        <v>0</v>
      </c>
      <c r="G52" s="1382">
        <v>0</v>
      </c>
      <c r="H52" s="690">
        <f t="shared" si="5"/>
        <v>1500</v>
      </c>
      <c r="I52" s="690">
        <v>1497.6780000000001</v>
      </c>
      <c r="J52" s="721" t="s">
        <v>2195</v>
      </c>
      <c r="K52" s="537" t="s">
        <v>102</v>
      </c>
      <c r="L52" s="653" t="s">
        <v>2204</v>
      </c>
      <c r="M52" s="1381">
        <v>1900</v>
      </c>
      <c r="N52" s="1381">
        <v>2500</v>
      </c>
      <c r="O52" s="502">
        <f t="shared" si="1"/>
        <v>600</v>
      </c>
      <c r="P52" s="701" t="s">
        <v>2281</v>
      </c>
      <c r="Q52" s="678" t="s">
        <v>102</v>
      </c>
      <c r="R52" s="716" t="s">
        <v>2285</v>
      </c>
      <c r="S52" s="535"/>
      <c r="T52" s="546" t="s">
        <v>685</v>
      </c>
      <c r="U52" s="547" t="s">
        <v>1773</v>
      </c>
      <c r="V52" s="548" t="s">
        <v>1774</v>
      </c>
      <c r="W52" s="541">
        <v>51</v>
      </c>
      <c r="X52" s="550" t="s">
        <v>131</v>
      </c>
      <c r="Y52" s="196" t="s">
        <v>1779</v>
      </c>
      <c r="Z52" s="196"/>
      <c r="AA52" s="551"/>
    </row>
    <row r="53" spans="1:28" s="38" customFormat="1" ht="64.5" customHeight="1" x14ac:dyDescent="0.15">
      <c r="A53" s="544">
        <v>40</v>
      </c>
      <c r="B53" s="622" t="s">
        <v>260</v>
      </c>
      <c r="C53" s="545" t="s">
        <v>760</v>
      </c>
      <c r="D53" s="545" t="s">
        <v>2027</v>
      </c>
      <c r="E53" s="1379">
        <v>337.71100000000001</v>
      </c>
      <c r="F53" s="690">
        <v>0</v>
      </c>
      <c r="G53" s="1380">
        <v>0</v>
      </c>
      <c r="H53" s="690">
        <f t="shared" si="5"/>
        <v>337.71100000000001</v>
      </c>
      <c r="I53" s="690">
        <v>333.88400000000001</v>
      </c>
      <c r="J53" s="722" t="s">
        <v>587</v>
      </c>
      <c r="K53" s="505" t="s">
        <v>102</v>
      </c>
      <c r="L53" s="653" t="s">
        <v>2243</v>
      </c>
      <c r="M53" s="690">
        <v>362.71100000000001</v>
      </c>
      <c r="N53" s="690">
        <v>600</v>
      </c>
      <c r="O53" s="502">
        <f t="shared" si="1"/>
        <v>237.28899999999999</v>
      </c>
      <c r="P53" s="700" t="s">
        <v>2276</v>
      </c>
      <c r="Q53" s="125" t="s">
        <v>102</v>
      </c>
      <c r="R53" s="622" t="s">
        <v>2252</v>
      </c>
      <c r="S53" s="578"/>
      <c r="T53" s="546" t="s">
        <v>685</v>
      </c>
      <c r="U53" s="547" t="s">
        <v>1773</v>
      </c>
      <c r="V53" s="548" t="s">
        <v>1774</v>
      </c>
      <c r="W53" s="541">
        <v>52</v>
      </c>
      <c r="X53" s="550" t="s">
        <v>1999</v>
      </c>
      <c r="Y53" s="196" t="s">
        <v>1779</v>
      </c>
      <c r="Z53" s="196" t="s">
        <v>148</v>
      </c>
      <c r="AA53" s="551"/>
      <c r="AB53" s="38" t="s">
        <v>2244</v>
      </c>
    </row>
    <row r="54" spans="1:28" s="38" customFormat="1" ht="151.5" customHeight="1" x14ac:dyDescent="0.15">
      <c r="A54" s="544">
        <v>41</v>
      </c>
      <c r="B54" s="622" t="s">
        <v>261</v>
      </c>
      <c r="C54" s="545" t="s">
        <v>760</v>
      </c>
      <c r="D54" s="545" t="s">
        <v>2028</v>
      </c>
      <c r="E54" s="1379">
        <v>1000</v>
      </c>
      <c r="F54" s="690">
        <v>137.81200000000001</v>
      </c>
      <c r="G54" s="1380">
        <v>235.511</v>
      </c>
      <c r="H54" s="690">
        <f>E54+F54-G54</f>
        <v>902.30099999999993</v>
      </c>
      <c r="I54" s="690">
        <v>554.22799999999995</v>
      </c>
      <c r="J54" s="689" t="s">
        <v>2133</v>
      </c>
      <c r="K54" s="505" t="s">
        <v>102</v>
      </c>
      <c r="L54" s="653" t="s">
        <v>2165</v>
      </c>
      <c r="M54" s="690">
        <v>1300</v>
      </c>
      <c r="N54" s="690">
        <v>0</v>
      </c>
      <c r="O54" s="502">
        <f t="shared" si="1"/>
        <v>-1300</v>
      </c>
      <c r="P54" s="700" t="s">
        <v>2281</v>
      </c>
      <c r="Q54" s="125" t="s">
        <v>102</v>
      </c>
      <c r="R54" s="622" t="s">
        <v>2286</v>
      </c>
      <c r="S54" s="578"/>
      <c r="T54" s="546" t="s">
        <v>685</v>
      </c>
      <c r="U54" s="547" t="s">
        <v>1773</v>
      </c>
      <c r="V54" s="548" t="s">
        <v>1774</v>
      </c>
      <c r="W54" s="541">
        <v>53</v>
      </c>
      <c r="X54" s="550" t="s">
        <v>131</v>
      </c>
      <c r="Y54" s="196"/>
      <c r="Z54" s="196" t="s">
        <v>1779</v>
      </c>
      <c r="AA54" s="551"/>
    </row>
    <row r="55" spans="1:28" s="38" customFormat="1" ht="144.75" customHeight="1" x14ac:dyDescent="0.15">
      <c r="A55" s="544">
        <v>42</v>
      </c>
      <c r="B55" s="622" t="s">
        <v>2137</v>
      </c>
      <c r="C55" s="545" t="s">
        <v>760</v>
      </c>
      <c r="D55" s="545" t="s">
        <v>1951</v>
      </c>
      <c r="E55" s="1379">
        <v>1080.0999999999999</v>
      </c>
      <c r="F55" s="690">
        <v>0</v>
      </c>
      <c r="G55" s="1380">
        <v>0</v>
      </c>
      <c r="H55" s="690">
        <f t="shared" si="5"/>
        <v>1080.0999999999999</v>
      </c>
      <c r="I55" s="690">
        <v>914.23</v>
      </c>
      <c r="J55" s="689" t="s">
        <v>2140</v>
      </c>
      <c r="K55" s="505" t="s">
        <v>141</v>
      </c>
      <c r="L55" s="653" t="s">
        <v>2166</v>
      </c>
      <c r="M55" s="690">
        <v>990</v>
      </c>
      <c r="N55" s="690">
        <v>430</v>
      </c>
      <c r="O55" s="502">
        <f t="shared" si="1"/>
        <v>-560</v>
      </c>
      <c r="P55" s="700">
        <v>-560</v>
      </c>
      <c r="Q55" s="125" t="s">
        <v>100</v>
      </c>
      <c r="R55" s="622" t="s">
        <v>2907</v>
      </c>
      <c r="S55" s="578"/>
      <c r="T55" s="546" t="s">
        <v>685</v>
      </c>
      <c r="U55" s="547" t="s">
        <v>1773</v>
      </c>
      <c r="V55" s="548" t="s">
        <v>1774</v>
      </c>
      <c r="W55" s="541">
        <v>54</v>
      </c>
      <c r="X55" s="550" t="s">
        <v>1999</v>
      </c>
      <c r="Y55" s="196" t="s">
        <v>1779</v>
      </c>
      <c r="Z55" s="196"/>
      <c r="AA55" s="551"/>
    </row>
    <row r="56" spans="1:28" s="38" customFormat="1" ht="38.25" customHeight="1" x14ac:dyDescent="0.15">
      <c r="A56" s="544">
        <v>43</v>
      </c>
      <c r="B56" s="622" t="s">
        <v>262</v>
      </c>
      <c r="C56" s="545" t="s">
        <v>760</v>
      </c>
      <c r="D56" s="545" t="s">
        <v>1960</v>
      </c>
      <c r="E56" s="1379">
        <v>1000</v>
      </c>
      <c r="F56" s="690">
        <v>0</v>
      </c>
      <c r="G56" s="1380">
        <v>0</v>
      </c>
      <c r="H56" s="690">
        <f t="shared" si="5"/>
        <v>1000</v>
      </c>
      <c r="I56" s="690">
        <v>493.47</v>
      </c>
      <c r="J56" s="722" t="s">
        <v>2141</v>
      </c>
      <c r="K56" s="505" t="s">
        <v>102</v>
      </c>
      <c r="L56" s="653" t="s">
        <v>2167</v>
      </c>
      <c r="M56" s="690">
        <v>900</v>
      </c>
      <c r="N56" s="690">
        <v>1200</v>
      </c>
      <c r="O56" s="502">
        <f t="shared" si="1"/>
        <v>300</v>
      </c>
      <c r="P56" s="690" t="s">
        <v>2322</v>
      </c>
      <c r="Q56" s="125" t="s">
        <v>102</v>
      </c>
      <c r="R56" s="622" t="s">
        <v>2287</v>
      </c>
      <c r="S56" s="578"/>
      <c r="T56" s="546" t="s">
        <v>685</v>
      </c>
      <c r="U56" s="547" t="s">
        <v>1773</v>
      </c>
      <c r="V56" s="548" t="s">
        <v>1774</v>
      </c>
      <c r="W56" s="541">
        <v>55</v>
      </c>
      <c r="X56" s="550" t="s">
        <v>1999</v>
      </c>
      <c r="Y56" s="196" t="s">
        <v>148</v>
      </c>
      <c r="Z56" s="196"/>
      <c r="AA56" s="551"/>
    </row>
    <row r="57" spans="1:28" s="38" customFormat="1" ht="33.75" x14ac:dyDescent="0.15">
      <c r="A57" s="544">
        <v>44</v>
      </c>
      <c r="B57" s="622" t="s">
        <v>263</v>
      </c>
      <c r="C57" s="545" t="s">
        <v>760</v>
      </c>
      <c r="D57" s="545" t="s">
        <v>1951</v>
      </c>
      <c r="E57" s="1379">
        <v>1352</v>
      </c>
      <c r="F57" s="690">
        <v>2347.1431600000001</v>
      </c>
      <c r="G57" s="1380">
        <v>0</v>
      </c>
      <c r="H57" s="690">
        <f t="shared" si="5"/>
        <v>3699.1431600000001</v>
      </c>
      <c r="I57" s="690">
        <v>2710.49</v>
      </c>
      <c r="J57" s="722" t="s">
        <v>2141</v>
      </c>
      <c r="K57" s="505" t="s">
        <v>102</v>
      </c>
      <c r="L57" s="653" t="s">
        <v>2168</v>
      </c>
      <c r="M57" s="690">
        <v>1000</v>
      </c>
      <c r="N57" s="690">
        <v>600</v>
      </c>
      <c r="O57" s="502">
        <f t="shared" si="1"/>
        <v>-400</v>
      </c>
      <c r="P57" s="690" t="s">
        <v>2279</v>
      </c>
      <c r="Q57" s="125" t="s">
        <v>102</v>
      </c>
      <c r="R57" s="622" t="s">
        <v>2288</v>
      </c>
      <c r="S57" s="578"/>
      <c r="T57" s="539" t="s">
        <v>1772</v>
      </c>
      <c r="U57" s="547" t="s">
        <v>1773</v>
      </c>
      <c r="V57" s="548" t="s">
        <v>1774</v>
      </c>
      <c r="W57" s="541">
        <v>56</v>
      </c>
      <c r="X57" s="550" t="s">
        <v>1999</v>
      </c>
      <c r="Y57" s="196"/>
      <c r="Z57" s="196" t="s">
        <v>148</v>
      </c>
      <c r="AA57" s="551"/>
    </row>
    <row r="58" spans="1:28" s="38" customFormat="1" ht="267.75" customHeight="1" x14ac:dyDescent="0.15">
      <c r="A58" s="544">
        <v>45</v>
      </c>
      <c r="B58" s="622" t="s">
        <v>264</v>
      </c>
      <c r="C58" s="545" t="s">
        <v>760</v>
      </c>
      <c r="D58" s="545" t="s">
        <v>1952</v>
      </c>
      <c r="E58" s="1379">
        <v>179.923</v>
      </c>
      <c r="F58" s="690">
        <v>0</v>
      </c>
      <c r="G58" s="1380">
        <v>0</v>
      </c>
      <c r="H58" s="690">
        <f t="shared" si="5"/>
        <v>179.923</v>
      </c>
      <c r="I58" s="690">
        <v>142.303</v>
      </c>
      <c r="J58" s="727" t="s">
        <v>2169</v>
      </c>
      <c r="K58" s="505" t="s">
        <v>102</v>
      </c>
      <c r="L58" s="654" t="s">
        <v>2170</v>
      </c>
      <c r="M58" s="690">
        <v>160.04499999999999</v>
      </c>
      <c r="N58" s="690">
        <v>0</v>
      </c>
      <c r="O58" s="502">
        <f t="shared" si="1"/>
        <v>-160.04499999999999</v>
      </c>
      <c r="P58" s="690" t="s">
        <v>2281</v>
      </c>
      <c r="Q58" s="125" t="s">
        <v>102</v>
      </c>
      <c r="R58" s="622" t="s">
        <v>2311</v>
      </c>
      <c r="S58" s="578"/>
      <c r="T58" s="546" t="s">
        <v>685</v>
      </c>
      <c r="U58" s="547" t="s">
        <v>1773</v>
      </c>
      <c r="V58" s="548" t="s">
        <v>1774</v>
      </c>
      <c r="W58" s="541">
        <v>57</v>
      </c>
      <c r="X58" s="550" t="s">
        <v>131</v>
      </c>
      <c r="Y58" s="196" t="s">
        <v>1779</v>
      </c>
      <c r="Z58" s="196"/>
      <c r="AA58" s="551"/>
    </row>
    <row r="59" spans="1:28" s="38" customFormat="1" ht="171" customHeight="1" x14ac:dyDescent="0.15">
      <c r="A59" s="544">
        <v>46</v>
      </c>
      <c r="B59" s="622" t="s">
        <v>265</v>
      </c>
      <c r="C59" s="545" t="s">
        <v>760</v>
      </c>
      <c r="D59" s="545" t="s">
        <v>1952</v>
      </c>
      <c r="E59" s="1379">
        <v>6384.0959999999995</v>
      </c>
      <c r="F59" s="690">
        <v>224.29499999999999</v>
      </c>
      <c r="G59" s="1380">
        <v>0</v>
      </c>
      <c r="H59" s="690">
        <f t="shared" si="5"/>
        <v>6608.3909999999996</v>
      </c>
      <c r="I59" s="690">
        <v>6110.8879999999999</v>
      </c>
      <c r="J59" s="728" t="s">
        <v>2171</v>
      </c>
      <c r="K59" s="505" t="s">
        <v>102</v>
      </c>
      <c r="L59" s="653" t="s">
        <v>2172</v>
      </c>
      <c r="M59" s="690">
        <v>7500</v>
      </c>
      <c r="N59" s="690">
        <v>0</v>
      </c>
      <c r="O59" s="502">
        <f t="shared" si="1"/>
        <v>-7500</v>
      </c>
      <c r="P59" s="690" t="s">
        <v>2279</v>
      </c>
      <c r="Q59" s="125" t="s">
        <v>172</v>
      </c>
      <c r="R59" s="622" t="s">
        <v>2289</v>
      </c>
      <c r="S59" s="578"/>
      <c r="T59" s="546" t="s">
        <v>685</v>
      </c>
      <c r="U59" s="547" t="s">
        <v>1773</v>
      </c>
      <c r="V59" s="548" t="s">
        <v>1774</v>
      </c>
      <c r="W59" s="541">
        <v>58</v>
      </c>
      <c r="X59" s="550" t="s">
        <v>131</v>
      </c>
      <c r="Y59" s="196" t="s">
        <v>148</v>
      </c>
      <c r="Z59" s="196" t="s">
        <v>148</v>
      </c>
      <c r="AA59" s="551"/>
    </row>
    <row r="60" spans="1:28" s="38" customFormat="1" ht="33" customHeight="1" x14ac:dyDescent="0.15">
      <c r="A60" s="544">
        <v>47</v>
      </c>
      <c r="B60" s="622" t="s">
        <v>266</v>
      </c>
      <c r="C60" s="545" t="s">
        <v>760</v>
      </c>
      <c r="D60" s="545" t="s">
        <v>1911</v>
      </c>
      <c r="E60" s="1379">
        <v>160</v>
      </c>
      <c r="F60" s="690">
        <v>0</v>
      </c>
      <c r="G60" s="1380">
        <v>0</v>
      </c>
      <c r="H60" s="690">
        <f t="shared" si="5"/>
        <v>160</v>
      </c>
      <c r="I60" s="690">
        <v>136.88999999999999</v>
      </c>
      <c r="J60" s="722" t="s">
        <v>2141</v>
      </c>
      <c r="K60" s="505" t="s">
        <v>174</v>
      </c>
      <c r="L60" s="653" t="s">
        <v>2201</v>
      </c>
      <c r="M60" s="690">
        <v>0</v>
      </c>
      <c r="N60" s="690">
        <v>0</v>
      </c>
      <c r="O60" s="502">
        <f t="shared" si="1"/>
        <v>0</v>
      </c>
      <c r="P60" s="690" t="s">
        <v>2279</v>
      </c>
      <c r="Q60" s="125" t="s">
        <v>172</v>
      </c>
      <c r="R60" s="622" t="s">
        <v>2297</v>
      </c>
      <c r="S60" s="578"/>
      <c r="T60" s="546" t="s">
        <v>685</v>
      </c>
      <c r="U60" s="547" t="s">
        <v>1773</v>
      </c>
      <c r="V60" s="548" t="s">
        <v>1774</v>
      </c>
      <c r="W60" s="541">
        <v>59</v>
      </c>
      <c r="X60" s="550" t="s">
        <v>1999</v>
      </c>
      <c r="Y60" s="196" t="s">
        <v>148</v>
      </c>
      <c r="Z60" s="196"/>
      <c r="AA60" s="551"/>
    </row>
    <row r="61" spans="1:28" s="38" customFormat="1" ht="133.5" customHeight="1" x14ac:dyDescent="0.15">
      <c r="A61" s="544">
        <v>48</v>
      </c>
      <c r="B61" s="622" t="s">
        <v>267</v>
      </c>
      <c r="C61" s="545" t="s">
        <v>760</v>
      </c>
      <c r="D61" s="545" t="s">
        <v>1960</v>
      </c>
      <c r="E61" s="1379">
        <v>110</v>
      </c>
      <c r="F61" s="690">
        <v>0</v>
      </c>
      <c r="G61" s="1380">
        <v>0</v>
      </c>
      <c r="H61" s="690">
        <f t="shared" si="5"/>
        <v>110</v>
      </c>
      <c r="I61" s="690">
        <v>94.917000000000002</v>
      </c>
      <c r="J61" s="722" t="s">
        <v>2141</v>
      </c>
      <c r="K61" s="505" t="s">
        <v>102</v>
      </c>
      <c r="L61" s="653" t="s">
        <v>2173</v>
      </c>
      <c r="M61" s="690">
        <v>260</v>
      </c>
      <c r="N61" s="690">
        <v>210</v>
      </c>
      <c r="O61" s="502">
        <f t="shared" si="1"/>
        <v>-50</v>
      </c>
      <c r="P61" s="690" t="s">
        <v>2322</v>
      </c>
      <c r="Q61" s="125" t="s">
        <v>102</v>
      </c>
      <c r="R61" s="622" t="s">
        <v>2299</v>
      </c>
      <c r="S61" s="578"/>
      <c r="T61" s="546" t="s">
        <v>685</v>
      </c>
      <c r="U61" s="547" t="s">
        <v>1773</v>
      </c>
      <c r="V61" s="548" t="s">
        <v>1774</v>
      </c>
      <c r="W61" s="541">
        <v>60</v>
      </c>
      <c r="X61" s="550" t="s">
        <v>1999</v>
      </c>
      <c r="Y61" s="196" t="s">
        <v>148</v>
      </c>
      <c r="Z61" s="196" t="s">
        <v>1779</v>
      </c>
      <c r="AA61" s="551"/>
    </row>
    <row r="62" spans="1:28" s="38" customFormat="1" ht="123" customHeight="1" x14ac:dyDescent="0.15">
      <c r="A62" s="544">
        <v>49</v>
      </c>
      <c r="B62" s="622" t="s">
        <v>268</v>
      </c>
      <c r="C62" s="545" t="s">
        <v>865</v>
      </c>
      <c r="D62" s="545" t="s">
        <v>1951</v>
      </c>
      <c r="E62" s="1379">
        <v>372.5</v>
      </c>
      <c r="F62" s="690">
        <v>0</v>
      </c>
      <c r="G62" s="1380">
        <v>0</v>
      </c>
      <c r="H62" s="690">
        <f t="shared" si="5"/>
        <v>372.5</v>
      </c>
      <c r="I62" s="690">
        <v>327.66800000000001</v>
      </c>
      <c r="J62" s="722" t="s">
        <v>2141</v>
      </c>
      <c r="K62" s="505" t="s">
        <v>102</v>
      </c>
      <c r="L62" s="653" t="s">
        <v>2254</v>
      </c>
      <c r="M62" s="690">
        <v>347.02499999999998</v>
      </c>
      <c r="N62" s="690">
        <v>347.02499999999998</v>
      </c>
      <c r="O62" s="502">
        <f t="shared" ref="O62:O112" si="6">+N62-M62</f>
        <v>0</v>
      </c>
      <c r="P62" s="690" t="s">
        <v>2276</v>
      </c>
      <c r="Q62" s="125" t="s">
        <v>102</v>
      </c>
      <c r="R62" s="622" t="s">
        <v>2253</v>
      </c>
      <c r="S62" s="578"/>
      <c r="T62" s="546" t="s">
        <v>832</v>
      </c>
      <c r="U62" s="547" t="s">
        <v>1773</v>
      </c>
      <c r="V62" s="548" t="s">
        <v>1774</v>
      </c>
      <c r="W62" s="541">
        <v>62</v>
      </c>
      <c r="X62" s="550" t="s">
        <v>538</v>
      </c>
      <c r="Y62" s="196" t="s">
        <v>148</v>
      </c>
      <c r="Z62" s="196" t="s">
        <v>148</v>
      </c>
      <c r="AA62" s="551"/>
    </row>
    <row r="63" spans="1:28" s="38" customFormat="1" ht="42.75" customHeight="1" x14ac:dyDescent="0.15">
      <c r="A63" s="544">
        <v>50</v>
      </c>
      <c r="B63" s="622" t="s">
        <v>269</v>
      </c>
      <c r="C63" s="545" t="s">
        <v>556</v>
      </c>
      <c r="D63" s="545" t="s">
        <v>815</v>
      </c>
      <c r="E63" s="1379">
        <v>1600</v>
      </c>
      <c r="F63" s="690">
        <v>66.665999999999997</v>
      </c>
      <c r="G63" s="1380">
        <v>0</v>
      </c>
      <c r="H63" s="690">
        <f t="shared" si="5"/>
        <v>1666.6659999999999</v>
      </c>
      <c r="I63" s="690">
        <v>1330.423</v>
      </c>
      <c r="J63" s="724" t="s">
        <v>531</v>
      </c>
      <c r="K63" s="505" t="s">
        <v>174</v>
      </c>
      <c r="L63" s="653" t="s">
        <v>2353</v>
      </c>
      <c r="M63" s="690">
        <v>0</v>
      </c>
      <c r="N63" s="690">
        <v>0</v>
      </c>
      <c r="O63" s="502">
        <f t="shared" si="6"/>
        <v>0</v>
      </c>
      <c r="P63" s="690" t="s">
        <v>867</v>
      </c>
      <c r="Q63" s="125" t="s">
        <v>2354</v>
      </c>
      <c r="R63" s="622" t="s">
        <v>2355</v>
      </c>
      <c r="S63" s="578"/>
      <c r="T63" s="539" t="s">
        <v>837</v>
      </c>
      <c r="U63" s="547" t="s">
        <v>2356</v>
      </c>
      <c r="V63" s="548" t="s">
        <v>2357</v>
      </c>
      <c r="W63" s="541">
        <v>63</v>
      </c>
      <c r="X63" s="550" t="s">
        <v>1999</v>
      </c>
      <c r="Y63" s="196"/>
      <c r="Z63" s="196" t="s">
        <v>148</v>
      </c>
      <c r="AA63" s="551"/>
    </row>
    <row r="64" spans="1:28" s="38" customFormat="1" ht="64.5" customHeight="1" x14ac:dyDescent="0.15">
      <c r="A64" s="544">
        <v>51</v>
      </c>
      <c r="B64" s="622" t="s">
        <v>271</v>
      </c>
      <c r="C64" s="545" t="s">
        <v>760</v>
      </c>
      <c r="D64" s="545" t="s">
        <v>1911</v>
      </c>
      <c r="E64" s="1379">
        <v>253.69</v>
      </c>
      <c r="F64" s="1380">
        <v>0</v>
      </c>
      <c r="G64" s="1380">
        <v>0</v>
      </c>
      <c r="H64" s="690">
        <f t="shared" si="5"/>
        <v>253.69</v>
      </c>
      <c r="I64" s="690">
        <v>251.316</v>
      </c>
      <c r="J64" s="724" t="s">
        <v>531</v>
      </c>
      <c r="K64" s="505" t="s">
        <v>840</v>
      </c>
      <c r="L64" s="506" t="s">
        <v>2358</v>
      </c>
      <c r="M64" s="690">
        <v>0</v>
      </c>
      <c r="N64" s="690">
        <v>0</v>
      </c>
      <c r="O64" s="502">
        <f t="shared" si="6"/>
        <v>0</v>
      </c>
      <c r="P64" s="690" t="s">
        <v>867</v>
      </c>
      <c r="Q64" s="125" t="s">
        <v>172</v>
      </c>
      <c r="R64" s="763" t="s">
        <v>2359</v>
      </c>
      <c r="S64" s="578"/>
      <c r="T64" s="539" t="s">
        <v>844</v>
      </c>
      <c r="U64" s="547" t="s">
        <v>2356</v>
      </c>
      <c r="V64" s="548" t="s">
        <v>2357</v>
      </c>
      <c r="W64" s="541">
        <v>65</v>
      </c>
      <c r="X64" s="550" t="s">
        <v>1999</v>
      </c>
      <c r="Y64" s="196" t="s">
        <v>148</v>
      </c>
      <c r="Z64" s="196"/>
      <c r="AA64" s="551"/>
    </row>
    <row r="65" spans="1:27" s="38" customFormat="1" ht="37.5" customHeight="1" x14ac:dyDescent="0.15">
      <c r="A65" s="544">
        <v>52</v>
      </c>
      <c r="B65" s="622" t="s">
        <v>2360</v>
      </c>
      <c r="C65" s="545" t="s">
        <v>760</v>
      </c>
      <c r="D65" s="545" t="s">
        <v>1951</v>
      </c>
      <c r="E65" s="1379">
        <v>650</v>
      </c>
      <c r="F65" s="1380">
        <v>0</v>
      </c>
      <c r="G65" s="1380">
        <v>0</v>
      </c>
      <c r="H65" s="690">
        <f t="shared" si="5"/>
        <v>650</v>
      </c>
      <c r="I65" s="690">
        <v>444.24099999999999</v>
      </c>
      <c r="J65" s="724" t="s">
        <v>531</v>
      </c>
      <c r="K65" s="505" t="s">
        <v>102</v>
      </c>
      <c r="L65" s="506" t="s">
        <v>2361</v>
      </c>
      <c r="M65" s="690">
        <v>650</v>
      </c>
      <c r="N65" s="690">
        <v>0</v>
      </c>
      <c r="O65" s="502">
        <f t="shared" si="6"/>
        <v>-650</v>
      </c>
      <c r="P65" s="690" t="s">
        <v>867</v>
      </c>
      <c r="Q65" s="125" t="s">
        <v>102</v>
      </c>
      <c r="R65" s="763" t="s">
        <v>2362</v>
      </c>
      <c r="S65" s="578"/>
      <c r="T65" s="539" t="s">
        <v>844</v>
      </c>
      <c r="U65" s="547" t="s">
        <v>2363</v>
      </c>
      <c r="V65" s="548" t="s">
        <v>2364</v>
      </c>
      <c r="W65" s="541">
        <v>66</v>
      </c>
      <c r="X65" s="550" t="s">
        <v>1999</v>
      </c>
      <c r="Y65" s="196" t="s">
        <v>136</v>
      </c>
      <c r="Z65" s="196" t="s">
        <v>2365</v>
      </c>
      <c r="AA65" s="551"/>
    </row>
    <row r="66" spans="1:27" s="38" customFormat="1" ht="152.25" customHeight="1" x14ac:dyDescent="0.15">
      <c r="A66" s="544">
        <v>53</v>
      </c>
      <c r="B66" s="622" t="s">
        <v>272</v>
      </c>
      <c r="C66" s="545" t="s">
        <v>760</v>
      </c>
      <c r="D66" s="545" t="s">
        <v>1952</v>
      </c>
      <c r="E66" s="1379">
        <v>2965</v>
      </c>
      <c r="F66" s="1380">
        <v>0</v>
      </c>
      <c r="G66" s="1380">
        <v>0</v>
      </c>
      <c r="H66" s="690">
        <f t="shared" si="5"/>
        <v>2965</v>
      </c>
      <c r="I66" s="690">
        <v>2874.851537</v>
      </c>
      <c r="J66" s="689" t="s">
        <v>2366</v>
      </c>
      <c r="K66" s="505" t="s">
        <v>174</v>
      </c>
      <c r="L66" s="506" t="s">
        <v>2367</v>
      </c>
      <c r="M66" s="690">
        <v>2965</v>
      </c>
      <c r="N66" s="690">
        <v>0</v>
      </c>
      <c r="O66" s="502">
        <f t="shared" si="6"/>
        <v>-2965</v>
      </c>
      <c r="P66" s="690" t="s">
        <v>867</v>
      </c>
      <c r="Q66" s="125" t="s">
        <v>172</v>
      </c>
      <c r="R66" s="763" t="s">
        <v>2368</v>
      </c>
      <c r="S66" s="578"/>
      <c r="T66" s="539" t="s">
        <v>2369</v>
      </c>
      <c r="U66" s="547" t="s">
        <v>2363</v>
      </c>
      <c r="V66" s="548" t="s">
        <v>2364</v>
      </c>
      <c r="W66" s="541">
        <v>67</v>
      </c>
      <c r="X66" s="550" t="s">
        <v>131</v>
      </c>
      <c r="Y66" s="196"/>
      <c r="Z66" s="196" t="s">
        <v>148</v>
      </c>
      <c r="AA66" s="551"/>
    </row>
    <row r="67" spans="1:27" s="38" customFormat="1" ht="43.5" customHeight="1" x14ac:dyDescent="0.15">
      <c r="A67" s="544">
        <v>54</v>
      </c>
      <c r="B67" s="622" t="s">
        <v>273</v>
      </c>
      <c r="C67" s="545" t="s">
        <v>2650</v>
      </c>
      <c r="D67" s="545" t="s">
        <v>1951</v>
      </c>
      <c r="E67" s="1379">
        <v>121.786</v>
      </c>
      <c r="F67" s="1380">
        <v>0</v>
      </c>
      <c r="G67" s="1380">
        <v>0</v>
      </c>
      <c r="H67" s="690">
        <f t="shared" si="5"/>
        <v>121.786</v>
      </c>
      <c r="I67" s="690">
        <v>75.092399999999998</v>
      </c>
      <c r="J67" s="764" t="s">
        <v>2651</v>
      </c>
      <c r="K67" s="505" t="s">
        <v>153</v>
      </c>
      <c r="L67" s="123" t="s">
        <v>2652</v>
      </c>
      <c r="M67" s="690">
        <v>81</v>
      </c>
      <c r="N67" s="690">
        <v>21.635000000000002</v>
      </c>
      <c r="O67" s="502">
        <f t="shared" si="6"/>
        <v>-59.364999999999995</v>
      </c>
      <c r="P67" s="765" t="s">
        <v>867</v>
      </c>
      <c r="Q67" s="125" t="s">
        <v>589</v>
      </c>
      <c r="R67" s="622" t="s">
        <v>2653</v>
      </c>
      <c r="S67" s="578"/>
      <c r="T67" s="539" t="s">
        <v>864</v>
      </c>
      <c r="U67" s="547" t="s">
        <v>2654</v>
      </c>
      <c r="V67" s="548" t="s">
        <v>2655</v>
      </c>
      <c r="W67" s="541">
        <v>68</v>
      </c>
      <c r="X67" s="550" t="s">
        <v>1999</v>
      </c>
      <c r="Y67" s="196" t="s">
        <v>148</v>
      </c>
      <c r="Z67" s="196"/>
      <c r="AA67" s="551"/>
    </row>
    <row r="68" spans="1:27" s="38" customFormat="1" ht="237.75" customHeight="1" x14ac:dyDescent="0.15">
      <c r="A68" s="544">
        <v>55</v>
      </c>
      <c r="B68" s="622" t="s">
        <v>1903</v>
      </c>
      <c r="C68" s="545" t="s">
        <v>815</v>
      </c>
      <c r="D68" s="545" t="s">
        <v>681</v>
      </c>
      <c r="E68" s="1379">
        <v>900</v>
      </c>
      <c r="F68" s="1380">
        <v>0</v>
      </c>
      <c r="G68" s="1380">
        <v>0</v>
      </c>
      <c r="H68" s="690">
        <f t="shared" si="5"/>
        <v>900</v>
      </c>
      <c r="I68" s="690">
        <v>11.35</v>
      </c>
      <c r="J68" s="766" t="s">
        <v>2813</v>
      </c>
      <c r="K68" s="505" t="s">
        <v>102</v>
      </c>
      <c r="L68" s="654" t="s">
        <v>2814</v>
      </c>
      <c r="M68" s="690">
        <v>1200</v>
      </c>
      <c r="N68" s="690">
        <v>1700</v>
      </c>
      <c r="O68" s="502">
        <f t="shared" si="6"/>
        <v>500</v>
      </c>
      <c r="P68" s="690" t="s">
        <v>2658</v>
      </c>
      <c r="Q68" s="125" t="s">
        <v>589</v>
      </c>
      <c r="R68" s="622" t="s">
        <v>2815</v>
      </c>
      <c r="S68" s="578" t="s">
        <v>2929</v>
      </c>
      <c r="T68" s="546" t="s">
        <v>886</v>
      </c>
      <c r="U68" s="547" t="s">
        <v>871</v>
      </c>
      <c r="V68" s="548" t="s">
        <v>872</v>
      </c>
      <c r="W68" s="549" t="s">
        <v>1915</v>
      </c>
      <c r="X68" s="550" t="s">
        <v>130</v>
      </c>
      <c r="Y68" s="542"/>
      <c r="Z68" s="542" t="s">
        <v>148</v>
      </c>
      <c r="AA68" s="543"/>
    </row>
    <row r="69" spans="1:27" s="38" customFormat="1" ht="165.75" customHeight="1" x14ac:dyDescent="0.15">
      <c r="A69" s="544">
        <v>56</v>
      </c>
      <c r="B69" s="622" t="s">
        <v>1904</v>
      </c>
      <c r="C69" s="545" t="s">
        <v>815</v>
      </c>
      <c r="D69" s="545" t="s">
        <v>681</v>
      </c>
      <c r="E69" s="1379">
        <v>157.952</v>
      </c>
      <c r="F69" s="1380">
        <v>0</v>
      </c>
      <c r="G69" s="1380">
        <v>0</v>
      </c>
      <c r="H69" s="690">
        <v>157.952</v>
      </c>
      <c r="I69" s="690">
        <v>120.16500000000001</v>
      </c>
      <c r="J69" s="767" t="s">
        <v>2507</v>
      </c>
      <c r="K69" s="505" t="s">
        <v>153</v>
      </c>
      <c r="L69" s="653" t="s">
        <v>2508</v>
      </c>
      <c r="M69" s="690">
        <v>341</v>
      </c>
      <c r="N69" s="690">
        <v>290</v>
      </c>
      <c r="O69" s="502">
        <v>-51</v>
      </c>
      <c r="P69" s="690">
        <v>0</v>
      </c>
      <c r="Q69" s="125" t="s">
        <v>589</v>
      </c>
      <c r="R69" s="622" t="s">
        <v>2509</v>
      </c>
      <c r="S69" s="578"/>
      <c r="T69" s="546" t="s">
        <v>1913</v>
      </c>
      <c r="U69" s="547" t="s">
        <v>871</v>
      </c>
      <c r="V69" s="548" t="s">
        <v>872</v>
      </c>
      <c r="W69" s="549" t="s">
        <v>1916</v>
      </c>
      <c r="X69" s="550" t="s">
        <v>130</v>
      </c>
      <c r="Y69" s="542" t="s">
        <v>148</v>
      </c>
      <c r="Z69" s="542"/>
      <c r="AA69" s="543"/>
    </row>
    <row r="70" spans="1:27" s="38" customFormat="1" ht="93.75" customHeight="1" x14ac:dyDescent="0.15">
      <c r="A70" s="544">
        <v>57</v>
      </c>
      <c r="B70" s="622" t="s">
        <v>1905</v>
      </c>
      <c r="C70" s="545" t="s">
        <v>815</v>
      </c>
      <c r="D70" s="545" t="s">
        <v>594</v>
      </c>
      <c r="E70" s="1379">
        <v>350</v>
      </c>
      <c r="F70" s="1380">
        <v>0</v>
      </c>
      <c r="G70" s="1380">
        <v>0</v>
      </c>
      <c r="H70" s="690">
        <v>350</v>
      </c>
      <c r="I70" s="690">
        <v>345.51900000000001</v>
      </c>
      <c r="J70" s="689" t="s">
        <v>2510</v>
      </c>
      <c r="K70" s="505" t="s">
        <v>174</v>
      </c>
      <c r="L70" s="653" t="s">
        <v>2511</v>
      </c>
      <c r="M70" s="690">
        <v>175</v>
      </c>
      <c r="N70" s="690">
        <v>0</v>
      </c>
      <c r="O70" s="502">
        <v>-175</v>
      </c>
      <c r="P70" s="690">
        <v>0</v>
      </c>
      <c r="Q70" s="125" t="s">
        <v>172</v>
      </c>
      <c r="R70" s="622" t="s">
        <v>2512</v>
      </c>
      <c r="S70" s="578"/>
      <c r="T70" s="546" t="s">
        <v>1913</v>
      </c>
      <c r="U70" s="547" t="s">
        <v>871</v>
      </c>
      <c r="V70" s="548" t="s">
        <v>872</v>
      </c>
      <c r="W70" s="549" t="s">
        <v>1917</v>
      </c>
      <c r="X70" s="550" t="s">
        <v>130</v>
      </c>
      <c r="Y70" s="542" t="s">
        <v>148</v>
      </c>
      <c r="Z70" s="542"/>
      <c r="AA70" s="543"/>
    </row>
    <row r="71" spans="1:27" s="38" customFormat="1" ht="100.5" customHeight="1" x14ac:dyDescent="0.15">
      <c r="A71" s="544">
        <v>58</v>
      </c>
      <c r="B71" s="622" t="s">
        <v>1906</v>
      </c>
      <c r="C71" s="545" t="s">
        <v>1912</v>
      </c>
      <c r="D71" s="545" t="s">
        <v>594</v>
      </c>
      <c r="E71" s="1379">
        <v>250</v>
      </c>
      <c r="F71" s="1380">
        <v>0</v>
      </c>
      <c r="G71" s="1380">
        <v>0</v>
      </c>
      <c r="H71" s="690">
        <f t="shared" si="5"/>
        <v>250</v>
      </c>
      <c r="I71" s="690">
        <v>512.00699999999995</v>
      </c>
      <c r="J71" s="689" t="s">
        <v>2196</v>
      </c>
      <c r="K71" s="505" t="s">
        <v>102</v>
      </c>
      <c r="L71" s="653" t="s">
        <v>2205</v>
      </c>
      <c r="M71" s="690">
        <v>400</v>
      </c>
      <c r="N71" s="690">
        <v>0</v>
      </c>
      <c r="O71" s="502">
        <f t="shared" ref="O71:O77" si="7">+N71-M71</f>
        <v>-400</v>
      </c>
      <c r="P71" s="690" t="s">
        <v>2281</v>
      </c>
      <c r="Q71" s="125" t="s">
        <v>102</v>
      </c>
      <c r="R71" s="622" t="s">
        <v>2300</v>
      </c>
      <c r="S71" s="578"/>
      <c r="T71" s="546" t="s">
        <v>684</v>
      </c>
      <c r="U71" s="547" t="s">
        <v>871</v>
      </c>
      <c r="V71" s="548" t="s">
        <v>872</v>
      </c>
      <c r="W71" s="549" t="s">
        <v>1918</v>
      </c>
      <c r="X71" s="550" t="s">
        <v>131</v>
      </c>
      <c r="Y71" s="542" t="s">
        <v>148</v>
      </c>
      <c r="Z71" s="542" t="s">
        <v>148</v>
      </c>
      <c r="AA71" s="543"/>
    </row>
    <row r="72" spans="1:27" s="38" customFormat="1" ht="78.75" customHeight="1" x14ac:dyDescent="0.15">
      <c r="A72" s="544">
        <v>59</v>
      </c>
      <c r="B72" s="622" t="s">
        <v>1907</v>
      </c>
      <c r="C72" s="545" t="s">
        <v>1912</v>
      </c>
      <c r="D72" s="545" t="s">
        <v>1954</v>
      </c>
      <c r="E72" s="1379">
        <v>500</v>
      </c>
      <c r="F72" s="1380">
        <v>0</v>
      </c>
      <c r="G72" s="1380">
        <v>0</v>
      </c>
      <c r="H72" s="690">
        <f t="shared" si="5"/>
        <v>500</v>
      </c>
      <c r="I72" s="690">
        <v>289.19799999999998</v>
      </c>
      <c r="J72" s="689" t="s">
        <v>2134</v>
      </c>
      <c r="K72" s="505" t="s">
        <v>102</v>
      </c>
      <c r="L72" s="653" t="s">
        <v>2174</v>
      </c>
      <c r="M72" s="690">
        <v>500</v>
      </c>
      <c r="N72" s="690">
        <v>0</v>
      </c>
      <c r="O72" s="502">
        <f t="shared" si="7"/>
        <v>-500</v>
      </c>
      <c r="P72" s="690" t="s">
        <v>2281</v>
      </c>
      <c r="Q72" s="125" t="s">
        <v>102</v>
      </c>
      <c r="R72" s="622" t="s">
        <v>2301</v>
      </c>
      <c r="S72" s="578"/>
      <c r="T72" s="546" t="s">
        <v>684</v>
      </c>
      <c r="U72" s="547" t="s">
        <v>871</v>
      </c>
      <c r="V72" s="548" t="s">
        <v>872</v>
      </c>
      <c r="W72" s="549" t="s">
        <v>1919</v>
      </c>
      <c r="X72" s="550" t="s">
        <v>130</v>
      </c>
      <c r="Y72" s="542"/>
      <c r="Z72" s="542" t="s">
        <v>148</v>
      </c>
      <c r="AA72" s="543"/>
    </row>
    <row r="73" spans="1:27" s="38" customFormat="1" ht="196.5" customHeight="1" x14ac:dyDescent="0.15">
      <c r="A73" s="544">
        <v>60</v>
      </c>
      <c r="B73" s="622" t="s">
        <v>2029</v>
      </c>
      <c r="C73" s="545" t="s">
        <v>1912</v>
      </c>
      <c r="D73" s="545" t="s">
        <v>575</v>
      </c>
      <c r="E73" s="1379">
        <v>350</v>
      </c>
      <c r="F73" s="1380">
        <v>0</v>
      </c>
      <c r="G73" s="1380">
        <v>0</v>
      </c>
      <c r="H73" s="690">
        <f t="shared" si="5"/>
        <v>350</v>
      </c>
      <c r="I73" s="690">
        <v>181.61699999999999</v>
      </c>
      <c r="J73" s="726" t="s">
        <v>2175</v>
      </c>
      <c r="K73" s="505" t="s">
        <v>102</v>
      </c>
      <c r="L73" s="653" t="s">
        <v>2176</v>
      </c>
      <c r="M73" s="690">
        <v>4000</v>
      </c>
      <c r="N73" s="690">
        <v>3500</v>
      </c>
      <c r="O73" s="502">
        <f t="shared" si="7"/>
        <v>-500</v>
      </c>
      <c r="P73" s="690">
        <v>-500</v>
      </c>
      <c r="Q73" s="125" t="s">
        <v>100</v>
      </c>
      <c r="R73" s="622" t="s">
        <v>2290</v>
      </c>
      <c r="S73" s="578"/>
      <c r="T73" s="546" t="s">
        <v>684</v>
      </c>
      <c r="U73" s="547" t="s">
        <v>871</v>
      </c>
      <c r="V73" s="548" t="s">
        <v>872</v>
      </c>
      <c r="W73" s="549" t="s">
        <v>1920</v>
      </c>
      <c r="X73" s="550" t="s">
        <v>130</v>
      </c>
      <c r="Y73" s="542" t="s">
        <v>148</v>
      </c>
      <c r="Z73" s="542" t="s">
        <v>148</v>
      </c>
      <c r="AA73" s="543"/>
    </row>
    <row r="74" spans="1:27" s="38" customFormat="1" ht="264.75" customHeight="1" x14ac:dyDescent="0.15">
      <c r="A74" s="544">
        <v>61</v>
      </c>
      <c r="B74" s="622" t="s">
        <v>2030</v>
      </c>
      <c r="C74" s="545" t="s">
        <v>815</v>
      </c>
      <c r="D74" s="545" t="s">
        <v>575</v>
      </c>
      <c r="E74" s="1379">
        <v>300</v>
      </c>
      <c r="F74" s="1380">
        <v>0</v>
      </c>
      <c r="G74" s="1380">
        <v>0</v>
      </c>
      <c r="H74" s="690">
        <f t="shared" si="5"/>
        <v>300</v>
      </c>
      <c r="I74" s="690">
        <v>282.12099999999998</v>
      </c>
      <c r="J74" s="689" t="s">
        <v>2135</v>
      </c>
      <c r="K74" s="505" t="s">
        <v>102</v>
      </c>
      <c r="L74" s="653" t="s">
        <v>2177</v>
      </c>
      <c r="M74" s="690">
        <v>3300</v>
      </c>
      <c r="N74" s="690">
        <v>4400</v>
      </c>
      <c r="O74" s="502">
        <f t="shared" si="7"/>
        <v>1100</v>
      </c>
      <c r="P74" s="690" t="s">
        <v>2279</v>
      </c>
      <c r="Q74" s="125" t="s">
        <v>102</v>
      </c>
      <c r="R74" s="622" t="s">
        <v>2291</v>
      </c>
      <c r="S74" s="578" t="s">
        <v>2232</v>
      </c>
      <c r="T74" s="546" t="s">
        <v>684</v>
      </c>
      <c r="U74" s="547" t="s">
        <v>871</v>
      </c>
      <c r="V74" s="548" t="s">
        <v>872</v>
      </c>
      <c r="W74" s="549" t="s">
        <v>1920</v>
      </c>
      <c r="X74" s="550" t="s">
        <v>130</v>
      </c>
      <c r="Y74" s="542" t="s">
        <v>148</v>
      </c>
      <c r="Z74" s="542"/>
      <c r="AA74" s="543"/>
    </row>
    <row r="75" spans="1:27" s="38" customFormat="1" ht="69.75" customHeight="1" x14ac:dyDescent="0.15">
      <c r="A75" s="544">
        <v>62</v>
      </c>
      <c r="B75" s="622" t="s">
        <v>1908</v>
      </c>
      <c r="C75" s="545" t="s">
        <v>1912</v>
      </c>
      <c r="D75" s="545" t="s">
        <v>1912</v>
      </c>
      <c r="E75" s="1379">
        <v>280</v>
      </c>
      <c r="F75" s="1380">
        <v>0</v>
      </c>
      <c r="G75" s="1380">
        <v>0</v>
      </c>
      <c r="H75" s="690">
        <f t="shared" si="5"/>
        <v>280</v>
      </c>
      <c r="I75" s="690">
        <v>121.068</v>
      </c>
      <c r="J75" s="722" t="s">
        <v>2195</v>
      </c>
      <c r="K75" s="505" t="s">
        <v>174</v>
      </c>
      <c r="L75" s="653" t="s">
        <v>2206</v>
      </c>
      <c r="M75" s="690">
        <v>0</v>
      </c>
      <c r="N75" s="690">
        <v>0</v>
      </c>
      <c r="O75" s="502">
        <f t="shared" si="7"/>
        <v>0</v>
      </c>
      <c r="P75" s="690" t="s">
        <v>2281</v>
      </c>
      <c r="Q75" s="125" t="s">
        <v>172</v>
      </c>
      <c r="R75" s="622" t="s">
        <v>2302</v>
      </c>
      <c r="S75" s="578"/>
      <c r="T75" s="546" t="s">
        <v>684</v>
      </c>
      <c r="U75" s="547" t="s">
        <v>871</v>
      </c>
      <c r="V75" s="548" t="s">
        <v>872</v>
      </c>
      <c r="W75" s="549" t="s">
        <v>1921</v>
      </c>
      <c r="X75" s="550" t="s">
        <v>130</v>
      </c>
      <c r="Y75" s="542" t="s">
        <v>148</v>
      </c>
      <c r="Z75" s="542"/>
      <c r="AA75" s="543"/>
    </row>
    <row r="76" spans="1:27" s="38" customFormat="1" ht="98.25" customHeight="1" x14ac:dyDescent="0.15">
      <c r="A76" s="544">
        <v>63</v>
      </c>
      <c r="B76" s="622" t="s">
        <v>1909</v>
      </c>
      <c r="C76" s="545" t="s">
        <v>1912</v>
      </c>
      <c r="D76" s="545" t="s">
        <v>1953</v>
      </c>
      <c r="E76" s="1379">
        <v>200</v>
      </c>
      <c r="F76" s="1380">
        <v>0</v>
      </c>
      <c r="G76" s="1380">
        <v>0</v>
      </c>
      <c r="H76" s="690">
        <f t="shared" si="5"/>
        <v>200</v>
      </c>
      <c r="I76" s="690">
        <v>127.995</v>
      </c>
      <c r="J76" s="689" t="s">
        <v>2178</v>
      </c>
      <c r="K76" s="505" t="s">
        <v>102</v>
      </c>
      <c r="L76" s="653" t="s">
        <v>2179</v>
      </c>
      <c r="M76" s="690">
        <v>170</v>
      </c>
      <c r="N76" s="690">
        <v>0</v>
      </c>
      <c r="O76" s="502">
        <f t="shared" si="7"/>
        <v>-170</v>
      </c>
      <c r="P76" s="690" t="s">
        <v>2281</v>
      </c>
      <c r="Q76" s="125" t="s">
        <v>102</v>
      </c>
      <c r="R76" s="622" t="s">
        <v>2323</v>
      </c>
      <c r="S76" s="578"/>
      <c r="T76" s="546" t="s">
        <v>684</v>
      </c>
      <c r="U76" s="547" t="s">
        <v>871</v>
      </c>
      <c r="V76" s="548" t="s">
        <v>872</v>
      </c>
      <c r="W76" s="549" t="s">
        <v>1922</v>
      </c>
      <c r="X76" s="550" t="s">
        <v>130</v>
      </c>
      <c r="Y76" s="542" t="s">
        <v>148</v>
      </c>
      <c r="Z76" s="542"/>
      <c r="AA76" s="543"/>
    </row>
    <row r="77" spans="1:27" s="38" customFormat="1" ht="330" customHeight="1" x14ac:dyDescent="0.15">
      <c r="A77" s="544">
        <v>64</v>
      </c>
      <c r="B77" s="622" t="s">
        <v>1910</v>
      </c>
      <c r="C77" s="545" t="s">
        <v>1912</v>
      </c>
      <c r="D77" s="545" t="s">
        <v>1954</v>
      </c>
      <c r="E77" s="1379">
        <v>2650</v>
      </c>
      <c r="F77" s="690">
        <v>0</v>
      </c>
      <c r="G77" s="1380">
        <v>324</v>
      </c>
      <c r="H77" s="690">
        <f>E77+F77-G77</f>
        <v>2326</v>
      </c>
      <c r="I77" s="690">
        <v>1081.575</v>
      </c>
      <c r="J77" s="768" t="s">
        <v>2131</v>
      </c>
      <c r="K77" s="505" t="s">
        <v>102</v>
      </c>
      <c r="L77" s="653" t="s">
        <v>2180</v>
      </c>
      <c r="M77" s="690">
        <v>6500</v>
      </c>
      <c r="N77" s="690">
        <v>9000</v>
      </c>
      <c r="O77" s="502">
        <f t="shared" si="7"/>
        <v>2500</v>
      </c>
      <c r="P77" s="690" t="s">
        <v>2279</v>
      </c>
      <c r="Q77" s="125" t="s">
        <v>102</v>
      </c>
      <c r="R77" s="622" t="s">
        <v>2292</v>
      </c>
      <c r="S77" s="578" t="s">
        <v>2233</v>
      </c>
      <c r="T77" s="546" t="s">
        <v>1914</v>
      </c>
      <c r="U77" s="547" t="s">
        <v>871</v>
      </c>
      <c r="V77" s="548" t="s">
        <v>872</v>
      </c>
      <c r="W77" s="549" t="s">
        <v>1923</v>
      </c>
      <c r="X77" s="550" t="s">
        <v>130</v>
      </c>
      <c r="Y77" s="542" t="s">
        <v>148</v>
      </c>
      <c r="Z77" s="542" t="s">
        <v>148</v>
      </c>
      <c r="AA77" s="543"/>
    </row>
    <row r="78" spans="1:27" s="38" customFormat="1" ht="33.75" x14ac:dyDescent="0.15">
      <c r="A78" s="544">
        <v>65</v>
      </c>
      <c r="B78" s="622" t="s">
        <v>275</v>
      </c>
      <c r="C78" s="545" t="s">
        <v>1950</v>
      </c>
      <c r="D78" s="545" t="s">
        <v>962</v>
      </c>
      <c r="E78" s="1379">
        <v>34.195999999999998</v>
      </c>
      <c r="F78" s="690">
        <v>0</v>
      </c>
      <c r="G78" s="1380">
        <v>0</v>
      </c>
      <c r="H78" s="690">
        <f t="shared" ref="H78" si="8">E78+F78-G78</f>
        <v>34.195999999999998</v>
      </c>
      <c r="I78" s="690">
        <v>34.021000000000001</v>
      </c>
      <c r="J78" s="722" t="s">
        <v>2141</v>
      </c>
      <c r="K78" s="505" t="s">
        <v>102</v>
      </c>
      <c r="L78" s="653" t="s">
        <v>2181</v>
      </c>
      <c r="M78" s="690">
        <v>27.712</v>
      </c>
      <c r="N78" s="690">
        <v>33.076000000000001</v>
      </c>
      <c r="O78" s="502">
        <f t="shared" ref="O78" si="9">+N78-M78</f>
        <v>5.3640000000000008</v>
      </c>
      <c r="P78" s="690" t="s">
        <v>2277</v>
      </c>
      <c r="Q78" s="125" t="s">
        <v>589</v>
      </c>
      <c r="R78" s="622" t="s">
        <v>2262</v>
      </c>
      <c r="S78" s="578"/>
      <c r="T78" s="546" t="s">
        <v>534</v>
      </c>
      <c r="U78" s="547" t="s">
        <v>2</v>
      </c>
      <c r="V78" s="548" t="s">
        <v>545</v>
      </c>
      <c r="W78" s="541">
        <v>70</v>
      </c>
      <c r="X78" s="550" t="s">
        <v>538</v>
      </c>
      <c r="Y78" s="542" t="s">
        <v>148</v>
      </c>
      <c r="Z78" s="542"/>
      <c r="AA78" s="543"/>
    </row>
    <row r="79" spans="1:27" s="782" customFormat="1" x14ac:dyDescent="0.15">
      <c r="A79" s="769"/>
      <c r="B79" s="757" t="s">
        <v>2102</v>
      </c>
      <c r="C79" s="577"/>
      <c r="D79" s="577"/>
      <c r="E79" s="1383"/>
      <c r="F79" s="773"/>
      <c r="G79" s="1384"/>
      <c r="H79" s="1385"/>
      <c r="I79" s="1386"/>
      <c r="J79" s="770"/>
      <c r="K79" s="771"/>
      <c r="L79" s="772"/>
      <c r="M79" s="773"/>
      <c r="N79" s="773"/>
      <c r="O79" s="1442"/>
      <c r="P79" s="773"/>
      <c r="Q79" s="774"/>
      <c r="R79" s="757"/>
      <c r="S79" s="624"/>
      <c r="T79" s="775"/>
      <c r="U79" s="776"/>
      <c r="V79" s="777"/>
      <c r="W79" s="778"/>
      <c r="X79" s="779"/>
      <c r="Y79" s="780"/>
      <c r="Z79" s="780"/>
      <c r="AA79" s="781"/>
    </row>
    <row r="80" spans="1:27" s="794" customFormat="1" ht="21.6" customHeight="1" x14ac:dyDescent="0.15">
      <c r="A80" s="783"/>
      <c r="B80" s="784" t="s">
        <v>2092</v>
      </c>
      <c r="C80" s="785"/>
      <c r="D80" s="785"/>
      <c r="E80" s="1387"/>
      <c r="F80" s="1388"/>
      <c r="G80" s="1388"/>
      <c r="H80" s="1389"/>
      <c r="I80" s="1389"/>
      <c r="J80" s="786"/>
      <c r="K80" s="787"/>
      <c r="L80" s="787"/>
      <c r="M80" s="1389"/>
      <c r="N80" s="1389"/>
      <c r="O80" s="1389"/>
      <c r="P80" s="1443"/>
      <c r="Q80" s="788"/>
      <c r="R80" s="789"/>
      <c r="S80" s="790"/>
      <c r="T80" s="790"/>
      <c r="U80" s="790"/>
      <c r="V80" s="791"/>
      <c r="W80" s="792"/>
      <c r="X80" s="791"/>
      <c r="Y80" s="790"/>
      <c r="Z80" s="790"/>
      <c r="AA80" s="793"/>
    </row>
    <row r="81" spans="1:28" s="38" customFormat="1" ht="106.5" customHeight="1" x14ac:dyDescent="0.15">
      <c r="A81" s="544">
        <v>66</v>
      </c>
      <c r="B81" s="622" t="s">
        <v>216</v>
      </c>
      <c r="C81" s="545" t="s">
        <v>1957</v>
      </c>
      <c r="D81" s="545" t="s">
        <v>962</v>
      </c>
      <c r="E81" s="1379">
        <v>186.339</v>
      </c>
      <c r="F81" s="690">
        <v>0</v>
      </c>
      <c r="G81" s="1380">
        <v>0</v>
      </c>
      <c r="H81" s="690">
        <f>E81+F81-G81</f>
        <v>186.339</v>
      </c>
      <c r="I81" s="690">
        <v>186.339</v>
      </c>
      <c r="J81" s="722" t="s">
        <v>2141</v>
      </c>
      <c r="K81" s="505" t="s">
        <v>102</v>
      </c>
      <c r="L81" s="653" t="s">
        <v>2211</v>
      </c>
      <c r="M81" s="690">
        <v>179.25200000000001</v>
      </c>
      <c r="N81" s="690">
        <v>179.25200000000001</v>
      </c>
      <c r="O81" s="502">
        <f>+N81-M81</f>
        <v>0</v>
      </c>
      <c r="P81" s="700" t="s">
        <v>2276</v>
      </c>
      <c r="Q81" s="125" t="s">
        <v>102</v>
      </c>
      <c r="R81" s="622" t="s">
        <v>2246</v>
      </c>
      <c r="S81" s="578"/>
      <c r="T81" s="546" t="s">
        <v>534</v>
      </c>
      <c r="U81" s="547" t="s">
        <v>2</v>
      </c>
      <c r="V81" s="548" t="s">
        <v>1771</v>
      </c>
      <c r="W81" s="541">
        <v>2</v>
      </c>
      <c r="X81" s="550" t="s">
        <v>1999</v>
      </c>
      <c r="Y81" s="542"/>
      <c r="Z81" s="542" t="s">
        <v>1779</v>
      </c>
      <c r="AA81" s="543"/>
    </row>
    <row r="82" spans="1:28" s="38" customFormat="1" ht="120.75" customHeight="1" x14ac:dyDescent="0.15">
      <c r="A82" s="544">
        <v>67</v>
      </c>
      <c r="B82" s="622" t="s">
        <v>217</v>
      </c>
      <c r="C82" s="545" t="s">
        <v>1958</v>
      </c>
      <c r="D82" s="545" t="s">
        <v>962</v>
      </c>
      <c r="E82" s="1379">
        <v>141.88300000000001</v>
      </c>
      <c r="F82" s="690">
        <v>0</v>
      </c>
      <c r="G82" s="1380">
        <v>0</v>
      </c>
      <c r="H82" s="690">
        <f>E82+F82-G82</f>
        <v>141.88300000000001</v>
      </c>
      <c r="I82" s="690">
        <v>107.01</v>
      </c>
      <c r="J82" s="722" t="s">
        <v>2197</v>
      </c>
      <c r="K82" s="505" t="s">
        <v>102</v>
      </c>
      <c r="L82" s="653" t="s">
        <v>2207</v>
      </c>
      <c r="M82" s="690">
        <v>139.923</v>
      </c>
      <c r="N82" s="690">
        <v>156.08199999999999</v>
      </c>
      <c r="O82" s="502">
        <f>+N82-M82</f>
        <v>16.158999999999992</v>
      </c>
      <c r="P82" s="700" t="s">
        <v>2277</v>
      </c>
      <c r="Q82" s="125" t="s">
        <v>102</v>
      </c>
      <c r="R82" s="622" t="s">
        <v>2247</v>
      </c>
      <c r="S82" s="578"/>
      <c r="T82" s="546" t="s">
        <v>534</v>
      </c>
      <c r="U82" s="547" t="s">
        <v>2</v>
      </c>
      <c r="V82" s="548" t="s">
        <v>1771</v>
      </c>
      <c r="W82" s="541">
        <v>3</v>
      </c>
      <c r="X82" s="550"/>
      <c r="Y82" s="542" t="s">
        <v>148</v>
      </c>
      <c r="Z82" s="542"/>
      <c r="AA82" s="543"/>
    </row>
    <row r="83" spans="1:28" s="38" customFormat="1" ht="57.75" customHeight="1" x14ac:dyDescent="0.15">
      <c r="A83" s="544">
        <v>68</v>
      </c>
      <c r="B83" s="622" t="s">
        <v>2816</v>
      </c>
      <c r="C83" s="545" t="s">
        <v>760</v>
      </c>
      <c r="D83" s="545" t="s">
        <v>1952</v>
      </c>
      <c r="E83" s="1379">
        <v>150</v>
      </c>
      <c r="F83" s="690">
        <v>0</v>
      </c>
      <c r="G83" s="1380">
        <v>0</v>
      </c>
      <c r="H83" s="690">
        <f>E83+F83-G83</f>
        <v>150</v>
      </c>
      <c r="I83" s="690">
        <v>149.39285599999999</v>
      </c>
      <c r="J83" s="766" t="s">
        <v>2817</v>
      </c>
      <c r="K83" s="505" t="s">
        <v>153</v>
      </c>
      <c r="L83" s="508" t="s">
        <v>2818</v>
      </c>
      <c r="M83" s="690">
        <v>250</v>
      </c>
      <c r="N83" s="690">
        <v>0</v>
      </c>
      <c r="O83" s="502">
        <f t="shared" ref="O83" si="10">+N83-M83</f>
        <v>-250</v>
      </c>
      <c r="P83" s="690" t="s">
        <v>2658</v>
      </c>
      <c r="Q83" s="125" t="s">
        <v>172</v>
      </c>
      <c r="R83" s="622" t="s">
        <v>2819</v>
      </c>
      <c r="S83" s="578"/>
      <c r="T83" s="546" t="s">
        <v>887</v>
      </c>
      <c r="U83" s="547" t="s">
        <v>2802</v>
      </c>
      <c r="V83" s="548" t="s">
        <v>2803</v>
      </c>
      <c r="W83" s="541">
        <v>71</v>
      </c>
      <c r="X83" s="550" t="s">
        <v>131</v>
      </c>
      <c r="Y83" s="542" t="s">
        <v>2804</v>
      </c>
      <c r="Z83" s="542"/>
      <c r="AA83" s="543"/>
    </row>
    <row r="84" spans="1:28" s="38" customFormat="1" ht="41.25" customHeight="1" x14ac:dyDescent="0.15">
      <c r="A84" s="872">
        <v>69</v>
      </c>
      <c r="B84" s="870" t="s">
        <v>276</v>
      </c>
      <c r="C84" s="874" t="s">
        <v>1968</v>
      </c>
      <c r="D84" s="874" t="s">
        <v>962</v>
      </c>
      <c r="E84" s="1379">
        <v>10.002000000000001</v>
      </c>
      <c r="F84" s="690">
        <v>0</v>
      </c>
      <c r="G84" s="1380">
        <v>0</v>
      </c>
      <c r="H84" s="690">
        <f t="shared" ref="H84:H112" si="11">E84+F84-G84</f>
        <v>10.002000000000001</v>
      </c>
      <c r="I84" s="690">
        <v>9.641</v>
      </c>
      <c r="J84" s="1004" t="s">
        <v>2182</v>
      </c>
      <c r="K84" s="878" t="s">
        <v>102</v>
      </c>
      <c r="L84" s="1006" t="s">
        <v>2183</v>
      </c>
      <c r="M84" s="690">
        <v>3.4590000000000001</v>
      </c>
      <c r="N84" s="690">
        <v>2.6440000000000001</v>
      </c>
      <c r="O84" s="502">
        <f t="shared" si="6"/>
        <v>-0.81499999999999995</v>
      </c>
      <c r="P84" s="1441" t="s">
        <v>2276</v>
      </c>
      <c r="Q84" s="882" t="s">
        <v>102</v>
      </c>
      <c r="R84" s="870" t="s">
        <v>2273</v>
      </c>
      <c r="S84" s="882"/>
      <c r="T84" s="546" t="s">
        <v>1772</v>
      </c>
      <c r="U84" s="547" t="s">
        <v>2</v>
      </c>
      <c r="V84" s="548" t="s">
        <v>1771</v>
      </c>
      <c r="W84" s="951">
        <v>72</v>
      </c>
      <c r="X84" s="550"/>
      <c r="Y84" s="542" t="s">
        <v>1779</v>
      </c>
      <c r="Z84" s="542"/>
      <c r="AA84" s="543"/>
    </row>
    <row r="85" spans="1:28" s="38" customFormat="1" ht="43.5" customHeight="1" x14ac:dyDescent="0.15">
      <c r="A85" s="873"/>
      <c r="B85" s="871"/>
      <c r="C85" s="875"/>
      <c r="D85" s="875"/>
      <c r="E85" s="1379">
        <v>89.498000000000005</v>
      </c>
      <c r="F85" s="690">
        <v>0</v>
      </c>
      <c r="G85" s="1380">
        <v>0</v>
      </c>
      <c r="H85" s="690">
        <f t="shared" si="11"/>
        <v>89.498000000000005</v>
      </c>
      <c r="I85" s="690">
        <v>86.263000000000005</v>
      </c>
      <c r="J85" s="1025"/>
      <c r="K85" s="879"/>
      <c r="L85" s="1020"/>
      <c r="M85" s="690">
        <v>98.277000000000001</v>
      </c>
      <c r="N85" s="690">
        <v>75.116</v>
      </c>
      <c r="O85" s="502">
        <f t="shared" si="6"/>
        <v>-23.161000000000001</v>
      </c>
      <c r="P85" s="1021"/>
      <c r="Q85" s="883"/>
      <c r="R85" s="871"/>
      <c r="S85" s="883"/>
      <c r="T85" s="546" t="s">
        <v>1772</v>
      </c>
      <c r="U85" s="547" t="s">
        <v>1773</v>
      </c>
      <c r="V85" s="548" t="s">
        <v>1774</v>
      </c>
      <c r="W85" s="952"/>
      <c r="X85" s="550"/>
      <c r="Y85" s="542" t="s">
        <v>1779</v>
      </c>
      <c r="Z85" s="542"/>
      <c r="AA85" s="543"/>
    </row>
    <row r="86" spans="1:28" s="38" customFormat="1" ht="113.25" customHeight="1" x14ac:dyDescent="0.15">
      <c r="A86" s="544">
        <v>70</v>
      </c>
      <c r="B86" s="622" t="s">
        <v>2039</v>
      </c>
      <c r="C86" s="545" t="s">
        <v>865</v>
      </c>
      <c r="D86" s="545" t="s">
        <v>962</v>
      </c>
      <c r="E86" s="1379">
        <v>5400</v>
      </c>
      <c r="F86" s="690">
        <v>1302.826</v>
      </c>
      <c r="G86" s="1380">
        <v>4171.5870000000004</v>
      </c>
      <c r="H86" s="690">
        <f>E86+F86-G86</f>
        <v>2531.2389999999996</v>
      </c>
      <c r="I86" s="690">
        <v>2072.4740000000002</v>
      </c>
      <c r="J86" s="722" t="s">
        <v>2141</v>
      </c>
      <c r="K86" s="505" t="s">
        <v>102</v>
      </c>
      <c r="L86" s="653" t="s">
        <v>2184</v>
      </c>
      <c r="M86" s="690">
        <v>7500</v>
      </c>
      <c r="N86" s="690">
        <v>8500</v>
      </c>
      <c r="O86" s="502">
        <f t="shared" si="6"/>
        <v>1000</v>
      </c>
      <c r="P86" s="690" t="s">
        <v>2281</v>
      </c>
      <c r="Q86" s="125" t="s">
        <v>102</v>
      </c>
      <c r="R86" s="622" t="s">
        <v>2312</v>
      </c>
      <c r="S86" s="578"/>
      <c r="T86" s="546" t="s">
        <v>1772</v>
      </c>
      <c r="U86" s="547" t="s">
        <v>1773</v>
      </c>
      <c r="V86" s="548" t="s">
        <v>1774</v>
      </c>
      <c r="W86" s="541">
        <v>73</v>
      </c>
      <c r="X86" s="550" t="s">
        <v>1999</v>
      </c>
      <c r="Y86" s="542"/>
      <c r="Z86" s="542" t="s">
        <v>1779</v>
      </c>
      <c r="AA86" s="543"/>
    </row>
    <row r="87" spans="1:28" s="38" customFormat="1" ht="105" customHeight="1" x14ac:dyDescent="0.15">
      <c r="A87" s="544">
        <v>71</v>
      </c>
      <c r="B87" s="622" t="s">
        <v>2031</v>
      </c>
      <c r="C87" s="545" t="s">
        <v>760</v>
      </c>
      <c r="D87" s="545" t="s">
        <v>962</v>
      </c>
      <c r="E87" s="1379">
        <v>1800</v>
      </c>
      <c r="F87" s="690">
        <v>0</v>
      </c>
      <c r="G87" s="1380">
        <v>0</v>
      </c>
      <c r="H87" s="690">
        <f t="shared" si="11"/>
        <v>1800</v>
      </c>
      <c r="I87" s="690">
        <v>1800</v>
      </c>
      <c r="J87" s="722" t="s">
        <v>2141</v>
      </c>
      <c r="K87" s="505" t="s">
        <v>102</v>
      </c>
      <c r="L87" s="653" t="s">
        <v>2243</v>
      </c>
      <c r="M87" s="690">
        <v>1200</v>
      </c>
      <c r="N87" s="690">
        <v>2000</v>
      </c>
      <c r="O87" s="502">
        <f t="shared" si="6"/>
        <v>800</v>
      </c>
      <c r="P87" s="690" t="s">
        <v>2276</v>
      </c>
      <c r="Q87" s="125" t="s">
        <v>102</v>
      </c>
      <c r="R87" s="622" t="s">
        <v>2248</v>
      </c>
      <c r="S87" s="578"/>
      <c r="T87" s="546" t="s">
        <v>1772</v>
      </c>
      <c r="U87" s="547" t="s">
        <v>1773</v>
      </c>
      <c r="V87" s="548" t="s">
        <v>1774</v>
      </c>
      <c r="W87" s="541">
        <v>74</v>
      </c>
      <c r="X87" s="550"/>
      <c r="Y87" s="542"/>
      <c r="Z87" s="542" t="s">
        <v>1779</v>
      </c>
      <c r="AA87" s="543"/>
      <c r="AB87" s="38" t="s">
        <v>2245</v>
      </c>
    </row>
    <row r="88" spans="1:28" s="38" customFormat="1" ht="65.099999999999994" customHeight="1" x14ac:dyDescent="0.15">
      <c r="A88" s="872">
        <v>72</v>
      </c>
      <c r="B88" s="870" t="s">
        <v>279</v>
      </c>
      <c r="C88" s="874" t="s">
        <v>1957</v>
      </c>
      <c r="D88" s="874" t="s">
        <v>962</v>
      </c>
      <c r="E88" s="1379">
        <v>91.533000000000001</v>
      </c>
      <c r="F88" s="690">
        <v>0</v>
      </c>
      <c r="G88" s="1380">
        <v>0</v>
      </c>
      <c r="H88" s="690">
        <f t="shared" si="11"/>
        <v>91.533000000000001</v>
      </c>
      <c r="I88" s="690">
        <v>93.471000000000004</v>
      </c>
      <c r="J88" s="1022" t="s">
        <v>2141</v>
      </c>
      <c r="K88" s="878" t="s">
        <v>102</v>
      </c>
      <c r="L88" s="1006" t="s">
        <v>2212</v>
      </c>
      <c r="M88" s="690">
        <v>91.533000000000001</v>
      </c>
      <c r="N88" s="1377">
        <v>91.533000000000001</v>
      </c>
      <c r="O88" s="502">
        <f t="shared" si="6"/>
        <v>0</v>
      </c>
      <c r="P88" s="1441" t="s">
        <v>2276</v>
      </c>
      <c r="Q88" s="882" t="s">
        <v>102</v>
      </c>
      <c r="R88" s="870" t="s">
        <v>2274</v>
      </c>
      <c r="S88" s="882"/>
      <c r="T88" s="935" t="s">
        <v>1772</v>
      </c>
      <c r="U88" s="547" t="s">
        <v>2</v>
      </c>
      <c r="V88" s="548" t="s">
        <v>1771</v>
      </c>
      <c r="W88" s="951">
        <v>75</v>
      </c>
      <c r="X88" s="937"/>
      <c r="Y88" s="949" t="s">
        <v>1779</v>
      </c>
      <c r="Z88" s="949" t="s">
        <v>148</v>
      </c>
      <c r="AA88" s="1000"/>
    </row>
    <row r="89" spans="1:28" s="38" customFormat="1" ht="65.099999999999994" customHeight="1" x14ac:dyDescent="0.15">
      <c r="A89" s="873"/>
      <c r="B89" s="871"/>
      <c r="C89" s="875"/>
      <c r="D89" s="875"/>
      <c r="E89" s="1379">
        <v>2600</v>
      </c>
      <c r="F89" s="690">
        <v>0</v>
      </c>
      <c r="G89" s="1380">
        <v>0</v>
      </c>
      <c r="H89" s="690">
        <f t="shared" si="11"/>
        <v>2600</v>
      </c>
      <c r="I89" s="690">
        <v>2348.2579999999998</v>
      </c>
      <c r="J89" s="1023"/>
      <c r="K89" s="879"/>
      <c r="L89" s="1020"/>
      <c r="M89" s="690">
        <v>1100</v>
      </c>
      <c r="N89" s="690">
        <v>1800</v>
      </c>
      <c r="O89" s="502">
        <f t="shared" si="6"/>
        <v>700</v>
      </c>
      <c r="P89" s="1021"/>
      <c r="Q89" s="883"/>
      <c r="R89" s="871"/>
      <c r="S89" s="883"/>
      <c r="T89" s="936"/>
      <c r="U89" s="547" t="s">
        <v>1773</v>
      </c>
      <c r="V89" s="548" t="s">
        <v>1774</v>
      </c>
      <c r="W89" s="952"/>
      <c r="X89" s="938"/>
      <c r="Y89" s="950"/>
      <c r="Z89" s="950"/>
      <c r="AA89" s="1001"/>
    </row>
    <row r="90" spans="1:28" s="38" customFormat="1" ht="22.5" x14ac:dyDescent="0.15">
      <c r="A90" s="872">
        <v>73</v>
      </c>
      <c r="B90" s="870" t="s">
        <v>280</v>
      </c>
      <c r="C90" s="874" t="s">
        <v>1969</v>
      </c>
      <c r="D90" s="874" t="s">
        <v>2033</v>
      </c>
      <c r="E90" s="1379">
        <v>4.8259999999999996</v>
      </c>
      <c r="F90" s="690">
        <v>0</v>
      </c>
      <c r="G90" s="1380">
        <v>0</v>
      </c>
      <c r="H90" s="690">
        <f t="shared" si="11"/>
        <v>4.8259999999999996</v>
      </c>
      <c r="I90" s="690">
        <v>3.0659999999999998</v>
      </c>
      <c r="J90" s="1022" t="s">
        <v>2141</v>
      </c>
      <c r="K90" s="878" t="s">
        <v>102</v>
      </c>
      <c r="L90" s="1006" t="s">
        <v>2330</v>
      </c>
      <c r="M90" s="690">
        <v>0.3</v>
      </c>
      <c r="N90" s="1377">
        <v>0.17799999999999999</v>
      </c>
      <c r="O90" s="502">
        <f t="shared" si="6"/>
        <v>-0.122</v>
      </c>
      <c r="P90" s="1441" t="s">
        <v>2276</v>
      </c>
      <c r="Q90" s="882" t="s">
        <v>102</v>
      </c>
      <c r="R90" s="870" t="s">
        <v>2275</v>
      </c>
      <c r="S90" s="882"/>
      <c r="T90" s="935" t="s">
        <v>1772</v>
      </c>
      <c r="U90" s="547" t="s">
        <v>2</v>
      </c>
      <c r="V90" s="548" t="s">
        <v>1771</v>
      </c>
      <c r="W90" s="951">
        <v>76</v>
      </c>
      <c r="X90" s="937" t="s">
        <v>1999</v>
      </c>
      <c r="Y90" s="949" t="s">
        <v>1779</v>
      </c>
      <c r="Z90" s="949"/>
      <c r="AA90" s="1000"/>
    </row>
    <row r="91" spans="1:28" s="38" customFormat="1" ht="22.5" x14ac:dyDescent="0.15">
      <c r="A91" s="873"/>
      <c r="B91" s="871"/>
      <c r="C91" s="875"/>
      <c r="D91" s="875"/>
      <c r="E91" s="1379">
        <v>43.433999999999997</v>
      </c>
      <c r="F91" s="690">
        <v>0</v>
      </c>
      <c r="G91" s="1380">
        <v>0</v>
      </c>
      <c r="H91" s="690">
        <f t="shared" si="11"/>
        <v>43.433999999999997</v>
      </c>
      <c r="I91" s="690">
        <v>27.593</v>
      </c>
      <c r="J91" s="1023"/>
      <c r="K91" s="879"/>
      <c r="L91" s="1020"/>
      <c r="M91" s="690">
        <v>8.5139999999999993</v>
      </c>
      <c r="N91" s="690">
        <v>5.0670000000000002</v>
      </c>
      <c r="O91" s="502">
        <f t="shared" si="6"/>
        <v>-3.4469999999999992</v>
      </c>
      <c r="P91" s="1021"/>
      <c r="Q91" s="883"/>
      <c r="R91" s="871"/>
      <c r="S91" s="883"/>
      <c r="T91" s="936"/>
      <c r="U91" s="547" t="s">
        <v>1773</v>
      </c>
      <c r="V91" s="548" t="s">
        <v>1774</v>
      </c>
      <c r="W91" s="952"/>
      <c r="X91" s="938"/>
      <c r="Y91" s="950"/>
      <c r="Z91" s="950"/>
      <c r="AA91" s="1001"/>
    </row>
    <row r="92" spans="1:28" s="38" customFormat="1" ht="76.5" customHeight="1" x14ac:dyDescent="0.15">
      <c r="A92" s="544">
        <v>74</v>
      </c>
      <c r="B92" s="622" t="s">
        <v>281</v>
      </c>
      <c r="C92" s="545" t="s">
        <v>760</v>
      </c>
      <c r="D92" s="545" t="s">
        <v>962</v>
      </c>
      <c r="E92" s="1379">
        <v>110</v>
      </c>
      <c r="F92" s="690">
        <v>0</v>
      </c>
      <c r="G92" s="1380">
        <v>0</v>
      </c>
      <c r="H92" s="690">
        <f t="shared" si="11"/>
        <v>110</v>
      </c>
      <c r="I92" s="690">
        <v>110</v>
      </c>
      <c r="J92" s="722" t="s">
        <v>2141</v>
      </c>
      <c r="K92" s="505" t="s">
        <v>102</v>
      </c>
      <c r="L92" s="653" t="s">
        <v>2249</v>
      </c>
      <c r="M92" s="690">
        <v>120</v>
      </c>
      <c r="N92" s="690">
        <v>120</v>
      </c>
      <c r="O92" s="502">
        <f t="shared" si="6"/>
        <v>0</v>
      </c>
      <c r="P92" s="690" t="s">
        <v>2276</v>
      </c>
      <c r="Q92" s="125" t="s">
        <v>102</v>
      </c>
      <c r="R92" s="622" t="s">
        <v>2250</v>
      </c>
      <c r="S92" s="578"/>
      <c r="T92" s="546" t="s">
        <v>534</v>
      </c>
      <c r="U92" s="547" t="s">
        <v>1773</v>
      </c>
      <c r="V92" s="548" t="s">
        <v>1774</v>
      </c>
      <c r="W92" s="541">
        <v>77</v>
      </c>
      <c r="X92" s="550" t="s">
        <v>2032</v>
      </c>
      <c r="Y92" s="542"/>
      <c r="Z92" s="542" t="s">
        <v>1779</v>
      </c>
      <c r="AA92" s="543"/>
    </row>
    <row r="93" spans="1:28" s="38" customFormat="1" ht="51" customHeight="1" x14ac:dyDescent="0.15">
      <c r="A93" s="544">
        <v>75</v>
      </c>
      <c r="B93" s="622" t="s">
        <v>282</v>
      </c>
      <c r="C93" s="545" t="s">
        <v>760</v>
      </c>
      <c r="D93" s="545" t="s">
        <v>962</v>
      </c>
      <c r="E93" s="1379">
        <v>3430</v>
      </c>
      <c r="F93" s="690">
        <v>0</v>
      </c>
      <c r="G93" s="1380">
        <v>0</v>
      </c>
      <c r="H93" s="690">
        <f t="shared" si="11"/>
        <v>3430</v>
      </c>
      <c r="I93" s="690">
        <v>3366.0940000000001</v>
      </c>
      <c r="J93" s="722" t="s">
        <v>2141</v>
      </c>
      <c r="K93" s="505" t="s">
        <v>102</v>
      </c>
      <c r="L93" s="653" t="s">
        <v>2185</v>
      </c>
      <c r="M93" s="690">
        <v>4420.6469999999999</v>
      </c>
      <c r="N93" s="690">
        <v>4381.57</v>
      </c>
      <c r="O93" s="502">
        <f t="shared" si="6"/>
        <v>-39.077000000000226</v>
      </c>
      <c r="P93" s="690" t="s">
        <v>2313</v>
      </c>
      <c r="Q93" s="125" t="s">
        <v>102</v>
      </c>
      <c r="R93" s="622" t="s">
        <v>2304</v>
      </c>
      <c r="S93" s="578"/>
      <c r="T93" s="546" t="s">
        <v>534</v>
      </c>
      <c r="U93" s="547" t="s">
        <v>1773</v>
      </c>
      <c r="V93" s="548" t="s">
        <v>1774</v>
      </c>
      <c r="W93" s="541">
        <v>78</v>
      </c>
      <c r="X93" s="550" t="s">
        <v>1999</v>
      </c>
      <c r="Y93" s="542" t="s">
        <v>1779</v>
      </c>
      <c r="Z93" s="542"/>
      <c r="AA93" s="543"/>
    </row>
    <row r="94" spans="1:28" s="38" customFormat="1" ht="45" x14ac:dyDescent="0.15">
      <c r="A94" s="544">
        <v>76</v>
      </c>
      <c r="B94" s="622" t="s">
        <v>283</v>
      </c>
      <c r="C94" s="545" t="s">
        <v>760</v>
      </c>
      <c r="D94" s="545" t="s">
        <v>1960</v>
      </c>
      <c r="E94" s="1379">
        <v>1500</v>
      </c>
      <c r="F94" s="690">
        <v>0</v>
      </c>
      <c r="G94" s="1380">
        <v>0</v>
      </c>
      <c r="H94" s="690">
        <f t="shared" si="11"/>
        <v>1500</v>
      </c>
      <c r="I94" s="690">
        <v>1043.954</v>
      </c>
      <c r="J94" s="722" t="s">
        <v>2141</v>
      </c>
      <c r="K94" s="505" t="s">
        <v>102</v>
      </c>
      <c r="L94" s="653" t="s">
        <v>2186</v>
      </c>
      <c r="M94" s="690">
        <v>1400</v>
      </c>
      <c r="N94" s="690">
        <v>2000</v>
      </c>
      <c r="O94" s="502">
        <f t="shared" si="6"/>
        <v>600</v>
      </c>
      <c r="P94" s="690" t="s">
        <v>2281</v>
      </c>
      <c r="Q94" s="125" t="s">
        <v>102</v>
      </c>
      <c r="R94" s="622" t="s">
        <v>2293</v>
      </c>
      <c r="S94" s="578"/>
      <c r="T94" s="546" t="s">
        <v>534</v>
      </c>
      <c r="U94" s="547" t="s">
        <v>1773</v>
      </c>
      <c r="V94" s="548" t="s">
        <v>1774</v>
      </c>
      <c r="W94" s="541">
        <v>79</v>
      </c>
      <c r="X94" s="550" t="s">
        <v>1999</v>
      </c>
      <c r="Y94" s="542" t="s">
        <v>1779</v>
      </c>
      <c r="Z94" s="542" t="s">
        <v>1779</v>
      </c>
      <c r="AA94" s="543"/>
    </row>
    <row r="95" spans="1:28" s="38" customFormat="1" ht="43.5" customHeight="1" x14ac:dyDescent="0.15">
      <c r="A95" s="583">
        <v>77</v>
      </c>
      <c r="B95" s="674" t="s">
        <v>284</v>
      </c>
      <c r="C95" s="553" t="s">
        <v>1964</v>
      </c>
      <c r="D95" s="553" t="s">
        <v>601</v>
      </c>
      <c r="E95" s="1390">
        <v>750.18899999999996</v>
      </c>
      <c r="F95" s="690">
        <v>0</v>
      </c>
      <c r="G95" s="1380">
        <v>0</v>
      </c>
      <c r="H95" s="1377">
        <f t="shared" si="11"/>
        <v>750.18899999999996</v>
      </c>
      <c r="I95" s="1377">
        <v>672.17460200000005</v>
      </c>
      <c r="J95" s="795" t="s">
        <v>531</v>
      </c>
      <c r="K95" s="676" t="s">
        <v>153</v>
      </c>
      <c r="L95" s="584" t="s">
        <v>588</v>
      </c>
      <c r="M95" s="1377">
        <v>765.38900000000001</v>
      </c>
      <c r="N95" s="1377">
        <v>730</v>
      </c>
      <c r="O95" s="1444">
        <f t="shared" si="6"/>
        <v>-35.38900000000001</v>
      </c>
      <c r="P95" s="1377" t="s">
        <v>2978</v>
      </c>
      <c r="Q95" s="677" t="s">
        <v>589</v>
      </c>
      <c r="R95" s="796" t="s">
        <v>2370</v>
      </c>
      <c r="S95" s="680"/>
      <c r="T95" s="585" t="s">
        <v>2371</v>
      </c>
      <c r="U95" s="671" t="s">
        <v>2372</v>
      </c>
      <c r="V95" s="586" t="s">
        <v>2373</v>
      </c>
      <c r="W95" s="669">
        <v>80</v>
      </c>
      <c r="X95" s="587"/>
      <c r="Y95" s="668" t="s">
        <v>2374</v>
      </c>
      <c r="Z95" s="668" t="s">
        <v>2374</v>
      </c>
      <c r="AA95" s="672"/>
    </row>
    <row r="96" spans="1:28" s="601" customFormat="1" ht="21.6" customHeight="1" x14ac:dyDescent="0.15">
      <c r="A96" s="588"/>
      <c r="B96" s="602" t="s">
        <v>2093</v>
      </c>
      <c r="C96" s="589"/>
      <c r="D96" s="589"/>
      <c r="E96" s="1391"/>
      <c r="F96" s="1392"/>
      <c r="G96" s="1392"/>
      <c r="H96" s="1393"/>
      <c r="I96" s="1393"/>
      <c r="J96" s="730"/>
      <c r="K96" s="600"/>
      <c r="L96" s="600"/>
      <c r="M96" s="1393"/>
      <c r="N96" s="1393"/>
      <c r="O96" s="1393"/>
      <c r="P96" s="1445"/>
      <c r="Q96" s="595"/>
      <c r="R96" s="662"/>
      <c r="S96" s="590"/>
      <c r="T96" s="590"/>
      <c r="U96" s="590"/>
      <c r="V96" s="596"/>
      <c r="W96" s="597"/>
      <c r="X96" s="596"/>
      <c r="Y96" s="590"/>
      <c r="Z96" s="590"/>
      <c r="AA96" s="598"/>
    </row>
    <row r="97" spans="1:28" s="38" customFormat="1" ht="71.25" customHeight="1" x14ac:dyDescent="0.15">
      <c r="A97" s="544">
        <v>78</v>
      </c>
      <c r="B97" s="622" t="s">
        <v>2120</v>
      </c>
      <c r="C97" s="545" t="s">
        <v>1969</v>
      </c>
      <c r="D97" s="545" t="s">
        <v>962</v>
      </c>
      <c r="E97" s="1379">
        <v>418.07799999999997</v>
      </c>
      <c r="F97" s="690">
        <v>0</v>
      </c>
      <c r="G97" s="1380">
        <v>0</v>
      </c>
      <c r="H97" s="690">
        <f>+SUM(E97:G97)</f>
        <v>418.07799999999997</v>
      </c>
      <c r="I97" s="690">
        <v>379.62900000000002</v>
      </c>
      <c r="J97" s="722" t="s">
        <v>2195</v>
      </c>
      <c r="K97" s="505" t="s">
        <v>102</v>
      </c>
      <c r="L97" s="653" t="s">
        <v>2208</v>
      </c>
      <c r="M97" s="690">
        <v>429.29199999999997</v>
      </c>
      <c r="N97" s="690">
        <v>1168.5129999999999</v>
      </c>
      <c r="O97" s="502">
        <f>+N97-M97</f>
        <v>739.221</v>
      </c>
      <c r="P97" s="690" t="s">
        <v>2276</v>
      </c>
      <c r="Q97" s="125" t="s">
        <v>102</v>
      </c>
      <c r="R97" s="622" t="s">
        <v>2263</v>
      </c>
      <c r="S97" s="578" t="s">
        <v>2227</v>
      </c>
      <c r="T97" s="539" t="s">
        <v>534</v>
      </c>
      <c r="U97" s="344" t="s">
        <v>2</v>
      </c>
      <c r="V97" s="548" t="s">
        <v>1778</v>
      </c>
      <c r="W97" s="541">
        <v>292</v>
      </c>
      <c r="X97" s="550"/>
      <c r="Y97" s="542" t="s">
        <v>148</v>
      </c>
      <c r="Z97" s="542"/>
      <c r="AA97" s="543"/>
    </row>
    <row r="98" spans="1:28" s="619" customFormat="1" ht="18.75" customHeight="1" x14ac:dyDescent="0.15">
      <c r="A98" s="606"/>
      <c r="B98" s="663" t="s">
        <v>2103</v>
      </c>
      <c r="C98" s="608"/>
      <c r="D98" s="608"/>
      <c r="E98" s="1394"/>
      <c r="F98" s="699"/>
      <c r="G98" s="1395"/>
      <c r="H98" s="699"/>
      <c r="I98" s="699"/>
      <c r="J98" s="722" t="s">
        <v>2141</v>
      </c>
      <c r="K98" s="609" t="s">
        <v>102</v>
      </c>
      <c r="L98" s="610"/>
      <c r="M98" s="699"/>
      <c r="N98" s="699"/>
      <c r="O98" s="1446"/>
      <c r="P98" s="699"/>
      <c r="Q98" s="611"/>
      <c r="R98" s="663"/>
      <c r="S98" s="607"/>
      <c r="T98" s="612"/>
      <c r="U98" s="613"/>
      <c r="V98" s="614"/>
      <c r="W98" s="615"/>
      <c r="X98" s="616"/>
      <c r="Y98" s="617"/>
      <c r="Z98" s="617"/>
      <c r="AA98" s="618"/>
    </row>
    <row r="99" spans="1:28" s="644" customFormat="1" ht="21.6" customHeight="1" x14ac:dyDescent="0.15">
      <c r="A99" s="636"/>
      <c r="B99" s="637" t="s">
        <v>2047</v>
      </c>
      <c r="C99" s="637"/>
      <c r="D99" s="637"/>
      <c r="E99" s="1396"/>
      <c r="F99" s="1397"/>
      <c r="G99" s="1397"/>
      <c r="H99" s="1398"/>
      <c r="I99" s="1398"/>
      <c r="J99" s="664"/>
      <c r="K99" s="639"/>
      <c r="L99" s="639"/>
      <c r="M99" s="1398"/>
      <c r="N99" s="1447"/>
      <c r="O99" s="1398"/>
      <c r="P99" s="1448"/>
      <c r="Q99" s="640"/>
      <c r="R99" s="664"/>
      <c r="S99" s="638"/>
      <c r="T99" s="638"/>
      <c r="U99" s="638"/>
      <c r="V99" s="641"/>
      <c r="W99" s="642"/>
      <c r="X99" s="641"/>
      <c r="Y99" s="638"/>
      <c r="Z99" s="638"/>
      <c r="AA99" s="643"/>
    </row>
    <row r="100" spans="1:28" s="582" customFormat="1" ht="21.6" customHeight="1" x14ac:dyDescent="0.15">
      <c r="A100" s="185"/>
      <c r="B100" s="186" t="s">
        <v>2048</v>
      </c>
      <c r="C100" s="186"/>
      <c r="D100" s="186"/>
      <c r="E100" s="1399"/>
      <c r="F100" s="1400"/>
      <c r="G100" s="1400"/>
      <c r="H100" s="1401"/>
      <c r="I100" s="1401"/>
      <c r="J100" s="731"/>
      <c r="K100" s="581"/>
      <c r="L100" s="581"/>
      <c r="M100" s="1401"/>
      <c r="N100" s="1401"/>
      <c r="O100" s="1401"/>
      <c r="P100" s="1449"/>
      <c r="Q100" s="414"/>
      <c r="R100" s="665"/>
      <c r="S100" s="138"/>
      <c r="T100" s="138"/>
      <c r="U100" s="138"/>
      <c r="V100" s="187"/>
      <c r="W100" s="580"/>
      <c r="X100" s="187"/>
      <c r="Y100" s="138"/>
      <c r="Z100" s="138"/>
      <c r="AA100" s="139"/>
    </row>
    <row r="101" spans="1:28" s="38" customFormat="1" ht="48.75" customHeight="1" x14ac:dyDescent="0.15">
      <c r="A101" s="544">
        <v>79</v>
      </c>
      <c r="B101" s="622" t="s">
        <v>1901</v>
      </c>
      <c r="C101" s="545" t="s">
        <v>1970</v>
      </c>
      <c r="D101" s="545" t="s">
        <v>962</v>
      </c>
      <c r="E101" s="1379">
        <v>269.58499999999998</v>
      </c>
      <c r="F101" s="690">
        <v>0</v>
      </c>
      <c r="G101" s="1380">
        <v>0</v>
      </c>
      <c r="H101" s="690">
        <f t="shared" si="11"/>
        <v>269.58499999999998</v>
      </c>
      <c r="I101" s="690">
        <v>219.875</v>
      </c>
      <c r="J101" s="722" t="s">
        <v>2141</v>
      </c>
      <c r="K101" s="505" t="s">
        <v>102</v>
      </c>
      <c r="L101" s="653" t="s">
        <v>2187</v>
      </c>
      <c r="M101" s="690">
        <v>233.184</v>
      </c>
      <c r="N101" s="690">
        <v>243.09</v>
      </c>
      <c r="O101" s="502">
        <f t="shared" si="6"/>
        <v>9.9060000000000059</v>
      </c>
      <c r="P101" s="690" t="s">
        <v>2255</v>
      </c>
      <c r="Q101" s="125" t="s">
        <v>102</v>
      </c>
      <c r="R101" s="622" t="s">
        <v>2256</v>
      </c>
      <c r="S101" s="578"/>
      <c r="T101" s="546" t="s">
        <v>685</v>
      </c>
      <c r="U101" s="547" t="s">
        <v>2</v>
      </c>
      <c r="V101" s="548" t="s">
        <v>1776</v>
      </c>
      <c r="W101" s="541">
        <v>81</v>
      </c>
      <c r="X101" s="550" t="s">
        <v>1999</v>
      </c>
      <c r="Y101" s="542" t="s">
        <v>1779</v>
      </c>
      <c r="Z101" s="542"/>
      <c r="AA101" s="543"/>
    </row>
    <row r="102" spans="1:28" ht="21.6" customHeight="1" x14ac:dyDescent="0.15">
      <c r="A102" s="494"/>
      <c r="B102" s="495" t="s">
        <v>2049</v>
      </c>
      <c r="C102" s="495"/>
      <c r="D102" s="495"/>
      <c r="E102" s="1402"/>
      <c r="F102" s="1403"/>
      <c r="G102" s="1403"/>
      <c r="H102" s="1404"/>
      <c r="I102" s="1404"/>
      <c r="J102" s="732"/>
      <c r="K102" s="507"/>
      <c r="L102" s="507"/>
      <c r="M102" s="1404"/>
      <c r="N102" s="1404"/>
      <c r="O102" s="1404"/>
      <c r="P102" s="1450"/>
      <c r="Q102" s="497"/>
      <c r="R102" s="666"/>
      <c r="S102" s="496"/>
      <c r="T102" s="496"/>
      <c r="U102" s="496"/>
      <c r="V102" s="498"/>
      <c r="W102" s="501"/>
      <c r="X102" s="498"/>
      <c r="Y102" s="496"/>
      <c r="Z102" s="496"/>
      <c r="AA102" s="499"/>
    </row>
    <row r="103" spans="1:28" s="38" customFormat="1" ht="93" customHeight="1" x14ac:dyDescent="0.15">
      <c r="A103" s="544">
        <v>80</v>
      </c>
      <c r="B103" s="622" t="s">
        <v>285</v>
      </c>
      <c r="C103" s="545" t="s">
        <v>1971</v>
      </c>
      <c r="D103" s="545" t="s">
        <v>962</v>
      </c>
      <c r="E103" s="1379">
        <v>36.54</v>
      </c>
      <c r="F103" s="690">
        <v>0</v>
      </c>
      <c r="G103" s="1380">
        <v>0</v>
      </c>
      <c r="H103" s="690">
        <f t="shared" si="11"/>
        <v>36.54</v>
      </c>
      <c r="I103" s="690">
        <v>36.54</v>
      </c>
      <c r="J103" s="722" t="s">
        <v>2141</v>
      </c>
      <c r="K103" s="505" t="s">
        <v>102</v>
      </c>
      <c r="L103" s="653" t="s">
        <v>2213</v>
      </c>
      <c r="M103" s="690">
        <v>35.756999999999998</v>
      </c>
      <c r="N103" s="690">
        <v>35.756999999999998</v>
      </c>
      <c r="O103" s="502">
        <f t="shared" si="6"/>
        <v>0</v>
      </c>
      <c r="P103" s="690" t="s">
        <v>2277</v>
      </c>
      <c r="Q103" s="125" t="s">
        <v>102</v>
      </c>
      <c r="R103" s="622" t="s">
        <v>2241</v>
      </c>
      <c r="S103" s="578"/>
      <c r="T103" s="546" t="s">
        <v>534</v>
      </c>
      <c r="U103" s="547" t="s">
        <v>2</v>
      </c>
      <c r="V103" s="548" t="s">
        <v>1776</v>
      </c>
      <c r="W103" s="541">
        <v>82</v>
      </c>
      <c r="X103" s="550" t="s">
        <v>538</v>
      </c>
      <c r="Y103" s="542"/>
      <c r="Z103" s="542" t="s">
        <v>1779</v>
      </c>
      <c r="AA103" s="543"/>
      <c r="AB103" s="38" t="s">
        <v>2244</v>
      </c>
    </row>
    <row r="104" spans="1:28" s="38" customFormat="1" ht="46.5" customHeight="1" x14ac:dyDescent="0.15">
      <c r="A104" s="544">
        <v>81</v>
      </c>
      <c r="B104" s="622" t="s">
        <v>286</v>
      </c>
      <c r="C104" s="545" t="s">
        <v>1972</v>
      </c>
      <c r="D104" s="545" t="s">
        <v>962</v>
      </c>
      <c r="E104" s="1379">
        <v>174.34899999999999</v>
      </c>
      <c r="F104" s="690">
        <v>0</v>
      </c>
      <c r="G104" s="1380">
        <v>0</v>
      </c>
      <c r="H104" s="690">
        <f t="shared" si="11"/>
        <v>174.34899999999999</v>
      </c>
      <c r="I104" s="690">
        <v>174.34899999999999</v>
      </c>
      <c r="J104" s="722" t="s">
        <v>2141</v>
      </c>
      <c r="K104" s="505" t="s">
        <v>102</v>
      </c>
      <c r="L104" s="653" t="s">
        <v>2188</v>
      </c>
      <c r="M104" s="690">
        <v>158.536</v>
      </c>
      <c r="N104" s="690">
        <v>170.41200000000001</v>
      </c>
      <c r="O104" s="502">
        <f t="shared" si="6"/>
        <v>11.876000000000005</v>
      </c>
      <c r="P104" s="690" t="s">
        <v>2276</v>
      </c>
      <c r="Q104" s="125" t="s">
        <v>102</v>
      </c>
      <c r="R104" s="622" t="s">
        <v>2264</v>
      </c>
      <c r="S104" s="578"/>
      <c r="T104" s="546" t="s">
        <v>534</v>
      </c>
      <c r="U104" s="547" t="s">
        <v>2</v>
      </c>
      <c r="V104" s="548" t="s">
        <v>1776</v>
      </c>
      <c r="W104" s="541">
        <v>83</v>
      </c>
      <c r="X104" s="550" t="s">
        <v>538</v>
      </c>
      <c r="Y104" s="542"/>
      <c r="Z104" s="542" t="s">
        <v>1779</v>
      </c>
      <c r="AA104" s="543"/>
    </row>
    <row r="105" spans="1:28" s="38" customFormat="1" ht="161.25" customHeight="1" x14ac:dyDescent="0.15">
      <c r="A105" s="544">
        <v>82</v>
      </c>
      <c r="B105" s="622" t="s">
        <v>287</v>
      </c>
      <c r="C105" s="545" t="s">
        <v>1957</v>
      </c>
      <c r="D105" s="545" t="s">
        <v>962</v>
      </c>
      <c r="E105" s="1379">
        <v>362.15199999999999</v>
      </c>
      <c r="F105" s="690">
        <v>0</v>
      </c>
      <c r="G105" s="1380">
        <v>0</v>
      </c>
      <c r="H105" s="690">
        <f t="shared" si="11"/>
        <v>362.15199999999999</v>
      </c>
      <c r="I105" s="690">
        <v>362.15199999999999</v>
      </c>
      <c r="J105" s="689" t="s">
        <v>2189</v>
      </c>
      <c r="K105" s="505" t="s">
        <v>102</v>
      </c>
      <c r="L105" s="653" t="s">
        <v>2192</v>
      </c>
      <c r="M105" s="690">
        <v>356.23700000000002</v>
      </c>
      <c r="N105" s="690">
        <v>349.21199999999999</v>
      </c>
      <c r="O105" s="502">
        <f t="shared" si="6"/>
        <v>-7.0250000000000341</v>
      </c>
      <c r="P105" s="690" t="s">
        <v>2277</v>
      </c>
      <c r="Q105" s="125" t="s">
        <v>102</v>
      </c>
      <c r="R105" s="622" t="s">
        <v>2242</v>
      </c>
      <c r="S105" s="578"/>
      <c r="T105" s="546" t="s">
        <v>534</v>
      </c>
      <c r="U105" s="547" t="s">
        <v>2</v>
      </c>
      <c r="V105" s="548" t="s">
        <v>1776</v>
      </c>
      <c r="W105" s="541">
        <v>84</v>
      </c>
      <c r="X105" s="550"/>
      <c r="Y105" s="542"/>
      <c r="Z105" s="542" t="s">
        <v>148</v>
      </c>
      <c r="AA105" s="543"/>
      <c r="AB105" s="38" t="s">
        <v>2244</v>
      </c>
    </row>
    <row r="106" spans="1:28" s="38" customFormat="1" ht="32.25" customHeight="1" x14ac:dyDescent="0.15">
      <c r="A106" s="544">
        <v>83</v>
      </c>
      <c r="B106" s="622" t="s">
        <v>288</v>
      </c>
      <c r="C106" s="545" t="s">
        <v>1965</v>
      </c>
      <c r="D106" s="545" t="s">
        <v>962</v>
      </c>
      <c r="E106" s="1379">
        <v>22.902000000000001</v>
      </c>
      <c r="F106" s="690">
        <v>0</v>
      </c>
      <c r="G106" s="1380">
        <v>0</v>
      </c>
      <c r="H106" s="690">
        <f t="shared" si="11"/>
        <v>22.902000000000001</v>
      </c>
      <c r="I106" s="690">
        <v>18.460999999999999</v>
      </c>
      <c r="J106" s="722" t="s">
        <v>2141</v>
      </c>
      <c r="K106" s="505" t="s">
        <v>102</v>
      </c>
      <c r="L106" s="653" t="s">
        <v>2214</v>
      </c>
      <c r="M106" s="690">
        <v>24.984000000000002</v>
      </c>
      <c r="N106" s="690">
        <v>24.984000000000002</v>
      </c>
      <c r="O106" s="502">
        <f t="shared" si="6"/>
        <v>0</v>
      </c>
      <c r="P106" s="690" t="s">
        <v>2277</v>
      </c>
      <c r="Q106" s="125" t="s">
        <v>102</v>
      </c>
      <c r="R106" s="622" t="s">
        <v>2332</v>
      </c>
      <c r="S106" s="578"/>
      <c r="T106" s="546" t="s">
        <v>534</v>
      </c>
      <c r="U106" s="547" t="s">
        <v>2</v>
      </c>
      <c r="V106" s="548" t="s">
        <v>2224</v>
      </c>
      <c r="W106" s="541">
        <v>85</v>
      </c>
      <c r="X106" s="550"/>
      <c r="Y106" s="542"/>
      <c r="Z106" s="542" t="s">
        <v>148</v>
      </c>
      <c r="AA106" s="543"/>
    </row>
    <row r="107" spans="1:28" s="38" customFormat="1" ht="175.5" customHeight="1" x14ac:dyDescent="0.15">
      <c r="A107" s="544">
        <v>84</v>
      </c>
      <c r="B107" s="622" t="s">
        <v>289</v>
      </c>
      <c r="C107" s="545" t="s">
        <v>1961</v>
      </c>
      <c r="D107" s="545" t="s">
        <v>962</v>
      </c>
      <c r="E107" s="1379">
        <v>113.27200000000001</v>
      </c>
      <c r="F107" s="690">
        <v>0</v>
      </c>
      <c r="G107" s="1380">
        <v>0</v>
      </c>
      <c r="H107" s="690">
        <f t="shared" si="11"/>
        <v>113.27200000000001</v>
      </c>
      <c r="I107" s="690">
        <v>105.93600000000001</v>
      </c>
      <c r="J107" s="807" t="s">
        <v>2132</v>
      </c>
      <c r="K107" s="505" t="s">
        <v>102</v>
      </c>
      <c r="L107" s="653" t="s">
        <v>2190</v>
      </c>
      <c r="M107" s="690">
        <v>99.287999999999997</v>
      </c>
      <c r="N107" s="690">
        <v>121.746</v>
      </c>
      <c r="O107" s="502">
        <f t="shared" si="6"/>
        <v>22.457999999999998</v>
      </c>
      <c r="P107" s="690" t="s">
        <v>2277</v>
      </c>
      <c r="Q107" s="125" t="s">
        <v>102</v>
      </c>
      <c r="R107" s="622" t="s">
        <v>2319</v>
      </c>
      <c r="S107" s="578"/>
      <c r="T107" s="546" t="s">
        <v>534</v>
      </c>
      <c r="U107" s="547" t="s">
        <v>2</v>
      </c>
      <c r="V107" s="548" t="s">
        <v>1776</v>
      </c>
      <c r="W107" s="541">
        <v>86</v>
      </c>
      <c r="X107" s="550"/>
      <c r="Y107" s="542" t="s">
        <v>148</v>
      </c>
      <c r="Z107" s="542"/>
      <c r="AA107" s="543"/>
    </row>
    <row r="108" spans="1:28" s="38" customFormat="1" ht="84" customHeight="1" x14ac:dyDescent="0.15">
      <c r="A108" s="544">
        <v>85</v>
      </c>
      <c r="B108" s="622" t="s">
        <v>290</v>
      </c>
      <c r="C108" s="545" t="s">
        <v>1956</v>
      </c>
      <c r="D108" s="545" t="s">
        <v>962</v>
      </c>
      <c r="E108" s="1379">
        <v>184.291</v>
      </c>
      <c r="F108" s="690">
        <v>0</v>
      </c>
      <c r="G108" s="1380">
        <v>0</v>
      </c>
      <c r="H108" s="690">
        <f t="shared" si="11"/>
        <v>184.291</v>
      </c>
      <c r="I108" s="690">
        <v>168.65899999999999</v>
      </c>
      <c r="J108" s="722" t="s">
        <v>2141</v>
      </c>
      <c r="K108" s="505" t="s">
        <v>102</v>
      </c>
      <c r="L108" s="653" t="s">
        <v>2191</v>
      </c>
      <c r="M108" s="690">
        <v>186.98599999999999</v>
      </c>
      <c r="N108" s="690">
        <v>203.386</v>
      </c>
      <c r="O108" s="502">
        <f t="shared" si="6"/>
        <v>16.400000000000006</v>
      </c>
      <c r="P108" s="690" t="s">
        <v>2277</v>
      </c>
      <c r="Q108" s="125" t="s">
        <v>102</v>
      </c>
      <c r="R108" s="622" t="s">
        <v>2321</v>
      </c>
      <c r="S108" s="578"/>
      <c r="T108" s="546" t="s">
        <v>534</v>
      </c>
      <c r="U108" s="547" t="s">
        <v>2</v>
      </c>
      <c r="V108" s="548" t="s">
        <v>1776</v>
      </c>
      <c r="W108" s="541">
        <v>87</v>
      </c>
      <c r="X108" s="550" t="s">
        <v>1999</v>
      </c>
      <c r="Y108" s="542" t="s">
        <v>148</v>
      </c>
      <c r="Z108" s="542"/>
      <c r="AA108" s="543"/>
      <c r="AB108" s="38" t="s">
        <v>2245</v>
      </c>
    </row>
    <row r="109" spans="1:28" s="38" customFormat="1" ht="21.6" customHeight="1" x14ac:dyDescent="0.15">
      <c r="A109" s="797"/>
      <c r="B109" s="798" t="s">
        <v>2050</v>
      </c>
      <c r="C109" s="798"/>
      <c r="D109" s="798"/>
      <c r="E109" s="1405"/>
      <c r="F109" s="1406"/>
      <c r="G109" s="1406"/>
      <c r="H109" s="1407"/>
      <c r="I109" s="1407"/>
      <c r="J109" s="799"/>
      <c r="K109" s="800"/>
      <c r="L109" s="800"/>
      <c r="M109" s="1407"/>
      <c r="N109" s="1407"/>
      <c r="O109" s="1407"/>
      <c r="P109" s="1451"/>
      <c r="Q109" s="801"/>
      <c r="R109" s="802"/>
      <c r="S109" s="803"/>
      <c r="T109" s="803"/>
      <c r="U109" s="803"/>
      <c r="V109" s="804"/>
      <c r="W109" s="805"/>
      <c r="X109" s="804"/>
      <c r="Y109" s="803"/>
      <c r="Z109" s="803"/>
      <c r="AA109" s="806"/>
    </row>
    <row r="110" spans="1:28" s="38" customFormat="1" ht="32.25" customHeight="1" x14ac:dyDescent="0.15">
      <c r="A110" s="544">
        <v>86</v>
      </c>
      <c r="B110" s="622" t="s">
        <v>1902</v>
      </c>
      <c r="C110" s="545" t="s">
        <v>1956</v>
      </c>
      <c r="D110" s="545" t="s">
        <v>962</v>
      </c>
      <c r="E110" s="1379">
        <v>500</v>
      </c>
      <c r="F110" s="690">
        <v>0</v>
      </c>
      <c r="G110" s="1380">
        <v>0</v>
      </c>
      <c r="H110" s="690">
        <f t="shared" si="11"/>
        <v>500</v>
      </c>
      <c r="I110" s="690">
        <v>500</v>
      </c>
      <c r="J110" s="722" t="s">
        <v>2141</v>
      </c>
      <c r="K110" s="505" t="s">
        <v>102</v>
      </c>
      <c r="L110" s="653" t="s">
        <v>2215</v>
      </c>
      <c r="M110" s="690">
        <v>500</v>
      </c>
      <c r="N110" s="690">
        <v>500</v>
      </c>
      <c r="O110" s="502">
        <f t="shared" si="6"/>
        <v>0</v>
      </c>
      <c r="P110" s="690" t="s">
        <v>2276</v>
      </c>
      <c r="Q110" s="125" t="s">
        <v>102</v>
      </c>
      <c r="R110" s="622" t="s">
        <v>2265</v>
      </c>
      <c r="S110" s="578"/>
      <c r="T110" s="546" t="s">
        <v>685</v>
      </c>
      <c r="U110" s="547" t="s">
        <v>2</v>
      </c>
      <c r="V110" s="548" t="s">
        <v>1776</v>
      </c>
      <c r="W110" s="541">
        <v>88</v>
      </c>
      <c r="X110" s="550" t="s">
        <v>538</v>
      </c>
      <c r="Y110" s="542"/>
      <c r="Z110" s="542" t="s">
        <v>1779</v>
      </c>
      <c r="AA110" s="543"/>
    </row>
    <row r="111" spans="1:28" s="38" customFormat="1" ht="57" customHeight="1" x14ac:dyDescent="0.15">
      <c r="A111" s="544">
        <v>87</v>
      </c>
      <c r="B111" s="622" t="s">
        <v>291</v>
      </c>
      <c r="C111" s="545" t="s">
        <v>1957</v>
      </c>
      <c r="D111" s="545" t="s">
        <v>962</v>
      </c>
      <c r="E111" s="1379">
        <v>273.41699999999997</v>
      </c>
      <c r="F111" s="690">
        <v>0</v>
      </c>
      <c r="G111" s="1380">
        <v>0</v>
      </c>
      <c r="H111" s="690">
        <f t="shared" si="11"/>
        <v>273.41699999999997</v>
      </c>
      <c r="I111" s="690">
        <v>273.41699999999997</v>
      </c>
      <c r="J111" s="722" t="s">
        <v>2141</v>
      </c>
      <c r="K111" s="505" t="s">
        <v>102</v>
      </c>
      <c r="L111" s="653" t="s">
        <v>2216</v>
      </c>
      <c r="M111" s="690">
        <v>268.44600000000003</v>
      </c>
      <c r="N111" s="690">
        <v>250.446</v>
      </c>
      <c r="O111" s="502">
        <f t="shared" si="6"/>
        <v>-18.000000000000028</v>
      </c>
      <c r="P111" s="690">
        <v>-18</v>
      </c>
      <c r="Q111" s="125" t="s">
        <v>100</v>
      </c>
      <c r="R111" s="622" t="s">
        <v>2258</v>
      </c>
      <c r="S111" s="578"/>
      <c r="T111" s="546" t="s">
        <v>685</v>
      </c>
      <c r="U111" s="547" t="s">
        <v>2</v>
      </c>
      <c r="V111" s="548" t="s">
        <v>1776</v>
      </c>
      <c r="W111" s="541">
        <v>89</v>
      </c>
      <c r="X111" s="550"/>
      <c r="Y111" s="542"/>
      <c r="Z111" s="542" t="s">
        <v>1779</v>
      </c>
      <c r="AA111" s="543"/>
    </row>
    <row r="112" spans="1:28" s="38" customFormat="1" ht="71.25" customHeight="1" x14ac:dyDescent="0.15">
      <c r="A112" s="544">
        <v>88</v>
      </c>
      <c r="B112" s="622" t="s">
        <v>292</v>
      </c>
      <c r="C112" s="545" t="s">
        <v>1973</v>
      </c>
      <c r="D112" s="545" t="s">
        <v>962</v>
      </c>
      <c r="E112" s="1379">
        <v>257.97399999999999</v>
      </c>
      <c r="F112" s="690">
        <v>0</v>
      </c>
      <c r="G112" s="1380">
        <v>0</v>
      </c>
      <c r="H112" s="690">
        <f t="shared" si="11"/>
        <v>257.97399999999999</v>
      </c>
      <c r="I112" s="690">
        <v>256.48599999999999</v>
      </c>
      <c r="J112" s="722" t="s">
        <v>2141</v>
      </c>
      <c r="K112" s="505" t="s">
        <v>102</v>
      </c>
      <c r="L112" s="653" t="s">
        <v>2193</v>
      </c>
      <c r="M112" s="690">
        <v>220</v>
      </c>
      <c r="N112" s="690">
        <v>220</v>
      </c>
      <c r="O112" s="502">
        <f t="shared" si="6"/>
        <v>0</v>
      </c>
      <c r="P112" s="690" t="s">
        <v>2276</v>
      </c>
      <c r="Q112" s="125" t="s">
        <v>102</v>
      </c>
      <c r="R112" s="622" t="s">
        <v>2266</v>
      </c>
      <c r="S112" s="578"/>
      <c r="T112" s="546" t="s">
        <v>685</v>
      </c>
      <c r="U112" s="547" t="s">
        <v>2</v>
      </c>
      <c r="V112" s="548" t="s">
        <v>1777</v>
      </c>
      <c r="W112" s="541">
        <v>90</v>
      </c>
      <c r="X112" s="550" t="s">
        <v>1999</v>
      </c>
      <c r="Y112" s="542" t="s">
        <v>1779</v>
      </c>
      <c r="Z112" s="542"/>
      <c r="AA112" s="543"/>
    </row>
    <row r="113" spans="1:27" x14ac:dyDescent="0.15">
      <c r="A113" s="117"/>
      <c r="B113" s="752" t="s">
        <v>2104</v>
      </c>
      <c r="C113" s="114"/>
      <c r="D113" s="114"/>
      <c r="E113" s="1408"/>
      <c r="F113" s="1409"/>
      <c r="G113" s="1410"/>
      <c r="H113" s="1411"/>
      <c r="I113" s="861"/>
      <c r="J113" s="733"/>
      <c r="K113" s="505"/>
      <c r="L113" s="506"/>
      <c r="M113" s="1409"/>
      <c r="N113" s="690"/>
      <c r="O113" s="502"/>
      <c r="P113" s="690"/>
      <c r="Q113" s="125"/>
      <c r="R113" s="622"/>
      <c r="S113" s="118"/>
      <c r="T113" s="452"/>
      <c r="U113" s="355"/>
      <c r="V113" s="356"/>
      <c r="W113" s="500"/>
      <c r="X113" s="318"/>
      <c r="Y113" s="358"/>
      <c r="Z113" s="358"/>
      <c r="AA113" s="359"/>
    </row>
    <row r="114" spans="1:27" ht="25.5" customHeight="1" x14ac:dyDescent="0.15">
      <c r="A114" s="117"/>
      <c r="B114" s="752" t="s">
        <v>2123</v>
      </c>
      <c r="C114" s="114"/>
      <c r="D114" s="114"/>
      <c r="E114" s="1408"/>
      <c r="F114" s="1409"/>
      <c r="G114" s="1410"/>
      <c r="H114" s="1412"/>
      <c r="I114" s="690"/>
      <c r="J114" s="733"/>
      <c r="K114" s="505"/>
      <c r="L114" s="506"/>
      <c r="M114" s="1409"/>
      <c r="N114" s="690"/>
      <c r="O114" s="502"/>
      <c r="P114" s="690"/>
      <c r="Q114" s="125"/>
      <c r="R114" s="622"/>
      <c r="S114" s="118"/>
      <c r="T114" s="452"/>
      <c r="U114" s="355"/>
      <c r="V114" s="356"/>
      <c r="W114" s="500"/>
      <c r="X114" s="318"/>
      <c r="Y114" s="358"/>
      <c r="Z114" s="358"/>
      <c r="AA114" s="359"/>
    </row>
    <row r="115" spans="1:27" s="644" customFormat="1" ht="21.6" customHeight="1" x14ac:dyDescent="0.15">
      <c r="A115" s="636"/>
      <c r="B115" s="637" t="s">
        <v>2051</v>
      </c>
      <c r="C115" s="637"/>
      <c r="D115" s="637"/>
      <c r="E115" s="1396"/>
      <c r="F115" s="1397"/>
      <c r="G115" s="1397"/>
      <c r="H115" s="1398"/>
      <c r="I115" s="1398"/>
      <c r="J115" s="664"/>
      <c r="K115" s="639"/>
      <c r="L115" s="639"/>
      <c r="M115" s="1398"/>
      <c r="N115" s="1447"/>
      <c r="O115" s="1398"/>
      <c r="P115" s="1448"/>
      <c r="Q115" s="640"/>
      <c r="R115" s="664"/>
      <c r="S115" s="638"/>
      <c r="T115" s="638"/>
      <c r="U115" s="638"/>
      <c r="V115" s="641"/>
      <c r="W115" s="642"/>
      <c r="X115" s="641"/>
      <c r="Y115" s="638"/>
      <c r="Z115" s="638"/>
      <c r="AA115" s="643"/>
    </row>
    <row r="116" spans="1:27" ht="21.6" customHeight="1" x14ac:dyDescent="0.15">
      <c r="A116" s="494"/>
      <c r="B116" s="495" t="s">
        <v>2052</v>
      </c>
      <c r="C116" s="495"/>
      <c r="D116" s="495"/>
      <c r="E116" s="1402"/>
      <c r="F116" s="1403"/>
      <c r="G116" s="1403"/>
      <c r="H116" s="1404"/>
      <c r="I116" s="1404"/>
      <c r="J116" s="732"/>
      <c r="K116" s="507"/>
      <c r="L116" s="507"/>
      <c r="M116" s="1404"/>
      <c r="N116" s="1404"/>
      <c r="O116" s="1404"/>
      <c r="P116" s="1450"/>
      <c r="Q116" s="497"/>
      <c r="R116" s="666"/>
      <c r="S116" s="496"/>
      <c r="T116" s="496"/>
      <c r="U116" s="496"/>
      <c r="V116" s="498"/>
      <c r="W116" s="501"/>
      <c r="X116" s="498"/>
      <c r="Y116" s="496"/>
      <c r="Z116" s="496"/>
      <c r="AA116" s="499"/>
    </row>
    <row r="117" spans="1:27" s="38" customFormat="1" ht="73.5" customHeight="1" x14ac:dyDescent="0.15">
      <c r="A117" s="544">
        <v>89</v>
      </c>
      <c r="B117" s="622" t="s">
        <v>2375</v>
      </c>
      <c r="C117" s="545" t="s">
        <v>1974</v>
      </c>
      <c r="D117" s="545" t="s">
        <v>962</v>
      </c>
      <c r="E117" s="1379">
        <v>27.922000000000001</v>
      </c>
      <c r="F117" s="690">
        <v>0</v>
      </c>
      <c r="G117" s="1380">
        <v>0</v>
      </c>
      <c r="H117" s="690">
        <f t="shared" ref="H117:H137" si="12">E117+F117-G117</f>
        <v>27.922000000000001</v>
      </c>
      <c r="I117" s="690">
        <v>26.685722999999999</v>
      </c>
      <c r="J117" s="724" t="s">
        <v>2376</v>
      </c>
      <c r="K117" s="505" t="s">
        <v>153</v>
      </c>
      <c r="L117" s="506" t="s">
        <v>2377</v>
      </c>
      <c r="M117" s="690">
        <v>25.13</v>
      </c>
      <c r="N117" s="690">
        <v>41.817</v>
      </c>
      <c r="O117" s="502">
        <f t="shared" ref="O117:O137" si="13">+N117-M117</f>
        <v>16.687000000000001</v>
      </c>
      <c r="P117" s="690" t="s">
        <v>2978</v>
      </c>
      <c r="Q117" s="677" t="s">
        <v>589</v>
      </c>
      <c r="R117" s="763" t="s">
        <v>2378</v>
      </c>
      <c r="S117" s="578"/>
      <c r="T117" s="546" t="s">
        <v>844</v>
      </c>
      <c r="U117" s="344" t="s">
        <v>2</v>
      </c>
      <c r="V117" s="540" t="s">
        <v>996</v>
      </c>
      <c r="W117" s="541">
        <v>91</v>
      </c>
      <c r="X117" s="550"/>
      <c r="Y117" s="196" t="s">
        <v>148</v>
      </c>
      <c r="Z117" s="196"/>
      <c r="AA117" s="551"/>
    </row>
    <row r="118" spans="1:27" s="38" customFormat="1" ht="99.75" customHeight="1" x14ac:dyDescent="0.15">
      <c r="A118" s="544">
        <v>90</v>
      </c>
      <c r="B118" s="622" t="s">
        <v>293</v>
      </c>
      <c r="C118" s="545" t="s">
        <v>1975</v>
      </c>
      <c r="D118" s="545" t="s">
        <v>962</v>
      </c>
      <c r="E118" s="1379">
        <v>113.17</v>
      </c>
      <c r="F118" s="690">
        <v>0</v>
      </c>
      <c r="G118" s="1380">
        <v>0</v>
      </c>
      <c r="H118" s="690">
        <f t="shared" si="12"/>
        <v>113.17</v>
      </c>
      <c r="I118" s="690">
        <v>75.550931000000006</v>
      </c>
      <c r="J118" s="724" t="s">
        <v>531</v>
      </c>
      <c r="K118" s="505" t="s">
        <v>152</v>
      </c>
      <c r="L118" s="506" t="s">
        <v>2379</v>
      </c>
      <c r="M118" s="690">
        <v>95</v>
      </c>
      <c r="N118" s="690">
        <v>95</v>
      </c>
      <c r="O118" s="502">
        <f t="shared" si="13"/>
        <v>0</v>
      </c>
      <c r="P118" s="690">
        <v>-0.70899999999999996</v>
      </c>
      <c r="Q118" s="125" t="s">
        <v>100</v>
      </c>
      <c r="R118" s="763" t="s">
        <v>2380</v>
      </c>
      <c r="S118" s="578"/>
      <c r="T118" s="546" t="s">
        <v>844</v>
      </c>
      <c r="U118" s="344" t="s">
        <v>2</v>
      </c>
      <c r="V118" s="540" t="s">
        <v>996</v>
      </c>
      <c r="W118" s="541">
        <v>92</v>
      </c>
      <c r="X118" s="550" t="s">
        <v>631</v>
      </c>
      <c r="Y118" s="196" t="s">
        <v>148</v>
      </c>
      <c r="Z118" s="196"/>
      <c r="AA118" s="551"/>
    </row>
    <row r="119" spans="1:27" s="38" customFormat="1" ht="54.75" customHeight="1" x14ac:dyDescent="0.15">
      <c r="A119" s="544">
        <v>91</v>
      </c>
      <c r="B119" s="622" t="s">
        <v>294</v>
      </c>
      <c r="C119" s="545" t="s">
        <v>1976</v>
      </c>
      <c r="D119" s="545" t="s">
        <v>962</v>
      </c>
      <c r="E119" s="1379">
        <v>67.5</v>
      </c>
      <c r="F119" s="690">
        <v>0</v>
      </c>
      <c r="G119" s="1380">
        <v>0</v>
      </c>
      <c r="H119" s="690">
        <f t="shared" si="12"/>
        <v>67.5</v>
      </c>
      <c r="I119" s="690">
        <v>122.23578500000001</v>
      </c>
      <c r="J119" s="724" t="s">
        <v>531</v>
      </c>
      <c r="K119" s="505" t="s">
        <v>102</v>
      </c>
      <c r="L119" s="506" t="s">
        <v>2381</v>
      </c>
      <c r="M119" s="690">
        <v>45.183999999999997</v>
      </c>
      <c r="N119" s="690">
        <v>20.113</v>
      </c>
      <c r="O119" s="502">
        <f t="shared" si="13"/>
        <v>-25.070999999999998</v>
      </c>
      <c r="P119" s="690" t="s">
        <v>2978</v>
      </c>
      <c r="Q119" s="125" t="s">
        <v>589</v>
      </c>
      <c r="R119" s="808" t="s">
        <v>2382</v>
      </c>
      <c r="S119" s="578"/>
      <c r="T119" s="546" t="s">
        <v>844</v>
      </c>
      <c r="U119" s="344" t="s">
        <v>2</v>
      </c>
      <c r="V119" s="540" t="s">
        <v>996</v>
      </c>
      <c r="W119" s="541">
        <v>93</v>
      </c>
      <c r="X119" s="550" t="s">
        <v>538</v>
      </c>
      <c r="Y119" s="196" t="s">
        <v>148</v>
      </c>
      <c r="Z119" s="196"/>
      <c r="AA119" s="551"/>
    </row>
    <row r="120" spans="1:27" s="38" customFormat="1" ht="54.75" customHeight="1" x14ac:dyDescent="0.15">
      <c r="A120" s="544">
        <v>92</v>
      </c>
      <c r="B120" s="622" t="s">
        <v>295</v>
      </c>
      <c r="C120" s="545" t="s">
        <v>1977</v>
      </c>
      <c r="D120" s="545" t="s">
        <v>962</v>
      </c>
      <c r="E120" s="1379">
        <v>110.057</v>
      </c>
      <c r="F120" s="690">
        <v>0</v>
      </c>
      <c r="G120" s="1380">
        <v>0</v>
      </c>
      <c r="H120" s="690">
        <f t="shared" si="12"/>
        <v>110.057</v>
      </c>
      <c r="I120" s="690">
        <v>93.502275999999995</v>
      </c>
      <c r="J120" s="724" t="s">
        <v>531</v>
      </c>
      <c r="K120" s="505" t="s">
        <v>102</v>
      </c>
      <c r="L120" s="506" t="s">
        <v>2381</v>
      </c>
      <c r="M120" s="690">
        <v>137.72800000000001</v>
      </c>
      <c r="N120" s="690">
        <v>137.72800000000001</v>
      </c>
      <c r="O120" s="502">
        <f t="shared" si="13"/>
        <v>0</v>
      </c>
      <c r="P120" s="690" t="s">
        <v>2978</v>
      </c>
      <c r="Q120" s="125" t="s">
        <v>589</v>
      </c>
      <c r="R120" s="808" t="s">
        <v>2382</v>
      </c>
      <c r="S120" s="578"/>
      <c r="T120" s="546" t="s">
        <v>844</v>
      </c>
      <c r="U120" s="344" t="s">
        <v>2</v>
      </c>
      <c r="V120" s="540" t="s">
        <v>996</v>
      </c>
      <c r="W120" s="541">
        <v>94</v>
      </c>
      <c r="X120" s="550" t="s">
        <v>538</v>
      </c>
      <c r="Y120" s="196" t="s">
        <v>148</v>
      </c>
      <c r="Z120" s="196"/>
      <c r="AA120" s="551"/>
    </row>
    <row r="121" spans="1:27" s="38" customFormat="1" ht="99.75" customHeight="1" x14ac:dyDescent="0.15">
      <c r="A121" s="544">
        <v>93</v>
      </c>
      <c r="B121" s="622" t="s">
        <v>296</v>
      </c>
      <c r="C121" s="545" t="s">
        <v>1956</v>
      </c>
      <c r="D121" s="545" t="s">
        <v>962</v>
      </c>
      <c r="E121" s="1379">
        <v>30.094999999999999</v>
      </c>
      <c r="F121" s="690">
        <v>0</v>
      </c>
      <c r="G121" s="1380">
        <v>0</v>
      </c>
      <c r="H121" s="690">
        <f t="shared" si="12"/>
        <v>30.094999999999999</v>
      </c>
      <c r="I121" s="690">
        <v>30.892883000000001</v>
      </c>
      <c r="J121" s="724" t="s">
        <v>531</v>
      </c>
      <c r="K121" s="505" t="s">
        <v>153</v>
      </c>
      <c r="L121" s="506" t="s">
        <v>2383</v>
      </c>
      <c r="M121" s="690">
        <v>42.533999999999999</v>
      </c>
      <c r="N121" s="690">
        <v>61.045999999999999</v>
      </c>
      <c r="O121" s="502">
        <f t="shared" si="13"/>
        <v>18.512</v>
      </c>
      <c r="P121" s="690" t="s">
        <v>2978</v>
      </c>
      <c r="Q121" s="125" t="s">
        <v>102</v>
      </c>
      <c r="R121" s="763" t="s">
        <v>2384</v>
      </c>
      <c r="S121" s="578"/>
      <c r="T121" s="546" t="s">
        <v>844</v>
      </c>
      <c r="U121" s="344" t="s">
        <v>2</v>
      </c>
      <c r="V121" s="540" t="s">
        <v>996</v>
      </c>
      <c r="W121" s="541">
        <v>95</v>
      </c>
      <c r="X121" s="550"/>
      <c r="Y121" s="196" t="s">
        <v>148</v>
      </c>
      <c r="Z121" s="196"/>
      <c r="AA121" s="551"/>
    </row>
    <row r="122" spans="1:27" s="38" customFormat="1" ht="210.75" customHeight="1" x14ac:dyDescent="0.15">
      <c r="A122" s="544">
        <v>94</v>
      </c>
      <c r="B122" s="622" t="s">
        <v>297</v>
      </c>
      <c r="C122" s="545" t="s">
        <v>1978</v>
      </c>
      <c r="D122" s="545" t="s">
        <v>962</v>
      </c>
      <c r="E122" s="1379">
        <v>12.132999999999999</v>
      </c>
      <c r="F122" s="690">
        <v>0</v>
      </c>
      <c r="G122" s="1380">
        <v>0</v>
      </c>
      <c r="H122" s="690">
        <f t="shared" si="12"/>
        <v>12.132999999999999</v>
      </c>
      <c r="I122" s="690">
        <v>7.103396</v>
      </c>
      <c r="J122" s="728" t="s">
        <v>2385</v>
      </c>
      <c r="K122" s="505" t="s">
        <v>153</v>
      </c>
      <c r="L122" s="506" t="s">
        <v>2386</v>
      </c>
      <c r="M122" s="690">
        <v>10.787000000000001</v>
      </c>
      <c r="N122" s="690">
        <v>10.778</v>
      </c>
      <c r="O122" s="502">
        <f t="shared" si="13"/>
        <v>-9.0000000000003411E-3</v>
      </c>
      <c r="P122" s="690" t="s">
        <v>2978</v>
      </c>
      <c r="Q122" s="125" t="s">
        <v>102</v>
      </c>
      <c r="R122" s="763" t="s">
        <v>2387</v>
      </c>
      <c r="S122" s="578"/>
      <c r="T122" s="546" t="s">
        <v>844</v>
      </c>
      <c r="U122" s="344" t="s">
        <v>2</v>
      </c>
      <c r="V122" s="540" t="s">
        <v>996</v>
      </c>
      <c r="W122" s="541">
        <v>96</v>
      </c>
      <c r="X122" s="550"/>
      <c r="Y122" s="196" t="s">
        <v>148</v>
      </c>
      <c r="Z122" s="196"/>
      <c r="AA122" s="551"/>
    </row>
    <row r="123" spans="1:27" s="38" customFormat="1" ht="98.25" customHeight="1" x14ac:dyDescent="0.15">
      <c r="A123" s="544">
        <v>95</v>
      </c>
      <c r="B123" s="622" t="s">
        <v>298</v>
      </c>
      <c r="C123" s="545" t="s">
        <v>1967</v>
      </c>
      <c r="D123" s="545" t="s">
        <v>962</v>
      </c>
      <c r="E123" s="1379">
        <v>119.774</v>
      </c>
      <c r="F123" s="690">
        <v>0</v>
      </c>
      <c r="G123" s="1380">
        <v>0</v>
      </c>
      <c r="H123" s="690">
        <f t="shared" si="12"/>
        <v>119.774</v>
      </c>
      <c r="I123" s="690">
        <v>113.703104</v>
      </c>
      <c r="J123" s="724" t="s">
        <v>531</v>
      </c>
      <c r="K123" s="505" t="s">
        <v>153</v>
      </c>
      <c r="L123" s="506" t="s">
        <v>2388</v>
      </c>
      <c r="M123" s="690">
        <v>115</v>
      </c>
      <c r="N123" s="690">
        <v>115</v>
      </c>
      <c r="O123" s="502">
        <f t="shared" si="13"/>
        <v>0</v>
      </c>
      <c r="P123" s="690" t="s">
        <v>2978</v>
      </c>
      <c r="Q123" s="125" t="s">
        <v>589</v>
      </c>
      <c r="R123" s="763" t="s">
        <v>2389</v>
      </c>
      <c r="S123" s="578"/>
      <c r="T123" s="546" t="s">
        <v>844</v>
      </c>
      <c r="U123" s="344" t="s">
        <v>2</v>
      </c>
      <c r="V123" s="540" t="s">
        <v>996</v>
      </c>
      <c r="W123" s="541">
        <v>97</v>
      </c>
      <c r="X123" s="550" t="s">
        <v>631</v>
      </c>
      <c r="Y123" s="196" t="s">
        <v>148</v>
      </c>
      <c r="Z123" s="196" t="s">
        <v>148</v>
      </c>
      <c r="AA123" s="551"/>
    </row>
    <row r="124" spans="1:27" s="38" customFormat="1" ht="57.75" customHeight="1" x14ac:dyDescent="0.15">
      <c r="A124" s="544">
        <v>96</v>
      </c>
      <c r="B124" s="622" t="s">
        <v>299</v>
      </c>
      <c r="C124" s="545" t="s">
        <v>1958</v>
      </c>
      <c r="D124" s="545" t="s">
        <v>962</v>
      </c>
      <c r="E124" s="1379">
        <v>2.496</v>
      </c>
      <c r="F124" s="690">
        <v>0</v>
      </c>
      <c r="G124" s="1380">
        <v>0</v>
      </c>
      <c r="H124" s="690">
        <f t="shared" si="12"/>
        <v>2.496</v>
      </c>
      <c r="I124" s="690">
        <v>1.094678</v>
      </c>
      <c r="J124" s="724" t="s">
        <v>531</v>
      </c>
      <c r="K124" s="505" t="s">
        <v>102</v>
      </c>
      <c r="L124" s="506" t="s">
        <v>2390</v>
      </c>
      <c r="M124" s="690">
        <v>2.161</v>
      </c>
      <c r="N124" s="690">
        <v>1.9239999999999999</v>
      </c>
      <c r="O124" s="502">
        <f t="shared" si="13"/>
        <v>-0.2370000000000001</v>
      </c>
      <c r="P124" s="690">
        <v>-0.23699999999999999</v>
      </c>
      <c r="Q124" s="125" t="s">
        <v>100</v>
      </c>
      <c r="R124" s="763" t="s">
        <v>2391</v>
      </c>
      <c r="S124" s="578"/>
      <c r="T124" s="546" t="s">
        <v>844</v>
      </c>
      <c r="U124" s="344" t="s">
        <v>2</v>
      </c>
      <c r="V124" s="540" t="s">
        <v>996</v>
      </c>
      <c r="W124" s="541">
        <v>98</v>
      </c>
      <c r="X124" s="550"/>
      <c r="Y124" s="196" t="s">
        <v>148</v>
      </c>
      <c r="Z124" s="196"/>
      <c r="AA124" s="551"/>
    </row>
    <row r="125" spans="1:27" s="38" customFormat="1" ht="57.75" customHeight="1" x14ac:dyDescent="0.15">
      <c r="A125" s="544">
        <v>97</v>
      </c>
      <c r="B125" s="622" t="s">
        <v>2008</v>
      </c>
      <c r="C125" s="545" t="s">
        <v>1964</v>
      </c>
      <c r="D125" s="545" t="s">
        <v>962</v>
      </c>
      <c r="E125" s="1379">
        <v>500</v>
      </c>
      <c r="F125" s="690">
        <v>0</v>
      </c>
      <c r="G125" s="1380">
        <v>0</v>
      </c>
      <c r="H125" s="690">
        <f t="shared" si="12"/>
        <v>500</v>
      </c>
      <c r="I125" s="690">
        <v>435.07381400000003</v>
      </c>
      <c r="J125" s="724" t="s">
        <v>531</v>
      </c>
      <c r="K125" s="505" t="s">
        <v>153</v>
      </c>
      <c r="L125" s="506" t="s">
        <v>2392</v>
      </c>
      <c r="M125" s="690">
        <v>648.61099999999999</v>
      </c>
      <c r="N125" s="690">
        <v>524.13699999999994</v>
      </c>
      <c r="O125" s="502">
        <f t="shared" si="13"/>
        <v>-124.47400000000005</v>
      </c>
      <c r="P125" s="690" t="s">
        <v>2978</v>
      </c>
      <c r="Q125" s="125" t="s">
        <v>589</v>
      </c>
      <c r="R125" s="763" t="s">
        <v>2382</v>
      </c>
      <c r="S125" s="578" t="s">
        <v>2958</v>
      </c>
      <c r="T125" s="546" t="s">
        <v>844</v>
      </c>
      <c r="U125" s="344" t="s">
        <v>2</v>
      </c>
      <c r="V125" s="540" t="s">
        <v>996</v>
      </c>
      <c r="W125" s="541">
        <v>99</v>
      </c>
      <c r="X125" s="550" t="s">
        <v>631</v>
      </c>
      <c r="Y125" s="196" t="s">
        <v>148</v>
      </c>
      <c r="Z125" s="196"/>
      <c r="AA125" s="551"/>
    </row>
    <row r="126" spans="1:27" s="38" customFormat="1" ht="87" customHeight="1" x14ac:dyDescent="0.15">
      <c r="A126" s="544">
        <v>98</v>
      </c>
      <c r="B126" s="622" t="s">
        <v>2393</v>
      </c>
      <c r="C126" s="545" t="s">
        <v>1976</v>
      </c>
      <c r="D126" s="545" t="s">
        <v>962</v>
      </c>
      <c r="E126" s="1379">
        <v>174.96299999999999</v>
      </c>
      <c r="F126" s="690">
        <v>0</v>
      </c>
      <c r="G126" s="1380">
        <v>0</v>
      </c>
      <c r="H126" s="690">
        <f t="shared" si="12"/>
        <v>174.96299999999999</v>
      </c>
      <c r="I126" s="690">
        <v>170.92555400000001</v>
      </c>
      <c r="J126" s="724" t="s">
        <v>531</v>
      </c>
      <c r="K126" s="505" t="s">
        <v>153</v>
      </c>
      <c r="L126" s="506" t="s">
        <v>2394</v>
      </c>
      <c r="M126" s="690">
        <v>159.76499999999999</v>
      </c>
      <c r="N126" s="690">
        <v>177.14599999999999</v>
      </c>
      <c r="O126" s="502">
        <f t="shared" si="13"/>
        <v>17.381</v>
      </c>
      <c r="P126" s="690" t="s">
        <v>2978</v>
      </c>
      <c r="Q126" s="125" t="s">
        <v>589</v>
      </c>
      <c r="R126" s="763" t="s">
        <v>2395</v>
      </c>
      <c r="S126" s="578"/>
      <c r="T126" s="546" t="s">
        <v>844</v>
      </c>
      <c r="U126" s="344" t="s">
        <v>2</v>
      </c>
      <c r="V126" s="540" t="s">
        <v>996</v>
      </c>
      <c r="W126" s="541">
        <v>100</v>
      </c>
      <c r="X126" s="550" t="s">
        <v>1999</v>
      </c>
      <c r="Y126" s="196" t="s">
        <v>148</v>
      </c>
      <c r="Z126" s="196"/>
      <c r="AA126" s="551"/>
    </row>
    <row r="127" spans="1:27" s="38" customFormat="1" ht="71.25" customHeight="1" x14ac:dyDescent="0.15">
      <c r="A127" s="544">
        <v>99</v>
      </c>
      <c r="B127" s="622" t="s">
        <v>302</v>
      </c>
      <c r="C127" s="545" t="s">
        <v>1968</v>
      </c>
      <c r="D127" s="545" t="s">
        <v>962</v>
      </c>
      <c r="E127" s="1379">
        <v>326.41500000000002</v>
      </c>
      <c r="F127" s="690">
        <v>0</v>
      </c>
      <c r="G127" s="1380">
        <v>0</v>
      </c>
      <c r="H127" s="690">
        <f t="shared" si="12"/>
        <v>326.41500000000002</v>
      </c>
      <c r="I127" s="690">
        <v>319.03410100000002</v>
      </c>
      <c r="J127" s="724" t="s">
        <v>531</v>
      </c>
      <c r="K127" s="505" t="s">
        <v>102</v>
      </c>
      <c r="L127" s="506" t="s">
        <v>2396</v>
      </c>
      <c r="M127" s="690">
        <v>341.887</v>
      </c>
      <c r="N127" s="690">
        <v>365.94900000000001</v>
      </c>
      <c r="O127" s="502">
        <f t="shared" si="13"/>
        <v>24.062000000000012</v>
      </c>
      <c r="P127" s="690" t="s">
        <v>2978</v>
      </c>
      <c r="Q127" s="125" t="s">
        <v>102</v>
      </c>
      <c r="R127" s="763" t="s">
        <v>2397</v>
      </c>
      <c r="S127" s="578"/>
      <c r="T127" s="546" t="s">
        <v>844</v>
      </c>
      <c r="U127" s="344" t="s">
        <v>2</v>
      </c>
      <c r="V127" s="540" t="s">
        <v>996</v>
      </c>
      <c r="W127" s="541">
        <v>101</v>
      </c>
      <c r="X127" s="550" t="s">
        <v>631</v>
      </c>
      <c r="Y127" s="196" t="s">
        <v>148</v>
      </c>
      <c r="Z127" s="196"/>
      <c r="AA127" s="551"/>
    </row>
    <row r="128" spans="1:27" s="38" customFormat="1" ht="78.75" customHeight="1" x14ac:dyDescent="0.15">
      <c r="A128" s="544">
        <v>100</v>
      </c>
      <c r="B128" s="751" t="s">
        <v>303</v>
      </c>
      <c r="C128" s="536" t="s">
        <v>1968</v>
      </c>
      <c r="D128" s="536" t="s">
        <v>962</v>
      </c>
      <c r="E128" s="1376">
        <v>154.75700000000001</v>
      </c>
      <c r="F128" s="690">
        <v>0</v>
      </c>
      <c r="G128" s="1380">
        <v>0</v>
      </c>
      <c r="H128" s="690">
        <f t="shared" si="12"/>
        <v>154.75700000000001</v>
      </c>
      <c r="I128" s="690">
        <v>156.20756399999999</v>
      </c>
      <c r="J128" s="809" t="s">
        <v>531</v>
      </c>
      <c r="K128" s="537" t="s">
        <v>102</v>
      </c>
      <c r="L128" s="538" t="s">
        <v>2398</v>
      </c>
      <c r="M128" s="1381">
        <v>170.34100000000001</v>
      </c>
      <c r="N128" s="1381">
        <v>170.148</v>
      </c>
      <c r="O128" s="502">
        <f t="shared" si="13"/>
        <v>-0.19300000000001205</v>
      </c>
      <c r="P128" s="701" t="s">
        <v>2978</v>
      </c>
      <c r="Q128" s="678" t="s">
        <v>589</v>
      </c>
      <c r="R128" s="810" t="s">
        <v>2399</v>
      </c>
      <c r="S128" s="535"/>
      <c r="T128" s="546" t="s">
        <v>844</v>
      </c>
      <c r="U128" s="344" t="s">
        <v>2</v>
      </c>
      <c r="V128" s="540" t="s">
        <v>996</v>
      </c>
      <c r="W128" s="541">
        <v>102</v>
      </c>
      <c r="X128" s="550" t="s">
        <v>538</v>
      </c>
      <c r="Y128" s="196" t="s">
        <v>148</v>
      </c>
      <c r="Z128" s="196"/>
      <c r="AA128" s="551"/>
    </row>
    <row r="129" spans="1:27" s="38" customFormat="1" ht="90.75" customHeight="1" x14ac:dyDescent="0.15">
      <c r="A129" s="838">
        <v>101</v>
      </c>
      <c r="B129" s="837" t="s">
        <v>304</v>
      </c>
      <c r="C129" s="839" t="s">
        <v>1969</v>
      </c>
      <c r="D129" s="839" t="s">
        <v>962</v>
      </c>
      <c r="E129" s="1379">
        <v>36.021999999999998</v>
      </c>
      <c r="F129" s="690">
        <v>0</v>
      </c>
      <c r="G129" s="1380">
        <v>0</v>
      </c>
      <c r="H129" s="690">
        <f t="shared" si="12"/>
        <v>36.021999999999998</v>
      </c>
      <c r="I129" s="1377">
        <v>28.115463999999999</v>
      </c>
      <c r="J129" s="724" t="s">
        <v>2195</v>
      </c>
      <c r="K129" s="505" t="s">
        <v>102</v>
      </c>
      <c r="L129" s="506" t="s">
        <v>2400</v>
      </c>
      <c r="M129" s="690">
        <v>46.417999999999999</v>
      </c>
      <c r="N129" s="690">
        <v>32.944000000000003</v>
      </c>
      <c r="O129" s="502">
        <f t="shared" si="13"/>
        <v>-13.473999999999997</v>
      </c>
      <c r="P129" s="700" t="s">
        <v>2978</v>
      </c>
      <c r="Q129" s="125" t="s">
        <v>102</v>
      </c>
      <c r="R129" s="763" t="s">
        <v>2401</v>
      </c>
      <c r="S129" s="578"/>
      <c r="T129" s="546" t="s">
        <v>844</v>
      </c>
      <c r="U129" s="344" t="s">
        <v>2</v>
      </c>
      <c r="V129" s="540" t="s">
        <v>996</v>
      </c>
      <c r="W129" s="842">
        <v>103</v>
      </c>
      <c r="X129" s="840"/>
      <c r="Y129" s="841" t="s">
        <v>148</v>
      </c>
      <c r="Z129" s="841"/>
      <c r="AA129" s="843"/>
    </row>
    <row r="130" spans="1:27" s="38" customFormat="1" ht="96" customHeight="1" x14ac:dyDescent="0.15">
      <c r="A130" s="544">
        <v>102</v>
      </c>
      <c r="B130" s="622" t="s">
        <v>305</v>
      </c>
      <c r="C130" s="545" t="s">
        <v>1958</v>
      </c>
      <c r="D130" s="545" t="s">
        <v>962</v>
      </c>
      <c r="E130" s="1379">
        <v>8.859</v>
      </c>
      <c r="F130" s="690">
        <v>0</v>
      </c>
      <c r="G130" s="1380">
        <v>0</v>
      </c>
      <c r="H130" s="690">
        <f t="shared" si="12"/>
        <v>8.859</v>
      </c>
      <c r="I130" s="690">
        <v>7.146598</v>
      </c>
      <c r="J130" s="724" t="s">
        <v>531</v>
      </c>
      <c r="K130" s="505" t="s">
        <v>102</v>
      </c>
      <c r="L130" s="506" t="s">
        <v>2402</v>
      </c>
      <c r="M130" s="690">
        <v>8.9339999999999993</v>
      </c>
      <c r="N130" s="690">
        <v>9.5470000000000006</v>
      </c>
      <c r="O130" s="502">
        <f t="shared" si="13"/>
        <v>0.61300000000000132</v>
      </c>
      <c r="P130" s="700" t="s">
        <v>2978</v>
      </c>
      <c r="Q130" s="125" t="s">
        <v>102</v>
      </c>
      <c r="R130" s="763" t="s">
        <v>2403</v>
      </c>
      <c r="S130" s="578"/>
      <c r="T130" s="546" t="s">
        <v>844</v>
      </c>
      <c r="U130" s="344" t="s">
        <v>2</v>
      </c>
      <c r="V130" s="540" t="s">
        <v>996</v>
      </c>
      <c r="W130" s="541">
        <v>104</v>
      </c>
      <c r="X130" s="550" t="s">
        <v>631</v>
      </c>
      <c r="Y130" s="196" t="s">
        <v>148</v>
      </c>
      <c r="Z130" s="196"/>
      <c r="AA130" s="551"/>
    </row>
    <row r="131" spans="1:27" s="38" customFormat="1" ht="45.75" customHeight="1" x14ac:dyDescent="0.15">
      <c r="A131" s="544">
        <v>103</v>
      </c>
      <c r="B131" s="622" t="s">
        <v>306</v>
      </c>
      <c r="C131" s="545" t="s">
        <v>1979</v>
      </c>
      <c r="D131" s="545" t="s">
        <v>962</v>
      </c>
      <c r="E131" s="1379">
        <v>206.798</v>
      </c>
      <c r="F131" s="690">
        <v>0</v>
      </c>
      <c r="G131" s="1380">
        <v>0</v>
      </c>
      <c r="H131" s="690">
        <f t="shared" si="12"/>
        <v>206.798</v>
      </c>
      <c r="I131" s="690">
        <v>206.21336700000001</v>
      </c>
      <c r="J131" s="724" t="s">
        <v>531</v>
      </c>
      <c r="K131" s="505" t="s">
        <v>153</v>
      </c>
      <c r="L131" s="506" t="s">
        <v>588</v>
      </c>
      <c r="M131" s="690">
        <v>210.95599999999999</v>
      </c>
      <c r="N131" s="690">
        <v>273.35500000000002</v>
      </c>
      <c r="O131" s="502">
        <f t="shared" si="13"/>
        <v>62.399000000000029</v>
      </c>
      <c r="P131" s="690" t="s">
        <v>2978</v>
      </c>
      <c r="Q131" s="125" t="s">
        <v>589</v>
      </c>
      <c r="R131" s="763" t="s">
        <v>2404</v>
      </c>
      <c r="S131" s="578"/>
      <c r="T131" s="546" t="s">
        <v>844</v>
      </c>
      <c r="U131" s="344" t="s">
        <v>2</v>
      </c>
      <c r="V131" s="540" t="s">
        <v>996</v>
      </c>
      <c r="W131" s="541">
        <v>105</v>
      </c>
      <c r="X131" s="550" t="s">
        <v>1999</v>
      </c>
      <c r="Y131" s="196" t="s">
        <v>148</v>
      </c>
      <c r="Z131" s="196"/>
      <c r="AA131" s="551"/>
    </row>
    <row r="132" spans="1:27" s="38" customFormat="1" ht="73.5" customHeight="1" x14ac:dyDescent="0.15">
      <c r="A132" s="544">
        <v>104</v>
      </c>
      <c r="B132" s="622" t="s">
        <v>307</v>
      </c>
      <c r="C132" s="545" t="s">
        <v>1980</v>
      </c>
      <c r="D132" s="545" t="s">
        <v>962</v>
      </c>
      <c r="E132" s="1379">
        <v>66.611000000000004</v>
      </c>
      <c r="F132" s="690">
        <v>0</v>
      </c>
      <c r="G132" s="1380">
        <v>0</v>
      </c>
      <c r="H132" s="690">
        <f t="shared" si="12"/>
        <v>66.611000000000004</v>
      </c>
      <c r="I132" s="690">
        <v>54.130586999999998</v>
      </c>
      <c r="J132" s="724" t="s">
        <v>531</v>
      </c>
      <c r="K132" s="505" t="s">
        <v>153</v>
      </c>
      <c r="L132" s="506" t="s">
        <v>2405</v>
      </c>
      <c r="M132" s="690">
        <v>59.375</v>
      </c>
      <c r="N132" s="690">
        <v>59.375</v>
      </c>
      <c r="O132" s="502">
        <f t="shared" si="13"/>
        <v>0</v>
      </c>
      <c r="P132" s="690" t="s">
        <v>2978</v>
      </c>
      <c r="Q132" s="125" t="s">
        <v>589</v>
      </c>
      <c r="R132" s="763" t="s">
        <v>2406</v>
      </c>
      <c r="S132" s="578"/>
      <c r="T132" s="546" t="s">
        <v>844</v>
      </c>
      <c r="U132" s="344" t="s">
        <v>2</v>
      </c>
      <c r="V132" s="540" t="s">
        <v>996</v>
      </c>
      <c r="W132" s="541">
        <v>106</v>
      </c>
      <c r="X132" s="550"/>
      <c r="Y132" s="196" t="s">
        <v>148</v>
      </c>
      <c r="Z132" s="196"/>
      <c r="AA132" s="551"/>
    </row>
    <row r="133" spans="1:27" s="38" customFormat="1" ht="157.5" customHeight="1" x14ac:dyDescent="0.15">
      <c r="A133" s="544">
        <v>105</v>
      </c>
      <c r="B133" s="622" t="s">
        <v>308</v>
      </c>
      <c r="C133" s="545" t="s">
        <v>1957</v>
      </c>
      <c r="D133" s="545" t="s">
        <v>962</v>
      </c>
      <c r="E133" s="1379">
        <v>30</v>
      </c>
      <c r="F133" s="690">
        <v>0</v>
      </c>
      <c r="G133" s="1380">
        <v>0</v>
      </c>
      <c r="H133" s="690">
        <f t="shared" si="12"/>
        <v>30</v>
      </c>
      <c r="I133" s="690">
        <f t="shared" ref="I133:I134" si="14">+H133</f>
        <v>30</v>
      </c>
      <c r="J133" s="724" t="s">
        <v>2407</v>
      </c>
      <c r="K133" s="505" t="s">
        <v>153</v>
      </c>
      <c r="L133" s="508" t="s">
        <v>2408</v>
      </c>
      <c r="M133" s="690">
        <v>27</v>
      </c>
      <c r="N133" s="690">
        <v>27</v>
      </c>
      <c r="O133" s="502">
        <f t="shared" si="13"/>
        <v>0</v>
      </c>
      <c r="P133" s="690" t="s">
        <v>2978</v>
      </c>
      <c r="Q133" s="125" t="s">
        <v>589</v>
      </c>
      <c r="R133" s="763" t="s">
        <v>2409</v>
      </c>
      <c r="S133" s="578"/>
      <c r="T133" s="546" t="s">
        <v>844</v>
      </c>
      <c r="U133" s="344" t="s">
        <v>2</v>
      </c>
      <c r="V133" s="540" t="s">
        <v>996</v>
      </c>
      <c r="W133" s="541">
        <v>107</v>
      </c>
      <c r="X133" s="550"/>
      <c r="Y133" s="196"/>
      <c r="Z133" s="196" t="s">
        <v>148</v>
      </c>
      <c r="AA133" s="551"/>
    </row>
    <row r="134" spans="1:27" s="38" customFormat="1" ht="96.75" customHeight="1" x14ac:dyDescent="0.15">
      <c r="A134" s="544">
        <v>106</v>
      </c>
      <c r="B134" s="622" t="s">
        <v>309</v>
      </c>
      <c r="C134" s="545" t="s">
        <v>1968</v>
      </c>
      <c r="D134" s="545" t="s">
        <v>962</v>
      </c>
      <c r="E134" s="1379">
        <v>85.488</v>
      </c>
      <c r="F134" s="690">
        <v>0</v>
      </c>
      <c r="G134" s="1380">
        <v>0</v>
      </c>
      <c r="H134" s="690">
        <f t="shared" si="12"/>
        <v>85.488</v>
      </c>
      <c r="I134" s="690">
        <f t="shared" si="14"/>
        <v>85.488</v>
      </c>
      <c r="J134" s="724" t="s">
        <v>531</v>
      </c>
      <c r="K134" s="505" t="s">
        <v>102</v>
      </c>
      <c r="L134" s="506" t="s">
        <v>2410</v>
      </c>
      <c r="M134" s="690">
        <v>87.759</v>
      </c>
      <c r="N134" s="690">
        <v>86.491</v>
      </c>
      <c r="O134" s="502">
        <f t="shared" si="13"/>
        <v>-1.2680000000000007</v>
      </c>
      <c r="P134" s="690" t="s">
        <v>2978</v>
      </c>
      <c r="Q134" s="125" t="s">
        <v>102</v>
      </c>
      <c r="R134" s="763" t="s">
        <v>2411</v>
      </c>
      <c r="S134" s="578"/>
      <c r="T134" s="546" t="s">
        <v>844</v>
      </c>
      <c r="U134" s="344" t="s">
        <v>2</v>
      </c>
      <c r="V134" s="540" t="s">
        <v>996</v>
      </c>
      <c r="W134" s="541">
        <v>108</v>
      </c>
      <c r="X134" s="550"/>
      <c r="Y134" s="196"/>
      <c r="Z134" s="196" t="s">
        <v>148</v>
      </c>
      <c r="AA134" s="551"/>
    </row>
    <row r="135" spans="1:27" s="38" customFormat="1" ht="76.5" customHeight="1" x14ac:dyDescent="0.15">
      <c r="A135" s="544">
        <v>107</v>
      </c>
      <c r="B135" s="622" t="s">
        <v>310</v>
      </c>
      <c r="C135" s="545" t="s">
        <v>1981</v>
      </c>
      <c r="D135" s="545" t="s">
        <v>962</v>
      </c>
      <c r="E135" s="1379">
        <v>20.312999999999999</v>
      </c>
      <c r="F135" s="690">
        <v>0</v>
      </c>
      <c r="G135" s="1380">
        <v>0</v>
      </c>
      <c r="H135" s="690">
        <f t="shared" si="12"/>
        <v>20.312999999999999</v>
      </c>
      <c r="I135" s="690">
        <v>20.266152999999999</v>
      </c>
      <c r="J135" s="724" t="s">
        <v>531</v>
      </c>
      <c r="K135" s="505" t="s">
        <v>102</v>
      </c>
      <c r="L135" s="653" t="s">
        <v>2412</v>
      </c>
      <c r="M135" s="690">
        <v>18.282</v>
      </c>
      <c r="N135" s="690">
        <v>18.282</v>
      </c>
      <c r="O135" s="502">
        <f t="shared" si="13"/>
        <v>0</v>
      </c>
      <c r="P135" s="690" t="s">
        <v>2978</v>
      </c>
      <c r="Q135" s="125" t="s">
        <v>102</v>
      </c>
      <c r="R135" s="763" t="s">
        <v>2413</v>
      </c>
      <c r="S135" s="578"/>
      <c r="T135" s="546" t="s">
        <v>844</v>
      </c>
      <c r="U135" s="344" t="s">
        <v>2</v>
      </c>
      <c r="V135" s="540" t="s">
        <v>996</v>
      </c>
      <c r="W135" s="541">
        <v>109</v>
      </c>
      <c r="X135" s="550" t="s">
        <v>538</v>
      </c>
      <c r="Y135" s="196" t="s">
        <v>148</v>
      </c>
      <c r="Z135" s="196"/>
      <c r="AA135" s="551"/>
    </row>
    <row r="136" spans="1:27" s="38" customFormat="1" ht="58.5" customHeight="1" x14ac:dyDescent="0.15">
      <c r="A136" s="544">
        <v>108</v>
      </c>
      <c r="B136" s="622" t="s">
        <v>311</v>
      </c>
      <c r="C136" s="545" t="s">
        <v>865</v>
      </c>
      <c r="D136" s="545" t="s">
        <v>962</v>
      </c>
      <c r="E136" s="1379">
        <v>17.501000000000001</v>
      </c>
      <c r="F136" s="690">
        <v>0</v>
      </c>
      <c r="G136" s="1380">
        <v>0</v>
      </c>
      <c r="H136" s="690">
        <f t="shared" si="12"/>
        <v>17.501000000000001</v>
      </c>
      <c r="I136" s="690">
        <v>13.546631</v>
      </c>
      <c r="J136" s="724" t="s">
        <v>531</v>
      </c>
      <c r="K136" s="505" t="s">
        <v>174</v>
      </c>
      <c r="L136" s="653" t="s">
        <v>2414</v>
      </c>
      <c r="M136" s="690">
        <v>15.994999999999999</v>
      </c>
      <c r="N136" s="690">
        <v>0</v>
      </c>
      <c r="O136" s="502">
        <f t="shared" si="13"/>
        <v>-15.994999999999999</v>
      </c>
      <c r="P136" s="690" t="s">
        <v>2978</v>
      </c>
      <c r="Q136" s="125" t="s">
        <v>172</v>
      </c>
      <c r="R136" s="763" t="s">
        <v>2415</v>
      </c>
      <c r="S136" s="578"/>
      <c r="T136" s="546" t="s">
        <v>844</v>
      </c>
      <c r="U136" s="344" t="s">
        <v>2</v>
      </c>
      <c r="V136" s="540" t="s">
        <v>996</v>
      </c>
      <c r="W136" s="541">
        <v>110</v>
      </c>
      <c r="X136" s="550" t="s">
        <v>538</v>
      </c>
      <c r="Y136" s="196" t="s">
        <v>148</v>
      </c>
      <c r="Z136" s="196"/>
      <c r="AA136" s="551"/>
    </row>
    <row r="137" spans="1:27" s="38" customFormat="1" ht="79.5" customHeight="1" x14ac:dyDescent="0.15">
      <c r="A137" s="544">
        <v>109</v>
      </c>
      <c r="B137" s="622" t="s">
        <v>1924</v>
      </c>
      <c r="C137" s="545" t="s">
        <v>815</v>
      </c>
      <c r="D137" s="545" t="s">
        <v>562</v>
      </c>
      <c r="E137" s="1379">
        <v>71.103999999999999</v>
      </c>
      <c r="F137" s="690">
        <v>0</v>
      </c>
      <c r="G137" s="1380">
        <v>0</v>
      </c>
      <c r="H137" s="690">
        <f t="shared" si="12"/>
        <v>71.103999999999999</v>
      </c>
      <c r="I137" s="690">
        <v>75.155893000000006</v>
      </c>
      <c r="J137" s="724" t="s">
        <v>2416</v>
      </c>
      <c r="K137" s="505" t="s">
        <v>102</v>
      </c>
      <c r="L137" s="506" t="s">
        <v>2417</v>
      </c>
      <c r="M137" s="690">
        <v>36.011000000000003</v>
      </c>
      <c r="N137" s="690">
        <v>34.575000000000003</v>
      </c>
      <c r="O137" s="502">
        <f t="shared" si="13"/>
        <v>-1.4359999999999999</v>
      </c>
      <c r="P137" s="690" t="s">
        <v>2978</v>
      </c>
      <c r="Q137" s="125" t="s">
        <v>102</v>
      </c>
      <c r="R137" s="763" t="s">
        <v>2418</v>
      </c>
      <c r="S137" s="578"/>
      <c r="T137" s="546" t="s">
        <v>843</v>
      </c>
      <c r="U137" s="344" t="s">
        <v>535</v>
      </c>
      <c r="V137" s="540" t="s">
        <v>995</v>
      </c>
      <c r="W137" s="549" t="s">
        <v>1925</v>
      </c>
      <c r="X137" s="550" t="s">
        <v>130</v>
      </c>
      <c r="Y137" s="196" t="s">
        <v>148</v>
      </c>
      <c r="Z137" s="196"/>
      <c r="AA137" s="551"/>
    </row>
    <row r="138" spans="1:27" ht="21.6" customHeight="1" x14ac:dyDescent="0.15">
      <c r="A138" s="494"/>
      <c r="B138" s="495" t="s">
        <v>2053</v>
      </c>
      <c r="C138" s="495"/>
      <c r="D138" s="495"/>
      <c r="E138" s="1402"/>
      <c r="F138" s="1403"/>
      <c r="G138" s="1403"/>
      <c r="H138" s="1404"/>
      <c r="I138" s="1404"/>
      <c r="J138" s="732"/>
      <c r="K138" s="507"/>
      <c r="L138" s="507"/>
      <c r="M138" s="1404"/>
      <c r="N138" s="1404"/>
      <c r="O138" s="1404"/>
      <c r="P138" s="1450"/>
      <c r="Q138" s="497"/>
      <c r="R138" s="666"/>
      <c r="S138" s="496"/>
      <c r="T138" s="496"/>
      <c r="U138" s="496"/>
      <c r="V138" s="498"/>
      <c r="W138" s="501"/>
      <c r="X138" s="498"/>
      <c r="Y138" s="496"/>
      <c r="Z138" s="496"/>
      <c r="AA138" s="499"/>
    </row>
    <row r="139" spans="1:27" s="38" customFormat="1" ht="102.75" customHeight="1" x14ac:dyDescent="0.15">
      <c r="A139" s="544">
        <v>110</v>
      </c>
      <c r="B139" s="622" t="s">
        <v>2095</v>
      </c>
      <c r="C139" s="545" t="s">
        <v>1982</v>
      </c>
      <c r="D139" s="545" t="s">
        <v>962</v>
      </c>
      <c r="E139" s="1379">
        <v>41.398000000000003</v>
      </c>
      <c r="F139" s="690">
        <v>0</v>
      </c>
      <c r="G139" s="1380">
        <v>0</v>
      </c>
      <c r="H139" s="690">
        <f t="shared" ref="H139:H141" si="15">E139+F139-G139</f>
        <v>41.398000000000003</v>
      </c>
      <c r="I139" s="690">
        <v>41.508994000000001</v>
      </c>
      <c r="J139" s="724" t="s">
        <v>531</v>
      </c>
      <c r="K139" s="505" t="s">
        <v>102</v>
      </c>
      <c r="L139" s="506" t="s">
        <v>2419</v>
      </c>
      <c r="M139" s="690">
        <v>41.398000000000003</v>
      </c>
      <c r="N139" s="690">
        <v>47.235999999999997</v>
      </c>
      <c r="O139" s="502">
        <f t="shared" ref="O139:O141" si="16">+N139-M139</f>
        <v>5.8379999999999939</v>
      </c>
      <c r="P139" s="690" t="s">
        <v>2978</v>
      </c>
      <c r="Q139" s="125" t="s">
        <v>102</v>
      </c>
      <c r="R139" s="763" t="s">
        <v>2420</v>
      </c>
      <c r="S139" s="578"/>
      <c r="T139" s="546" t="s">
        <v>844</v>
      </c>
      <c r="U139" s="344" t="s">
        <v>2</v>
      </c>
      <c r="V139" s="540" t="s">
        <v>996</v>
      </c>
      <c r="W139" s="541" t="s">
        <v>2421</v>
      </c>
      <c r="X139" s="552" t="s">
        <v>538</v>
      </c>
      <c r="Y139" s="196" t="s">
        <v>148</v>
      </c>
      <c r="Z139" s="196"/>
      <c r="AA139" s="551"/>
    </row>
    <row r="140" spans="1:27" s="38" customFormat="1" ht="72" customHeight="1" x14ac:dyDescent="0.15">
      <c r="A140" s="544">
        <v>111</v>
      </c>
      <c r="B140" s="622" t="s">
        <v>313</v>
      </c>
      <c r="C140" s="545" t="s">
        <v>1969</v>
      </c>
      <c r="D140" s="545" t="s">
        <v>962</v>
      </c>
      <c r="E140" s="1379">
        <v>47.39</v>
      </c>
      <c r="F140" s="690">
        <v>0</v>
      </c>
      <c r="G140" s="1380">
        <v>0</v>
      </c>
      <c r="H140" s="690">
        <f t="shared" si="15"/>
        <v>47.39</v>
      </c>
      <c r="I140" s="690">
        <v>43.162036999999998</v>
      </c>
      <c r="J140" s="724" t="s">
        <v>531</v>
      </c>
      <c r="K140" s="505" t="s">
        <v>153</v>
      </c>
      <c r="L140" s="506" t="s">
        <v>2422</v>
      </c>
      <c r="M140" s="690">
        <v>42.651000000000003</v>
      </c>
      <c r="N140" s="690">
        <v>41.999000000000002</v>
      </c>
      <c r="O140" s="502">
        <f t="shared" si="16"/>
        <v>-0.65200000000000102</v>
      </c>
      <c r="P140" s="690" t="s">
        <v>2978</v>
      </c>
      <c r="Q140" s="125" t="s">
        <v>589</v>
      </c>
      <c r="R140" s="763" t="s">
        <v>2423</v>
      </c>
      <c r="S140" s="578"/>
      <c r="T140" s="546" t="s">
        <v>844</v>
      </c>
      <c r="U140" s="344" t="s">
        <v>2</v>
      </c>
      <c r="V140" s="540" t="s">
        <v>996</v>
      </c>
      <c r="W140" s="541">
        <v>112</v>
      </c>
      <c r="X140" s="552" t="s">
        <v>631</v>
      </c>
      <c r="Y140" s="196" t="s">
        <v>148</v>
      </c>
      <c r="Z140" s="196"/>
      <c r="AA140" s="551"/>
    </row>
    <row r="141" spans="1:27" s="38" customFormat="1" ht="111.75" customHeight="1" x14ac:dyDescent="0.15">
      <c r="A141" s="544">
        <v>112</v>
      </c>
      <c r="B141" s="622" t="s">
        <v>315</v>
      </c>
      <c r="C141" s="545" t="s">
        <v>1973</v>
      </c>
      <c r="D141" s="545" t="s">
        <v>962</v>
      </c>
      <c r="E141" s="1379">
        <v>52.976999999999997</v>
      </c>
      <c r="F141" s="690">
        <v>0</v>
      </c>
      <c r="G141" s="1380">
        <v>0</v>
      </c>
      <c r="H141" s="690">
        <f t="shared" si="15"/>
        <v>52.976999999999997</v>
      </c>
      <c r="I141" s="690">
        <v>42.285176</v>
      </c>
      <c r="J141" s="724" t="s">
        <v>2195</v>
      </c>
      <c r="K141" s="505" t="s">
        <v>153</v>
      </c>
      <c r="L141" s="506" t="s">
        <v>2424</v>
      </c>
      <c r="M141" s="690">
        <v>47.68</v>
      </c>
      <c r="N141" s="690">
        <v>46.618000000000002</v>
      </c>
      <c r="O141" s="502">
        <f t="shared" si="16"/>
        <v>-1.0619999999999976</v>
      </c>
      <c r="P141" s="690" t="s">
        <v>2978</v>
      </c>
      <c r="Q141" s="125" t="s">
        <v>589</v>
      </c>
      <c r="R141" s="763" t="s">
        <v>2425</v>
      </c>
      <c r="S141" s="578"/>
      <c r="T141" s="546" t="s">
        <v>844</v>
      </c>
      <c r="U141" s="344" t="s">
        <v>2</v>
      </c>
      <c r="V141" s="540" t="s">
        <v>996</v>
      </c>
      <c r="W141" s="541">
        <v>115</v>
      </c>
      <c r="X141" s="552"/>
      <c r="Y141" s="196" t="s">
        <v>148</v>
      </c>
      <c r="Z141" s="196"/>
      <c r="AA141" s="551"/>
    </row>
    <row r="142" spans="1:27" ht="24" customHeight="1" x14ac:dyDescent="0.15">
      <c r="A142" s="117"/>
      <c r="B142" s="752" t="s">
        <v>2105</v>
      </c>
      <c r="C142" s="114"/>
      <c r="D142" s="114"/>
      <c r="E142" s="1408"/>
      <c r="F142" s="1409"/>
      <c r="G142" s="1410"/>
      <c r="H142" s="1411"/>
      <c r="I142" s="861"/>
      <c r="J142" s="733"/>
      <c r="K142" s="505"/>
      <c r="L142" s="506"/>
      <c r="M142" s="1409"/>
      <c r="N142" s="690"/>
      <c r="O142" s="502"/>
      <c r="P142" s="690"/>
      <c r="Q142" s="125"/>
      <c r="R142" s="622"/>
      <c r="S142" s="118"/>
      <c r="T142" s="372"/>
      <c r="U142" s="309"/>
      <c r="V142" s="310"/>
      <c r="W142" s="500"/>
      <c r="X142" s="373"/>
      <c r="Y142" s="328"/>
      <c r="Z142" s="328"/>
      <c r="AA142" s="329"/>
    </row>
    <row r="143" spans="1:27" ht="21.6" customHeight="1" x14ac:dyDescent="0.15">
      <c r="A143" s="494"/>
      <c r="B143" s="495" t="s">
        <v>2054</v>
      </c>
      <c r="C143" s="495"/>
      <c r="D143" s="495"/>
      <c r="E143" s="1402"/>
      <c r="F143" s="1403"/>
      <c r="G143" s="1403"/>
      <c r="H143" s="1404"/>
      <c r="I143" s="1404"/>
      <c r="J143" s="732"/>
      <c r="K143" s="507"/>
      <c r="L143" s="507"/>
      <c r="M143" s="1404"/>
      <c r="N143" s="1404"/>
      <c r="O143" s="1404"/>
      <c r="P143" s="1450"/>
      <c r="Q143" s="497"/>
      <c r="R143" s="666"/>
      <c r="S143" s="496"/>
      <c r="T143" s="496"/>
      <c r="U143" s="496"/>
      <c r="V143" s="498"/>
      <c r="W143" s="501"/>
      <c r="X143" s="498"/>
      <c r="Y143" s="496"/>
      <c r="Z143" s="496"/>
      <c r="AA143" s="499"/>
    </row>
    <row r="144" spans="1:27" s="38" customFormat="1" ht="41.25" customHeight="1" x14ac:dyDescent="0.15">
      <c r="A144" s="544">
        <v>113</v>
      </c>
      <c r="B144" s="622" t="s">
        <v>2426</v>
      </c>
      <c r="C144" s="545" t="s">
        <v>1961</v>
      </c>
      <c r="D144" s="545" t="s">
        <v>962</v>
      </c>
      <c r="E144" s="1379">
        <v>128.81700000000001</v>
      </c>
      <c r="F144" s="690">
        <v>0</v>
      </c>
      <c r="G144" s="1380">
        <v>0</v>
      </c>
      <c r="H144" s="690">
        <f t="shared" ref="H144:H164" si="17">E144+F144-G144</f>
        <v>128.81700000000001</v>
      </c>
      <c r="I144" s="690">
        <v>108.93802599999999</v>
      </c>
      <c r="J144" s="724" t="s">
        <v>531</v>
      </c>
      <c r="K144" s="505" t="s">
        <v>153</v>
      </c>
      <c r="L144" s="506" t="s">
        <v>2392</v>
      </c>
      <c r="M144" s="690">
        <v>156.87100000000001</v>
      </c>
      <c r="N144" s="690">
        <v>156.511</v>
      </c>
      <c r="O144" s="502">
        <f t="shared" ref="O144:O164" si="18">+N144-M144</f>
        <v>-0.36000000000001364</v>
      </c>
      <c r="P144" s="690" t="s">
        <v>2978</v>
      </c>
      <c r="Q144" s="125" t="s">
        <v>589</v>
      </c>
      <c r="R144" s="763" t="s">
        <v>2427</v>
      </c>
      <c r="S144" s="578"/>
      <c r="T144" s="546" t="s">
        <v>844</v>
      </c>
      <c r="U144" s="344" t="s">
        <v>2</v>
      </c>
      <c r="V144" s="540" t="s">
        <v>996</v>
      </c>
      <c r="W144" s="541">
        <v>116</v>
      </c>
      <c r="X144" s="550" t="s">
        <v>1999</v>
      </c>
      <c r="Y144" s="196" t="s">
        <v>148</v>
      </c>
      <c r="Z144" s="196"/>
      <c r="AA144" s="551"/>
    </row>
    <row r="145" spans="1:27" s="38" customFormat="1" ht="41.25" customHeight="1" x14ac:dyDescent="0.15">
      <c r="A145" s="544">
        <v>114</v>
      </c>
      <c r="B145" s="622" t="s">
        <v>317</v>
      </c>
      <c r="C145" s="545" t="s">
        <v>1961</v>
      </c>
      <c r="D145" s="545" t="s">
        <v>962</v>
      </c>
      <c r="E145" s="1379">
        <v>67.945999999999998</v>
      </c>
      <c r="F145" s="690">
        <v>0</v>
      </c>
      <c r="G145" s="1380">
        <v>0</v>
      </c>
      <c r="H145" s="690">
        <f t="shared" si="17"/>
        <v>67.945999999999998</v>
      </c>
      <c r="I145" s="690">
        <v>78.123090000000005</v>
      </c>
      <c r="J145" s="724" t="s">
        <v>531</v>
      </c>
      <c r="K145" s="505" t="s">
        <v>153</v>
      </c>
      <c r="L145" s="506" t="s">
        <v>2392</v>
      </c>
      <c r="M145" s="690">
        <v>86.504999999999995</v>
      </c>
      <c r="N145" s="690">
        <v>107.38800000000001</v>
      </c>
      <c r="O145" s="502">
        <f t="shared" si="18"/>
        <v>20.88300000000001</v>
      </c>
      <c r="P145" s="690" t="s">
        <v>2978</v>
      </c>
      <c r="Q145" s="125" t="s">
        <v>589</v>
      </c>
      <c r="R145" s="763" t="s">
        <v>2427</v>
      </c>
      <c r="S145" s="578"/>
      <c r="T145" s="546" t="s">
        <v>844</v>
      </c>
      <c r="U145" s="344" t="s">
        <v>2</v>
      </c>
      <c r="V145" s="540" t="s">
        <v>996</v>
      </c>
      <c r="W145" s="541">
        <v>117</v>
      </c>
      <c r="X145" s="552" t="s">
        <v>538</v>
      </c>
      <c r="Y145" s="196" t="s">
        <v>148</v>
      </c>
      <c r="Z145" s="196"/>
      <c r="AA145" s="551"/>
    </row>
    <row r="146" spans="1:27" s="38" customFormat="1" ht="50.25" customHeight="1" x14ac:dyDescent="0.15">
      <c r="A146" s="544">
        <v>115</v>
      </c>
      <c r="B146" s="622" t="s">
        <v>318</v>
      </c>
      <c r="C146" s="545" t="s">
        <v>1961</v>
      </c>
      <c r="D146" s="545" t="s">
        <v>962</v>
      </c>
      <c r="E146" s="1379">
        <v>41.597000000000001</v>
      </c>
      <c r="F146" s="690">
        <v>0</v>
      </c>
      <c r="G146" s="1380">
        <v>0</v>
      </c>
      <c r="H146" s="690">
        <f t="shared" si="17"/>
        <v>41.597000000000001</v>
      </c>
      <c r="I146" s="690">
        <v>54.200946000000002</v>
      </c>
      <c r="J146" s="724" t="s">
        <v>531</v>
      </c>
      <c r="K146" s="505" t="s">
        <v>102</v>
      </c>
      <c r="L146" s="653" t="s">
        <v>2428</v>
      </c>
      <c r="M146" s="690">
        <v>30.866</v>
      </c>
      <c r="N146" s="690">
        <v>30.866</v>
      </c>
      <c r="O146" s="502">
        <f t="shared" si="18"/>
        <v>0</v>
      </c>
      <c r="P146" s="690" t="s">
        <v>2978</v>
      </c>
      <c r="Q146" s="125" t="s">
        <v>102</v>
      </c>
      <c r="R146" s="763" t="s">
        <v>2429</v>
      </c>
      <c r="S146" s="578"/>
      <c r="T146" s="546" t="s">
        <v>844</v>
      </c>
      <c r="U146" s="344" t="s">
        <v>2</v>
      </c>
      <c r="V146" s="540" t="s">
        <v>996</v>
      </c>
      <c r="W146" s="541">
        <v>118</v>
      </c>
      <c r="X146" s="552"/>
      <c r="Y146" s="196" t="s">
        <v>148</v>
      </c>
      <c r="Z146" s="196"/>
      <c r="AA146" s="551"/>
    </row>
    <row r="147" spans="1:27" s="38" customFormat="1" ht="181.5" customHeight="1" x14ac:dyDescent="0.15">
      <c r="A147" s="544">
        <v>116</v>
      </c>
      <c r="B147" s="622" t="s">
        <v>319</v>
      </c>
      <c r="C147" s="545" t="s">
        <v>1978</v>
      </c>
      <c r="D147" s="545" t="s">
        <v>962</v>
      </c>
      <c r="E147" s="1379">
        <v>104.877</v>
      </c>
      <c r="F147" s="690">
        <v>0</v>
      </c>
      <c r="G147" s="1380">
        <v>0</v>
      </c>
      <c r="H147" s="690">
        <f t="shared" si="17"/>
        <v>104.877</v>
      </c>
      <c r="I147" s="690">
        <v>92.531655999999998</v>
      </c>
      <c r="J147" s="724" t="s">
        <v>531</v>
      </c>
      <c r="K147" s="505" t="s">
        <v>102</v>
      </c>
      <c r="L147" s="506" t="s">
        <v>2430</v>
      </c>
      <c r="M147" s="690">
        <v>94.39</v>
      </c>
      <c r="N147" s="690">
        <v>103.03400000000001</v>
      </c>
      <c r="O147" s="502">
        <f t="shared" si="18"/>
        <v>8.6440000000000055</v>
      </c>
      <c r="P147" s="690" t="s">
        <v>2979</v>
      </c>
      <c r="Q147" s="125" t="s">
        <v>102</v>
      </c>
      <c r="R147" s="763" t="s">
        <v>2431</v>
      </c>
      <c r="S147" s="578"/>
      <c r="T147" s="546" t="s">
        <v>844</v>
      </c>
      <c r="U147" s="344" t="s">
        <v>2</v>
      </c>
      <c r="V147" s="540" t="s">
        <v>996</v>
      </c>
      <c r="W147" s="541">
        <v>119</v>
      </c>
      <c r="X147" s="552" t="s">
        <v>631</v>
      </c>
      <c r="Y147" s="196" t="s">
        <v>148</v>
      </c>
      <c r="Z147" s="196"/>
      <c r="AA147" s="551"/>
    </row>
    <row r="148" spans="1:27" s="38" customFormat="1" ht="39" customHeight="1" x14ac:dyDescent="0.15">
      <c r="A148" s="544">
        <v>117</v>
      </c>
      <c r="B148" s="622" t="s">
        <v>320</v>
      </c>
      <c r="C148" s="545" t="s">
        <v>1958</v>
      </c>
      <c r="D148" s="545" t="s">
        <v>962</v>
      </c>
      <c r="E148" s="1379">
        <v>131.48600000000002</v>
      </c>
      <c r="F148" s="690">
        <v>0</v>
      </c>
      <c r="G148" s="1380">
        <v>0</v>
      </c>
      <c r="H148" s="690">
        <f t="shared" si="17"/>
        <v>131.48600000000002</v>
      </c>
      <c r="I148" s="690">
        <v>128.025182</v>
      </c>
      <c r="J148" s="724" t="s">
        <v>531</v>
      </c>
      <c r="K148" s="505" t="s">
        <v>153</v>
      </c>
      <c r="L148" s="506" t="s">
        <v>2392</v>
      </c>
      <c r="M148" s="690">
        <v>132</v>
      </c>
      <c r="N148" s="690">
        <v>132.04900000000001</v>
      </c>
      <c r="O148" s="502">
        <f t="shared" si="18"/>
        <v>4.9000000000006594E-2</v>
      </c>
      <c r="P148" s="690" t="s">
        <v>2978</v>
      </c>
      <c r="Q148" s="125" t="s">
        <v>102</v>
      </c>
      <c r="R148" s="763" t="s">
        <v>2432</v>
      </c>
      <c r="S148" s="578"/>
      <c r="T148" s="546" t="s">
        <v>844</v>
      </c>
      <c r="U148" s="344" t="s">
        <v>2</v>
      </c>
      <c r="V148" s="540" t="s">
        <v>996</v>
      </c>
      <c r="W148" s="541">
        <v>120</v>
      </c>
      <c r="X148" s="550" t="s">
        <v>1999</v>
      </c>
      <c r="Y148" s="196" t="s">
        <v>148</v>
      </c>
      <c r="Z148" s="196"/>
      <c r="AA148" s="551"/>
    </row>
    <row r="149" spans="1:27" s="38" customFormat="1" ht="93.75" customHeight="1" x14ac:dyDescent="0.15">
      <c r="A149" s="544">
        <v>118</v>
      </c>
      <c r="B149" s="622" t="s">
        <v>321</v>
      </c>
      <c r="C149" s="545" t="s">
        <v>1967</v>
      </c>
      <c r="D149" s="545" t="s">
        <v>962</v>
      </c>
      <c r="E149" s="1379">
        <v>70</v>
      </c>
      <c r="F149" s="690">
        <v>0</v>
      </c>
      <c r="G149" s="1380">
        <v>0</v>
      </c>
      <c r="H149" s="690">
        <f t="shared" si="17"/>
        <v>70</v>
      </c>
      <c r="I149" s="690">
        <v>69.766135000000006</v>
      </c>
      <c r="J149" s="724" t="s">
        <v>531</v>
      </c>
      <c r="K149" s="505" t="s">
        <v>102</v>
      </c>
      <c r="L149" s="506" t="s">
        <v>2433</v>
      </c>
      <c r="M149" s="690">
        <v>135.49799999999999</v>
      </c>
      <c r="N149" s="690">
        <v>135.49799999999999</v>
      </c>
      <c r="O149" s="502">
        <f t="shared" si="18"/>
        <v>0</v>
      </c>
      <c r="P149" s="690" t="s">
        <v>2978</v>
      </c>
      <c r="Q149" s="125" t="s">
        <v>102</v>
      </c>
      <c r="R149" s="763" t="s">
        <v>2434</v>
      </c>
      <c r="S149" s="578" t="s">
        <v>2960</v>
      </c>
      <c r="T149" s="546" t="s">
        <v>844</v>
      </c>
      <c r="U149" s="344" t="s">
        <v>2</v>
      </c>
      <c r="V149" s="540" t="s">
        <v>996</v>
      </c>
      <c r="W149" s="541">
        <v>121</v>
      </c>
      <c r="X149" s="552" t="s">
        <v>538</v>
      </c>
      <c r="Y149" s="196" t="s">
        <v>148</v>
      </c>
      <c r="Z149" s="196"/>
      <c r="AA149" s="551"/>
    </row>
    <row r="150" spans="1:27" s="38" customFormat="1" ht="108.75" customHeight="1" x14ac:dyDescent="0.15">
      <c r="A150" s="544">
        <v>119</v>
      </c>
      <c r="B150" s="622" t="s">
        <v>322</v>
      </c>
      <c r="C150" s="545" t="s">
        <v>1961</v>
      </c>
      <c r="D150" s="545" t="s">
        <v>962</v>
      </c>
      <c r="E150" s="1379">
        <v>36.976999999999997</v>
      </c>
      <c r="F150" s="690">
        <v>0</v>
      </c>
      <c r="G150" s="1380">
        <v>0</v>
      </c>
      <c r="H150" s="690">
        <f t="shared" si="17"/>
        <v>36.976999999999997</v>
      </c>
      <c r="I150" s="690">
        <v>36.833868000000002</v>
      </c>
      <c r="J150" s="724" t="s">
        <v>531</v>
      </c>
      <c r="K150" s="505" t="s">
        <v>102</v>
      </c>
      <c r="L150" s="506" t="s">
        <v>2435</v>
      </c>
      <c r="M150" s="690">
        <v>36.948</v>
      </c>
      <c r="N150" s="690">
        <v>36.948</v>
      </c>
      <c r="O150" s="502">
        <f t="shared" si="18"/>
        <v>0</v>
      </c>
      <c r="P150" s="690" t="s">
        <v>2978</v>
      </c>
      <c r="Q150" s="125" t="s">
        <v>102</v>
      </c>
      <c r="R150" s="763" t="s">
        <v>2436</v>
      </c>
      <c r="S150" s="578"/>
      <c r="T150" s="546" t="s">
        <v>844</v>
      </c>
      <c r="U150" s="344" t="s">
        <v>2</v>
      </c>
      <c r="V150" s="540" t="s">
        <v>996</v>
      </c>
      <c r="W150" s="541">
        <v>122</v>
      </c>
      <c r="X150" s="552" t="s">
        <v>631</v>
      </c>
      <c r="Y150" s="196" t="s">
        <v>148</v>
      </c>
      <c r="Z150" s="196"/>
      <c r="AA150" s="551"/>
    </row>
    <row r="151" spans="1:27" s="38" customFormat="1" ht="81" customHeight="1" x14ac:dyDescent="0.15">
      <c r="A151" s="544">
        <v>120</v>
      </c>
      <c r="B151" s="622" t="s">
        <v>323</v>
      </c>
      <c r="C151" s="545" t="s">
        <v>1967</v>
      </c>
      <c r="D151" s="545" t="s">
        <v>962</v>
      </c>
      <c r="E151" s="1379">
        <v>24.956</v>
      </c>
      <c r="F151" s="690">
        <v>0</v>
      </c>
      <c r="G151" s="1380">
        <v>0</v>
      </c>
      <c r="H151" s="690">
        <f t="shared" si="17"/>
        <v>24.956</v>
      </c>
      <c r="I151" s="690">
        <v>11.278741999999999</v>
      </c>
      <c r="J151" s="724" t="s">
        <v>2437</v>
      </c>
      <c r="K151" s="505" t="s">
        <v>153</v>
      </c>
      <c r="L151" s="506" t="s">
        <v>2438</v>
      </c>
      <c r="M151" s="690">
        <v>24.92</v>
      </c>
      <c r="N151" s="690">
        <v>25.28</v>
      </c>
      <c r="O151" s="502">
        <f t="shared" si="18"/>
        <v>0.35999999999999943</v>
      </c>
      <c r="P151" s="690" t="s">
        <v>2978</v>
      </c>
      <c r="Q151" s="125" t="s">
        <v>589</v>
      </c>
      <c r="R151" s="763" t="s">
        <v>2439</v>
      </c>
      <c r="S151" s="578"/>
      <c r="T151" s="546" t="s">
        <v>844</v>
      </c>
      <c r="U151" s="344" t="s">
        <v>2</v>
      </c>
      <c r="V151" s="540" t="s">
        <v>996</v>
      </c>
      <c r="W151" s="541">
        <v>123</v>
      </c>
      <c r="X151" s="552"/>
      <c r="Y151" s="196" t="s">
        <v>148</v>
      </c>
      <c r="Z151" s="196"/>
      <c r="AA151" s="551"/>
    </row>
    <row r="152" spans="1:27" s="38" customFormat="1" ht="70.5" customHeight="1" x14ac:dyDescent="0.15">
      <c r="A152" s="544">
        <v>121</v>
      </c>
      <c r="B152" s="622" t="s">
        <v>327</v>
      </c>
      <c r="C152" s="545" t="s">
        <v>1958</v>
      </c>
      <c r="D152" s="545" t="s">
        <v>962</v>
      </c>
      <c r="E152" s="1379">
        <v>14.420999999999999</v>
      </c>
      <c r="F152" s="690">
        <v>0</v>
      </c>
      <c r="G152" s="1380">
        <v>0</v>
      </c>
      <c r="H152" s="690">
        <f t="shared" si="17"/>
        <v>14.420999999999999</v>
      </c>
      <c r="I152" s="690">
        <v>12.473763</v>
      </c>
      <c r="J152" s="724" t="s">
        <v>531</v>
      </c>
      <c r="K152" s="505" t="s">
        <v>153</v>
      </c>
      <c r="L152" s="506" t="s">
        <v>2392</v>
      </c>
      <c r="M152" s="690">
        <v>16.048999999999999</v>
      </c>
      <c r="N152" s="690">
        <v>16.048999999999999</v>
      </c>
      <c r="O152" s="502">
        <f t="shared" si="18"/>
        <v>0</v>
      </c>
      <c r="P152" s="690" t="s">
        <v>2978</v>
      </c>
      <c r="Q152" s="125" t="s">
        <v>589</v>
      </c>
      <c r="R152" s="763" t="s">
        <v>2440</v>
      </c>
      <c r="S152" s="578"/>
      <c r="T152" s="546" t="s">
        <v>844</v>
      </c>
      <c r="U152" s="344" t="s">
        <v>2</v>
      </c>
      <c r="V152" s="540" t="s">
        <v>996</v>
      </c>
      <c r="W152" s="541">
        <v>127</v>
      </c>
      <c r="X152" s="552" t="s">
        <v>538</v>
      </c>
      <c r="Y152" s="196" t="s">
        <v>148</v>
      </c>
      <c r="Z152" s="196"/>
      <c r="AA152" s="551"/>
    </row>
    <row r="153" spans="1:27" s="38" customFormat="1" ht="85.5" customHeight="1" x14ac:dyDescent="0.15">
      <c r="A153" s="544">
        <v>122</v>
      </c>
      <c r="B153" s="622" t="s">
        <v>328</v>
      </c>
      <c r="C153" s="545" t="s">
        <v>1967</v>
      </c>
      <c r="D153" s="545" t="s">
        <v>962</v>
      </c>
      <c r="E153" s="1379">
        <v>126.455</v>
      </c>
      <c r="F153" s="690">
        <v>0</v>
      </c>
      <c r="G153" s="1380">
        <v>0</v>
      </c>
      <c r="H153" s="690">
        <f t="shared" si="17"/>
        <v>126.455</v>
      </c>
      <c r="I153" s="690">
        <v>102.37024</v>
      </c>
      <c r="J153" s="724" t="s">
        <v>531</v>
      </c>
      <c r="K153" s="505" t="s">
        <v>102</v>
      </c>
      <c r="L153" s="506" t="s">
        <v>2441</v>
      </c>
      <c r="M153" s="690">
        <v>111.434</v>
      </c>
      <c r="N153" s="690">
        <v>131.81299999999999</v>
      </c>
      <c r="O153" s="502">
        <f t="shared" si="18"/>
        <v>20.378999999999991</v>
      </c>
      <c r="P153" s="690" t="s">
        <v>2978</v>
      </c>
      <c r="Q153" s="125" t="s">
        <v>102</v>
      </c>
      <c r="R153" s="763" t="s">
        <v>2442</v>
      </c>
      <c r="S153" s="578"/>
      <c r="T153" s="546" t="s">
        <v>844</v>
      </c>
      <c r="U153" s="344" t="s">
        <v>2</v>
      </c>
      <c r="V153" s="540" t="s">
        <v>996</v>
      </c>
      <c r="W153" s="541">
        <v>128</v>
      </c>
      <c r="X153" s="552" t="s">
        <v>631</v>
      </c>
      <c r="Y153" s="196" t="s">
        <v>148</v>
      </c>
      <c r="Z153" s="196" t="s">
        <v>148</v>
      </c>
      <c r="AA153" s="551"/>
    </row>
    <row r="154" spans="1:27" s="38" customFormat="1" ht="88.5" customHeight="1" x14ac:dyDescent="0.15">
      <c r="A154" s="544">
        <v>123</v>
      </c>
      <c r="B154" s="622" t="s">
        <v>329</v>
      </c>
      <c r="C154" s="545" t="s">
        <v>1984</v>
      </c>
      <c r="D154" s="545" t="s">
        <v>962</v>
      </c>
      <c r="E154" s="1379">
        <v>67.893000000000001</v>
      </c>
      <c r="F154" s="690">
        <v>0</v>
      </c>
      <c r="G154" s="1380">
        <v>0</v>
      </c>
      <c r="H154" s="690">
        <f t="shared" si="17"/>
        <v>67.893000000000001</v>
      </c>
      <c r="I154" s="690">
        <v>81.236446000000001</v>
      </c>
      <c r="J154" s="724" t="s">
        <v>531</v>
      </c>
      <c r="K154" s="505" t="s">
        <v>153</v>
      </c>
      <c r="L154" s="653" t="s">
        <v>2443</v>
      </c>
      <c r="M154" s="690">
        <v>73.528999999999996</v>
      </c>
      <c r="N154" s="690">
        <v>74.965999999999994</v>
      </c>
      <c r="O154" s="502">
        <f t="shared" si="18"/>
        <v>1.4369999999999976</v>
      </c>
      <c r="P154" s="690" t="s">
        <v>2978</v>
      </c>
      <c r="Q154" s="125" t="s">
        <v>589</v>
      </c>
      <c r="R154" s="763" t="s">
        <v>2444</v>
      </c>
      <c r="S154" s="578"/>
      <c r="T154" s="546" t="s">
        <v>844</v>
      </c>
      <c r="U154" s="344" t="s">
        <v>2</v>
      </c>
      <c r="V154" s="540" t="s">
        <v>996</v>
      </c>
      <c r="W154" s="541">
        <v>129</v>
      </c>
      <c r="X154" s="552"/>
      <c r="Y154" s="196" t="s">
        <v>148</v>
      </c>
      <c r="Z154" s="196"/>
      <c r="AA154" s="551"/>
    </row>
    <row r="155" spans="1:27" s="38" customFormat="1" ht="58.5" customHeight="1" x14ac:dyDescent="0.15">
      <c r="A155" s="544">
        <v>124</v>
      </c>
      <c r="B155" s="622" t="s">
        <v>330</v>
      </c>
      <c r="C155" s="545" t="s">
        <v>1956</v>
      </c>
      <c r="D155" s="545" t="s">
        <v>962</v>
      </c>
      <c r="E155" s="1379">
        <v>76</v>
      </c>
      <c r="F155" s="690">
        <v>0</v>
      </c>
      <c r="G155" s="1380">
        <v>0</v>
      </c>
      <c r="H155" s="690">
        <f t="shared" si="17"/>
        <v>76</v>
      </c>
      <c r="I155" s="690">
        <v>66.661705999999995</v>
      </c>
      <c r="J155" s="724" t="s">
        <v>531</v>
      </c>
      <c r="K155" s="505" t="s">
        <v>102</v>
      </c>
      <c r="L155" s="653" t="s">
        <v>2428</v>
      </c>
      <c r="M155" s="690">
        <v>79.122</v>
      </c>
      <c r="N155" s="690">
        <v>79.385000000000005</v>
      </c>
      <c r="O155" s="502">
        <f t="shared" si="18"/>
        <v>0.26300000000000523</v>
      </c>
      <c r="P155" s="690" t="s">
        <v>2978</v>
      </c>
      <c r="Q155" s="125" t="s">
        <v>102</v>
      </c>
      <c r="R155" s="763" t="s">
        <v>2445</v>
      </c>
      <c r="S155" s="578"/>
      <c r="T155" s="546" t="s">
        <v>844</v>
      </c>
      <c r="U155" s="344" t="s">
        <v>2</v>
      </c>
      <c r="V155" s="540" t="s">
        <v>996</v>
      </c>
      <c r="W155" s="541">
        <v>130</v>
      </c>
      <c r="X155" s="552" t="s">
        <v>538</v>
      </c>
      <c r="Y155" s="196" t="s">
        <v>148</v>
      </c>
      <c r="Z155" s="196"/>
      <c r="AA155" s="551"/>
    </row>
    <row r="156" spans="1:27" s="38" customFormat="1" ht="47.25" customHeight="1" x14ac:dyDescent="0.15">
      <c r="A156" s="544">
        <v>125</v>
      </c>
      <c r="B156" s="622" t="s">
        <v>331</v>
      </c>
      <c r="C156" s="545" t="s">
        <v>1958</v>
      </c>
      <c r="D156" s="545" t="s">
        <v>962</v>
      </c>
      <c r="E156" s="1379">
        <v>955.221</v>
      </c>
      <c r="F156" s="690">
        <v>0</v>
      </c>
      <c r="G156" s="1380">
        <v>0</v>
      </c>
      <c r="H156" s="690">
        <f t="shared" si="17"/>
        <v>955.221</v>
      </c>
      <c r="I156" s="690">
        <v>953.80618200000004</v>
      </c>
      <c r="J156" s="724" t="s">
        <v>531</v>
      </c>
      <c r="K156" s="505" t="s">
        <v>102</v>
      </c>
      <c r="L156" s="653" t="s">
        <v>2428</v>
      </c>
      <c r="M156" s="690">
        <v>867.53399999999999</v>
      </c>
      <c r="N156" s="690">
        <v>985.91300000000001</v>
      </c>
      <c r="O156" s="502">
        <f t="shared" si="18"/>
        <v>118.37900000000002</v>
      </c>
      <c r="P156" s="690" t="s">
        <v>2978</v>
      </c>
      <c r="Q156" s="125" t="s">
        <v>102</v>
      </c>
      <c r="R156" s="763" t="s">
        <v>2445</v>
      </c>
      <c r="S156" s="578"/>
      <c r="T156" s="546" t="s">
        <v>844</v>
      </c>
      <c r="U156" s="344" t="s">
        <v>2</v>
      </c>
      <c r="V156" s="540" t="s">
        <v>996</v>
      </c>
      <c r="W156" s="541">
        <v>131</v>
      </c>
      <c r="X156" s="550" t="s">
        <v>1999</v>
      </c>
      <c r="Y156" s="196" t="s">
        <v>148</v>
      </c>
      <c r="Z156" s="196"/>
      <c r="AA156" s="551"/>
    </row>
    <row r="157" spans="1:27" s="38" customFormat="1" ht="106.5" customHeight="1" x14ac:dyDescent="0.15">
      <c r="A157" s="544">
        <v>126</v>
      </c>
      <c r="B157" s="622" t="s">
        <v>332</v>
      </c>
      <c r="C157" s="545" t="s">
        <v>1958</v>
      </c>
      <c r="D157" s="545" t="s">
        <v>962</v>
      </c>
      <c r="E157" s="1379">
        <v>3039.4369999999999</v>
      </c>
      <c r="F157" s="690">
        <v>2500</v>
      </c>
      <c r="G157" s="1380">
        <v>2601.9180000000001</v>
      </c>
      <c r="H157" s="690">
        <f t="shared" si="17"/>
        <v>2937.5189999999998</v>
      </c>
      <c r="I157" s="690">
        <v>2776.0288860000001</v>
      </c>
      <c r="J157" s="724" t="s">
        <v>531</v>
      </c>
      <c r="K157" s="505" t="s">
        <v>153</v>
      </c>
      <c r="L157" s="653" t="s">
        <v>2446</v>
      </c>
      <c r="M157" s="690">
        <v>478.76799999999997</v>
      </c>
      <c r="N157" s="690">
        <v>4006.692</v>
      </c>
      <c r="O157" s="502">
        <f t="shared" si="18"/>
        <v>3527.924</v>
      </c>
      <c r="P157" s="690" t="s">
        <v>2978</v>
      </c>
      <c r="Q157" s="125" t="s">
        <v>102</v>
      </c>
      <c r="R157" s="763" t="s">
        <v>2447</v>
      </c>
      <c r="S157" s="578" t="s">
        <v>2961</v>
      </c>
      <c r="T157" s="546" t="s">
        <v>844</v>
      </c>
      <c r="U157" s="344" t="s">
        <v>2</v>
      </c>
      <c r="V157" s="540" t="s">
        <v>996</v>
      </c>
      <c r="W157" s="541">
        <v>132</v>
      </c>
      <c r="X157" s="550" t="s">
        <v>1999</v>
      </c>
      <c r="Y157" s="196" t="s">
        <v>148</v>
      </c>
      <c r="Z157" s="196" t="s">
        <v>148</v>
      </c>
      <c r="AA157" s="551"/>
    </row>
    <row r="158" spans="1:27" s="38" customFormat="1" ht="42.75" customHeight="1" x14ac:dyDescent="0.15">
      <c r="A158" s="544">
        <v>127</v>
      </c>
      <c r="B158" s="622" t="s">
        <v>334</v>
      </c>
      <c r="C158" s="545" t="s">
        <v>865</v>
      </c>
      <c r="D158" s="545" t="s">
        <v>962</v>
      </c>
      <c r="E158" s="1379">
        <v>85.948999999999998</v>
      </c>
      <c r="F158" s="690">
        <v>0</v>
      </c>
      <c r="G158" s="1380">
        <v>0</v>
      </c>
      <c r="H158" s="690">
        <f t="shared" si="17"/>
        <v>85.948999999999998</v>
      </c>
      <c r="I158" s="690">
        <v>85.695710000000005</v>
      </c>
      <c r="J158" s="724" t="s">
        <v>531</v>
      </c>
      <c r="K158" s="505" t="s">
        <v>153</v>
      </c>
      <c r="L158" s="506" t="s">
        <v>2392</v>
      </c>
      <c r="M158" s="690">
        <v>90.046000000000006</v>
      </c>
      <c r="N158" s="690">
        <v>91.805999999999997</v>
      </c>
      <c r="O158" s="502">
        <f t="shared" si="18"/>
        <v>1.7599999999999909</v>
      </c>
      <c r="P158" s="690" t="s">
        <v>2978</v>
      </c>
      <c r="Q158" s="125" t="s">
        <v>589</v>
      </c>
      <c r="R158" s="763" t="s">
        <v>2448</v>
      </c>
      <c r="S158" s="578"/>
      <c r="T158" s="546" t="s">
        <v>844</v>
      </c>
      <c r="U158" s="344" t="s">
        <v>2</v>
      </c>
      <c r="V158" s="540" t="s">
        <v>996</v>
      </c>
      <c r="W158" s="541">
        <v>134</v>
      </c>
      <c r="X158" s="552" t="s">
        <v>538</v>
      </c>
      <c r="Y158" s="196" t="s">
        <v>148</v>
      </c>
      <c r="Z158" s="196"/>
      <c r="AA158" s="551"/>
    </row>
    <row r="159" spans="1:27" s="38" customFormat="1" ht="55.5" customHeight="1" x14ac:dyDescent="0.15">
      <c r="A159" s="544">
        <v>128</v>
      </c>
      <c r="B159" s="622" t="s">
        <v>335</v>
      </c>
      <c r="C159" s="545" t="s">
        <v>760</v>
      </c>
      <c r="D159" s="545" t="s">
        <v>1951</v>
      </c>
      <c r="E159" s="1379">
        <v>90</v>
      </c>
      <c r="F159" s="690">
        <v>0</v>
      </c>
      <c r="G159" s="1380">
        <v>0</v>
      </c>
      <c r="H159" s="690">
        <f t="shared" si="17"/>
        <v>90</v>
      </c>
      <c r="I159" s="690">
        <f t="shared" ref="I159" si="19">+H159</f>
        <v>90</v>
      </c>
      <c r="J159" s="724" t="s">
        <v>531</v>
      </c>
      <c r="K159" s="505" t="s">
        <v>174</v>
      </c>
      <c r="L159" s="506" t="s">
        <v>2449</v>
      </c>
      <c r="M159" s="690">
        <v>90</v>
      </c>
      <c r="N159" s="690">
        <v>90</v>
      </c>
      <c r="O159" s="502">
        <f t="shared" si="18"/>
        <v>0</v>
      </c>
      <c r="P159" s="690" t="s">
        <v>2979</v>
      </c>
      <c r="Q159" s="125" t="s">
        <v>589</v>
      </c>
      <c r="R159" s="763" t="s">
        <v>2450</v>
      </c>
      <c r="S159" s="578"/>
      <c r="T159" s="546" t="s">
        <v>844</v>
      </c>
      <c r="U159" s="547" t="s">
        <v>2</v>
      </c>
      <c r="V159" s="536" t="s">
        <v>996</v>
      </c>
      <c r="W159" s="541">
        <v>135</v>
      </c>
      <c r="X159" s="550" t="s">
        <v>1999</v>
      </c>
      <c r="Y159" s="542"/>
      <c r="Z159" s="542" t="s">
        <v>148</v>
      </c>
      <c r="AA159" s="543"/>
    </row>
    <row r="160" spans="1:27" s="38" customFormat="1" ht="48" customHeight="1" x14ac:dyDescent="0.15">
      <c r="A160" s="544">
        <v>129</v>
      </c>
      <c r="B160" s="622" t="s">
        <v>336</v>
      </c>
      <c r="C160" s="545" t="s">
        <v>760</v>
      </c>
      <c r="D160" s="545" t="s">
        <v>962</v>
      </c>
      <c r="E160" s="1379">
        <v>92.293999999999997</v>
      </c>
      <c r="F160" s="690">
        <v>0</v>
      </c>
      <c r="G160" s="1380">
        <v>0</v>
      </c>
      <c r="H160" s="690">
        <f t="shared" si="17"/>
        <v>92.293999999999997</v>
      </c>
      <c r="I160" s="690">
        <v>69.552546000000007</v>
      </c>
      <c r="J160" s="724" t="s">
        <v>531</v>
      </c>
      <c r="K160" s="505" t="s">
        <v>102</v>
      </c>
      <c r="L160" s="653" t="s">
        <v>2451</v>
      </c>
      <c r="M160" s="690">
        <v>83.064999999999998</v>
      </c>
      <c r="N160" s="690">
        <v>83.064999999999998</v>
      </c>
      <c r="O160" s="502">
        <f t="shared" si="18"/>
        <v>0</v>
      </c>
      <c r="P160" s="690" t="s">
        <v>2978</v>
      </c>
      <c r="Q160" s="125" t="s">
        <v>102</v>
      </c>
      <c r="R160" s="763" t="s">
        <v>2429</v>
      </c>
      <c r="S160" s="578"/>
      <c r="T160" s="546" t="s">
        <v>844</v>
      </c>
      <c r="U160" s="547" t="s">
        <v>2</v>
      </c>
      <c r="V160" s="553" t="s">
        <v>996</v>
      </c>
      <c r="W160" s="541">
        <v>136</v>
      </c>
      <c r="X160" s="550" t="s">
        <v>1999</v>
      </c>
      <c r="Y160" s="542" t="s">
        <v>148</v>
      </c>
      <c r="Z160" s="542"/>
      <c r="AA160" s="543"/>
    </row>
    <row r="161" spans="1:27" s="38" customFormat="1" ht="90.75" customHeight="1" x14ac:dyDescent="0.15">
      <c r="A161" s="544">
        <v>130</v>
      </c>
      <c r="B161" s="622" t="s">
        <v>1926</v>
      </c>
      <c r="C161" s="545" t="s">
        <v>815</v>
      </c>
      <c r="D161" s="545" t="s">
        <v>815</v>
      </c>
      <c r="E161" s="1379">
        <v>50</v>
      </c>
      <c r="F161" s="690">
        <v>0</v>
      </c>
      <c r="G161" s="1380">
        <v>0</v>
      </c>
      <c r="H161" s="690">
        <f t="shared" si="17"/>
        <v>50</v>
      </c>
      <c r="I161" s="690">
        <v>40.491399000000001</v>
      </c>
      <c r="J161" s="724" t="s">
        <v>2452</v>
      </c>
      <c r="K161" s="505" t="s">
        <v>174</v>
      </c>
      <c r="L161" s="506" t="s">
        <v>2367</v>
      </c>
      <c r="M161" s="690">
        <v>0</v>
      </c>
      <c r="N161" s="690">
        <v>0</v>
      </c>
      <c r="O161" s="502">
        <f t="shared" si="18"/>
        <v>0</v>
      </c>
      <c r="P161" s="690" t="s">
        <v>2978</v>
      </c>
      <c r="Q161" s="125" t="s">
        <v>172</v>
      </c>
      <c r="R161" s="763" t="s">
        <v>2453</v>
      </c>
      <c r="S161" s="578"/>
      <c r="T161" s="546" t="s">
        <v>843</v>
      </c>
      <c r="U161" s="344" t="s">
        <v>535</v>
      </c>
      <c r="V161" s="540" t="s">
        <v>995</v>
      </c>
      <c r="W161" s="549" t="s">
        <v>1929</v>
      </c>
      <c r="X161" s="552" t="s">
        <v>130</v>
      </c>
      <c r="Y161" s="196" t="s">
        <v>148</v>
      </c>
      <c r="Z161" s="196"/>
      <c r="AA161" s="551"/>
    </row>
    <row r="162" spans="1:27" s="38" customFormat="1" ht="78" customHeight="1" x14ac:dyDescent="0.15">
      <c r="A162" s="544">
        <v>131</v>
      </c>
      <c r="B162" s="622" t="s">
        <v>1927</v>
      </c>
      <c r="C162" s="545" t="s">
        <v>815</v>
      </c>
      <c r="D162" s="545" t="s">
        <v>815</v>
      </c>
      <c r="E162" s="1379">
        <v>29.884</v>
      </c>
      <c r="F162" s="690">
        <v>0</v>
      </c>
      <c r="G162" s="1380">
        <v>0</v>
      </c>
      <c r="H162" s="690">
        <f t="shared" si="17"/>
        <v>29.884</v>
      </c>
      <c r="I162" s="690">
        <v>25.780359000000001</v>
      </c>
      <c r="J162" s="689" t="s">
        <v>2454</v>
      </c>
      <c r="K162" s="505" t="s">
        <v>174</v>
      </c>
      <c r="L162" s="506" t="s">
        <v>2367</v>
      </c>
      <c r="M162" s="690">
        <v>0</v>
      </c>
      <c r="N162" s="690">
        <v>0</v>
      </c>
      <c r="O162" s="502">
        <f t="shared" si="18"/>
        <v>0</v>
      </c>
      <c r="P162" s="690" t="s">
        <v>2978</v>
      </c>
      <c r="Q162" s="125" t="s">
        <v>172</v>
      </c>
      <c r="R162" s="763" t="s">
        <v>2455</v>
      </c>
      <c r="S162" s="578"/>
      <c r="T162" s="546" t="s">
        <v>843</v>
      </c>
      <c r="U162" s="344" t="s">
        <v>535</v>
      </c>
      <c r="V162" s="540" t="s">
        <v>995</v>
      </c>
      <c r="W162" s="549" t="s">
        <v>1930</v>
      </c>
      <c r="X162" s="552" t="s">
        <v>130</v>
      </c>
      <c r="Y162" s="196" t="s">
        <v>148</v>
      </c>
      <c r="Z162" s="196"/>
      <c r="AA162" s="551"/>
    </row>
    <row r="163" spans="1:27" s="38" customFormat="1" ht="93" customHeight="1" x14ac:dyDescent="0.15">
      <c r="A163" s="544">
        <v>132</v>
      </c>
      <c r="B163" s="622" t="s">
        <v>1928</v>
      </c>
      <c r="C163" s="545" t="s">
        <v>815</v>
      </c>
      <c r="D163" s="545" t="s">
        <v>962</v>
      </c>
      <c r="E163" s="1379">
        <v>113.098</v>
      </c>
      <c r="F163" s="690">
        <v>0</v>
      </c>
      <c r="G163" s="1380">
        <v>0</v>
      </c>
      <c r="H163" s="690">
        <f t="shared" si="17"/>
        <v>113.098</v>
      </c>
      <c r="I163" s="690">
        <v>105.02976700000001</v>
      </c>
      <c r="J163" s="724" t="s">
        <v>2456</v>
      </c>
      <c r="K163" s="505" t="s">
        <v>153</v>
      </c>
      <c r="L163" s="506" t="s">
        <v>2457</v>
      </c>
      <c r="M163" s="690">
        <v>54.210999999999999</v>
      </c>
      <c r="N163" s="690">
        <v>54.665999999999997</v>
      </c>
      <c r="O163" s="502">
        <f t="shared" si="18"/>
        <v>0.45499999999999829</v>
      </c>
      <c r="P163" s="690" t="s">
        <v>2978</v>
      </c>
      <c r="Q163" s="125" t="s">
        <v>589</v>
      </c>
      <c r="R163" s="763" t="s">
        <v>2458</v>
      </c>
      <c r="S163" s="578"/>
      <c r="T163" s="546" t="s">
        <v>843</v>
      </c>
      <c r="U163" s="547" t="s">
        <v>535</v>
      </c>
      <c r="V163" s="545" t="s">
        <v>995</v>
      </c>
      <c r="W163" s="549" t="s">
        <v>1931</v>
      </c>
      <c r="X163" s="550" t="s">
        <v>130</v>
      </c>
      <c r="Y163" s="542" t="s">
        <v>148</v>
      </c>
      <c r="Z163" s="542"/>
      <c r="AA163" s="543"/>
    </row>
    <row r="164" spans="1:27" s="38" customFormat="1" ht="70.5" customHeight="1" x14ac:dyDescent="0.15">
      <c r="A164" s="544">
        <v>133</v>
      </c>
      <c r="B164" s="622" t="s">
        <v>2010</v>
      </c>
      <c r="C164" s="545" t="s">
        <v>556</v>
      </c>
      <c r="D164" s="545" t="s">
        <v>962</v>
      </c>
      <c r="E164" s="1379">
        <v>18.411999999999999</v>
      </c>
      <c r="F164" s="690">
        <v>0</v>
      </c>
      <c r="G164" s="1380">
        <v>0</v>
      </c>
      <c r="H164" s="690">
        <f t="shared" si="17"/>
        <v>18.411999999999999</v>
      </c>
      <c r="I164" s="690">
        <v>16.101914000000001</v>
      </c>
      <c r="J164" s="724" t="s">
        <v>2376</v>
      </c>
      <c r="K164" s="505" t="s">
        <v>102</v>
      </c>
      <c r="L164" s="506" t="s">
        <v>2459</v>
      </c>
      <c r="M164" s="690">
        <v>60.823</v>
      </c>
      <c r="N164" s="690">
        <v>60.823</v>
      </c>
      <c r="O164" s="502">
        <f t="shared" si="18"/>
        <v>0</v>
      </c>
      <c r="P164" s="690" t="s">
        <v>2978</v>
      </c>
      <c r="Q164" s="125" t="s">
        <v>102</v>
      </c>
      <c r="R164" s="763" t="s">
        <v>2460</v>
      </c>
      <c r="S164" s="578"/>
      <c r="T164" s="546" t="s">
        <v>843</v>
      </c>
      <c r="U164" s="547" t="s">
        <v>535</v>
      </c>
      <c r="V164" s="545" t="s">
        <v>995</v>
      </c>
      <c r="W164" s="549" t="s">
        <v>2013</v>
      </c>
      <c r="X164" s="550" t="s">
        <v>130</v>
      </c>
      <c r="Y164" s="542" t="s">
        <v>148</v>
      </c>
      <c r="Z164" s="542"/>
      <c r="AA164" s="543"/>
    </row>
    <row r="165" spans="1:27" ht="21.6" customHeight="1" x14ac:dyDescent="0.15">
      <c r="A165" s="494"/>
      <c r="B165" s="495" t="s">
        <v>2055</v>
      </c>
      <c r="C165" s="495"/>
      <c r="D165" s="495"/>
      <c r="E165" s="1402"/>
      <c r="F165" s="1403"/>
      <c r="G165" s="1403"/>
      <c r="H165" s="1404"/>
      <c r="I165" s="1404"/>
      <c r="J165" s="732"/>
      <c r="K165" s="507"/>
      <c r="L165" s="507"/>
      <c r="M165" s="1404"/>
      <c r="N165" s="1404"/>
      <c r="O165" s="1404"/>
      <c r="P165" s="1450"/>
      <c r="Q165" s="497"/>
      <c r="R165" s="666"/>
      <c r="S165" s="496"/>
      <c r="T165" s="496"/>
      <c r="U165" s="496"/>
      <c r="V165" s="498"/>
      <c r="W165" s="501"/>
      <c r="X165" s="498"/>
      <c r="Y165" s="496"/>
      <c r="Z165" s="496"/>
      <c r="AA165" s="499"/>
    </row>
    <row r="166" spans="1:27" s="38" customFormat="1" ht="54" customHeight="1" x14ac:dyDescent="0.15">
      <c r="A166" s="544">
        <v>134</v>
      </c>
      <c r="B166" s="622" t="s">
        <v>337</v>
      </c>
      <c r="C166" s="545" t="s">
        <v>1958</v>
      </c>
      <c r="D166" s="545" t="s">
        <v>681</v>
      </c>
      <c r="E166" s="1379">
        <v>28.094000000000001</v>
      </c>
      <c r="F166" s="690">
        <v>0</v>
      </c>
      <c r="G166" s="1380">
        <v>0</v>
      </c>
      <c r="H166" s="690">
        <f t="shared" ref="H166:H168" si="20">E166+F166-G166</f>
        <v>28.094000000000001</v>
      </c>
      <c r="I166" s="690">
        <v>27.871645000000001</v>
      </c>
      <c r="J166" s="724" t="s">
        <v>531</v>
      </c>
      <c r="K166" s="505" t="s">
        <v>102</v>
      </c>
      <c r="L166" s="653" t="s">
        <v>2428</v>
      </c>
      <c r="M166" s="690">
        <v>26.288</v>
      </c>
      <c r="N166" s="690">
        <v>16.536000000000001</v>
      </c>
      <c r="O166" s="502">
        <f t="shared" ref="O166:O168" si="21">+N166-M166</f>
        <v>-9.7519999999999989</v>
      </c>
      <c r="P166" s="690" t="s">
        <v>2978</v>
      </c>
      <c r="Q166" s="125" t="s">
        <v>102</v>
      </c>
      <c r="R166" s="763" t="s">
        <v>2461</v>
      </c>
      <c r="S166" s="578"/>
      <c r="T166" s="546" t="s">
        <v>844</v>
      </c>
      <c r="U166" s="344" t="s">
        <v>2</v>
      </c>
      <c r="V166" s="540" t="s">
        <v>996</v>
      </c>
      <c r="W166" s="541">
        <v>138</v>
      </c>
      <c r="X166" s="552" t="s">
        <v>631</v>
      </c>
      <c r="Y166" s="196" t="s">
        <v>148</v>
      </c>
      <c r="Z166" s="196"/>
      <c r="AA166" s="551"/>
    </row>
    <row r="167" spans="1:27" s="38" customFormat="1" ht="105.75" customHeight="1" x14ac:dyDescent="0.15">
      <c r="A167" s="544">
        <v>135</v>
      </c>
      <c r="B167" s="622" t="s">
        <v>338</v>
      </c>
      <c r="C167" s="545" t="s">
        <v>1968</v>
      </c>
      <c r="D167" s="545" t="s">
        <v>962</v>
      </c>
      <c r="E167" s="1379">
        <v>235.49700000000001</v>
      </c>
      <c r="F167" s="690">
        <v>0</v>
      </c>
      <c r="G167" s="1380">
        <v>0</v>
      </c>
      <c r="H167" s="690">
        <f t="shared" si="20"/>
        <v>235.49700000000001</v>
      </c>
      <c r="I167" s="690">
        <v>191.32203000000001</v>
      </c>
      <c r="J167" s="724" t="s">
        <v>531</v>
      </c>
      <c r="K167" s="505" t="s">
        <v>153</v>
      </c>
      <c r="L167" s="506" t="s">
        <v>2462</v>
      </c>
      <c r="M167" s="690">
        <v>242.63499999999999</v>
      </c>
      <c r="N167" s="690">
        <v>275.94799999999998</v>
      </c>
      <c r="O167" s="502">
        <f t="shared" si="21"/>
        <v>33.312999999999988</v>
      </c>
      <c r="P167" s="690">
        <v>-62.628999999999998</v>
      </c>
      <c r="Q167" s="125" t="s">
        <v>100</v>
      </c>
      <c r="R167" s="763" t="s">
        <v>2463</v>
      </c>
      <c r="S167" s="578"/>
      <c r="T167" s="546" t="s">
        <v>844</v>
      </c>
      <c r="U167" s="344" t="s">
        <v>2</v>
      </c>
      <c r="V167" s="540" t="s">
        <v>996</v>
      </c>
      <c r="W167" s="541">
        <v>139</v>
      </c>
      <c r="X167" s="552" t="s">
        <v>538</v>
      </c>
      <c r="Y167" s="196" t="s">
        <v>148</v>
      </c>
      <c r="Z167" s="196" t="s">
        <v>148</v>
      </c>
      <c r="AA167" s="551"/>
    </row>
    <row r="168" spans="1:27" s="38" customFormat="1" ht="253.5" customHeight="1" x14ac:dyDescent="0.15">
      <c r="A168" s="544">
        <v>136</v>
      </c>
      <c r="B168" s="622" t="s">
        <v>339</v>
      </c>
      <c r="C168" s="545" t="s">
        <v>1979</v>
      </c>
      <c r="D168" s="545" t="s">
        <v>962</v>
      </c>
      <c r="E168" s="1379">
        <v>19.225000000000001</v>
      </c>
      <c r="F168" s="690">
        <v>14.329000000000001</v>
      </c>
      <c r="G168" s="1380">
        <v>0</v>
      </c>
      <c r="H168" s="690">
        <f t="shared" si="20"/>
        <v>33.554000000000002</v>
      </c>
      <c r="I168" s="690">
        <v>27.821531</v>
      </c>
      <c r="J168" s="728" t="s">
        <v>2464</v>
      </c>
      <c r="K168" s="505" t="s">
        <v>153</v>
      </c>
      <c r="L168" s="506" t="s">
        <v>2465</v>
      </c>
      <c r="M168" s="690">
        <v>18.96</v>
      </c>
      <c r="N168" s="690">
        <v>18.422999999999998</v>
      </c>
      <c r="O168" s="502">
        <f t="shared" si="21"/>
        <v>-0.53700000000000259</v>
      </c>
      <c r="P168" s="690" t="s">
        <v>2978</v>
      </c>
      <c r="Q168" s="125" t="s">
        <v>102</v>
      </c>
      <c r="R168" s="763" t="s">
        <v>2466</v>
      </c>
      <c r="S168" s="578"/>
      <c r="T168" s="546" t="s">
        <v>844</v>
      </c>
      <c r="U168" s="344" t="s">
        <v>2</v>
      </c>
      <c r="V168" s="540" t="s">
        <v>996</v>
      </c>
      <c r="W168" s="541">
        <v>140</v>
      </c>
      <c r="X168" s="552"/>
      <c r="Y168" s="196" t="s">
        <v>148</v>
      </c>
      <c r="Z168" s="196" t="s">
        <v>148</v>
      </c>
      <c r="AA168" s="551"/>
    </row>
    <row r="169" spans="1:27" ht="21.6" customHeight="1" x14ac:dyDescent="0.15">
      <c r="A169" s="494"/>
      <c r="B169" s="495" t="s">
        <v>2056</v>
      </c>
      <c r="C169" s="495"/>
      <c r="D169" s="495"/>
      <c r="E169" s="1402"/>
      <c r="F169" s="1403"/>
      <c r="G169" s="1403"/>
      <c r="H169" s="1404"/>
      <c r="I169" s="1404"/>
      <c r="J169" s="732"/>
      <c r="K169" s="507"/>
      <c r="L169" s="507"/>
      <c r="M169" s="1404"/>
      <c r="N169" s="1404"/>
      <c r="O169" s="1404"/>
      <c r="P169" s="1450"/>
      <c r="Q169" s="497"/>
      <c r="R169" s="666"/>
      <c r="S169" s="496"/>
      <c r="T169" s="496"/>
      <c r="U169" s="496"/>
      <c r="V169" s="498"/>
      <c r="W169" s="501"/>
      <c r="X169" s="498"/>
      <c r="Y169" s="496"/>
      <c r="Z169" s="496"/>
      <c r="AA169" s="499"/>
    </row>
    <row r="170" spans="1:27" s="38" customFormat="1" ht="84" customHeight="1" x14ac:dyDescent="0.15">
      <c r="A170" s="281">
        <v>137</v>
      </c>
      <c r="B170" s="308" t="s">
        <v>340</v>
      </c>
      <c r="C170" s="278" t="s">
        <v>2009</v>
      </c>
      <c r="D170" s="278" t="s">
        <v>962</v>
      </c>
      <c r="E170" s="1413">
        <v>96.676000000000002</v>
      </c>
      <c r="F170" s="690">
        <v>0</v>
      </c>
      <c r="G170" s="1380">
        <v>0</v>
      </c>
      <c r="H170" s="690">
        <f t="shared" ref="H170:H171" si="22">E170+F170-G170</f>
        <v>96.676000000000002</v>
      </c>
      <c r="I170" s="1414">
        <v>82.300628000000003</v>
      </c>
      <c r="J170" s="729" t="s">
        <v>531</v>
      </c>
      <c r="K170" s="681" t="s">
        <v>153</v>
      </c>
      <c r="L170" s="683" t="s">
        <v>2467</v>
      </c>
      <c r="M170" s="1414">
        <v>110</v>
      </c>
      <c r="N170" s="1414">
        <v>110</v>
      </c>
      <c r="O170" s="1452">
        <f t="shared" ref="O170:O171" si="23">+N170-M170</f>
        <v>0</v>
      </c>
      <c r="P170" s="1414" t="s">
        <v>2978</v>
      </c>
      <c r="Q170" s="288" t="s">
        <v>589</v>
      </c>
      <c r="R170" s="713" t="s">
        <v>2468</v>
      </c>
      <c r="S170" s="282"/>
      <c r="T170" s="372" t="s">
        <v>844</v>
      </c>
      <c r="U170" s="309" t="s">
        <v>2</v>
      </c>
      <c r="V170" s="310" t="s">
        <v>996</v>
      </c>
      <c r="W170" s="682">
        <v>141</v>
      </c>
      <c r="X170" s="373" t="s">
        <v>631</v>
      </c>
      <c r="Y170" s="196" t="s">
        <v>148</v>
      </c>
      <c r="Z170" s="196"/>
      <c r="AA170" s="551"/>
    </row>
    <row r="171" spans="1:27" s="38" customFormat="1" ht="75.75" customHeight="1" x14ac:dyDescent="0.15">
      <c r="A171" s="281">
        <v>138</v>
      </c>
      <c r="B171" s="308" t="s">
        <v>341</v>
      </c>
      <c r="C171" s="278" t="s">
        <v>1979</v>
      </c>
      <c r="D171" s="278" t="s">
        <v>962</v>
      </c>
      <c r="E171" s="1413">
        <v>53.667999999999999</v>
      </c>
      <c r="F171" s="690">
        <v>0</v>
      </c>
      <c r="G171" s="1380">
        <v>0</v>
      </c>
      <c r="H171" s="690">
        <f t="shared" si="22"/>
        <v>53.667999999999999</v>
      </c>
      <c r="I171" s="1414">
        <v>51.004607999999998</v>
      </c>
      <c r="J171" s="729" t="s">
        <v>531</v>
      </c>
      <c r="K171" s="681" t="s">
        <v>153</v>
      </c>
      <c r="L171" s="683" t="s">
        <v>2469</v>
      </c>
      <c r="M171" s="1414">
        <v>48.302</v>
      </c>
      <c r="N171" s="1414">
        <v>48.109000000000002</v>
      </c>
      <c r="O171" s="1452">
        <f t="shared" si="23"/>
        <v>-0.19299999999999784</v>
      </c>
      <c r="P171" s="1414" t="s">
        <v>2978</v>
      </c>
      <c r="Q171" s="288" t="s">
        <v>589</v>
      </c>
      <c r="R171" s="713" t="s">
        <v>2470</v>
      </c>
      <c r="S171" s="282"/>
      <c r="T171" s="372" t="s">
        <v>844</v>
      </c>
      <c r="U171" s="309" t="s">
        <v>2</v>
      </c>
      <c r="V171" s="310" t="s">
        <v>996</v>
      </c>
      <c r="W171" s="682">
        <v>142</v>
      </c>
      <c r="X171" s="373"/>
      <c r="Y171" s="196" t="s">
        <v>148</v>
      </c>
      <c r="Z171" s="196"/>
      <c r="AA171" s="551"/>
    </row>
    <row r="172" spans="1:27" s="28" customFormat="1" ht="21.6" customHeight="1" x14ac:dyDescent="0.15">
      <c r="A172" s="645"/>
      <c r="B172" s="646" t="s">
        <v>2057</v>
      </c>
      <c r="C172" s="646"/>
      <c r="D172" s="646"/>
      <c r="E172" s="1415"/>
      <c r="F172" s="1416"/>
      <c r="G172" s="1416"/>
      <c r="H172" s="1417"/>
      <c r="I172" s="1417"/>
      <c r="J172" s="734"/>
      <c r="K172" s="647"/>
      <c r="L172" s="647"/>
      <c r="M172" s="1417"/>
      <c r="N172" s="1417"/>
      <c r="O172" s="1417"/>
      <c r="P172" s="1453"/>
      <c r="Q172" s="648"/>
      <c r="R172" s="714"/>
      <c r="S172" s="649"/>
      <c r="T172" s="649"/>
      <c r="U172" s="649"/>
      <c r="V172" s="650"/>
      <c r="W172" s="651"/>
      <c r="X172" s="650"/>
      <c r="Y172" s="649"/>
      <c r="Z172" s="649"/>
      <c r="AA172" s="652"/>
    </row>
    <row r="173" spans="1:27" ht="21.6" customHeight="1" x14ac:dyDescent="0.15">
      <c r="A173" s="494"/>
      <c r="B173" s="495" t="s">
        <v>2058</v>
      </c>
      <c r="C173" s="495"/>
      <c r="D173" s="495"/>
      <c r="E173" s="1402"/>
      <c r="F173" s="1403"/>
      <c r="G173" s="1403"/>
      <c r="H173" s="1404"/>
      <c r="I173" s="1404"/>
      <c r="J173" s="732"/>
      <c r="K173" s="507"/>
      <c r="L173" s="507"/>
      <c r="M173" s="1404"/>
      <c r="N173" s="1404"/>
      <c r="O173" s="1404"/>
      <c r="P173" s="1450"/>
      <c r="Q173" s="497"/>
      <c r="R173" s="666"/>
      <c r="S173" s="496"/>
      <c r="T173" s="496"/>
      <c r="U173" s="496"/>
      <c r="V173" s="498"/>
      <c r="W173" s="501"/>
      <c r="X173" s="498"/>
      <c r="Y173" s="496"/>
      <c r="Z173" s="496"/>
      <c r="AA173" s="499"/>
    </row>
    <row r="174" spans="1:27" s="207" customFormat="1" ht="39.75" customHeight="1" x14ac:dyDescent="0.15">
      <c r="A174" s="941">
        <v>139</v>
      </c>
      <c r="B174" s="943" t="s">
        <v>343</v>
      </c>
      <c r="C174" s="945" t="s">
        <v>1973</v>
      </c>
      <c r="D174" s="945" t="s">
        <v>962</v>
      </c>
      <c r="E174" s="1418">
        <v>106.008</v>
      </c>
      <c r="F174" s="1418">
        <v>0</v>
      </c>
      <c r="G174" s="1419">
        <v>0</v>
      </c>
      <c r="H174" s="1418">
        <f>E174+F174-G174</f>
        <v>106.008</v>
      </c>
      <c r="I174" s="1418">
        <v>123.137</v>
      </c>
      <c r="J174" s="1008" t="s">
        <v>531</v>
      </c>
      <c r="K174" s="1010" t="s">
        <v>153</v>
      </c>
      <c r="L174" s="1012" t="s">
        <v>2824</v>
      </c>
      <c r="M174" s="1454">
        <v>97.042000000000002</v>
      </c>
      <c r="N174" s="1454">
        <v>88.313999999999993</v>
      </c>
      <c r="O174" s="1452">
        <f>+N174-M174</f>
        <v>-8.7280000000000086</v>
      </c>
      <c r="P174" s="1414" t="s">
        <v>2916</v>
      </c>
      <c r="Q174" s="1014" t="s">
        <v>589</v>
      </c>
      <c r="R174" s="1016" t="s">
        <v>2917</v>
      </c>
      <c r="S174" s="282"/>
      <c r="T174" s="372" t="s">
        <v>887</v>
      </c>
      <c r="U174" s="290" t="s">
        <v>2</v>
      </c>
      <c r="V174" s="291" t="s">
        <v>1145</v>
      </c>
      <c r="W174" s="955" t="s">
        <v>2918</v>
      </c>
      <c r="X174" s="957" t="s">
        <v>631</v>
      </c>
      <c r="Y174" s="279" t="s">
        <v>148</v>
      </c>
      <c r="Z174" s="279"/>
      <c r="AA174" s="280"/>
    </row>
    <row r="175" spans="1:27" s="207" customFormat="1" ht="35.25" customHeight="1" x14ac:dyDescent="0.15">
      <c r="A175" s="942"/>
      <c r="B175" s="944"/>
      <c r="C175" s="946"/>
      <c r="D175" s="946"/>
      <c r="E175" s="1418">
        <v>18.984000000000002</v>
      </c>
      <c r="F175" s="1418">
        <v>0</v>
      </c>
      <c r="G175" s="1419">
        <v>0</v>
      </c>
      <c r="H175" s="1418">
        <f>E175+F175-G175</f>
        <v>18.984000000000002</v>
      </c>
      <c r="I175" s="1418">
        <v>18.437163000000002</v>
      </c>
      <c r="J175" s="1009"/>
      <c r="K175" s="1011"/>
      <c r="L175" s="1013"/>
      <c r="M175" s="1418">
        <v>18.97</v>
      </c>
      <c r="N175" s="1418">
        <v>18.97</v>
      </c>
      <c r="O175" s="1452">
        <f>+N175-M175</f>
        <v>0</v>
      </c>
      <c r="P175" s="1414" t="s">
        <v>2916</v>
      </c>
      <c r="Q175" s="1015"/>
      <c r="R175" s="1017"/>
      <c r="S175" s="282"/>
      <c r="T175" s="372" t="s">
        <v>887</v>
      </c>
      <c r="U175" s="290" t="s">
        <v>2</v>
      </c>
      <c r="V175" s="291" t="s">
        <v>2919</v>
      </c>
      <c r="W175" s="956"/>
      <c r="X175" s="958"/>
      <c r="Y175" s="279" t="s">
        <v>148</v>
      </c>
      <c r="Z175" s="279"/>
      <c r="AA175" s="280"/>
    </row>
    <row r="176" spans="1:27" s="38" customFormat="1" ht="58.5" customHeight="1" x14ac:dyDescent="0.15">
      <c r="A176" s="544">
        <v>140</v>
      </c>
      <c r="B176" s="622" t="s">
        <v>345</v>
      </c>
      <c r="C176" s="545" t="s">
        <v>1964</v>
      </c>
      <c r="D176" s="545" t="s">
        <v>962</v>
      </c>
      <c r="E176" s="1379">
        <v>18.7</v>
      </c>
      <c r="F176" s="690">
        <v>0</v>
      </c>
      <c r="G176" s="1380">
        <v>0</v>
      </c>
      <c r="H176" s="690">
        <f t="shared" ref="H176:H180" si="24">E176+F176-G176</f>
        <v>18.7</v>
      </c>
      <c r="I176" s="690">
        <f t="shared" ref="I176:I177" si="25">+H176</f>
        <v>18.7</v>
      </c>
      <c r="J176" s="761" t="s">
        <v>531</v>
      </c>
      <c r="K176" s="505" t="s">
        <v>102</v>
      </c>
      <c r="L176" s="508" t="s">
        <v>2820</v>
      </c>
      <c r="M176" s="690">
        <v>20.399999999999999</v>
      </c>
      <c r="N176" s="690">
        <v>20.399999999999999</v>
      </c>
      <c r="O176" s="502">
        <f t="shared" ref="O176:O180" si="26">+N176-M176</f>
        <v>0</v>
      </c>
      <c r="P176" s="690" t="s">
        <v>2023</v>
      </c>
      <c r="Q176" s="125" t="s">
        <v>102</v>
      </c>
      <c r="R176" s="715" t="s">
        <v>2821</v>
      </c>
      <c r="S176" s="578"/>
      <c r="T176" s="546" t="s">
        <v>887</v>
      </c>
      <c r="U176" s="547" t="s">
        <v>2</v>
      </c>
      <c r="V176" s="548" t="s">
        <v>1145</v>
      </c>
      <c r="W176" s="541">
        <v>146</v>
      </c>
      <c r="X176" s="550" t="s">
        <v>631</v>
      </c>
      <c r="Y176" s="542"/>
      <c r="Z176" s="542" t="s">
        <v>148</v>
      </c>
      <c r="AA176" s="543"/>
    </row>
    <row r="177" spans="1:27" s="38" customFormat="1" ht="58.5" customHeight="1" x14ac:dyDescent="0.15">
      <c r="A177" s="544">
        <v>141</v>
      </c>
      <c r="B177" s="622" t="s">
        <v>346</v>
      </c>
      <c r="C177" s="545" t="s">
        <v>1965</v>
      </c>
      <c r="D177" s="545" t="s">
        <v>962</v>
      </c>
      <c r="E177" s="1379">
        <v>29.7</v>
      </c>
      <c r="F177" s="690">
        <v>0</v>
      </c>
      <c r="G177" s="1380">
        <v>0</v>
      </c>
      <c r="H177" s="690">
        <f t="shared" si="24"/>
        <v>29.7</v>
      </c>
      <c r="I177" s="690">
        <f t="shared" si="25"/>
        <v>29.7</v>
      </c>
      <c r="J177" s="761" t="s">
        <v>531</v>
      </c>
      <c r="K177" s="505" t="s">
        <v>102</v>
      </c>
      <c r="L177" s="508" t="s">
        <v>2820</v>
      </c>
      <c r="M177" s="690">
        <v>48.6</v>
      </c>
      <c r="N177" s="690">
        <v>48.6</v>
      </c>
      <c r="O177" s="502">
        <f t="shared" si="26"/>
        <v>0</v>
      </c>
      <c r="P177" s="690" t="s">
        <v>2023</v>
      </c>
      <c r="Q177" s="125" t="s">
        <v>102</v>
      </c>
      <c r="R177" s="715" t="s">
        <v>2821</v>
      </c>
      <c r="S177" s="578"/>
      <c r="T177" s="546" t="s">
        <v>887</v>
      </c>
      <c r="U177" s="547" t="s">
        <v>2</v>
      </c>
      <c r="V177" s="548" t="s">
        <v>1145</v>
      </c>
      <c r="W177" s="541">
        <v>147</v>
      </c>
      <c r="X177" s="550" t="s">
        <v>538</v>
      </c>
      <c r="Y177" s="542"/>
      <c r="Z177" s="542" t="s">
        <v>148</v>
      </c>
      <c r="AA177" s="543"/>
    </row>
    <row r="178" spans="1:27" s="38" customFormat="1" ht="42" customHeight="1" x14ac:dyDescent="0.15">
      <c r="A178" s="544">
        <v>142</v>
      </c>
      <c r="B178" s="622" t="s">
        <v>347</v>
      </c>
      <c r="C178" s="545" t="s">
        <v>1965</v>
      </c>
      <c r="D178" s="545" t="s">
        <v>962</v>
      </c>
      <c r="E178" s="1379">
        <v>63.46</v>
      </c>
      <c r="F178" s="690">
        <v>0</v>
      </c>
      <c r="G178" s="1380">
        <v>0</v>
      </c>
      <c r="H178" s="690">
        <f t="shared" si="24"/>
        <v>63.46</v>
      </c>
      <c r="I178" s="690">
        <v>62.575074999999998</v>
      </c>
      <c r="J178" s="761" t="s">
        <v>531</v>
      </c>
      <c r="K178" s="505" t="s">
        <v>153</v>
      </c>
      <c r="L178" s="654" t="s">
        <v>2822</v>
      </c>
      <c r="M178" s="690">
        <v>41.643000000000001</v>
      </c>
      <c r="N178" s="690">
        <v>41.546999999999997</v>
      </c>
      <c r="O178" s="502">
        <f t="shared" si="26"/>
        <v>-9.6000000000003638E-2</v>
      </c>
      <c r="P178" s="690" t="s">
        <v>2023</v>
      </c>
      <c r="Q178" s="125" t="s">
        <v>589</v>
      </c>
      <c r="R178" s="715" t="s">
        <v>2823</v>
      </c>
      <c r="S178" s="578"/>
      <c r="T178" s="546" t="s">
        <v>887</v>
      </c>
      <c r="U178" s="547" t="s">
        <v>2</v>
      </c>
      <c r="V178" s="548" t="s">
        <v>1145</v>
      </c>
      <c r="W178" s="541" t="s">
        <v>2097</v>
      </c>
      <c r="X178" s="550" t="s">
        <v>1999</v>
      </c>
      <c r="Y178" s="542" t="s">
        <v>148</v>
      </c>
      <c r="Z178" s="542"/>
      <c r="AA178" s="543"/>
    </row>
    <row r="179" spans="1:27" s="38" customFormat="1" ht="42.75" customHeight="1" x14ac:dyDescent="0.15">
      <c r="A179" s="544">
        <v>143</v>
      </c>
      <c r="B179" s="622" t="s">
        <v>348</v>
      </c>
      <c r="C179" s="545" t="s">
        <v>1961</v>
      </c>
      <c r="D179" s="545" t="s">
        <v>962</v>
      </c>
      <c r="E179" s="1379">
        <v>340.39800000000002</v>
      </c>
      <c r="F179" s="690">
        <v>0</v>
      </c>
      <c r="G179" s="1380">
        <v>0</v>
      </c>
      <c r="H179" s="690">
        <f t="shared" si="24"/>
        <v>340.39800000000002</v>
      </c>
      <c r="I179" s="690">
        <v>359.756034</v>
      </c>
      <c r="J179" s="761" t="s">
        <v>531</v>
      </c>
      <c r="K179" s="505" t="s">
        <v>102</v>
      </c>
      <c r="L179" s="508" t="s">
        <v>2824</v>
      </c>
      <c r="M179" s="690">
        <v>270.39800000000002</v>
      </c>
      <c r="N179" s="690">
        <v>320.86599999999999</v>
      </c>
      <c r="O179" s="502">
        <f t="shared" si="26"/>
        <v>50.467999999999961</v>
      </c>
      <c r="P179" s="690" t="s">
        <v>2023</v>
      </c>
      <c r="Q179" s="125" t="s">
        <v>102</v>
      </c>
      <c r="R179" s="622" t="s">
        <v>2825</v>
      </c>
      <c r="S179" s="578" t="s">
        <v>2926</v>
      </c>
      <c r="T179" s="546" t="s">
        <v>887</v>
      </c>
      <c r="U179" s="547" t="s">
        <v>2</v>
      </c>
      <c r="V179" s="548" t="s">
        <v>1145</v>
      </c>
      <c r="W179" s="541">
        <v>149</v>
      </c>
      <c r="X179" s="550" t="s">
        <v>1999</v>
      </c>
      <c r="Y179" s="542" t="s">
        <v>148</v>
      </c>
      <c r="Z179" s="542"/>
      <c r="AA179" s="543"/>
    </row>
    <row r="180" spans="1:27" s="38" customFormat="1" ht="60.6" customHeight="1" x14ac:dyDescent="0.15">
      <c r="A180" s="544">
        <v>144</v>
      </c>
      <c r="B180" s="622" t="s">
        <v>349</v>
      </c>
      <c r="C180" s="545" t="s">
        <v>1961</v>
      </c>
      <c r="D180" s="545" t="s">
        <v>1960</v>
      </c>
      <c r="E180" s="1379">
        <v>159.602</v>
      </c>
      <c r="F180" s="690">
        <v>0</v>
      </c>
      <c r="G180" s="1380">
        <v>0</v>
      </c>
      <c r="H180" s="690">
        <f t="shared" si="24"/>
        <v>159.602</v>
      </c>
      <c r="I180" s="690">
        <v>133.584464</v>
      </c>
      <c r="J180" s="761" t="s">
        <v>531</v>
      </c>
      <c r="K180" s="505" t="s">
        <v>153</v>
      </c>
      <c r="L180" s="508" t="s">
        <v>2826</v>
      </c>
      <c r="M180" s="690">
        <v>103.596</v>
      </c>
      <c r="N180" s="690">
        <v>78.620999999999995</v>
      </c>
      <c r="O180" s="502">
        <f t="shared" si="26"/>
        <v>-24.975000000000009</v>
      </c>
      <c r="P180" s="690" t="s">
        <v>2782</v>
      </c>
      <c r="Q180" s="125" t="s">
        <v>589</v>
      </c>
      <c r="R180" s="622" t="s">
        <v>2908</v>
      </c>
      <c r="S180" s="578"/>
      <c r="T180" s="546" t="s">
        <v>887</v>
      </c>
      <c r="U180" s="547" t="s">
        <v>2</v>
      </c>
      <c r="V180" s="548" t="s">
        <v>1145</v>
      </c>
      <c r="W180" s="541">
        <v>150</v>
      </c>
      <c r="X180" s="550" t="s">
        <v>1999</v>
      </c>
      <c r="Y180" s="542" t="s">
        <v>148</v>
      </c>
      <c r="Z180" s="542"/>
      <c r="AA180" s="543"/>
    </row>
    <row r="181" spans="1:27" ht="21.6" customHeight="1" x14ac:dyDescent="0.15">
      <c r="A181" s="494"/>
      <c r="B181" s="495" t="s">
        <v>2059</v>
      </c>
      <c r="C181" s="495"/>
      <c r="D181" s="495"/>
      <c r="E181" s="1402"/>
      <c r="F181" s="1403"/>
      <c r="G181" s="1403"/>
      <c r="H181" s="1404"/>
      <c r="I181" s="1404"/>
      <c r="J181" s="732"/>
      <c r="K181" s="507"/>
      <c r="L181" s="507"/>
      <c r="M181" s="1404"/>
      <c r="N181" s="1404"/>
      <c r="O181" s="1404"/>
      <c r="P181" s="1450"/>
      <c r="Q181" s="497"/>
      <c r="R181" s="666"/>
      <c r="S181" s="496"/>
      <c r="T181" s="496"/>
      <c r="U181" s="496"/>
      <c r="V181" s="498"/>
      <c r="W181" s="501"/>
      <c r="X181" s="498"/>
      <c r="Y181" s="496"/>
      <c r="Z181" s="496"/>
      <c r="AA181" s="499"/>
    </row>
    <row r="182" spans="1:27" s="38" customFormat="1" ht="43.5" customHeight="1" x14ac:dyDescent="0.15">
      <c r="A182" s="544">
        <v>145</v>
      </c>
      <c r="B182" s="622" t="s">
        <v>351</v>
      </c>
      <c r="C182" s="545" t="s">
        <v>1969</v>
      </c>
      <c r="D182" s="545" t="s">
        <v>962</v>
      </c>
      <c r="E182" s="1379">
        <v>90.191000000000003</v>
      </c>
      <c r="F182" s="690">
        <v>0</v>
      </c>
      <c r="G182" s="1380">
        <v>0</v>
      </c>
      <c r="H182" s="690">
        <f t="shared" ref="H182:H187" si="27">E182+F182-G182</f>
        <v>90.191000000000003</v>
      </c>
      <c r="I182" s="690">
        <v>79.373733000000001</v>
      </c>
      <c r="J182" s="761" t="s">
        <v>531</v>
      </c>
      <c r="K182" s="505" t="s">
        <v>102</v>
      </c>
      <c r="L182" s="654" t="s">
        <v>2827</v>
      </c>
      <c r="M182" s="690">
        <v>80</v>
      </c>
      <c r="N182" s="690">
        <v>98.251000000000005</v>
      </c>
      <c r="O182" s="502">
        <f t="shared" ref="O182:O187" si="28">+N182-M182</f>
        <v>18.251000000000005</v>
      </c>
      <c r="P182" s="690" t="s">
        <v>2782</v>
      </c>
      <c r="Q182" s="125" t="s">
        <v>102</v>
      </c>
      <c r="R182" s="622" t="s">
        <v>2828</v>
      </c>
      <c r="S182" s="578"/>
      <c r="T182" s="546" t="s">
        <v>887</v>
      </c>
      <c r="U182" s="547" t="s">
        <v>2</v>
      </c>
      <c r="V182" s="548" t="s">
        <v>1145</v>
      </c>
      <c r="W182" s="541">
        <v>152</v>
      </c>
      <c r="X182" s="550" t="s">
        <v>1999</v>
      </c>
      <c r="Y182" s="542" t="s">
        <v>148</v>
      </c>
      <c r="Z182" s="542"/>
      <c r="AA182" s="543"/>
    </row>
    <row r="183" spans="1:27" s="38" customFormat="1" ht="65.25" customHeight="1" x14ac:dyDescent="0.15">
      <c r="A183" s="544">
        <v>146</v>
      </c>
      <c r="B183" s="622" t="s">
        <v>352</v>
      </c>
      <c r="C183" s="545" t="s">
        <v>1958</v>
      </c>
      <c r="D183" s="545" t="s">
        <v>962</v>
      </c>
      <c r="E183" s="1379">
        <v>41.473999999999997</v>
      </c>
      <c r="F183" s="690">
        <v>0</v>
      </c>
      <c r="G183" s="1380">
        <v>0</v>
      </c>
      <c r="H183" s="690">
        <f t="shared" si="27"/>
        <v>41.473999999999997</v>
      </c>
      <c r="I183" s="690">
        <v>40.188096000000002</v>
      </c>
      <c r="J183" s="761" t="s">
        <v>531</v>
      </c>
      <c r="K183" s="505" t="s">
        <v>102</v>
      </c>
      <c r="L183" s="654" t="s">
        <v>2829</v>
      </c>
      <c r="M183" s="690">
        <v>39.325000000000003</v>
      </c>
      <c r="N183" s="690">
        <v>30</v>
      </c>
      <c r="O183" s="502">
        <f t="shared" si="28"/>
        <v>-9.3250000000000028</v>
      </c>
      <c r="P183" s="690" t="s">
        <v>2782</v>
      </c>
      <c r="Q183" s="125" t="s">
        <v>102</v>
      </c>
      <c r="R183" s="622" t="s">
        <v>2909</v>
      </c>
      <c r="S183" s="578"/>
      <c r="T183" s="546" t="s">
        <v>887</v>
      </c>
      <c r="U183" s="547" t="s">
        <v>2</v>
      </c>
      <c r="V183" s="548" t="s">
        <v>1145</v>
      </c>
      <c r="W183" s="541" t="s">
        <v>2830</v>
      </c>
      <c r="X183" s="550" t="s">
        <v>538</v>
      </c>
      <c r="Y183" s="542" t="s">
        <v>148</v>
      </c>
      <c r="Z183" s="542"/>
      <c r="AA183" s="543"/>
    </row>
    <row r="184" spans="1:27" s="38" customFormat="1" ht="87.75" customHeight="1" x14ac:dyDescent="0.15">
      <c r="A184" s="544">
        <v>147</v>
      </c>
      <c r="B184" s="751" t="s">
        <v>354</v>
      </c>
      <c r="C184" s="536" t="s">
        <v>1958</v>
      </c>
      <c r="D184" s="536" t="s">
        <v>962</v>
      </c>
      <c r="E184" s="1376">
        <v>31.327000000000002</v>
      </c>
      <c r="F184" s="690">
        <v>0</v>
      </c>
      <c r="G184" s="1380">
        <v>0</v>
      </c>
      <c r="H184" s="690">
        <f t="shared" si="27"/>
        <v>31.327000000000002</v>
      </c>
      <c r="I184" s="690">
        <v>67.258246</v>
      </c>
      <c r="J184" s="811" t="s">
        <v>531</v>
      </c>
      <c r="K184" s="505" t="s">
        <v>153</v>
      </c>
      <c r="L184" s="654" t="s">
        <v>2831</v>
      </c>
      <c r="M184" s="1381">
        <v>35</v>
      </c>
      <c r="N184" s="1381">
        <v>80.299000000000007</v>
      </c>
      <c r="O184" s="502">
        <f t="shared" si="28"/>
        <v>45.299000000000007</v>
      </c>
      <c r="P184" s="690" t="s">
        <v>2782</v>
      </c>
      <c r="Q184" s="678" t="s">
        <v>589</v>
      </c>
      <c r="R184" s="716" t="s">
        <v>2832</v>
      </c>
      <c r="S184" s="535"/>
      <c r="T184" s="546" t="s">
        <v>887</v>
      </c>
      <c r="U184" s="547" t="s">
        <v>2</v>
      </c>
      <c r="V184" s="548" t="s">
        <v>1145</v>
      </c>
      <c r="W184" s="541">
        <v>155</v>
      </c>
      <c r="X184" s="550" t="s">
        <v>631</v>
      </c>
      <c r="Y184" s="542" t="s">
        <v>148</v>
      </c>
      <c r="Z184" s="542"/>
      <c r="AA184" s="543"/>
    </row>
    <row r="185" spans="1:27" s="38" customFormat="1" ht="73.5" customHeight="1" x14ac:dyDescent="0.15">
      <c r="A185" s="544">
        <v>148</v>
      </c>
      <c r="B185" s="622" t="s">
        <v>355</v>
      </c>
      <c r="C185" s="545" t="s">
        <v>1958</v>
      </c>
      <c r="D185" s="545" t="s">
        <v>962</v>
      </c>
      <c r="E185" s="1379">
        <v>3.4769999999999999</v>
      </c>
      <c r="F185" s="690">
        <v>0</v>
      </c>
      <c r="G185" s="1380">
        <v>0</v>
      </c>
      <c r="H185" s="690">
        <f t="shared" si="27"/>
        <v>3.4769999999999999</v>
      </c>
      <c r="I185" s="690">
        <v>4.7789999999999999</v>
      </c>
      <c r="J185" s="761" t="s">
        <v>531</v>
      </c>
      <c r="K185" s="505" t="s">
        <v>102</v>
      </c>
      <c r="L185" s="654" t="s">
        <v>2833</v>
      </c>
      <c r="M185" s="690">
        <v>3.286</v>
      </c>
      <c r="N185" s="690">
        <v>3.2789999999999999</v>
      </c>
      <c r="O185" s="502">
        <f t="shared" si="28"/>
        <v>-7.0000000000001172E-3</v>
      </c>
      <c r="P185" s="690" t="s">
        <v>2782</v>
      </c>
      <c r="Q185" s="125" t="s">
        <v>102</v>
      </c>
      <c r="R185" s="622" t="s">
        <v>2910</v>
      </c>
      <c r="S185" s="578"/>
      <c r="T185" s="546" t="s">
        <v>887</v>
      </c>
      <c r="U185" s="547" t="s">
        <v>2</v>
      </c>
      <c r="V185" s="548" t="s">
        <v>1145</v>
      </c>
      <c r="W185" s="541">
        <v>156</v>
      </c>
      <c r="X185" s="550" t="s">
        <v>631</v>
      </c>
      <c r="Y185" s="542" t="s">
        <v>148</v>
      </c>
      <c r="Z185" s="542"/>
      <c r="AA185" s="543"/>
    </row>
    <row r="186" spans="1:27" s="38" customFormat="1" ht="93.75" customHeight="1" x14ac:dyDescent="0.15">
      <c r="A186" s="544">
        <v>149</v>
      </c>
      <c r="B186" s="622" t="s">
        <v>356</v>
      </c>
      <c r="C186" s="545" t="s">
        <v>1967</v>
      </c>
      <c r="D186" s="545" t="s">
        <v>962</v>
      </c>
      <c r="E186" s="1379">
        <v>20.692</v>
      </c>
      <c r="F186" s="690">
        <v>0</v>
      </c>
      <c r="G186" s="1380">
        <v>0</v>
      </c>
      <c r="H186" s="690">
        <f t="shared" si="27"/>
        <v>20.692</v>
      </c>
      <c r="I186" s="690">
        <v>28.08</v>
      </c>
      <c r="J186" s="761" t="s">
        <v>531</v>
      </c>
      <c r="K186" s="505" t="s">
        <v>102</v>
      </c>
      <c r="L186" s="654" t="s">
        <v>2834</v>
      </c>
      <c r="M186" s="690">
        <v>23</v>
      </c>
      <c r="N186" s="690">
        <v>21.5</v>
      </c>
      <c r="O186" s="502">
        <f t="shared" si="28"/>
        <v>-1.5</v>
      </c>
      <c r="P186" s="690" t="s">
        <v>2782</v>
      </c>
      <c r="Q186" s="125" t="s">
        <v>102</v>
      </c>
      <c r="R186" s="622" t="s">
        <v>2835</v>
      </c>
      <c r="S186" s="578"/>
      <c r="T186" s="546" t="s">
        <v>887</v>
      </c>
      <c r="U186" s="547" t="s">
        <v>2</v>
      </c>
      <c r="V186" s="548" t="s">
        <v>1145</v>
      </c>
      <c r="W186" s="541">
        <v>157</v>
      </c>
      <c r="X186" s="550" t="s">
        <v>538</v>
      </c>
      <c r="Y186" s="542" t="s">
        <v>148</v>
      </c>
      <c r="Z186" s="542"/>
      <c r="AA186" s="543"/>
    </row>
    <row r="187" spans="1:27" s="38" customFormat="1" ht="84.75" customHeight="1" x14ac:dyDescent="0.15">
      <c r="A187" s="544">
        <v>150</v>
      </c>
      <c r="B187" s="622" t="s">
        <v>357</v>
      </c>
      <c r="C187" s="545" t="s">
        <v>1962</v>
      </c>
      <c r="D187" s="545" t="s">
        <v>962</v>
      </c>
      <c r="E187" s="1379">
        <v>300</v>
      </c>
      <c r="F187" s="690">
        <v>400</v>
      </c>
      <c r="G187" s="1380">
        <v>0</v>
      </c>
      <c r="H187" s="690">
        <f t="shared" si="27"/>
        <v>700</v>
      </c>
      <c r="I187" s="690">
        <v>641.01615200000003</v>
      </c>
      <c r="J187" s="761" t="s">
        <v>531</v>
      </c>
      <c r="K187" s="505" t="s">
        <v>153</v>
      </c>
      <c r="L187" s="654" t="s">
        <v>2836</v>
      </c>
      <c r="M187" s="690">
        <v>182</v>
      </c>
      <c r="N187" s="690">
        <v>142.297</v>
      </c>
      <c r="O187" s="502">
        <f t="shared" si="28"/>
        <v>-39.703000000000003</v>
      </c>
      <c r="P187" s="690" t="s">
        <v>2782</v>
      </c>
      <c r="Q187" s="125" t="s">
        <v>589</v>
      </c>
      <c r="R187" s="622" t="s">
        <v>2837</v>
      </c>
      <c r="S187" s="578"/>
      <c r="T187" s="546" t="s">
        <v>887</v>
      </c>
      <c r="U187" s="547" t="s">
        <v>2</v>
      </c>
      <c r="V187" s="548" t="s">
        <v>1145</v>
      </c>
      <c r="W187" s="541">
        <v>158</v>
      </c>
      <c r="X187" s="550" t="s">
        <v>631</v>
      </c>
      <c r="Y187" s="542" t="s">
        <v>148</v>
      </c>
      <c r="Z187" s="542"/>
      <c r="AA187" s="543"/>
    </row>
    <row r="188" spans="1:27" s="38" customFormat="1" ht="27.75" customHeight="1" x14ac:dyDescent="0.15">
      <c r="A188" s="544"/>
      <c r="B188" s="753" t="s">
        <v>2106</v>
      </c>
      <c r="C188" s="545"/>
      <c r="D188" s="545"/>
      <c r="E188" s="1379"/>
      <c r="F188" s="690"/>
      <c r="G188" s="1380"/>
      <c r="H188" s="1411"/>
      <c r="I188" s="861"/>
      <c r="J188" s="733"/>
      <c r="K188" s="505"/>
      <c r="L188" s="506"/>
      <c r="M188" s="690"/>
      <c r="N188" s="690"/>
      <c r="O188" s="502"/>
      <c r="P188" s="700"/>
      <c r="Q188" s="125"/>
      <c r="R188" s="622"/>
      <c r="S188" s="126"/>
      <c r="T188" s="546"/>
      <c r="U188" s="547"/>
      <c r="V188" s="548"/>
      <c r="W188" s="549"/>
      <c r="X188" s="550"/>
      <c r="Y188" s="542"/>
      <c r="Z188" s="542"/>
      <c r="AA188" s="543"/>
    </row>
    <row r="189" spans="1:27" s="38" customFormat="1" ht="28.5" customHeight="1" x14ac:dyDescent="0.15">
      <c r="A189" s="544"/>
      <c r="B189" s="753" t="s">
        <v>2107</v>
      </c>
      <c r="C189" s="545"/>
      <c r="D189" s="545"/>
      <c r="E189" s="1379"/>
      <c r="F189" s="690"/>
      <c r="G189" s="1380"/>
      <c r="H189" s="1412"/>
      <c r="I189" s="690"/>
      <c r="J189" s="733"/>
      <c r="K189" s="505"/>
      <c r="L189" s="506"/>
      <c r="M189" s="690"/>
      <c r="N189" s="690"/>
      <c r="O189" s="502"/>
      <c r="P189" s="700"/>
      <c r="Q189" s="125"/>
      <c r="R189" s="622"/>
      <c r="S189" s="126"/>
      <c r="T189" s="546"/>
      <c r="U189" s="547"/>
      <c r="V189" s="548"/>
      <c r="W189" s="549"/>
      <c r="X189" s="550"/>
      <c r="Y189" s="542"/>
      <c r="Z189" s="542"/>
      <c r="AA189" s="543"/>
    </row>
    <row r="190" spans="1:27" ht="21.6" customHeight="1" x14ac:dyDescent="0.15">
      <c r="A190" s="494"/>
      <c r="B190" s="495" t="s">
        <v>2060</v>
      </c>
      <c r="C190" s="495"/>
      <c r="D190" s="495"/>
      <c r="E190" s="1402"/>
      <c r="F190" s="1403"/>
      <c r="G190" s="1403"/>
      <c r="H190" s="1404"/>
      <c r="I190" s="1404"/>
      <c r="J190" s="732"/>
      <c r="K190" s="507"/>
      <c r="L190" s="507"/>
      <c r="M190" s="1404"/>
      <c r="N190" s="1404"/>
      <c r="O190" s="1404"/>
      <c r="P190" s="1450"/>
      <c r="Q190" s="497"/>
      <c r="R190" s="666"/>
      <c r="S190" s="496"/>
      <c r="T190" s="496"/>
      <c r="U190" s="496"/>
      <c r="V190" s="498"/>
      <c r="W190" s="501"/>
      <c r="X190" s="498"/>
      <c r="Y190" s="496"/>
      <c r="Z190" s="496"/>
      <c r="AA190" s="499"/>
    </row>
    <row r="191" spans="1:27" s="38" customFormat="1" ht="56.45" customHeight="1" x14ac:dyDescent="0.15">
      <c r="A191" s="544">
        <v>151</v>
      </c>
      <c r="B191" s="622" t="s">
        <v>2125</v>
      </c>
      <c r="C191" s="545" t="s">
        <v>1950</v>
      </c>
      <c r="D191" s="545" t="s">
        <v>962</v>
      </c>
      <c r="E191" s="1379">
        <v>15.654999999999999</v>
      </c>
      <c r="F191" s="690">
        <v>0</v>
      </c>
      <c r="G191" s="1380">
        <v>0</v>
      </c>
      <c r="H191" s="690">
        <f t="shared" ref="H191:H197" si="29">E191+F191-G191</f>
        <v>15.654999999999999</v>
      </c>
      <c r="I191" s="690">
        <v>14.206</v>
      </c>
      <c r="J191" s="761" t="s">
        <v>531</v>
      </c>
      <c r="K191" s="505" t="s">
        <v>102</v>
      </c>
      <c r="L191" s="654" t="s">
        <v>2838</v>
      </c>
      <c r="M191" s="690">
        <v>15.657999999999999</v>
      </c>
      <c r="N191" s="690">
        <v>15.663</v>
      </c>
      <c r="O191" s="502">
        <f t="shared" ref="O191:O197" si="30">+N191-M191</f>
        <v>5.0000000000007816E-3</v>
      </c>
      <c r="P191" s="690" t="s">
        <v>2782</v>
      </c>
      <c r="Q191" s="125" t="s">
        <v>102</v>
      </c>
      <c r="R191" s="622" t="s">
        <v>2839</v>
      </c>
      <c r="S191" s="578"/>
      <c r="T191" s="546" t="s">
        <v>887</v>
      </c>
      <c r="U191" s="547" t="s">
        <v>2</v>
      </c>
      <c r="V191" s="548" t="s">
        <v>1145</v>
      </c>
      <c r="W191" s="541" t="s">
        <v>2840</v>
      </c>
      <c r="X191" s="550" t="s">
        <v>1999</v>
      </c>
      <c r="Y191" s="542" t="s">
        <v>148</v>
      </c>
      <c r="Z191" s="542"/>
      <c r="AA191" s="543"/>
    </row>
    <row r="192" spans="1:27" s="38" customFormat="1" ht="45.75" customHeight="1" x14ac:dyDescent="0.15">
      <c r="A192" s="544">
        <v>152</v>
      </c>
      <c r="B192" s="622" t="s">
        <v>360</v>
      </c>
      <c r="C192" s="545" t="s">
        <v>1974</v>
      </c>
      <c r="D192" s="545" t="s">
        <v>962</v>
      </c>
      <c r="E192" s="1379">
        <v>4383.3230000000003</v>
      </c>
      <c r="F192" s="690">
        <v>2214.721</v>
      </c>
      <c r="G192" s="1380">
        <v>2653.2510000000002</v>
      </c>
      <c r="H192" s="690">
        <f t="shared" si="29"/>
        <v>3944.7929999999997</v>
      </c>
      <c r="I192" s="690">
        <v>3347.6529999999998</v>
      </c>
      <c r="J192" s="812" t="s">
        <v>2841</v>
      </c>
      <c r="K192" s="505" t="s">
        <v>102</v>
      </c>
      <c r="L192" s="654" t="s">
        <v>2842</v>
      </c>
      <c r="M192" s="690">
        <v>200</v>
      </c>
      <c r="N192" s="690">
        <v>200</v>
      </c>
      <c r="O192" s="502">
        <f t="shared" si="30"/>
        <v>0</v>
      </c>
      <c r="P192" s="690">
        <v>0</v>
      </c>
      <c r="Q192" s="125" t="s">
        <v>102</v>
      </c>
      <c r="R192" s="622" t="s">
        <v>2843</v>
      </c>
      <c r="S192" s="578"/>
      <c r="T192" s="546" t="s">
        <v>887</v>
      </c>
      <c r="U192" s="547" t="s">
        <v>2</v>
      </c>
      <c r="V192" s="548" t="s">
        <v>1145</v>
      </c>
      <c r="W192" s="541">
        <v>161</v>
      </c>
      <c r="X192" s="550"/>
      <c r="Y192" s="542"/>
      <c r="Z192" s="542" t="s">
        <v>148</v>
      </c>
      <c r="AA192" s="543"/>
    </row>
    <row r="193" spans="1:27" s="38" customFormat="1" ht="77.25" customHeight="1" x14ac:dyDescent="0.15">
      <c r="A193" s="544">
        <v>153</v>
      </c>
      <c r="B193" s="622" t="s">
        <v>361</v>
      </c>
      <c r="C193" s="545" t="s">
        <v>1979</v>
      </c>
      <c r="D193" s="545" t="s">
        <v>962</v>
      </c>
      <c r="E193" s="1379">
        <v>6555.2089999999998</v>
      </c>
      <c r="F193" s="690">
        <v>191.00299999999999</v>
      </c>
      <c r="G193" s="1380">
        <v>2000</v>
      </c>
      <c r="H193" s="690">
        <f t="shared" si="29"/>
        <v>4746.2119999999995</v>
      </c>
      <c r="I193" s="690">
        <v>4648.4750000000004</v>
      </c>
      <c r="J193" s="761" t="s">
        <v>531</v>
      </c>
      <c r="K193" s="505" t="s">
        <v>102</v>
      </c>
      <c r="L193" s="654" t="s">
        <v>2844</v>
      </c>
      <c r="M193" s="690">
        <v>2352.6439999999998</v>
      </c>
      <c r="N193" s="690">
        <v>4816.0519999999997</v>
      </c>
      <c r="O193" s="502">
        <f>+N193-M193</f>
        <v>2463.4079999999999</v>
      </c>
      <c r="P193" s="690" t="s">
        <v>2782</v>
      </c>
      <c r="Q193" s="125" t="s">
        <v>102</v>
      </c>
      <c r="R193" s="622" t="s">
        <v>2845</v>
      </c>
      <c r="S193" s="578"/>
      <c r="T193" s="546" t="s">
        <v>887</v>
      </c>
      <c r="U193" s="547" t="s">
        <v>2</v>
      </c>
      <c r="V193" s="548" t="s">
        <v>1192</v>
      </c>
      <c r="W193" s="541">
        <v>162</v>
      </c>
      <c r="X193" s="550"/>
      <c r="Y193" s="542"/>
      <c r="Z193" s="542" t="s">
        <v>148</v>
      </c>
      <c r="AA193" s="543"/>
    </row>
    <row r="194" spans="1:27" s="38" customFormat="1" ht="106.5" customHeight="1" x14ac:dyDescent="0.15">
      <c r="A194" s="544">
        <v>154</v>
      </c>
      <c r="B194" s="622" t="s">
        <v>362</v>
      </c>
      <c r="C194" s="545" t="s">
        <v>1966</v>
      </c>
      <c r="D194" s="545" t="s">
        <v>962</v>
      </c>
      <c r="E194" s="1379">
        <v>82235.956999999995</v>
      </c>
      <c r="F194" s="690">
        <v>27351.537</v>
      </c>
      <c r="G194" s="1380">
        <v>40400.762999999999</v>
      </c>
      <c r="H194" s="690">
        <f t="shared" si="29"/>
        <v>69186.731</v>
      </c>
      <c r="I194" s="690">
        <v>67885.939199999993</v>
      </c>
      <c r="J194" s="761" t="s">
        <v>531</v>
      </c>
      <c r="K194" s="505" t="s">
        <v>153</v>
      </c>
      <c r="L194" s="508" t="s">
        <v>2846</v>
      </c>
      <c r="M194" s="690">
        <v>36469.521999999997</v>
      </c>
      <c r="N194" s="690">
        <v>67233.114000000001</v>
      </c>
      <c r="O194" s="502">
        <f t="shared" si="30"/>
        <v>30763.592000000004</v>
      </c>
      <c r="P194" s="690" t="s">
        <v>2782</v>
      </c>
      <c r="Q194" s="125" t="s">
        <v>589</v>
      </c>
      <c r="R194" s="622" t="s">
        <v>2847</v>
      </c>
      <c r="S194" s="578" t="s">
        <v>2927</v>
      </c>
      <c r="T194" s="546" t="s">
        <v>887</v>
      </c>
      <c r="U194" s="547" t="s">
        <v>2</v>
      </c>
      <c r="V194" s="548" t="s">
        <v>1192</v>
      </c>
      <c r="W194" s="541">
        <v>163</v>
      </c>
      <c r="X194" s="550"/>
      <c r="Y194" s="542"/>
      <c r="Z194" s="542" t="s">
        <v>148</v>
      </c>
      <c r="AA194" s="543"/>
    </row>
    <row r="195" spans="1:27" s="38" customFormat="1" ht="57.75" customHeight="1" x14ac:dyDescent="0.15">
      <c r="A195" s="544">
        <v>155</v>
      </c>
      <c r="B195" s="622" t="s">
        <v>363</v>
      </c>
      <c r="C195" s="545" t="s">
        <v>1961</v>
      </c>
      <c r="D195" s="545" t="s">
        <v>962</v>
      </c>
      <c r="E195" s="1379">
        <v>318</v>
      </c>
      <c r="F195" s="690">
        <v>538.44200000000001</v>
      </c>
      <c r="G195" s="1380">
        <v>330.572</v>
      </c>
      <c r="H195" s="690">
        <f t="shared" si="29"/>
        <v>525.87</v>
      </c>
      <c r="I195" s="690">
        <v>230.43600000000001</v>
      </c>
      <c r="J195" s="761" t="s">
        <v>531</v>
      </c>
      <c r="K195" s="505" t="s">
        <v>102</v>
      </c>
      <c r="L195" s="654" t="s">
        <v>2848</v>
      </c>
      <c r="M195" s="690">
        <v>30</v>
      </c>
      <c r="N195" s="690">
        <v>30</v>
      </c>
      <c r="O195" s="502">
        <f t="shared" si="30"/>
        <v>0</v>
      </c>
      <c r="P195" s="690">
        <v>0</v>
      </c>
      <c r="Q195" s="125" t="s">
        <v>102</v>
      </c>
      <c r="R195" s="622" t="s">
        <v>2849</v>
      </c>
      <c r="S195" s="578"/>
      <c r="T195" s="546" t="s">
        <v>887</v>
      </c>
      <c r="U195" s="547" t="s">
        <v>2</v>
      </c>
      <c r="V195" s="548" t="s">
        <v>1198</v>
      </c>
      <c r="W195" s="541">
        <v>164</v>
      </c>
      <c r="X195" s="550" t="s">
        <v>631</v>
      </c>
      <c r="Y195" s="542"/>
      <c r="Z195" s="542" t="s">
        <v>148</v>
      </c>
      <c r="AA195" s="543"/>
    </row>
    <row r="196" spans="1:27" s="38" customFormat="1" ht="60" customHeight="1" x14ac:dyDescent="0.15">
      <c r="A196" s="544">
        <v>156</v>
      </c>
      <c r="B196" s="622" t="s">
        <v>364</v>
      </c>
      <c r="C196" s="545" t="s">
        <v>760</v>
      </c>
      <c r="D196" s="545" t="s">
        <v>962</v>
      </c>
      <c r="E196" s="1379">
        <v>6299.1139999999996</v>
      </c>
      <c r="F196" s="690">
        <v>19895.690999999999</v>
      </c>
      <c r="G196" s="1380">
        <v>5749.53</v>
      </c>
      <c r="H196" s="690">
        <f t="shared" si="29"/>
        <v>20445.275000000001</v>
      </c>
      <c r="I196" s="690">
        <v>20169.656999999999</v>
      </c>
      <c r="J196" s="761" t="s">
        <v>531</v>
      </c>
      <c r="K196" s="505" t="s">
        <v>102</v>
      </c>
      <c r="L196" s="508" t="s">
        <v>2850</v>
      </c>
      <c r="M196" s="690">
        <v>3504</v>
      </c>
      <c r="N196" s="690">
        <v>6532.65</v>
      </c>
      <c r="O196" s="502">
        <f t="shared" si="30"/>
        <v>3028.6499999999996</v>
      </c>
      <c r="P196" s="690">
        <v>0</v>
      </c>
      <c r="Q196" s="125" t="s">
        <v>102</v>
      </c>
      <c r="R196" s="622" t="s">
        <v>2851</v>
      </c>
      <c r="S196" s="578" t="s">
        <v>2928</v>
      </c>
      <c r="T196" s="546" t="s">
        <v>887</v>
      </c>
      <c r="U196" s="547" t="s">
        <v>2</v>
      </c>
      <c r="V196" s="548" t="s">
        <v>1145</v>
      </c>
      <c r="W196" s="541">
        <v>165</v>
      </c>
      <c r="X196" s="550" t="s">
        <v>538</v>
      </c>
      <c r="Y196" s="542" t="s">
        <v>148</v>
      </c>
      <c r="Z196" s="542" t="s">
        <v>148</v>
      </c>
      <c r="AA196" s="543"/>
    </row>
    <row r="197" spans="1:27" s="38" customFormat="1" ht="62.25" customHeight="1" x14ac:dyDescent="0.15">
      <c r="A197" s="544">
        <v>157</v>
      </c>
      <c r="B197" s="622" t="s">
        <v>1932</v>
      </c>
      <c r="C197" s="545" t="s">
        <v>815</v>
      </c>
      <c r="D197" s="545" t="s">
        <v>681</v>
      </c>
      <c r="E197" s="1379">
        <v>30</v>
      </c>
      <c r="F197" s="690">
        <v>0</v>
      </c>
      <c r="G197" s="1380">
        <v>0</v>
      </c>
      <c r="H197" s="690">
        <f t="shared" si="29"/>
        <v>30</v>
      </c>
      <c r="I197" s="690">
        <v>21.019656999999999</v>
      </c>
      <c r="J197" s="761" t="s">
        <v>531</v>
      </c>
      <c r="K197" s="505" t="s">
        <v>102</v>
      </c>
      <c r="L197" s="508" t="s">
        <v>2852</v>
      </c>
      <c r="M197" s="690">
        <v>18.45</v>
      </c>
      <c r="N197" s="690">
        <v>17.004000000000001</v>
      </c>
      <c r="O197" s="502">
        <f t="shared" si="30"/>
        <v>-1.445999999999998</v>
      </c>
      <c r="P197" s="690">
        <v>0</v>
      </c>
      <c r="Q197" s="125" t="s">
        <v>102</v>
      </c>
      <c r="R197" s="622" t="s">
        <v>2853</v>
      </c>
      <c r="S197" s="578"/>
      <c r="T197" s="546" t="s">
        <v>886</v>
      </c>
      <c r="U197" s="547" t="s">
        <v>535</v>
      </c>
      <c r="V197" s="548" t="s">
        <v>1144</v>
      </c>
      <c r="W197" s="549" t="s">
        <v>1933</v>
      </c>
      <c r="X197" s="550" t="s">
        <v>130</v>
      </c>
      <c r="Y197" s="542" t="s">
        <v>148</v>
      </c>
      <c r="Z197" s="542"/>
      <c r="AA197" s="543"/>
    </row>
    <row r="198" spans="1:27" ht="21.6" customHeight="1" x14ac:dyDescent="0.15">
      <c r="A198" s="494"/>
      <c r="B198" s="495" t="s">
        <v>2061</v>
      </c>
      <c r="C198" s="495"/>
      <c r="D198" s="495"/>
      <c r="E198" s="1402"/>
      <c r="F198" s="1403"/>
      <c r="G198" s="1403"/>
      <c r="H198" s="1404"/>
      <c r="I198" s="1404"/>
      <c r="J198" s="732"/>
      <c r="K198" s="507"/>
      <c r="L198" s="507"/>
      <c r="M198" s="1404"/>
      <c r="N198" s="1404"/>
      <c r="O198" s="1404"/>
      <c r="P198" s="1450"/>
      <c r="Q198" s="497"/>
      <c r="R198" s="666"/>
      <c r="S198" s="496"/>
      <c r="T198" s="496"/>
      <c r="U198" s="496"/>
      <c r="V198" s="498"/>
      <c r="W198" s="501"/>
      <c r="X198" s="498"/>
      <c r="Y198" s="496"/>
      <c r="Z198" s="496"/>
      <c r="AA198" s="499"/>
    </row>
    <row r="199" spans="1:27" s="38" customFormat="1" ht="55.5" customHeight="1" x14ac:dyDescent="0.15">
      <c r="A199" s="544">
        <v>158</v>
      </c>
      <c r="B199" s="622" t="s">
        <v>2854</v>
      </c>
      <c r="C199" s="545" t="s">
        <v>1973</v>
      </c>
      <c r="D199" s="545" t="s">
        <v>962</v>
      </c>
      <c r="E199" s="1379">
        <v>85.111999999999995</v>
      </c>
      <c r="F199" s="690">
        <v>0</v>
      </c>
      <c r="G199" s="1380">
        <v>0</v>
      </c>
      <c r="H199" s="690">
        <f t="shared" ref="H199:H209" si="31">E199+F199-G199</f>
        <v>85.111999999999995</v>
      </c>
      <c r="I199" s="690">
        <v>60.229030000000002</v>
      </c>
      <c r="J199" s="761" t="s">
        <v>531</v>
      </c>
      <c r="K199" s="505" t="s">
        <v>102</v>
      </c>
      <c r="L199" s="508" t="s">
        <v>2855</v>
      </c>
      <c r="M199" s="690">
        <v>11.773</v>
      </c>
      <c r="N199" s="690">
        <v>8.4039999999999999</v>
      </c>
      <c r="O199" s="502">
        <f t="shared" ref="O199:O209" si="32">+N199-M199</f>
        <v>-3.3689999999999998</v>
      </c>
      <c r="P199" s="690" t="s">
        <v>2782</v>
      </c>
      <c r="Q199" s="125" t="s">
        <v>102</v>
      </c>
      <c r="R199" s="622" t="s">
        <v>2856</v>
      </c>
      <c r="S199" s="578"/>
      <c r="T199" s="546" t="s">
        <v>887</v>
      </c>
      <c r="U199" s="547" t="s">
        <v>2</v>
      </c>
      <c r="V199" s="548" t="s">
        <v>1145</v>
      </c>
      <c r="W199" s="541">
        <v>166</v>
      </c>
      <c r="X199" s="550"/>
      <c r="Y199" s="542" t="s">
        <v>148</v>
      </c>
      <c r="Z199" s="542"/>
      <c r="AA199" s="543"/>
    </row>
    <row r="200" spans="1:27" s="38" customFormat="1" ht="66.75" customHeight="1" x14ac:dyDescent="0.15">
      <c r="A200" s="544">
        <v>159</v>
      </c>
      <c r="B200" s="622" t="s">
        <v>366</v>
      </c>
      <c r="C200" s="545" t="s">
        <v>1985</v>
      </c>
      <c r="D200" s="545" t="s">
        <v>962</v>
      </c>
      <c r="E200" s="1379">
        <v>130.738</v>
      </c>
      <c r="F200" s="690">
        <v>0</v>
      </c>
      <c r="G200" s="1380">
        <v>0</v>
      </c>
      <c r="H200" s="690">
        <f t="shared" si="31"/>
        <v>130.738</v>
      </c>
      <c r="I200" s="690">
        <v>116.92882400000001</v>
      </c>
      <c r="J200" s="761" t="s">
        <v>531</v>
      </c>
      <c r="K200" s="505" t="s">
        <v>102</v>
      </c>
      <c r="L200" s="813" t="s">
        <v>2857</v>
      </c>
      <c r="M200" s="690">
        <v>123.749</v>
      </c>
      <c r="N200" s="690">
        <v>127.681</v>
      </c>
      <c r="O200" s="502">
        <f t="shared" si="32"/>
        <v>3.9320000000000022</v>
      </c>
      <c r="P200" s="690" t="s">
        <v>2782</v>
      </c>
      <c r="Q200" s="125" t="s">
        <v>102</v>
      </c>
      <c r="R200" s="622" t="s">
        <v>2858</v>
      </c>
      <c r="S200" s="578"/>
      <c r="T200" s="546" t="s">
        <v>887</v>
      </c>
      <c r="U200" s="547" t="s">
        <v>2</v>
      </c>
      <c r="V200" s="548" t="s">
        <v>1145</v>
      </c>
      <c r="W200" s="541">
        <v>167</v>
      </c>
      <c r="X200" s="550" t="s">
        <v>538</v>
      </c>
      <c r="Y200" s="542" t="s">
        <v>148</v>
      </c>
      <c r="Z200" s="542"/>
      <c r="AA200" s="543"/>
    </row>
    <row r="201" spans="1:27" s="38" customFormat="1" ht="153" customHeight="1" x14ac:dyDescent="0.15">
      <c r="A201" s="544">
        <v>160</v>
      </c>
      <c r="B201" s="622" t="s">
        <v>367</v>
      </c>
      <c r="C201" s="545" t="s">
        <v>1986</v>
      </c>
      <c r="D201" s="545" t="s">
        <v>962</v>
      </c>
      <c r="E201" s="1379">
        <v>13.311</v>
      </c>
      <c r="F201" s="690">
        <v>0</v>
      </c>
      <c r="G201" s="1380">
        <v>0</v>
      </c>
      <c r="H201" s="690">
        <f t="shared" si="31"/>
        <v>13.311</v>
      </c>
      <c r="I201" s="690">
        <v>12.587451</v>
      </c>
      <c r="J201" s="766" t="s">
        <v>2859</v>
      </c>
      <c r="K201" s="505" t="s">
        <v>102</v>
      </c>
      <c r="L201" s="814" t="s">
        <v>2814</v>
      </c>
      <c r="M201" s="690">
        <v>13.222</v>
      </c>
      <c r="N201" s="690">
        <v>13.207000000000001</v>
      </c>
      <c r="O201" s="502">
        <f t="shared" si="32"/>
        <v>-1.4999999999998792E-2</v>
      </c>
      <c r="P201" s="690" t="s">
        <v>2782</v>
      </c>
      <c r="Q201" s="125" t="s">
        <v>102</v>
      </c>
      <c r="R201" s="622" t="s">
        <v>2911</v>
      </c>
      <c r="S201" s="578"/>
      <c r="T201" s="546" t="s">
        <v>887</v>
      </c>
      <c r="U201" s="547" t="s">
        <v>2</v>
      </c>
      <c r="V201" s="548" t="s">
        <v>1145</v>
      </c>
      <c r="W201" s="541">
        <v>168</v>
      </c>
      <c r="X201" s="550"/>
      <c r="Y201" s="542" t="s">
        <v>148</v>
      </c>
      <c r="Z201" s="542"/>
      <c r="AA201" s="543"/>
    </row>
    <row r="202" spans="1:27" s="207" customFormat="1" ht="60" customHeight="1" x14ac:dyDescent="0.15">
      <c r="A202" s="544">
        <v>161</v>
      </c>
      <c r="B202" s="308" t="s">
        <v>369</v>
      </c>
      <c r="C202" s="278" t="s">
        <v>1967</v>
      </c>
      <c r="D202" s="278" t="s">
        <v>962</v>
      </c>
      <c r="E202" s="1413">
        <v>4.0019999999999998</v>
      </c>
      <c r="F202" s="1414">
        <v>0</v>
      </c>
      <c r="G202" s="1420">
        <v>0</v>
      </c>
      <c r="H202" s="1414">
        <f t="shared" si="31"/>
        <v>4.0019999999999998</v>
      </c>
      <c r="I202" s="1414">
        <v>3.4786709999999998</v>
      </c>
      <c r="J202" s="723" t="s">
        <v>531</v>
      </c>
      <c r="K202" s="681" t="s">
        <v>102</v>
      </c>
      <c r="L202" s="684" t="s">
        <v>2915</v>
      </c>
      <c r="M202" s="1414">
        <v>4.0010000000000003</v>
      </c>
      <c r="N202" s="1414">
        <v>3.2570000000000001</v>
      </c>
      <c r="O202" s="1418">
        <f t="shared" si="32"/>
        <v>-0.74400000000000022</v>
      </c>
      <c r="P202" s="1452">
        <v>-0.74400000000000022</v>
      </c>
      <c r="Q202" s="288" t="s">
        <v>100</v>
      </c>
      <c r="R202" s="308" t="s">
        <v>2968</v>
      </c>
      <c r="S202" s="282"/>
      <c r="T202" s="372" t="s">
        <v>887</v>
      </c>
      <c r="U202" s="290" t="s">
        <v>2</v>
      </c>
      <c r="V202" s="291" t="s">
        <v>1145</v>
      </c>
      <c r="W202" s="682">
        <v>170</v>
      </c>
      <c r="X202" s="292"/>
      <c r="Y202" s="279" t="s">
        <v>148</v>
      </c>
      <c r="Z202" s="279"/>
      <c r="AA202" s="280"/>
    </row>
    <row r="203" spans="1:27" s="38" customFormat="1" ht="157.9" customHeight="1" x14ac:dyDescent="0.15">
      <c r="A203" s="544">
        <v>162</v>
      </c>
      <c r="B203" s="622" t="s">
        <v>370</v>
      </c>
      <c r="C203" s="545" t="s">
        <v>1957</v>
      </c>
      <c r="D203" s="545" t="s">
        <v>962</v>
      </c>
      <c r="E203" s="1379">
        <v>39.71</v>
      </c>
      <c r="F203" s="690">
        <v>0</v>
      </c>
      <c r="G203" s="1380">
        <v>0</v>
      </c>
      <c r="H203" s="690">
        <f t="shared" si="31"/>
        <v>39.71</v>
      </c>
      <c r="I203" s="690">
        <v>45.097000000000001</v>
      </c>
      <c r="J203" s="812" t="s">
        <v>2973</v>
      </c>
      <c r="K203" s="505" t="s">
        <v>152</v>
      </c>
      <c r="L203" s="508" t="s">
        <v>2860</v>
      </c>
      <c r="M203" s="690">
        <v>100.059</v>
      </c>
      <c r="N203" s="690">
        <v>97.308999999999997</v>
      </c>
      <c r="O203" s="502">
        <f t="shared" si="32"/>
        <v>-2.75</v>
      </c>
      <c r="P203" s="690" t="s">
        <v>2782</v>
      </c>
      <c r="Q203" s="125" t="s">
        <v>589</v>
      </c>
      <c r="R203" s="622" t="s">
        <v>2861</v>
      </c>
      <c r="S203" s="578"/>
      <c r="T203" s="546" t="s">
        <v>887</v>
      </c>
      <c r="U203" s="547" t="s">
        <v>2</v>
      </c>
      <c r="V203" s="548" t="s">
        <v>1145</v>
      </c>
      <c r="W203" s="541">
        <v>171</v>
      </c>
      <c r="X203" s="550"/>
      <c r="Y203" s="542" t="s">
        <v>148</v>
      </c>
      <c r="Z203" s="542"/>
      <c r="AA203" s="543"/>
    </row>
    <row r="204" spans="1:27" s="38" customFormat="1" ht="54" customHeight="1" x14ac:dyDescent="0.15">
      <c r="A204" s="544">
        <v>163</v>
      </c>
      <c r="B204" s="622" t="s">
        <v>371</v>
      </c>
      <c r="C204" s="545" t="s">
        <v>1958</v>
      </c>
      <c r="D204" s="545" t="s">
        <v>962</v>
      </c>
      <c r="E204" s="1379">
        <v>5.7130000000000001</v>
      </c>
      <c r="F204" s="690">
        <v>0</v>
      </c>
      <c r="G204" s="1380">
        <v>0</v>
      </c>
      <c r="H204" s="690">
        <f t="shared" si="31"/>
        <v>5.7130000000000001</v>
      </c>
      <c r="I204" s="690">
        <v>4.9649999999999999</v>
      </c>
      <c r="J204" s="761" t="s">
        <v>531</v>
      </c>
      <c r="K204" s="505" t="s">
        <v>102</v>
      </c>
      <c r="L204" s="508" t="s">
        <v>2862</v>
      </c>
      <c r="M204" s="690">
        <v>5.6909999999999998</v>
      </c>
      <c r="N204" s="690">
        <v>5.6879999999999997</v>
      </c>
      <c r="O204" s="502">
        <f t="shared" si="32"/>
        <v>-3.0000000000001137E-3</v>
      </c>
      <c r="P204" s="690">
        <v>-1.038</v>
      </c>
      <c r="Q204" s="125" t="s">
        <v>100</v>
      </c>
      <c r="R204" s="622" t="s">
        <v>2863</v>
      </c>
      <c r="S204" s="578"/>
      <c r="T204" s="546" t="s">
        <v>887</v>
      </c>
      <c r="U204" s="547" t="s">
        <v>2</v>
      </c>
      <c r="V204" s="548" t="s">
        <v>1145</v>
      </c>
      <c r="W204" s="541">
        <v>172</v>
      </c>
      <c r="X204" s="550"/>
      <c r="Y204" s="542" t="s">
        <v>148</v>
      </c>
      <c r="Z204" s="542"/>
      <c r="AA204" s="543"/>
    </row>
    <row r="205" spans="1:27" s="38" customFormat="1" ht="57.75" customHeight="1" x14ac:dyDescent="0.15">
      <c r="A205" s="544">
        <v>164</v>
      </c>
      <c r="B205" s="622" t="s">
        <v>372</v>
      </c>
      <c r="C205" s="545" t="s">
        <v>1973</v>
      </c>
      <c r="D205" s="545" t="s">
        <v>1987</v>
      </c>
      <c r="E205" s="1379">
        <v>342.74199999999996</v>
      </c>
      <c r="F205" s="690">
        <v>0</v>
      </c>
      <c r="G205" s="1380">
        <v>176.971</v>
      </c>
      <c r="H205" s="690">
        <f t="shared" si="31"/>
        <v>165.77099999999996</v>
      </c>
      <c r="I205" s="690">
        <v>163.73425900000001</v>
      </c>
      <c r="J205" s="761" t="s">
        <v>531</v>
      </c>
      <c r="K205" s="505" t="s">
        <v>102</v>
      </c>
      <c r="L205" s="508" t="s">
        <v>2864</v>
      </c>
      <c r="M205" s="690">
        <v>150</v>
      </c>
      <c r="N205" s="690">
        <v>230.31100000000001</v>
      </c>
      <c r="O205" s="502">
        <f t="shared" si="32"/>
        <v>80.311000000000007</v>
      </c>
      <c r="P205" s="690" t="s">
        <v>2782</v>
      </c>
      <c r="Q205" s="125" t="s">
        <v>102</v>
      </c>
      <c r="R205" s="622" t="s">
        <v>2845</v>
      </c>
      <c r="S205" s="578"/>
      <c r="T205" s="546" t="s">
        <v>887</v>
      </c>
      <c r="U205" s="547" t="s">
        <v>2</v>
      </c>
      <c r="V205" s="548" t="s">
        <v>1145</v>
      </c>
      <c r="W205" s="541">
        <v>173</v>
      </c>
      <c r="X205" s="550" t="s">
        <v>538</v>
      </c>
      <c r="Y205" s="542" t="s">
        <v>148</v>
      </c>
      <c r="Z205" s="542"/>
      <c r="AA205" s="543"/>
    </row>
    <row r="206" spans="1:27" s="38" customFormat="1" ht="65.25" customHeight="1" x14ac:dyDescent="0.15">
      <c r="A206" s="544">
        <v>165</v>
      </c>
      <c r="B206" s="622" t="s">
        <v>373</v>
      </c>
      <c r="C206" s="545" t="s">
        <v>1973</v>
      </c>
      <c r="D206" s="545" t="s">
        <v>1987</v>
      </c>
      <c r="E206" s="1379">
        <v>1900</v>
      </c>
      <c r="F206" s="690">
        <v>0</v>
      </c>
      <c r="G206" s="1380">
        <v>200</v>
      </c>
      <c r="H206" s="690">
        <f t="shared" si="31"/>
        <v>1700</v>
      </c>
      <c r="I206" s="690">
        <v>1700</v>
      </c>
      <c r="J206" s="766" t="s">
        <v>2865</v>
      </c>
      <c r="K206" s="505" t="s">
        <v>102</v>
      </c>
      <c r="L206" s="508" t="s">
        <v>2864</v>
      </c>
      <c r="M206" s="690">
        <v>4000</v>
      </c>
      <c r="N206" s="690">
        <v>4100</v>
      </c>
      <c r="O206" s="502">
        <f t="shared" si="32"/>
        <v>100</v>
      </c>
      <c r="P206" s="690" t="s">
        <v>2782</v>
      </c>
      <c r="Q206" s="125" t="s">
        <v>102</v>
      </c>
      <c r="R206" s="622" t="s">
        <v>2845</v>
      </c>
      <c r="S206" s="578"/>
      <c r="T206" s="546" t="s">
        <v>887</v>
      </c>
      <c r="U206" s="547" t="s">
        <v>2</v>
      </c>
      <c r="V206" s="548" t="s">
        <v>1145</v>
      </c>
      <c r="W206" s="541">
        <v>174</v>
      </c>
      <c r="X206" s="550"/>
      <c r="Y206" s="542"/>
      <c r="Z206" s="542" t="s">
        <v>148</v>
      </c>
      <c r="AA206" s="543" t="s">
        <v>148</v>
      </c>
    </row>
    <row r="207" spans="1:27" s="38" customFormat="1" ht="60" customHeight="1" x14ac:dyDescent="0.15">
      <c r="A207" s="544">
        <v>166</v>
      </c>
      <c r="B207" s="622" t="s">
        <v>2126</v>
      </c>
      <c r="C207" s="545" t="s">
        <v>555</v>
      </c>
      <c r="D207" s="545" t="s">
        <v>2127</v>
      </c>
      <c r="E207" s="1379">
        <v>140</v>
      </c>
      <c r="F207" s="690">
        <v>0</v>
      </c>
      <c r="G207" s="1380">
        <v>0</v>
      </c>
      <c r="H207" s="690">
        <f t="shared" si="31"/>
        <v>140</v>
      </c>
      <c r="I207" s="690">
        <v>122.76900000000001</v>
      </c>
      <c r="J207" s="761" t="s">
        <v>531</v>
      </c>
      <c r="K207" s="505" t="s">
        <v>102</v>
      </c>
      <c r="L207" s="654" t="s">
        <v>2866</v>
      </c>
      <c r="M207" s="690">
        <v>155.47499999999999</v>
      </c>
      <c r="N207" s="690">
        <v>141.80600000000001</v>
      </c>
      <c r="O207" s="502">
        <f t="shared" si="32"/>
        <v>-13.668999999999983</v>
      </c>
      <c r="P207" s="690" t="s">
        <v>2782</v>
      </c>
      <c r="Q207" s="125" t="s">
        <v>102</v>
      </c>
      <c r="R207" s="622" t="s">
        <v>2867</v>
      </c>
      <c r="S207" s="578"/>
      <c r="T207" s="546" t="s">
        <v>887</v>
      </c>
      <c r="U207" s="547" t="s">
        <v>2</v>
      </c>
      <c r="V207" s="548" t="s">
        <v>1145</v>
      </c>
      <c r="W207" s="541">
        <v>176</v>
      </c>
      <c r="X207" s="550" t="s">
        <v>1999</v>
      </c>
      <c r="Y207" s="542" t="s">
        <v>148</v>
      </c>
      <c r="Z207" s="542"/>
      <c r="AA207" s="543"/>
    </row>
    <row r="208" spans="1:27" s="38" customFormat="1" ht="60" customHeight="1" x14ac:dyDescent="0.15">
      <c r="A208" s="544">
        <v>167</v>
      </c>
      <c r="B208" s="622" t="s">
        <v>1934</v>
      </c>
      <c r="C208" s="545" t="s">
        <v>815</v>
      </c>
      <c r="D208" s="545" t="s">
        <v>594</v>
      </c>
      <c r="E208" s="1379">
        <v>8.0079999999999991</v>
      </c>
      <c r="F208" s="690">
        <v>0</v>
      </c>
      <c r="G208" s="1380">
        <v>0</v>
      </c>
      <c r="H208" s="690">
        <f t="shared" si="31"/>
        <v>8.0079999999999991</v>
      </c>
      <c r="I208" s="690">
        <v>7.02</v>
      </c>
      <c r="J208" s="812" t="s">
        <v>2868</v>
      </c>
      <c r="K208" s="505" t="s">
        <v>174</v>
      </c>
      <c r="L208" s="654" t="s">
        <v>2869</v>
      </c>
      <c r="M208" s="690">
        <v>4.0609999999999999</v>
      </c>
      <c r="N208" s="690">
        <v>0</v>
      </c>
      <c r="O208" s="502">
        <f t="shared" si="32"/>
        <v>-4.0609999999999999</v>
      </c>
      <c r="P208" s="690">
        <v>0</v>
      </c>
      <c r="Q208" s="125" t="s">
        <v>172</v>
      </c>
      <c r="R208" s="622" t="s">
        <v>2870</v>
      </c>
      <c r="S208" s="578"/>
      <c r="T208" s="546" t="s">
        <v>886</v>
      </c>
      <c r="U208" s="547" t="s">
        <v>535</v>
      </c>
      <c r="V208" s="548" t="s">
        <v>1144</v>
      </c>
      <c r="W208" s="549" t="s">
        <v>1936</v>
      </c>
      <c r="X208" s="550" t="s">
        <v>130</v>
      </c>
      <c r="Y208" s="542" t="s">
        <v>148</v>
      </c>
      <c r="Z208" s="542"/>
      <c r="AA208" s="543"/>
    </row>
    <row r="209" spans="1:27" s="38" customFormat="1" ht="69.75" customHeight="1" x14ac:dyDescent="0.15">
      <c r="A209" s="544">
        <v>168</v>
      </c>
      <c r="B209" s="622" t="s">
        <v>1935</v>
      </c>
      <c r="C209" s="545" t="s">
        <v>815</v>
      </c>
      <c r="D209" s="545" t="s">
        <v>562</v>
      </c>
      <c r="E209" s="1379">
        <v>125</v>
      </c>
      <c r="F209" s="690">
        <v>0</v>
      </c>
      <c r="G209" s="1380">
        <v>0</v>
      </c>
      <c r="H209" s="690">
        <f t="shared" si="31"/>
        <v>125</v>
      </c>
      <c r="I209" s="690">
        <v>116.18</v>
      </c>
      <c r="J209" s="761" t="s">
        <v>531</v>
      </c>
      <c r="K209" s="505" t="s">
        <v>102</v>
      </c>
      <c r="L209" s="654" t="s">
        <v>2871</v>
      </c>
      <c r="M209" s="690">
        <v>100</v>
      </c>
      <c r="N209" s="690">
        <v>100</v>
      </c>
      <c r="O209" s="502">
        <f t="shared" si="32"/>
        <v>0</v>
      </c>
      <c r="P209" s="690" t="s">
        <v>2782</v>
      </c>
      <c r="Q209" s="125" t="s">
        <v>102</v>
      </c>
      <c r="R209" s="622" t="s">
        <v>2872</v>
      </c>
      <c r="S209" s="578"/>
      <c r="T209" s="546" t="s">
        <v>886</v>
      </c>
      <c r="U209" s="547" t="s">
        <v>535</v>
      </c>
      <c r="V209" s="548" t="s">
        <v>1144</v>
      </c>
      <c r="W209" s="549" t="s">
        <v>2098</v>
      </c>
      <c r="X209" s="550" t="s">
        <v>130</v>
      </c>
      <c r="Y209" s="542" t="s">
        <v>148</v>
      </c>
      <c r="Z209" s="542"/>
      <c r="AA209" s="543"/>
    </row>
    <row r="210" spans="1:27" s="38" customFormat="1" x14ac:dyDescent="0.15">
      <c r="A210" s="544"/>
      <c r="B210" s="753" t="s">
        <v>2108</v>
      </c>
      <c r="C210" s="545"/>
      <c r="D210" s="545"/>
      <c r="E210" s="1379"/>
      <c r="F210" s="690"/>
      <c r="G210" s="1380"/>
      <c r="H210" s="1411"/>
      <c r="I210" s="861"/>
      <c r="J210" s="733"/>
      <c r="K210" s="505"/>
      <c r="L210" s="506"/>
      <c r="M210" s="690"/>
      <c r="N210" s="690"/>
      <c r="O210" s="502"/>
      <c r="P210" s="690"/>
      <c r="Q210" s="125"/>
      <c r="R210" s="622"/>
      <c r="S210" s="126"/>
      <c r="T210" s="546"/>
      <c r="U210" s="547"/>
      <c r="V210" s="548"/>
      <c r="W210" s="549"/>
      <c r="X210" s="550"/>
      <c r="Y210" s="542"/>
      <c r="Z210" s="542"/>
      <c r="AA210" s="543"/>
    </row>
    <row r="211" spans="1:27" s="38" customFormat="1" ht="16.5" customHeight="1" x14ac:dyDescent="0.15">
      <c r="A211" s="544"/>
      <c r="B211" s="753" t="s">
        <v>1246</v>
      </c>
      <c r="C211" s="545"/>
      <c r="D211" s="545"/>
      <c r="E211" s="1379"/>
      <c r="F211" s="690"/>
      <c r="G211" s="1380"/>
      <c r="H211" s="1411"/>
      <c r="I211" s="861"/>
      <c r="J211" s="733"/>
      <c r="K211" s="505"/>
      <c r="L211" s="506"/>
      <c r="M211" s="690"/>
      <c r="N211" s="690"/>
      <c r="O211" s="502"/>
      <c r="P211" s="690"/>
      <c r="Q211" s="125"/>
      <c r="R211" s="622"/>
      <c r="S211" s="578"/>
      <c r="T211" s="546"/>
      <c r="U211" s="547"/>
      <c r="V211" s="548"/>
      <c r="W211" s="549"/>
      <c r="X211" s="550"/>
      <c r="Y211" s="542"/>
      <c r="Z211" s="542"/>
      <c r="AA211" s="543"/>
    </row>
    <row r="212" spans="1:27" ht="21.6" customHeight="1" x14ac:dyDescent="0.15">
      <c r="A212" s="494"/>
      <c r="B212" s="495" t="s">
        <v>2062</v>
      </c>
      <c r="C212" s="495"/>
      <c r="D212" s="495"/>
      <c r="E212" s="1402"/>
      <c r="F212" s="1403"/>
      <c r="G212" s="1403"/>
      <c r="H212" s="1404"/>
      <c r="I212" s="1404"/>
      <c r="J212" s="732"/>
      <c r="K212" s="507"/>
      <c r="L212" s="507"/>
      <c r="M212" s="1404"/>
      <c r="N212" s="1404"/>
      <c r="O212" s="1404"/>
      <c r="P212" s="1450"/>
      <c r="Q212" s="497"/>
      <c r="R212" s="666"/>
      <c r="S212" s="496"/>
      <c r="T212" s="496"/>
      <c r="U212" s="496"/>
      <c r="V212" s="498"/>
      <c r="W212" s="501"/>
      <c r="X212" s="498"/>
      <c r="Y212" s="496"/>
      <c r="Z212" s="496"/>
      <c r="AA212" s="499"/>
    </row>
    <row r="213" spans="1:27" s="38" customFormat="1" ht="35.25" customHeight="1" x14ac:dyDescent="0.15">
      <c r="A213" s="872">
        <v>169</v>
      </c>
      <c r="B213" s="870" t="s">
        <v>368</v>
      </c>
      <c r="C213" s="874" t="s">
        <v>1956</v>
      </c>
      <c r="D213" s="874" t="s">
        <v>962</v>
      </c>
      <c r="E213" s="1379">
        <v>23.564</v>
      </c>
      <c r="F213" s="690">
        <v>0</v>
      </c>
      <c r="G213" s="1380">
        <v>0</v>
      </c>
      <c r="H213" s="690">
        <f>E213+F213-G213</f>
        <v>23.564</v>
      </c>
      <c r="I213" s="690">
        <v>28.448519999999998</v>
      </c>
      <c r="J213" s="876" t="s">
        <v>2873</v>
      </c>
      <c r="K213" s="878" t="s">
        <v>102</v>
      </c>
      <c r="L213" s="880" t="s">
        <v>2874</v>
      </c>
      <c r="M213" s="690">
        <v>23.262</v>
      </c>
      <c r="N213" s="690">
        <v>19.768999999999998</v>
      </c>
      <c r="O213" s="502">
        <f>+N213-M213</f>
        <v>-3.4930000000000021</v>
      </c>
      <c r="P213" s="690" t="s">
        <v>2875</v>
      </c>
      <c r="Q213" s="882" t="s">
        <v>102</v>
      </c>
      <c r="R213" s="870" t="s">
        <v>2876</v>
      </c>
      <c r="S213" s="578"/>
      <c r="T213" s="546" t="s">
        <v>887</v>
      </c>
      <c r="U213" s="547" t="s">
        <v>2</v>
      </c>
      <c r="V213" s="548" t="s">
        <v>1145</v>
      </c>
      <c r="W213" s="541">
        <v>169</v>
      </c>
      <c r="X213" s="550" t="s">
        <v>1999</v>
      </c>
      <c r="Y213" s="542" t="s">
        <v>148</v>
      </c>
      <c r="Z213" s="542"/>
      <c r="AA213" s="543"/>
    </row>
    <row r="214" spans="1:27" s="38" customFormat="1" ht="31.5" customHeight="1" x14ac:dyDescent="0.15">
      <c r="A214" s="873"/>
      <c r="B214" s="871"/>
      <c r="C214" s="875"/>
      <c r="D214" s="875"/>
      <c r="E214" s="1379">
        <v>3.7909999999999999</v>
      </c>
      <c r="F214" s="690">
        <v>0</v>
      </c>
      <c r="G214" s="1380">
        <v>0</v>
      </c>
      <c r="H214" s="690">
        <v>3.7909999999999999</v>
      </c>
      <c r="I214" s="690">
        <v>3.6669299999999998</v>
      </c>
      <c r="J214" s="877"/>
      <c r="K214" s="879"/>
      <c r="L214" s="881"/>
      <c r="M214" s="690">
        <v>3.5859999999999999</v>
      </c>
      <c r="N214" s="690">
        <v>3.585</v>
      </c>
      <c r="O214" s="502">
        <f>+N214-M214</f>
        <v>-9.9999999999988987E-4</v>
      </c>
      <c r="P214" s="690" t="s">
        <v>2875</v>
      </c>
      <c r="Q214" s="883"/>
      <c r="R214" s="871"/>
      <c r="S214" s="578"/>
      <c r="T214" s="546" t="s">
        <v>887</v>
      </c>
      <c r="U214" s="547" t="s">
        <v>2</v>
      </c>
      <c r="V214" s="548" t="s">
        <v>1165</v>
      </c>
      <c r="W214" s="541">
        <v>181</v>
      </c>
      <c r="X214" s="550"/>
      <c r="Y214" s="542" t="s">
        <v>148</v>
      </c>
      <c r="Z214" s="542"/>
      <c r="AA214" s="543"/>
    </row>
    <row r="215" spans="1:27" s="38" customFormat="1" ht="69.95" customHeight="1" x14ac:dyDescent="0.15">
      <c r="A215" s="544">
        <v>170</v>
      </c>
      <c r="B215" s="622" t="s">
        <v>375</v>
      </c>
      <c r="C215" s="545" t="s">
        <v>1969</v>
      </c>
      <c r="D215" s="545" t="s">
        <v>962</v>
      </c>
      <c r="E215" s="1379">
        <v>39.93</v>
      </c>
      <c r="F215" s="690">
        <v>0</v>
      </c>
      <c r="G215" s="1380">
        <v>0</v>
      </c>
      <c r="H215" s="690">
        <f t="shared" ref="H215:H220" si="33">E215+F215-G215</f>
        <v>39.93</v>
      </c>
      <c r="I215" s="690">
        <v>39.929927999999997</v>
      </c>
      <c r="J215" s="815" t="s">
        <v>2877</v>
      </c>
      <c r="K215" s="505" t="s">
        <v>102</v>
      </c>
      <c r="L215" s="654" t="s">
        <v>2878</v>
      </c>
      <c r="M215" s="690">
        <v>39.204000000000001</v>
      </c>
      <c r="N215" s="690">
        <v>39.204000000000001</v>
      </c>
      <c r="O215" s="502">
        <f t="shared" ref="O215:O220" si="34">+N215-M215</f>
        <v>0</v>
      </c>
      <c r="P215" s="690" t="s">
        <v>2875</v>
      </c>
      <c r="Q215" s="125" t="s">
        <v>102</v>
      </c>
      <c r="R215" s="622" t="s">
        <v>2879</v>
      </c>
      <c r="S215" s="578"/>
      <c r="T215" s="546" t="s">
        <v>887</v>
      </c>
      <c r="U215" s="547" t="s">
        <v>2</v>
      </c>
      <c r="V215" s="548" t="s">
        <v>1145</v>
      </c>
      <c r="W215" s="541">
        <v>177</v>
      </c>
      <c r="X215" s="550"/>
      <c r="Y215" s="542"/>
      <c r="Z215" s="542" t="s">
        <v>148</v>
      </c>
      <c r="AA215" s="543"/>
    </row>
    <row r="216" spans="1:27" s="38" customFormat="1" ht="69.95" customHeight="1" x14ac:dyDescent="0.15">
      <c r="A216" s="544">
        <v>171</v>
      </c>
      <c r="B216" s="622" t="s">
        <v>2128</v>
      </c>
      <c r="C216" s="545" t="s">
        <v>1969</v>
      </c>
      <c r="D216" s="545" t="s">
        <v>962</v>
      </c>
      <c r="E216" s="1379">
        <v>19.036999999999999</v>
      </c>
      <c r="F216" s="690">
        <v>0</v>
      </c>
      <c r="G216" s="1380">
        <v>0</v>
      </c>
      <c r="H216" s="690">
        <f t="shared" si="33"/>
        <v>19.036999999999999</v>
      </c>
      <c r="I216" s="690">
        <v>8.4127489999999998</v>
      </c>
      <c r="J216" s="815" t="s">
        <v>2880</v>
      </c>
      <c r="K216" s="505" t="s">
        <v>102</v>
      </c>
      <c r="L216" s="654" t="s">
        <v>2881</v>
      </c>
      <c r="M216" s="690">
        <v>2.34</v>
      </c>
      <c r="N216" s="690">
        <v>2.34</v>
      </c>
      <c r="O216" s="502">
        <f t="shared" si="34"/>
        <v>0</v>
      </c>
      <c r="P216" s="690" t="s">
        <v>2875</v>
      </c>
      <c r="Q216" s="125" t="s">
        <v>102</v>
      </c>
      <c r="R216" s="622" t="s">
        <v>2882</v>
      </c>
      <c r="S216" s="578"/>
      <c r="T216" s="546" t="s">
        <v>887</v>
      </c>
      <c r="U216" s="547" t="s">
        <v>2</v>
      </c>
      <c r="V216" s="548" t="s">
        <v>1145</v>
      </c>
      <c r="W216" s="541">
        <v>178</v>
      </c>
      <c r="X216" s="550"/>
      <c r="Y216" s="542" t="s">
        <v>148</v>
      </c>
      <c r="Z216" s="542"/>
      <c r="AA216" s="543"/>
    </row>
    <row r="217" spans="1:27" s="38" customFormat="1" ht="35.1" customHeight="1" x14ac:dyDescent="0.15">
      <c r="A217" s="872">
        <v>172</v>
      </c>
      <c r="B217" s="870" t="s">
        <v>2099</v>
      </c>
      <c r="C217" s="874" t="s">
        <v>1983</v>
      </c>
      <c r="D217" s="874" t="s">
        <v>962</v>
      </c>
      <c r="E217" s="1379">
        <v>47.399000000000001</v>
      </c>
      <c r="F217" s="690">
        <v>0</v>
      </c>
      <c r="G217" s="1380">
        <v>0</v>
      </c>
      <c r="H217" s="690">
        <f t="shared" si="33"/>
        <v>47.399000000000001</v>
      </c>
      <c r="I217" s="690">
        <v>35.286493</v>
      </c>
      <c r="J217" s="761" t="s">
        <v>531</v>
      </c>
      <c r="K217" s="878" t="s">
        <v>102</v>
      </c>
      <c r="L217" s="880" t="s">
        <v>2888</v>
      </c>
      <c r="M217" s="690">
        <v>71.378</v>
      </c>
      <c r="N217" s="690">
        <v>33.924999999999997</v>
      </c>
      <c r="O217" s="502">
        <f t="shared" si="34"/>
        <v>-37.453000000000003</v>
      </c>
      <c r="P217" s="690" t="s">
        <v>2875</v>
      </c>
      <c r="Q217" s="882" t="s">
        <v>102</v>
      </c>
      <c r="R217" s="870" t="s">
        <v>2883</v>
      </c>
      <c r="S217" s="578"/>
      <c r="T217" s="546" t="s">
        <v>887</v>
      </c>
      <c r="U217" s="547" t="s">
        <v>2</v>
      </c>
      <c r="V217" s="548" t="s">
        <v>1145</v>
      </c>
      <c r="W217" s="951">
        <v>179</v>
      </c>
      <c r="X217" s="937" t="s">
        <v>1999</v>
      </c>
      <c r="Y217" s="542" t="s">
        <v>148</v>
      </c>
      <c r="Z217" s="542"/>
      <c r="AA217" s="543"/>
    </row>
    <row r="218" spans="1:27" s="38" customFormat="1" ht="35.1" customHeight="1" x14ac:dyDescent="0.15">
      <c r="A218" s="873"/>
      <c r="B218" s="871"/>
      <c r="C218" s="875"/>
      <c r="D218" s="875"/>
      <c r="E218" s="1379">
        <v>2.1080000000000001</v>
      </c>
      <c r="F218" s="690">
        <v>0</v>
      </c>
      <c r="G218" s="1380">
        <v>0</v>
      </c>
      <c r="H218" s="690">
        <f t="shared" si="33"/>
        <v>2.1080000000000001</v>
      </c>
      <c r="I218" s="690">
        <v>1.23</v>
      </c>
      <c r="J218" s="761" t="s">
        <v>531</v>
      </c>
      <c r="K218" s="879"/>
      <c r="L218" s="884"/>
      <c r="M218" s="690">
        <v>1.8069999999999999</v>
      </c>
      <c r="N218" s="690">
        <v>1.8069999999999999</v>
      </c>
      <c r="O218" s="502">
        <f t="shared" si="34"/>
        <v>0</v>
      </c>
      <c r="P218" s="690" t="s">
        <v>2875</v>
      </c>
      <c r="Q218" s="883"/>
      <c r="R218" s="871"/>
      <c r="S218" s="578"/>
      <c r="T218" s="546" t="s">
        <v>887</v>
      </c>
      <c r="U218" s="547" t="s">
        <v>2</v>
      </c>
      <c r="V218" s="548" t="s">
        <v>1165</v>
      </c>
      <c r="W218" s="952"/>
      <c r="X218" s="938"/>
      <c r="Y218" s="542" t="s">
        <v>148</v>
      </c>
      <c r="Z218" s="542"/>
      <c r="AA218" s="543"/>
    </row>
    <row r="219" spans="1:27" s="38" customFormat="1" ht="69.95" customHeight="1" x14ac:dyDescent="0.15">
      <c r="A219" s="544">
        <v>173</v>
      </c>
      <c r="B219" s="622" t="s">
        <v>378</v>
      </c>
      <c r="C219" s="545" t="s">
        <v>1956</v>
      </c>
      <c r="D219" s="545" t="s">
        <v>962</v>
      </c>
      <c r="E219" s="1379">
        <v>2835.308</v>
      </c>
      <c r="F219" s="690">
        <v>2334.3580000000002</v>
      </c>
      <c r="G219" s="1380">
        <v>2566.078</v>
      </c>
      <c r="H219" s="690">
        <f t="shared" si="33"/>
        <v>2603.5880000000002</v>
      </c>
      <c r="I219" s="690">
        <v>2453.4029999999998</v>
      </c>
      <c r="J219" s="815" t="s">
        <v>2877</v>
      </c>
      <c r="K219" s="505" t="s">
        <v>102</v>
      </c>
      <c r="L219" s="654" t="s">
        <v>2884</v>
      </c>
      <c r="M219" s="690">
        <v>300</v>
      </c>
      <c r="N219" s="690">
        <v>1546.278</v>
      </c>
      <c r="O219" s="502">
        <f t="shared" si="34"/>
        <v>1246.278</v>
      </c>
      <c r="P219" s="690" t="s">
        <v>2875</v>
      </c>
      <c r="Q219" s="125" t="s">
        <v>102</v>
      </c>
      <c r="R219" s="622" t="s">
        <v>2885</v>
      </c>
      <c r="S219" s="578"/>
      <c r="T219" s="546" t="s">
        <v>887</v>
      </c>
      <c r="U219" s="547" t="s">
        <v>2</v>
      </c>
      <c r="V219" s="548" t="s">
        <v>1145</v>
      </c>
      <c r="W219" s="541">
        <v>180</v>
      </c>
      <c r="X219" s="550"/>
      <c r="Y219" s="542"/>
      <c r="Z219" s="542" t="s">
        <v>148</v>
      </c>
      <c r="AA219" s="543"/>
    </row>
    <row r="220" spans="1:27" s="38" customFormat="1" ht="69.95" customHeight="1" x14ac:dyDescent="0.15">
      <c r="A220" s="544">
        <v>174</v>
      </c>
      <c r="B220" s="622" t="s">
        <v>2100</v>
      </c>
      <c r="C220" s="545" t="s">
        <v>1052</v>
      </c>
      <c r="D220" s="545" t="s">
        <v>562</v>
      </c>
      <c r="E220" s="1379">
        <v>47.972000000000001</v>
      </c>
      <c r="F220" s="690">
        <v>0</v>
      </c>
      <c r="G220" s="1380">
        <v>0</v>
      </c>
      <c r="H220" s="690">
        <f t="shared" si="33"/>
        <v>47.972000000000001</v>
      </c>
      <c r="I220" s="690">
        <v>46.094999999999999</v>
      </c>
      <c r="J220" s="815" t="s">
        <v>2877</v>
      </c>
      <c r="K220" s="505" t="s">
        <v>102</v>
      </c>
      <c r="L220" s="654" t="s">
        <v>2886</v>
      </c>
      <c r="M220" s="690">
        <v>66.528999999999996</v>
      </c>
      <c r="N220" s="690">
        <v>66.057000000000002</v>
      </c>
      <c r="O220" s="502">
        <f t="shared" si="34"/>
        <v>-0.4719999999999942</v>
      </c>
      <c r="P220" s="690" t="s">
        <v>2875</v>
      </c>
      <c r="Q220" s="125" t="s">
        <v>102</v>
      </c>
      <c r="R220" s="622" t="s">
        <v>2887</v>
      </c>
      <c r="S220" s="578"/>
      <c r="T220" s="546" t="s">
        <v>887</v>
      </c>
      <c r="U220" s="547" t="s">
        <v>2</v>
      </c>
      <c r="V220" s="548" t="s">
        <v>1145</v>
      </c>
      <c r="W220" s="541">
        <v>182</v>
      </c>
      <c r="X220" s="550" t="s">
        <v>538</v>
      </c>
      <c r="Y220" s="542" t="s">
        <v>148</v>
      </c>
      <c r="Z220" s="542"/>
      <c r="AA220" s="543"/>
    </row>
    <row r="221" spans="1:27" s="860" customFormat="1" ht="16.5" customHeight="1" x14ac:dyDescent="0.15">
      <c r="A221" s="844"/>
      <c r="B221" s="757" t="s">
        <v>2984</v>
      </c>
      <c r="C221" s="846"/>
      <c r="D221" s="846"/>
      <c r="E221" s="1421"/>
      <c r="F221" s="850"/>
      <c r="G221" s="1422"/>
      <c r="H221" s="850"/>
      <c r="I221" s="850"/>
      <c r="J221" s="847"/>
      <c r="K221" s="848"/>
      <c r="L221" s="849"/>
      <c r="M221" s="850"/>
      <c r="N221" s="850"/>
      <c r="O221" s="1455"/>
      <c r="P221" s="850"/>
      <c r="Q221" s="851"/>
      <c r="R221" s="845"/>
      <c r="S221" s="852"/>
      <c r="T221" s="853"/>
      <c r="U221" s="854"/>
      <c r="V221" s="855"/>
      <c r="W221" s="856"/>
      <c r="X221" s="857"/>
      <c r="Y221" s="858"/>
      <c r="Z221" s="858"/>
      <c r="AA221" s="859"/>
    </row>
    <row r="222" spans="1:27" ht="21.6" customHeight="1" x14ac:dyDescent="0.15">
      <c r="A222" s="494"/>
      <c r="B222" s="495" t="s">
        <v>2063</v>
      </c>
      <c r="C222" s="495"/>
      <c r="D222" s="495"/>
      <c r="E222" s="1402"/>
      <c r="F222" s="1403"/>
      <c r="G222" s="1403"/>
      <c r="H222" s="1404"/>
      <c r="I222" s="1404"/>
      <c r="J222" s="732"/>
      <c r="K222" s="507"/>
      <c r="L222" s="507"/>
      <c r="M222" s="1404"/>
      <c r="N222" s="1404"/>
      <c r="O222" s="1404"/>
      <c r="P222" s="1450"/>
      <c r="Q222" s="497"/>
      <c r="R222" s="666"/>
      <c r="S222" s="496"/>
      <c r="T222" s="496"/>
      <c r="U222" s="496"/>
      <c r="V222" s="498"/>
      <c r="W222" s="501"/>
      <c r="X222" s="498"/>
      <c r="Y222" s="496"/>
      <c r="Z222" s="496"/>
      <c r="AA222" s="499"/>
    </row>
    <row r="223" spans="1:27" s="38" customFormat="1" ht="69.75" customHeight="1" x14ac:dyDescent="0.15">
      <c r="A223" s="544">
        <v>175</v>
      </c>
      <c r="B223" s="622" t="s">
        <v>2129</v>
      </c>
      <c r="C223" s="545" t="s">
        <v>2889</v>
      </c>
      <c r="D223" s="545" t="s">
        <v>962</v>
      </c>
      <c r="E223" s="1379">
        <v>52.009</v>
      </c>
      <c r="F223" s="690">
        <v>0</v>
      </c>
      <c r="G223" s="1380">
        <v>0</v>
      </c>
      <c r="H223" s="690">
        <f t="shared" ref="H223:H225" si="35">E223+F223-G223</f>
        <v>52.009</v>
      </c>
      <c r="I223" s="690">
        <v>46.574564000000002</v>
      </c>
      <c r="J223" s="761" t="s">
        <v>531</v>
      </c>
      <c r="K223" s="505" t="s">
        <v>102</v>
      </c>
      <c r="L223" s="654" t="s">
        <v>2890</v>
      </c>
      <c r="M223" s="690">
        <v>61.908999999999999</v>
      </c>
      <c r="N223" s="690">
        <v>71.947999999999993</v>
      </c>
      <c r="O223" s="502">
        <f t="shared" ref="O223:O225" si="36">+N223-M223</f>
        <v>10.038999999999994</v>
      </c>
      <c r="P223" s="690" t="s">
        <v>2782</v>
      </c>
      <c r="Q223" s="125" t="s">
        <v>102</v>
      </c>
      <c r="R223" s="622" t="s">
        <v>2891</v>
      </c>
      <c r="S223" s="578"/>
      <c r="T223" s="546" t="s">
        <v>887</v>
      </c>
      <c r="U223" s="547" t="s">
        <v>2</v>
      </c>
      <c r="V223" s="548" t="s">
        <v>1145</v>
      </c>
      <c r="W223" s="541" t="s">
        <v>2892</v>
      </c>
      <c r="X223" s="550" t="s">
        <v>1999</v>
      </c>
      <c r="Y223" s="542" t="s">
        <v>148</v>
      </c>
      <c r="Z223" s="542"/>
      <c r="AA223" s="543"/>
    </row>
    <row r="224" spans="1:27" s="38" customFormat="1" ht="76.5" customHeight="1" x14ac:dyDescent="0.15">
      <c r="A224" s="544">
        <v>176</v>
      </c>
      <c r="B224" s="622" t="s">
        <v>2893</v>
      </c>
      <c r="C224" s="545" t="s">
        <v>1965</v>
      </c>
      <c r="D224" s="545" t="s">
        <v>962</v>
      </c>
      <c r="E224" s="1379">
        <v>15.49</v>
      </c>
      <c r="F224" s="690">
        <v>0</v>
      </c>
      <c r="G224" s="1380">
        <v>0</v>
      </c>
      <c r="H224" s="690">
        <f t="shared" si="35"/>
        <v>15.49</v>
      </c>
      <c r="I224" s="690">
        <v>14.532264</v>
      </c>
      <c r="J224" s="761" t="s">
        <v>531</v>
      </c>
      <c r="K224" s="505" t="s">
        <v>102</v>
      </c>
      <c r="L224" s="654" t="s">
        <v>2894</v>
      </c>
      <c r="M224" s="690">
        <v>15.712</v>
      </c>
      <c r="N224" s="690">
        <v>15.712</v>
      </c>
      <c r="O224" s="502">
        <f t="shared" si="36"/>
        <v>0</v>
      </c>
      <c r="P224" s="690" t="s">
        <v>2782</v>
      </c>
      <c r="Q224" s="125" t="s">
        <v>102</v>
      </c>
      <c r="R224" s="622" t="s">
        <v>2895</v>
      </c>
      <c r="S224" s="578"/>
      <c r="T224" s="546" t="s">
        <v>887</v>
      </c>
      <c r="U224" s="547" t="s">
        <v>2</v>
      </c>
      <c r="V224" s="548" t="s">
        <v>1145</v>
      </c>
      <c r="W224" s="541">
        <v>186</v>
      </c>
      <c r="X224" s="550" t="s">
        <v>631</v>
      </c>
      <c r="Y224" s="542" t="s">
        <v>148</v>
      </c>
      <c r="Z224" s="542"/>
      <c r="AA224" s="543"/>
    </row>
    <row r="225" spans="1:27" s="38" customFormat="1" ht="59.25" customHeight="1" x14ac:dyDescent="0.15">
      <c r="A225" s="544">
        <v>177</v>
      </c>
      <c r="B225" s="622" t="s">
        <v>1937</v>
      </c>
      <c r="C225" s="545" t="s">
        <v>815</v>
      </c>
      <c r="D225" s="545" t="s">
        <v>681</v>
      </c>
      <c r="E225" s="1379">
        <v>50</v>
      </c>
      <c r="F225" s="690">
        <v>0</v>
      </c>
      <c r="G225" s="1380">
        <v>0</v>
      </c>
      <c r="H225" s="690">
        <f t="shared" si="35"/>
        <v>50</v>
      </c>
      <c r="I225" s="690">
        <v>49.68</v>
      </c>
      <c r="J225" s="766" t="s">
        <v>2873</v>
      </c>
      <c r="K225" s="505" t="s">
        <v>102</v>
      </c>
      <c r="L225" s="654" t="s">
        <v>2896</v>
      </c>
      <c r="M225" s="690">
        <v>50</v>
      </c>
      <c r="N225" s="690">
        <v>50.026000000000003</v>
      </c>
      <c r="O225" s="502">
        <f t="shared" si="36"/>
        <v>2.6000000000003354E-2</v>
      </c>
      <c r="P225" s="690" t="s">
        <v>2782</v>
      </c>
      <c r="Q225" s="125" t="s">
        <v>589</v>
      </c>
      <c r="R225" s="622" t="s">
        <v>2897</v>
      </c>
      <c r="S225" s="578"/>
      <c r="T225" s="546" t="s">
        <v>886</v>
      </c>
      <c r="U225" s="547" t="s">
        <v>535</v>
      </c>
      <c r="V225" s="548" t="s">
        <v>1144</v>
      </c>
      <c r="W225" s="549" t="s">
        <v>1949</v>
      </c>
      <c r="X225" s="550" t="s">
        <v>130</v>
      </c>
      <c r="Y225" s="542" t="s">
        <v>148</v>
      </c>
      <c r="Z225" s="542"/>
      <c r="AA225" s="543"/>
    </row>
    <row r="226" spans="1:27" s="38" customFormat="1" x14ac:dyDescent="0.15">
      <c r="A226" s="544"/>
      <c r="B226" s="753" t="s">
        <v>2109</v>
      </c>
      <c r="C226" s="545"/>
      <c r="D226" s="545"/>
      <c r="E226" s="1379"/>
      <c r="F226" s="690"/>
      <c r="G226" s="1380"/>
      <c r="H226" s="1411"/>
      <c r="I226" s="861"/>
      <c r="J226" s="733"/>
      <c r="K226" s="505"/>
      <c r="L226" s="506"/>
      <c r="M226" s="690"/>
      <c r="N226" s="690"/>
      <c r="O226" s="502"/>
      <c r="P226" s="690"/>
      <c r="Q226" s="125"/>
      <c r="R226" s="622"/>
      <c r="S226" s="126"/>
      <c r="T226" s="546"/>
      <c r="U226" s="547"/>
      <c r="V226" s="548"/>
      <c r="W226" s="549"/>
      <c r="X226" s="550"/>
      <c r="Y226" s="542"/>
      <c r="Z226" s="542"/>
      <c r="AA226" s="543"/>
    </row>
    <row r="227" spans="1:27" s="28" customFormat="1" ht="21.6" customHeight="1" x14ac:dyDescent="0.15">
      <c r="A227" s="645"/>
      <c r="B227" s="646" t="s">
        <v>2064</v>
      </c>
      <c r="C227" s="646"/>
      <c r="D227" s="646"/>
      <c r="E227" s="1415"/>
      <c r="F227" s="1416"/>
      <c r="G227" s="1416"/>
      <c r="H227" s="1417"/>
      <c r="I227" s="1417"/>
      <c r="J227" s="734"/>
      <c r="K227" s="647"/>
      <c r="L227" s="647"/>
      <c r="M227" s="1417"/>
      <c r="N227" s="1417"/>
      <c r="O227" s="1417"/>
      <c r="P227" s="1453"/>
      <c r="Q227" s="648"/>
      <c r="R227" s="714"/>
      <c r="S227" s="649"/>
      <c r="T227" s="649"/>
      <c r="U227" s="649"/>
      <c r="V227" s="650"/>
      <c r="W227" s="651"/>
      <c r="X227" s="650"/>
      <c r="Y227" s="649"/>
      <c r="Z227" s="649"/>
      <c r="AA227" s="652"/>
    </row>
    <row r="228" spans="1:27" ht="21.6" customHeight="1" x14ac:dyDescent="0.15">
      <c r="A228" s="494"/>
      <c r="B228" s="495" t="s">
        <v>2065</v>
      </c>
      <c r="C228" s="495"/>
      <c r="D228" s="495"/>
      <c r="E228" s="1402"/>
      <c r="F228" s="1403"/>
      <c r="G228" s="1403"/>
      <c r="H228" s="1404"/>
      <c r="I228" s="1404"/>
      <c r="J228" s="732"/>
      <c r="K228" s="507"/>
      <c r="L228" s="507"/>
      <c r="M228" s="1404"/>
      <c r="N228" s="1404"/>
      <c r="O228" s="1404"/>
      <c r="P228" s="1450"/>
      <c r="Q228" s="497"/>
      <c r="R228" s="666"/>
      <c r="S228" s="496"/>
      <c r="T228" s="496"/>
      <c r="U228" s="496"/>
      <c r="V228" s="498"/>
      <c r="W228" s="501"/>
      <c r="X228" s="498"/>
      <c r="Y228" s="496"/>
      <c r="Z228" s="496"/>
      <c r="AA228" s="499"/>
    </row>
    <row r="229" spans="1:27" s="38" customFormat="1" ht="58.5" customHeight="1" x14ac:dyDescent="0.15">
      <c r="A229" s="544">
        <v>178</v>
      </c>
      <c r="B229" s="622" t="s">
        <v>384</v>
      </c>
      <c r="C229" s="545" t="s">
        <v>1988</v>
      </c>
      <c r="D229" s="545" t="s">
        <v>962</v>
      </c>
      <c r="E229" s="1379">
        <v>261.13799999999998</v>
      </c>
      <c r="F229" s="690">
        <v>0</v>
      </c>
      <c r="G229" s="690">
        <v>0</v>
      </c>
      <c r="H229" s="690">
        <f t="shared" ref="H229:H242" si="37">E229+F229-G229</f>
        <v>261.13799999999998</v>
      </c>
      <c r="I229" s="690">
        <v>258.72184399999998</v>
      </c>
      <c r="J229" s="764" t="s">
        <v>2656</v>
      </c>
      <c r="K229" s="505" t="s">
        <v>102</v>
      </c>
      <c r="L229" s="123" t="s">
        <v>2657</v>
      </c>
      <c r="M229" s="690">
        <v>260.5</v>
      </c>
      <c r="N229" s="690">
        <v>266.125</v>
      </c>
      <c r="O229" s="502">
        <f t="shared" ref="O229:O242" si="38">+N229-M229</f>
        <v>5.625</v>
      </c>
      <c r="P229" s="690" t="s">
        <v>2658</v>
      </c>
      <c r="Q229" s="125" t="s">
        <v>102</v>
      </c>
      <c r="R229" s="622" t="s">
        <v>2659</v>
      </c>
      <c r="S229" s="578"/>
      <c r="T229" s="546" t="s">
        <v>1266</v>
      </c>
      <c r="U229" s="547" t="s">
        <v>2</v>
      </c>
      <c r="V229" s="548" t="s">
        <v>2660</v>
      </c>
      <c r="W229" s="541">
        <v>187</v>
      </c>
      <c r="X229" s="550" t="s">
        <v>631</v>
      </c>
      <c r="Y229" s="542"/>
      <c r="Z229" s="542" t="s">
        <v>148</v>
      </c>
      <c r="AA229" s="543"/>
    </row>
    <row r="230" spans="1:27" s="38" customFormat="1" ht="61.5" customHeight="1" x14ac:dyDescent="0.15">
      <c r="A230" s="872">
        <v>179</v>
      </c>
      <c r="B230" s="870" t="s">
        <v>386</v>
      </c>
      <c r="C230" s="554" t="s">
        <v>1956</v>
      </c>
      <c r="D230" s="874" t="s">
        <v>962</v>
      </c>
      <c r="E230" s="1379">
        <v>83.531999999999996</v>
      </c>
      <c r="F230" s="690">
        <v>0</v>
      </c>
      <c r="G230" s="690">
        <v>0</v>
      </c>
      <c r="H230" s="690">
        <f t="shared" si="37"/>
        <v>83.531999999999996</v>
      </c>
      <c r="I230" s="690">
        <v>74.720117000000002</v>
      </c>
      <c r="J230" s="764" t="s">
        <v>2656</v>
      </c>
      <c r="K230" s="505" t="s">
        <v>102</v>
      </c>
      <c r="L230" s="123" t="s">
        <v>2661</v>
      </c>
      <c r="M230" s="690">
        <v>83.477000000000004</v>
      </c>
      <c r="N230" s="690">
        <v>83.753</v>
      </c>
      <c r="O230" s="502">
        <f t="shared" si="38"/>
        <v>0.27599999999999625</v>
      </c>
      <c r="P230" s="690">
        <v>0</v>
      </c>
      <c r="Q230" s="125" t="s">
        <v>102</v>
      </c>
      <c r="R230" s="622" t="s">
        <v>2662</v>
      </c>
      <c r="S230" s="578"/>
      <c r="T230" s="680" t="s">
        <v>1266</v>
      </c>
      <c r="U230" s="547" t="s">
        <v>2</v>
      </c>
      <c r="V230" s="548" t="s">
        <v>1272</v>
      </c>
      <c r="W230" s="951">
        <v>189</v>
      </c>
      <c r="X230" s="937" t="s">
        <v>631</v>
      </c>
      <c r="Y230" s="949" t="s">
        <v>148</v>
      </c>
      <c r="Z230" s="949"/>
      <c r="AA230" s="1000"/>
    </row>
    <row r="231" spans="1:27" s="38" customFormat="1" ht="64.5" customHeight="1" x14ac:dyDescent="0.15">
      <c r="A231" s="873"/>
      <c r="B231" s="871"/>
      <c r="C231" s="554" t="s">
        <v>814</v>
      </c>
      <c r="D231" s="875"/>
      <c r="E231" s="1379">
        <v>11.05</v>
      </c>
      <c r="F231" s="690">
        <v>0</v>
      </c>
      <c r="G231" s="690">
        <v>0</v>
      </c>
      <c r="H231" s="690">
        <f t="shared" si="37"/>
        <v>11.05</v>
      </c>
      <c r="I231" s="690">
        <v>9.1436600000000006</v>
      </c>
      <c r="J231" s="764" t="s">
        <v>2663</v>
      </c>
      <c r="K231" s="505" t="s">
        <v>102</v>
      </c>
      <c r="L231" s="123" t="s">
        <v>2661</v>
      </c>
      <c r="M231" s="690">
        <v>10.156000000000001</v>
      </c>
      <c r="N231" s="690">
        <v>10.156000000000001</v>
      </c>
      <c r="O231" s="502">
        <f t="shared" si="38"/>
        <v>0</v>
      </c>
      <c r="P231" s="690">
        <v>0</v>
      </c>
      <c r="Q231" s="125" t="s">
        <v>102</v>
      </c>
      <c r="R231" s="622" t="s">
        <v>2662</v>
      </c>
      <c r="S231" s="578"/>
      <c r="T231" s="680" t="s">
        <v>1266</v>
      </c>
      <c r="U231" s="547" t="s">
        <v>2</v>
      </c>
      <c r="V231" s="548" t="s">
        <v>1275</v>
      </c>
      <c r="W231" s="952"/>
      <c r="X231" s="938"/>
      <c r="Y231" s="950"/>
      <c r="Z231" s="950"/>
      <c r="AA231" s="1001"/>
    </row>
    <row r="232" spans="1:27" s="38" customFormat="1" ht="68.25" customHeight="1" x14ac:dyDescent="0.15">
      <c r="A232" s="544">
        <v>180</v>
      </c>
      <c r="B232" s="622" t="s">
        <v>387</v>
      </c>
      <c r="C232" s="545" t="s">
        <v>1989</v>
      </c>
      <c r="D232" s="545" t="s">
        <v>962</v>
      </c>
      <c r="E232" s="1379">
        <v>191.08</v>
      </c>
      <c r="F232" s="690">
        <v>0</v>
      </c>
      <c r="G232" s="690">
        <v>0</v>
      </c>
      <c r="H232" s="690">
        <f t="shared" si="37"/>
        <v>191.08</v>
      </c>
      <c r="I232" s="690">
        <v>197.80086</v>
      </c>
      <c r="J232" s="764" t="s">
        <v>2656</v>
      </c>
      <c r="K232" s="505" t="s">
        <v>102</v>
      </c>
      <c r="L232" s="123" t="s">
        <v>2664</v>
      </c>
      <c r="M232" s="690">
        <v>200.68100000000001</v>
      </c>
      <c r="N232" s="690">
        <v>201.06200000000001</v>
      </c>
      <c r="O232" s="502">
        <f t="shared" si="38"/>
        <v>0.38100000000000023</v>
      </c>
      <c r="P232" s="690">
        <v>0</v>
      </c>
      <c r="Q232" s="125" t="s">
        <v>102</v>
      </c>
      <c r="R232" s="622" t="s">
        <v>2665</v>
      </c>
      <c r="S232" s="578"/>
      <c r="T232" s="546" t="s">
        <v>1266</v>
      </c>
      <c r="U232" s="547" t="s">
        <v>2</v>
      </c>
      <c r="V232" s="548" t="s">
        <v>1272</v>
      </c>
      <c r="W232" s="541">
        <v>190</v>
      </c>
      <c r="X232" s="550" t="s">
        <v>631</v>
      </c>
      <c r="Y232" s="542" t="s">
        <v>148</v>
      </c>
      <c r="Z232" s="542"/>
      <c r="AA232" s="543"/>
    </row>
    <row r="233" spans="1:27" s="38" customFormat="1" ht="77.25" customHeight="1" x14ac:dyDescent="0.15">
      <c r="A233" s="544">
        <v>181</v>
      </c>
      <c r="B233" s="622" t="s">
        <v>388</v>
      </c>
      <c r="C233" s="545" t="s">
        <v>1959</v>
      </c>
      <c r="D233" s="545" t="s">
        <v>962</v>
      </c>
      <c r="E233" s="1379">
        <v>334.55700000000002</v>
      </c>
      <c r="F233" s="690">
        <v>0</v>
      </c>
      <c r="G233" s="690">
        <v>0</v>
      </c>
      <c r="H233" s="690">
        <f t="shared" si="37"/>
        <v>334.55700000000002</v>
      </c>
      <c r="I233" s="690">
        <v>315.37232</v>
      </c>
      <c r="J233" s="764" t="s">
        <v>2656</v>
      </c>
      <c r="K233" s="505" t="s">
        <v>102</v>
      </c>
      <c r="L233" s="123" t="s">
        <v>2666</v>
      </c>
      <c r="M233" s="690">
        <v>334.55700000000002</v>
      </c>
      <c r="N233" s="690">
        <v>334.55700000000002</v>
      </c>
      <c r="O233" s="502">
        <f t="shared" si="38"/>
        <v>0</v>
      </c>
      <c r="P233" s="690">
        <v>0</v>
      </c>
      <c r="Q233" s="125" t="s">
        <v>102</v>
      </c>
      <c r="R233" s="622" t="s">
        <v>2667</v>
      </c>
      <c r="S233" s="578"/>
      <c r="T233" s="546" t="s">
        <v>1266</v>
      </c>
      <c r="U233" s="547" t="s">
        <v>2</v>
      </c>
      <c r="V233" s="548" t="s">
        <v>1272</v>
      </c>
      <c r="W233" s="541">
        <v>191</v>
      </c>
      <c r="X233" s="550" t="s">
        <v>631</v>
      </c>
      <c r="Y233" s="542" t="s">
        <v>148</v>
      </c>
      <c r="Z233" s="542"/>
      <c r="AA233" s="543"/>
    </row>
    <row r="234" spans="1:27" s="38" customFormat="1" ht="64.5" customHeight="1" x14ac:dyDescent="0.15">
      <c r="A234" s="544">
        <v>182</v>
      </c>
      <c r="B234" s="622" t="s">
        <v>389</v>
      </c>
      <c r="C234" s="545" t="s">
        <v>1990</v>
      </c>
      <c r="D234" s="545" t="s">
        <v>962</v>
      </c>
      <c r="E234" s="1379">
        <v>111.66500000000001</v>
      </c>
      <c r="F234" s="690">
        <v>0</v>
      </c>
      <c r="G234" s="690">
        <v>0</v>
      </c>
      <c r="H234" s="690">
        <f t="shared" si="37"/>
        <v>111.66500000000001</v>
      </c>
      <c r="I234" s="690">
        <v>113.22187700000001</v>
      </c>
      <c r="J234" s="764" t="s">
        <v>2656</v>
      </c>
      <c r="K234" s="505" t="s">
        <v>102</v>
      </c>
      <c r="L234" s="123" t="s">
        <v>2668</v>
      </c>
      <c r="M234" s="690">
        <v>102.899</v>
      </c>
      <c r="N234" s="690">
        <v>105.396</v>
      </c>
      <c r="O234" s="502">
        <f t="shared" si="38"/>
        <v>2.4969999999999999</v>
      </c>
      <c r="P234" s="690">
        <v>0</v>
      </c>
      <c r="Q234" s="125" t="s">
        <v>102</v>
      </c>
      <c r="R234" s="622" t="s">
        <v>2669</v>
      </c>
      <c r="S234" s="578"/>
      <c r="T234" s="546" t="s">
        <v>1266</v>
      </c>
      <c r="U234" s="547" t="s">
        <v>2</v>
      </c>
      <c r="V234" s="548" t="s">
        <v>1272</v>
      </c>
      <c r="W234" s="541">
        <v>192</v>
      </c>
      <c r="X234" s="550" t="s">
        <v>631</v>
      </c>
      <c r="Y234" s="542" t="s">
        <v>148</v>
      </c>
      <c r="Z234" s="542"/>
      <c r="AA234" s="543"/>
    </row>
    <row r="235" spans="1:27" s="38" customFormat="1" ht="84.75" customHeight="1" x14ac:dyDescent="0.15">
      <c r="A235" s="544">
        <v>183</v>
      </c>
      <c r="B235" s="622" t="s">
        <v>390</v>
      </c>
      <c r="C235" s="545" t="s">
        <v>1964</v>
      </c>
      <c r="D235" s="545" t="s">
        <v>962</v>
      </c>
      <c r="E235" s="1379">
        <v>37.539000000000001</v>
      </c>
      <c r="F235" s="690">
        <v>0</v>
      </c>
      <c r="G235" s="690">
        <v>0</v>
      </c>
      <c r="H235" s="690">
        <f t="shared" si="37"/>
        <v>37.539000000000001</v>
      </c>
      <c r="I235" s="690">
        <v>36.286344999999997</v>
      </c>
      <c r="J235" s="764" t="s">
        <v>2656</v>
      </c>
      <c r="K235" s="505" t="s">
        <v>102</v>
      </c>
      <c r="L235" s="123" t="s">
        <v>2670</v>
      </c>
      <c r="M235" s="690">
        <v>37.542000000000002</v>
      </c>
      <c r="N235" s="690">
        <v>41.51</v>
      </c>
      <c r="O235" s="502">
        <f t="shared" si="38"/>
        <v>3.9679999999999964</v>
      </c>
      <c r="P235" s="690" t="s">
        <v>2658</v>
      </c>
      <c r="Q235" s="125" t="s">
        <v>102</v>
      </c>
      <c r="R235" s="622" t="s">
        <v>2671</v>
      </c>
      <c r="S235" s="578"/>
      <c r="T235" s="546" t="s">
        <v>1266</v>
      </c>
      <c r="U235" s="547" t="s">
        <v>2</v>
      </c>
      <c r="V235" s="548" t="s">
        <v>1272</v>
      </c>
      <c r="W235" s="541">
        <v>193</v>
      </c>
      <c r="X235" s="550" t="s">
        <v>538</v>
      </c>
      <c r="Y235" s="542" t="s">
        <v>148</v>
      </c>
      <c r="Z235" s="542"/>
      <c r="AA235" s="543"/>
    </row>
    <row r="236" spans="1:27" s="38" customFormat="1" ht="102" customHeight="1" x14ac:dyDescent="0.15">
      <c r="A236" s="544">
        <v>184</v>
      </c>
      <c r="B236" s="622" t="s">
        <v>391</v>
      </c>
      <c r="C236" s="545" t="s">
        <v>1961</v>
      </c>
      <c r="D236" s="545" t="s">
        <v>1991</v>
      </c>
      <c r="E236" s="1379">
        <v>16.486999999999998</v>
      </c>
      <c r="F236" s="690">
        <v>0</v>
      </c>
      <c r="G236" s="690">
        <v>0</v>
      </c>
      <c r="H236" s="690">
        <f t="shared" si="37"/>
        <v>16.486999999999998</v>
      </c>
      <c r="I236" s="690">
        <v>15.4656</v>
      </c>
      <c r="J236" s="764" t="s">
        <v>2656</v>
      </c>
      <c r="K236" s="505" t="s">
        <v>102</v>
      </c>
      <c r="L236" s="123" t="s">
        <v>2672</v>
      </c>
      <c r="M236" s="690">
        <v>14.837999999999999</v>
      </c>
      <c r="N236" s="690">
        <v>14.837999999999999</v>
      </c>
      <c r="O236" s="502">
        <f t="shared" si="38"/>
        <v>0</v>
      </c>
      <c r="P236" s="690" t="s">
        <v>2658</v>
      </c>
      <c r="Q236" s="125" t="s">
        <v>102</v>
      </c>
      <c r="R236" s="622" t="s">
        <v>2673</v>
      </c>
      <c r="S236" s="578"/>
      <c r="T236" s="546" t="s">
        <v>1266</v>
      </c>
      <c r="U236" s="547" t="s">
        <v>2</v>
      </c>
      <c r="V236" s="548" t="s">
        <v>1272</v>
      </c>
      <c r="W236" s="541">
        <v>194</v>
      </c>
      <c r="X236" s="550" t="s">
        <v>538</v>
      </c>
      <c r="Y236" s="542" t="s">
        <v>148</v>
      </c>
      <c r="Z236" s="542"/>
      <c r="AA236" s="543"/>
    </row>
    <row r="237" spans="1:27" s="38" customFormat="1" ht="76.5" customHeight="1" x14ac:dyDescent="0.15">
      <c r="A237" s="544">
        <v>185</v>
      </c>
      <c r="B237" s="622" t="s">
        <v>2096</v>
      </c>
      <c r="C237" s="545" t="s">
        <v>1961</v>
      </c>
      <c r="D237" s="545" t="s">
        <v>962</v>
      </c>
      <c r="E237" s="1379">
        <v>50</v>
      </c>
      <c r="F237" s="690">
        <v>0</v>
      </c>
      <c r="G237" s="690">
        <v>0</v>
      </c>
      <c r="H237" s="690">
        <f t="shared" si="37"/>
        <v>50</v>
      </c>
      <c r="I237" s="690">
        <v>46.781213000000001</v>
      </c>
      <c r="J237" s="764" t="s">
        <v>2656</v>
      </c>
      <c r="K237" s="505" t="s">
        <v>102</v>
      </c>
      <c r="L237" s="123" t="s">
        <v>2674</v>
      </c>
      <c r="M237" s="690">
        <v>45</v>
      </c>
      <c r="N237" s="690">
        <v>45</v>
      </c>
      <c r="O237" s="502">
        <f t="shared" si="38"/>
        <v>0</v>
      </c>
      <c r="P237" s="690" t="s">
        <v>2658</v>
      </c>
      <c r="Q237" s="125" t="s">
        <v>102</v>
      </c>
      <c r="R237" s="622" t="s">
        <v>2675</v>
      </c>
      <c r="S237" s="578"/>
      <c r="T237" s="546" t="s">
        <v>1266</v>
      </c>
      <c r="U237" s="547" t="s">
        <v>2</v>
      </c>
      <c r="V237" s="548" t="s">
        <v>1272</v>
      </c>
      <c r="W237" s="541">
        <v>195</v>
      </c>
      <c r="X237" s="550" t="s">
        <v>1999</v>
      </c>
      <c r="Y237" s="542" t="s">
        <v>148</v>
      </c>
      <c r="Z237" s="542"/>
      <c r="AA237" s="543"/>
    </row>
    <row r="238" spans="1:27" s="38" customFormat="1" ht="72.75" customHeight="1" x14ac:dyDescent="0.15">
      <c r="A238" s="544">
        <v>186</v>
      </c>
      <c r="B238" s="622" t="s">
        <v>393</v>
      </c>
      <c r="C238" s="545" t="s">
        <v>1992</v>
      </c>
      <c r="D238" s="545" t="s">
        <v>962</v>
      </c>
      <c r="E238" s="1379">
        <v>83.206999999999994</v>
      </c>
      <c r="F238" s="690">
        <v>0</v>
      </c>
      <c r="G238" s="690">
        <v>0</v>
      </c>
      <c r="H238" s="690">
        <f t="shared" si="37"/>
        <v>83.206999999999994</v>
      </c>
      <c r="I238" s="690">
        <v>72.7898</v>
      </c>
      <c r="J238" s="764" t="s">
        <v>2663</v>
      </c>
      <c r="K238" s="505" t="s">
        <v>102</v>
      </c>
      <c r="L238" s="123" t="s">
        <v>2676</v>
      </c>
      <c r="M238" s="690">
        <v>66.463999999999999</v>
      </c>
      <c r="N238" s="690">
        <v>66.537000000000006</v>
      </c>
      <c r="O238" s="502">
        <f t="shared" si="38"/>
        <v>7.3000000000007503E-2</v>
      </c>
      <c r="P238" s="690" t="s">
        <v>2658</v>
      </c>
      <c r="Q238" s="125" t="s">
        <v>102</v>
      </c>
      <c r="R238" s="622" t="s">
        <v>2677</v>
      </c>
      <c r="S238" s="578"/>
      <c r="T238" s="546" t="s">
        <v>1266</v>
      </c>
      <c r="U238" s="547" t="s">
        <v>2</v>
      </c>
      <c r="V238" s="548" t="s">
        <v>1272</v>
      </c>
      <c r="W238" s="541">
        <v>196</v>
      </c>
      <c r="X238" s="550" t="s">
        <v>538</v>
      </c>
      <c r="Y238" s="542" t="s">
        <v>148</v>
      </c>
      <c r="Z238" s="542"/>
      <c r="AA238" s="543"/>
    </row>
    <row r="239" spans="1:27" s="38" customFormat="1" ht="69" customHeight="1" x14ac:dyDescent="0.15">
      <c r="A239" s="544">
        <v>187</v>
      </c>
      <c r="B239" s="622" t="s">
        <v>394</v>
      </c>
      <c r="C239" s="545" t="s">
        <v>1958</v>
      </c>
      <c r="D239" s="545" t="s">
        <v>962</v>
      </c>
      <c r="E239" s="1379">
        <v>34.837000000000003</v>
      </c>
      <c r="F239" s="690">
        <v>0</v>
      </c>
      <c r="G239" s="690">
        <v>0</v>
      </c>
      <c r="H239" s="690">
        <f t="shared" si="37"/>
        <v>34.837000000000003</v>
      </c>
      <c r="I239" s="690">
        <v>33.380246999999997</v>
      </c>
      <c r="J239" s="764" t="s">
        <v>2656</v>
      </c>
      <c r="K239" s="505" t="s">
        <v>153</v>
      </c>
      <c r="L239" s="123" t="s">
        <v>2678</v>
      </c>
      <c r="M239" s="690">
        <v>29.715</v>
      </c>
      <c r="N239" s="690">
        <v>29.370999999999999</v>
      </c>
      <c r="O239" s="502">
        <f t="shared" si="38"/>
        <v>-0.34400000000000119</v>
      </c>
      <c r="P239" s="690" t="s">
        <v>2658</v>
      </c>
      <c r="Q239" s="125" t="s">
        <v>102</v>
      </c>
      <c r="R239" s="622" t="s">
        <v>2679</v>
      </c>
      <c r="S239" s="578"/>
      <c r="T239" s="546" t="s">
        <v>1266</v>
      </c>
      <c r="U239" s="547" t="s">
        <v>2</v>
      </c>
      <c r="V239" s="548" t="s">
        <v>1272</v>
      </c>
      <c r="W239" s="541">
        <v>197</v>
      </c>
      <c r="X239" s="550" t="s">
        <v>631</v>
      </c>
      <c r="Y239" s="542" t="s">
        <v>148</v>
      </c>
      <c r="Z239" s="542"/>
      <c r="AA239" s="543"/>
    </row>
    <row r="240" spans="1:27" s="38" customFormat="1" ht="81" customHeight="1" x14ac:dyDescent="0.15">
      <c r="A240" s="544">
        <v>188</v>
      </c>
      <c r="B240" s="622" t="s">
        <v>395</v>
      </c>
      <c r="C240" s="545" t="s">
        <v>1959</v>
      </c>
      <c r="D240" s="545" t="s">
        <v>962</v>
      </c>
      <c r="E240" s="1379">
        <v>38.722000000000001</v>
      </c>
      <c r="F240" s="690">
        <v>0</v>
      </c>
      <c r="G240" s="690">
        <v>0</v>
      </c>
      <c r="H240" s="690">
        <f t="shared" si="37"/>
        <v>38.722000000000001</v>
      </c>
      <c r="I240" s="690">
        <v>35.945540000000001</v>
      </c>
      <c r="J240" s="764" t="s">
        <v>2656</v>
      </c>
      <c r="K240" s="505" t="s">
        <v>102</v>
      </c>
      <c r="L240" s="123" t="s">
        <v>2680</v>
      </c>
      <c r="M240" s="690">
        <v>24.408000000000001</v>
      </c>
      <c r="N240" s="690">
        <v>21.497</v>
      </c>
      <c r="O240" s="502">
        <f t="shared" si="38"/>
        <v>-2.9110000000000014</v>
      </c>
      <c r="P240" s="690" t="s">
        <v>2658</v>
      </c>
      <c r="Q240" s="125" t="s">
        <v>102</v>
      </c>
      <c r="R240" s="715" t="s">
        <v>2681</v>
      </c>
      <c r="S240" s="578"/>
      <c r="T240" s="546" t="s">
        <v>1266</v>
      </c>
      <c r="U240" s="547" t="s">
        <v>2</v>
      </c>
      <c r="V240" s="548" t="s">
        <v>1272</v>
      </c>
      <c r="W240" s="541">
        <v>198</v>
      </c>
      <c r="X240" s="550" t="s">
        <v>631</v>
      </c>
      <c r="Y240" s="542" t="s">
        <v>148</v>
      </c>
      <c r="Z240" s="542"/>
      <c r="AA240" s="543"/>
    </row>
    <row r="241" spans="1:27" s="38" customFormat="1" ht="71.25" customHeight="1" x14ac:dyDescent="0.15">
      <c r="A241" s="544">
        <v>189</v>
      </c>
      <c r="B241" s="622" t="s">
        <v>396</v>
      </c>
      <c r="C241" s="545" t="s">
        <v>865</v>
      </c>
      <c r="D241" s="545" t="s">
        <v>962</v>
      </c>
      <c r="E241" s="1379">
        <v>32.012999999999998</v>
      </c>
      <c r="F241" s="690">
        <v>0</v>
      </c>
      <c r="G241" s="690">
        <v>0</v>
      </c>
      <c r="H241" s="690">
        <f t="shared" si="37"/>
        <v>32.012999999999998</v>
      </c>
      <c r="I241" s="690">
        <v>18.030215999999999</v>
      </c>
      <c r="J241" s="764" t="s">
        <v>2663</v>
      </c>
      <c r="K241" s="505" t="s">
        <v>102</v>
      </c>
      <c r="L241" s="123" t="s">
        <v>2682</v>
      </c>
      <c r="M241" s="690">
        <v>31.995999999999999</v>
      </c>
      <c r="N241" s="690">
        <v>31.995999999999999</v>
      </c>
      <c r="O241" s="502">
        <f t="shared" si="38"/>
        <v>0</v>
      </c>
      <c r="P241" s="690" t="s">
        <v>2658</v>
      </c>
      <c r="Q241" s="125" t="s">
        <v>102</v>
      </c>
      <c r="R241" s="715" t="s">
        <v>2683</v>
      </c>
      <c r="S241" s="578"/>
      <c r="T241" s="546" t="s">
        <v>1266</v>
      </c>
      <c r="U241" s="547" t="s">
        <v>2</v>
      </c>
      <c r="V241" s="548" t="s">
        <v>1272</v>
      </c>
      <c r="W241" s="541">
        <v>199</v>
      </c>
      <c r="X241" s="550" t="s">
        <v>538</v>
      </c>
      <c r="Y241" s="542" t="s">
        <v>148</v>
      </c>
      <c r="Z241" s="542"/>
      <c r="AA241" s="543"/>
    </row>
    <row r="242" spans="1:27" s="38" customFormat="1" ht="118.5" customHeight="1" x14ac:dyDescent="0.15">
      <c r="A242" s="544">
        <v>190</v>
      </c>
      <c r="B242" s="622" t="s">
        <v>1938</v>
      </c>
      <c r="C242" s="545" t="s">
        <v>815</v>
      </c>
      <c r="D242" s="545" t="s">
        <v>1954</v>
      </c>
      <c r="E242" s="1379">
        <v>30</v>
      </c>
      <c r="F242" s="690">
        <v>0</v>
      </c>
      <c r="G242" s="690">
        <v>0</v>
      </c>
      <c r="H242" s="690">
        <f t="shared" si="37"/>
        <v>30</v>
      </c>
      <c r="I242" s="690">
        <v>20.386854</v>
      </c>
      <c r="J242" s="816" t="s">
        <v>2684</v>
      </c>
      <c r="K242" s="505" t="s">
        <v>153</v>
      </c>
      <c r="L242" s="123" t="s">
        <v>2685</v>
      </c>
      <c r="M242" s="690">
        <v>30.484999999999999</v>
      </c>
      <c r="N242" s="690">
        <v>30.506</v>
      </c>
      <c r="O242" s="502">
        <f t="shared" si="38"/>
        <v>2.1000000000000796E-2</v>
      </c>
      <c r="P242" s="690">
        <v>0</v>
      </c>
      <c r="Q242" s="125" t="s">
        <v>589</v>
      </c>
      <c r="R242" s="622" t="s">
        <v>2686</v>
      </c>
      <c r="S242" s="578"/>
      <c r="T242" s="546" t="s">
        <v>1265</v>
      </c>
      <c r="U242" s="547" t="s">
        <v>535</v>
      </c>
      <c r="V242" s="548" t="s">
        <v>1272</v>
      </c>
      <c r="W242" s="549" t="s">
        <v>1948</v>
      </c>
      <c r="X242" s="550" t="s">
        <v>130</v>
      </c>
      <c r="Y242" s="542" t="s">
        <v>148</v>
      </c>
      <c r="Z242" s="542"/>
      <c r="AA242" s="543"/>
    </row>
    <row r="243" spans="1:27" ht="21.6" customHeight="1" x14ac:dyDescent="0.15">
      <c r="A243" s="494"/>
      <c r="B243" s="495" t="s">
        <v>2066</v>
      </c>
      <c r="C243" s="495"/>
      <c r="D243" s="495"/>
      <c r="E243" s="1402"/>
      <c r="F243" s="1403"/>
      <c r="G243" s="1403"/>
      <c r="H243" s="1404"/>
      <c r="I243" s="1404"/>
      <c r="J243" s="732"/>
      <c r="K243" s="507"/>
      <c r="L243" s="507"/>
      <c r="M243" s="1404"/>
      <c r="N243" s="1404"/>
      <c r="O243" s="1404"/>
      <c r="P243" s="1450"/>
      <c r="Q243" s="497"/>
      <c r="R243" s="666"/>
      <c r="S243" s="496"/>
      <c r="T243" s="496"/>
      <c r="U243" s="496"/>
      <c r="V243" s="498"/>
      <c r="W243" s="501"/>
      <c r="X243" s="498"/>
      <c r="Y243" s="496"/>
      <c r="Z243" s="496"/>
      <c r="AA243" s="499"/>
    </row>
    <row r="244" spans="1:27" s="38" customFormat="1" ht="106.5" customHeight="1" x14ac:dyDescent="0.15">
      <c r="A244" s="544">
        <v>191</v>
      </c>
      <c r="B244" s="622" t="s">
        <v>398</v>
      </c>
      <c r="C244" s="545" t="s">
        <v>1967</v>
      </c>
      <c r="D244" s="545" t="s">
        <v>962</v>
      </c>
      <c r="E244" s="1379">
        <v>5.3819999999999997</v>
      </c>
      <c r="F244" s="690">
        <v>0</v>
      </c>
      <c r="G244" s="1380">
        <v>0</v>
      </c>
      <c r="H244" s="690">
        <f t="shared" ref="H244:H261" si="39">E244+F244-G244</f>
        <v>5.3819999999999997</v>
      </c>
      <c r="I244" s="690">
        <v>4.181</v>
      </c>
      <c r="J244" s="816" t="s">
        <v>2687</v>
      </c>
      <c r="K244" s="505" t="s">
        <v>153</v>
      </c>
      <c r="L244" s="123" t="s">
        <v>2688</v>
      </c>
      <c r="M244" s="690">
        <v>5.56</v>
      </c>
      <c r="N244" s="690">
        <v>5.56</v>
      </c>
      <c r="O244" s="502">
        <f t="shared" ref="O244:O261" si="40">+N244-M244</f>
        <v>0</v>
      </c>
      <c r="P244" s="690" t="s">
        <v>2658</v>
      </c>
      <c r="Q244" s="125" t="s">
        <v>589</v>
      </c>
      <c r="R244" s="622" t="s">
        <v>2689</v>
      </c>
      <c r="S244" s="578"/>
      <c r="T244" s="546" t="s">
        <v>1266</v>
      </c>
      <c r="U244" s="547" t="s">
        <v>2</v>
      </c>
      <c r="V244" s="548" t="s">
        <v>1272</v>
      </c>
      <c r="W244" s="541">
        <v>201</v>
      </c>
      <c r="X244" s="550"/>
      <c r="Y244" s="542" t="s">
        <v>148</v>
      </c>
      <c r="Z244" s="542"/>
      <c r="AA244" s="543"/>
    </row>
    <row r="245" spans="1:27" s="38" customFormat="1" ht="63.75" customHeight="1" x14ac:dyDescent="0.15">
      <c r="A245" s="544">
        <v>192</v>
      </c>
      <c r="B245" s="622" t="s">
        <v>399</v>
      </c>
      <c r="C245" s="545" t="s">
        <v>1964</v>
      </c>
      <c r="D245" s="545" t="s">
        <v>962</v>
      </c>
      <c r="E245" s="1379">
        <v>75</v>
      </c>
      <c r="F245" s="690">
        <v>0</v>
      </c>
      <c r="G245" s="1380">
        <v>0</v>
      </c>
      <c r="H245" s="690">
        <f t="shared" si="39"/>
        <v>75</v>
      </c>
      <c r="I245" s="690">
        <v>73.704999999999998</v>
      </c>
      <c r="J245" s="764" t="s">
        <v>2663</v>
      </c>
      <c r="K245" s="505" t="s">
        <v>102</v>
      </c>
      <c r="L245" s="123" t="s">
        <v>2690</v>
      </c>
      <c r="M245" s="690">
        <v>75</v>
      </c>
      <c r="N245" s="690">
        <v>75</v>
      </c>
      <c r="O245" s="502">
        <f t="shared" si="40"/>
        <v>0</v>
      </c>
      <c r="P245" s="690" t="s">
        <v>2658</v>
      </c>
      <c r="Q245" s="125" t="s">
        <v>102</v>
      </c>
      <c r="R245" s="622" t="s">
        <v>2691</v>
      </c>
      <c r="S245" s="578"/>
      <c r="T245" s="546" t="s">
        <v>1266</v>
      </c>
      <c r="U245" s="547" t="s">
        <v>2</v>
      </c>
      <c r="V245" s="548" t="s">
        <v>1272</v>
      </c>
      <c r="W245" s="541">
        <v>202</v>
      </c>
      <c r="X245" s="550" t="s">
        <v>631</v>
      </c>
      <c r="Y245" s="542" t="s">
        <v>148</v>
      </c>
      <c r="Z245" s="542" t="s">
        <v>148</v>
      </c>
      <c r="AA245" s="543"/>
    </row>
    <row r="246" spans="1:27" s="38" customFormat="1" ht="69" customHeight="1" x14ac:dyDescent="0.15">
      <c r="A246" s="544">
        <v>193</v>
      </c>
      <c r="B246" s="622" t="s">
        <v>400</v>
      </c>
      <c r="C246" s="545" t="s">
        <v>1959</v>
      </c>
      <c r="D246" s="545" t="s">
        <v>962</v>
      </c>
      <c r="E246" s="1379">
        <v>5.9450000000000003</v>
      </c>
      <c r="F246" s="690">
        <v>0</v>
      </c>
      <c r="G246" s="1380">
        <v>0</v>
      </c>
      <c r="H246" s="690">
        <f t="shared" si="39"/>
        <v>5.9450000000000003</v>
      </c>
      <c r="I246" s="690">
        <v>13.838977999999999</v>
      </c>
      <c r="J246" s="764" t="s">
        <v>2663</v>
      </c>
      <c r="K246" s="505" t="s">
        <v>102</v>
      </c>
      <c r="L246" s="123" t="s">
        <v>2692</v>
      </c>
      <c r="M246" s="690">
        <v>9.4600000000000009</v>
      </c>
      <c r="N246" s="690">
        <v>9.4600000000000009</v>
      </c>
      <c r="O246" s="502">
        <f t="shared" si="40"/>
        <v>0</v>
      </c>
      <c r="P246" s="690" t="s">
        <v>2658</v>
      </c>
      <c r="Q246" s="125" t="s">
        <v>102</v>
      </c>
      <c r="R246" s="622" t="s">
        <v>2693</v>
      </c>
      <c r="S246" s="578"/>
      <c r="T246" s="546" t="s">
        <v>1266</v>
      </c>
      <c r="U246" s="547" t="s">
        <v>2</v>
      </c>
      <c r="V246" s="548" t="s">
        <v>2660</v>
      </c>
      <c r="W246" s="541">
        <v>203</v>
      </c>
      <c r="X246" s="550"/>
      <c r="Y246" s="542" t="s">
        <v>148</v>
      </c>
      <c r="Z246" s="542"/>
      <c r="AA246" s="543"/>
    </row>
    <row r="247" spans="1:27" s="38" customFormat="1" ht="66.75" customHeight="1" x14ac:dyDescent="0.15">
      <c r="A247" s="544">
        <v>194</v>
      </c>
      <c r="B247" s="622" t="s">
        <v>401</v>
      </c>
      <c r="C247" s="545" t="s">
        <v>865</v>
      </c>
      <c r="D247" s="545" t="s">
        <v>2694</v>
      </c>
      <c r="E247" s="1379">
        <v>101.907</v>
      </c>
      <c r="F247" s="690">
        <v>0</v>
      </c>
      <c r="G247" s="1380">
        <v>0</v>
      </c>
      <c r="H247" s="690">
        <f t="shared" si="39"/>
        <v>101.907</v>
      </c>
      <c r="I247" s="690">
        <v>96.866569999999996</v>
      </c>
      <c r="J247" s="764" t="s">
        <v>2663</v>
      </c>
      <c r="K247" s="505" t="s">
        <v>102</v>
      </c>
      <c r="L247" s="123" t="s">
        <v>2695</v>
      </c>
      <c r="M247" s="690">
        <v>100</v>
      </c>
      <c r="N247" s="690">
        <v>107.691</v>
      </c>
      <c r="O247" s="502">
        <f t="shared" si="40"/>
        <v>7.6910000000000025</v>
      </c>
      <c r="P247" s="690" t="s">
        <v>2658</v>
      </c>
      <c r="Q247" s="125" t="s">
        <v>102</v>
      </c>
      <c r="R247" s="622" t="s">
        <v>2696</v>
      </c>
      <c r="S247" s="578"/>
      <c r="T247" s="546" t="s">
        <v>1266</v>
      </c>
      <c r="U247" s="547" t="s">
        <v>2</v>
      </c>
      <c r="V247" s="548" t="s">
        <v>1272</v>
      </c>
      <c r="W247" s="541">
        <v>205</v>
      </c>
      <c r="X247" s="550" t="s">
        <v>1999</v>
      </c>
      <c r="Y247" s="542" t="s">
        <v>148</v>
      </c>
      <c r="Z247" s="542"/>
      <c r="AA247" s="543"/>
    </row>
    <row r="248" spans="1:27" s="38" customFormat="1" ht="95.25" customHeight="1" x14ac:dyDescent="0.15">
      <c r="A248" s="872">
        <v>195</v>
      </c>
      <c r="B248" s="870" t="s">
        <v>402</v>
      </c>
      <c r="C248" s="874" t="s">
        <v>1959</v>
      </c>
      <c r="D248" s="874" t="s">
        <v>962</v>
      </c>
      <c r="E248" s="1379">
        <v>7.7549999999999999</v>
      </c>
      <c r="F248" s="690">
        <v>0</v>
      </c>
      <c r="G248" s="1380">
        <v>0</v>
      </c>
      <c r="H248" s="690">
        <f t="shared" si="39"/>
        <v>7.7549999999999999</v>
      </c>
      <c r="I248" s="690">
        <v>5.2043160000000004</v>
      </c>
      <c r="J248" s="764" t="s">
        <v>2656</v>
      </c>
      <c r="K248" s="505" t="s">
        <v>102</v>
      </c>
      <c r="L248" s="868" t="s">
        <v>2697</v>
      </c>
      <c r="M248" s="690">
        <v>7.7469999999999999</v>
      </c>
      <c r="N248" s="690">
        <v>16.911000000000001</v>
      </c>
      <c r="O248" s="502">
        <f t="shared" si="40"/>
        <v>9.1640000000000015</v>
      </c>
      <c r="P248" s="690" t="s">
        <v>2658</v>
      </c>
      <c r="Q248" s="125" t="s">
        <v>589</v>
      </c>
      <c r="R248" s="870" t="s">
        <v>2698</v>
      </c>
      <c r="S248" s="578"/>
      <c r="T248" s="680" t="s">
        <v>1266</v>
      </c>
      <c r="U248" s="547" t="s">
        <v>2</v>
      </c>
      <c r="V248" s="548" t="s">
        <v>1272</v>
      </c>
      <c r="W248" s="951">
        <v>206</v>
      </c>
      <c r="X248" s="937" t="s">
        <v>1999</v>
      </c>
      <c r="Y248" s="949" t="s">
        <v>148</v>
      </c>
      <c r="Z248" s="949"/>
      <c r="AA248" s="1000"/>
    </row>
    <row r="249" spans="1:27" s="38" customFormat="1" ht="41.25" customHeight="1" x14ac:dyDescent="0.15">
      <c r="A249" s="873"/>
      <c r="B249" s="871"/>
      <c r="C249" s="875"/>
      <c r="D249" s="875"/>
      <c r="E249" s="1376">
        <v>99.516000000000005</v>
      </c>
      <c r="F249" s="1381">
        <v>0</v>
      </c>
      <c r="G249" s="1380">
        <v>0</v>
      </c>
      <c r="H249" s="690">
        <f t="shared" si="39"/>
        <v>99.516000000000005</v>
      </c>
      <c r="I249" s="690">
        <v>89.332926</v>
      </c>
      <c r="J249" s="764" t="s">
        <v>2663</v>
      </c>
      <c r="K249" s="505" t="s">
        <v>102</v>
      </c>
      <c r="L249" s="869"/>
      <c r="M249" s="1381">
        <v>99.659000000000006</v>
      </c>
      <c r="N249" s="1381">
        <v>99.659000000000006</v>
      </c>
      <c r="O249" s="502">
        <f t="shared" si="40"/>
        <v>0</v>
      </c>
      <c r="P249" s="690" t="s">
        <v>2658</v>
      </c>
      <c r="Q249" s="678" t="s">
        <v>589</v>
      </c>
      <c r="R249" s="871"/>
      <c r="S249" s="535"/>
      <c r="T249" s="680" t="s">
        <v>1266</v>
      </c>
      <c r="U249" s="547" t="s">
        <v>2</v>
      </c>
      <c r="V249" s="548" t="s">
        <v>1335</v>
      </c>
      <c r="W249" s="952"/>
      <c r="X249" s="938"/>
      <c r="Y249" s="950"/>
      <c r="Z249" s="950"/>
      <c r="AA249" s="1001"/>
    </row>
    <row r="250" spans="1:27" s="38" customFormat="1" ht="63.75" customHeight="1" x14ac:dyDescent="0.15">
      <c r="A250" s="544">
        <v>196</v>
      </c>
      <c r="B250" s="622" t="s">
        <v>403</v>
      </c>
      <c r="C250" s="545" t="s">
        <v>1961</v>
      </c>
      <c r="D250" s="545" t="s">
        <v>962</v>
      </c>
      <c r="E250" s="1379">
        <v>33.429000000000002</v>
      </c>
      <c r="F250" s="690">
        <v>0</v>
      </c>
      <c r="G250" s="1380">
        <v>0</v>
      </c>
      <c r="H250" s="690">
        <f t="shared" si="39"/>
        <v>33.429000000000002</v>
      </c>
      <c r="I250" s="690">
        <v>34.415632000000002</v>
      </c>
      <c r="J250" s="764" t="s">
        <v>2656</v>
      </c>
      <c r="K250" s="505" t="s">
        <v>102</v>
      </c>
      <c r="L250" s="123" t="s">
        <v>2699</v>
      </c>
      <c r="M250" s="690">
        <v>33.427</v>
      </c>
      <c r="N250" s="690">
        <v>33.450000000000003</v>
      </c>
      <c r="O250" s="502">
        <f t="shared" si="40"/>
        <v>2.300000000000324E-2</v>
      </c>
      <c r="P250" s="690" t="s">
        <v>2658</v>
      </c>
      <c r="Q250" s="125" t="s">
        <v>102</v>
      </c>
      <c r="R250" s="622" t="s">
        <v>2700</v>
      </c>
      <c r="S250" s="578"/>
      <c r="T250" s="546" t="s">
        <v>1266</v>
      </c>
      <c r="U250" s="547" t="s">
        <v>2</v>
      </c>
      <c r="V250" s="548" t="s">
        <v>1272</v>
      </c>
      <c r="W250" s="541">
        <v>207</v>
      </c>
      <c r="X250" s="550" t="s">
        <v>538</v>
      </c>
      <c r="Y250" s="542" t="s">
        <v>148</v>
      </c>
      <c r="Z250" s="542"/>
      <c r="AA250" s="543"/>
    </row>
    <row r="251" spans="1:27" s="38" customFormat="1" ht="58.5" customHeight="1" x14ac:dyDescent="0.15">
      <c r="A251" s="544">
        <v>197</v>
      </c>
      <c r="B251" s="622" t="s">
        <v>404</v>
      </c>
      <c r="C251" s="545" t="s">
        <v>1966</v>
      </c>
      <c r="D251" s="545" t="s">
        <v>2701</v>
      </c>
      <c r="E251" s="1379">
        <v>101.946</v>
      </c>
      <c r="F251" s="690">
        <v>0</v>
      </c>
      <c r="G251" s="1380">
        <v>0</v>
      </c>
      <c r="H251" s="690">
        <f t="shared" si="39"/>
        <v>101.946</v>
      </c>
      <c r="I251" s="690">
        <v>23.411228999999999</v>
      </c>
      <c r="J251" s="764" t="s">
        <v>2656</v>
      </c>
      <c r="K251" s="505" t="s">
        <v>102</v>
      </c>
      <c r="L251" s="123" t="s">
        <v>2702</v>
      </c>
      <c r="M251" s="690">
        <v>300</v>
      </c>
      <c r="N251" s="690">
        <v>307.2</v>
      </c>
      <c r="O251" s="502">
        <f t="shared" si="40"/>
        <v>7.1999999999999886</v>
      </c>
      <c r="P251" s="690" t="s">
        <v>2658</v>
      </c>
      <c r="Q251" s="125" t="s">
        <v>102</v>
      </c>
      <c r="R251" s="622" t="s">
        <v>2703</v>
      </c>
      <c r="S251" s="578"/>
      <c r="T251" s="546" t="s">
        <v>1266</v>
      </c>
      <c r="U251" s="547" t="s">
        <v>2</v>
      </c>
      <c r="V251" s="548" t="s">
        <v>1272</v>
      </c>
      <c r="W251" s="541">
        <v>208</v>
      </c>
      <c r="X251" s="550" t="s">
        <v>631</v>
      </c>
      <c r="Y251" s="542" t="s">
        <v>148</v>
      </c>
      <c r="Z251" s="542"/>
      <c r="AA251" s="543"/>
    </row>
    <row r="252" spans="1:27" s="38" customFormat="1" ht="84.75" customHeight="1" x14ac:dyDescent="0.15">
      <c r="A252" s="544">
        <v>198</v>
      </c>
      <c r="B252" s="622" t="s">
        <v>405</v>
      </c>
      <c r="C252" s="545" t="s">
        <v>1962</v>
      </c>
      <c r="D252" s="545" t="s">
        <v>2701</v>
      </c>
      <c r="E252" s="1379">
        <v>767.505</v>
      </c>
      <c r="F252" s="690">
        <v>0</v>
      </c>
      <c r="G252" s="1380">
        <v>0</v>
      </c>
      <c r="H252" s="690">
        <f t="shared" si="39"/>
        <v>767.505</v>
      </c>
      <c r="I252" s="690">
        <v>665.88076899999999</v>
      </c>
      <c r="J252" s="764" t="s">
        <v>2663</v>
      </c>
      <c r="K252" s="505" t="s">
        <v>102</v>
      </c>
      <c r="L252" s="123" t="s">
        <v>2981</v>
      </c>
      <c r="M252" s="690">
        <v>767.64</v>
      </c>
      <c r="N252" s="690">
        <v>789.78399999999999</v>
      </c>
      <c r="O252" s="502">
        <f t="shared" si="40"/>
        <v>22.144000000000005</v>
      </c>
      <c r="P252" s="1456">
        <v>0</v>
      </c>
      <c r="Q252" s="125" t="s">
        <v>102</v>
      </c>
      <c r="R252" s="622" t="s">
        <v>2704</v>
      </c>
      <c r="S252" s="578"/>
      <c r="T252" s="546" t="s">
        <v>1266</v>
      </c>
      <c r="U252" s="547" t="s">
        <v>2</v>
      </c>
      <c r="V252" s="548" t="s">
        <v>1272</v>
      </c>
      <c r="W252" s="541">
        <v>209</v>
      </c>
      <c r="X252" s="550" t="s">
        <v>631</v>
      </c>
      <c r="Y252" s="542" t="s">
        <v>148</v>
      </c>
      <c r="Z252" s="542"/>
      <c r="AA252" s="543"/>
    </row>
    <row r="253" spans="1:27" s="38" customFormat="1" ht="72" customHeight="1" x14ac:dyDescent="0.15">
      <c r="A253" s="544">
        <v>199</v>
      </c>
      <c r="B253" s="622" t="s">
        <v>406</v>
      </c>
      <c r="C253" s="545" t="s">
        <v>1985</v>
      </c>
      <c r="D253" s="545" t="s">
        <v>962</v>
      </c>
      <c r="E253" s="1379">
        <v>5.6479999999999997</v>
      </c>
      <c r="F253" s="690">
        <v>0</v>
      </c>
      <c r="G253" s="1380">
        <v>0</v>
      </c>
      <c r="H253" s="690">
        <f t="shared" si="39"/>
        <v>5.6479999999999997</v>
      </c>
      <c r="I253" s="690">
        <v>5.4703150000000003</v>
      </c>
      <c r="J253" s="816" t="s">
        <v>2705</v>
      </c>
      <c r="K253" s="505" t="s">
        <v>102</v>
      </c>
      <c r="L253" s="123" t="s">
        <v>2706</v>
      </c>
      <c r="M253" s="690">
        <v>5.6479999999999997</v>
      </c>
      <c r="N253" s="690">
        <v>5.6479999999999997</v>
      </c>
      <c r="O253" s="502">
        <f t="shared" si="40"/>
        <v>0</v>
      </c>
      <c r="P253" s="690" t="s">
        <v>2658</v>
      </c>
      <c r="Q253" s="125" t="s">
        <v>102</v>
      </c>
      <c r="R253" s="622" t="s">
        <v>2707</v>
      </c>
      <c r="S253" s="578"/>
      <c r="T253" s="546" t="s">
        <v>1266</v>
      </c>
      <c r="U253" s="547" t="s">
        <v>2</v>
      </c>
      <c r="V253" s="548" t="s">
        <v>1355</v>
      </c>
      <c r="W253" s="541">
        <v>210</v>
      </c>
      <c r="X253" s="550"/>
      <c r="Y253" s="542" t="s">
        <v>148</v>
      </c>
      <c r="Z253" s="542"/>
      <c r="AA253" s="543"/>
    </row>
    <row r="254" spans="1:27" s="38" customFormat="1" ht="99.95" customHeight="1" x14ac:dyDescent="0.15">
      <c r="A254" s="544">
        <v>200</v>
      </c>
      <c r="B254" s="622" t="s">
        <v>407</v>
      </c>
      <c r="C254" s="545" t="s">
        <v>1969</v>
      </c>
      <c r="D254" s="545" t="s">
        <v>962</v>
      </c>
      <c r="E254" s="1379">
        <v>18.495000000000001</v>
      </c>
      <c r="F254" s="690">
        <v>0</v>
      </c>
      <c r="G254" s="1380">
        <v>0</v>
      </c>
      <c r="H254" s="690">
        <f t="shared" si="39"/>
        <v>18.495000000000001</v>
      </c>
      <c r="I254" s="690">
        <v>12.451124</v>
      </c>
      <c r="J254" s="764" t="s">
        <v>2656</v>
      </c>
      <c r="K254" s="505" t="s">
        <v>102</v>
      </c>
      <c r="L254" s="123" t="s">
        <v>2708</v>
      </c>
      <c r="M254" s="690">
        <v>22.224</v>
      </c>
      <c r="N254" s="690">
        <v>41.643000000000001</v>
      </c>
      <c r="O254" s="502">
        <f t="shared" si="40"/>
        <v>19.419</v>
      </c>
      <c r="P254" s="690" t="s">
        <v>2658</v>
      </c>
      <c r="Q254" s="125" t="s">
        <v>102</v>
      </c>
      <c r="R254" s="622" t="s">
        <v>2709</v>
      </c>
      <c r="S254" s="578"/>
      <c r="T254" s="546" t="s">
        <v>1266</v>
      </c>
      <c r="U254" s="547" t="s">
        <v>2</v>
      </c>
      <c r="V254" s="548" t="s">
        <v>1335</v>
      </c>
      <c r="W254" s="541">
        <v>211</v>
      </c>
      <c r="X254" s="550" t="s">
        <v>631</v>
      </c>
      <c r="Y254" s="542" t="s">
        <v>148</v>
      </c>
      <c r="Z254" s="542"/>
      <c r="AA254" s="543"/>
    </row>
    <row r="255" spans="1:27" s="38" customFormat="1" ht="78.75" customHeight="1" x14ac:dyDescent="0.15">
      <c r="A255" s="544">
        <v>201</v>
      </c>
      <c r="B255" s="622" t="s">
        <v>408</v>
      </c>
      <c r="C255" s="545" t="s">
        <v>1973</v>
      </c>
      <c r="D255" s="545" t="s">
        <v>962</v>
      </c>
      <c r="E255" s="1379">
        <v>278.37700000000001</v>
      </c>
      <c r="F255" s="690">
        <v>0</v>
      </c>
      <c r="G255" s="1380">
        <v>0</v>
      </c>
      <c r="H255" s="690">
        <f t="shared" si="39"/>
        <v>278.37700000000001</v>
      </c>
      <c r="I255" s="690">
        <v>271.60202600000002</v>
      </c>
      <c r="J255" s="764" t="s">
        <v>2663</v>
      </c>
      <c r="K255" s="505" t="s">
        <v>102</v>
      </c>
      <c r="L255" s="578" t="s">
        <v>2710</v>
      </c>
      <c r="M255" s="690">
        <v>281.41800000000001</v>
      </c>
      <c r="N255" s="690">
        <v>281.41800000000001</v>
      </c>
      <c r="O255" s="502">
        <f t="shared" si="40"/>
        <v>0</v>
      </c>
      <c r="P255" s="690" t="s">
        <v>2658</v>
      </c>
      <c r="Q255" s="125" t="s">
        <v>102</v>
      </c>
      <c r="R255" s="622" t="s">
        <v>2711</v>
      </c>
      <c r="S255" s="578"/>
      <c r="T255" s="546" t="s">
        <v>1266</v>
      </c>
      <c r="U255" s="547" t="s">
        <v>2</v>
      </c>
      <c r="V255" s="548" t="s">
        <v>1364</v>
      </c>
      <c r="W255" s="541">
        <v>212</v>
      </c>
      <c r="X255" s="550" t="s">
        <v>1999</v>
      </c>
      <c r="Y255" s="542" t="s">
        <v>148</v>
      </c>
      <c r="Z255" s="542"/>
      <c r="AA255" s="543"/>
    </row>
    <row r="256" spans="1:27" s="38" customFormat="1" ht="69" customHeight="1" x14ac:dyDescent="0.15">
      <c r="A256" s="544">
        <v>202</v>
      </c>
      <c r="B256" s="622" t="s">
        <v>409</v>
      </c>
      <c r="C256" s="545" t="s">
        <v>1962</v>
      </c>
      <c r="D256" s="545" t="s">
        <v>962</v>
      </c>
      <c r="E256" s="1379">
        <v>10.430999999999999</v>
      </c>
      <c r="F256" s="690">
        <v>1008.905</v>
      </c>
      <c r="G256" s="1380">
        <v>631.13824799999998</v>
      </c>
      <c r="H256" s="690">
        <f t="shared" si="39"/>
        <v>388.19775200000004</v>
      </c>
      <c r="I256" s="690">
        <f>387.008388</f>
        <v>387.00838800000002</v>
      </c>
      <c r="J256" s="764" t="s">
        <v>2656</v>
      </c>
      <c r="K256" s="505" t="s">
        <v>102</v>
      </c>
      <c r="L256" s="123" t="s">
        <v>2712</v>
      </c>
      <c r="M256" s="690">
        <v>10.430999999999999</v>
      </c>
      <c r="N256" s="690">
        <v>10.430999999999999</v>
      </c>
      <c r="O256" s="502">
        <f t="shared" si="40"/>
        <v>0</v>
      </c>
      <c r="P256" s="690" t="s">
        <v>2658</v>
      </c>
      <c r="Q256" s="125" t="s">
        <v>102</v>
      </c>
      <c r="R256" s="622" t="s">
        <v>2713</v>
      </c>
      <c r="S256" s="578"/>
      <c r="T256" s="546" t="s">
        <v>1266</v>
      </c>
      <c r="U256" s="547" t="s">
        <v>2</v>
      </c>
      <c r="V256" s="548" t="s">
        <v>1355</v>
      </c>
      <c r="W256" s="541">
        <v>213</v>
      </c>
      <c r="X256" s="550" t="s">
        <v>631</v>
      </c>
      <c r="Y256" s="542" t="s">
        <v>148</v>
      </c>
      <c r="Z256" s="542"/>
      <c r="AA256" s="543"/>
    </row>
    <row r="257" spans="1:30" s="38" customFormat="1" ht="50.1" customHeight="1" x14ac:dyDescent="0.15">
      <c r="A257" s="544">
        <v>203</v>
      </c>
      <c r="B257" s="622" t="s">
        <v>410</v>
      </c>
      <c r="C257" s="545" t="s">
        <v>865</v>
      </c>
      <c r="D257" s="545" t="s">
        <v>962</v>
      </c>
      <c r="E257" s="1379">
        <v>45</v>
      </c>
      <c r="F257" s="690">
        <v>0</v>
      </c>
      <c r="G257" s="1380">
        <v>0</v>
      </c>
      <c r="H257" s="690">
        <f t="shared" si="39"/>
        <v>45</v>
      </c>
      <c r="I257" s="690">
        <v>43.834015999999998</v>
      </c>
      <c r="J257" s="764" t="s">
        <v>2663</v>
      </c>
      <c r="K257" s="505" t="s">
        <v>102</v>
      </c>
      <c r="L257" s="123" t="s">
        <v>2714</v>
      </c>
      <c r="M257" s="690">
        <v>55</v>
      </c>
      <c r="N257" s="690">
        <v>55</v>
      </c>
      <c r="O257" s="502">
        <f t="shared" si="40"/>
        <v>0</v>
      </c>
      <c r="P257" s="690" t="s">
        <v>2658</v>
      </c>
      <c r="Q257" s="125" t="s">
        <v>102</v>
      </c>
      <c r="R257" s="622" t="s">
        <v>2715</v>
      </c>
      <c r="S257" s="578"/>
      <c r="T257" s="546" t="s">
        <v>1266</v>
      </c>
      <c r="U257" s="547" t="s">
        <v>2</v>
      </c>
      <c r="V257" s="548" t="s">
        <v>1272</v>
      </c>
      <c r="W257" s="541">
        <v>214</v>
      </c>
      <c r="X257" s="550" t="s">
        <v>538</v>
      </c>
      <c r="Y257" s="542" t="s">
        <v>148</v>
      </c>
      <c r="Z257" s="542"/>
      <c r="AA257" s="543"/>
    </row>
    <row r="258" spans="1:30" s="38" customFormat="1" ht="87" customHeight="1" x14ac:dyDescent="0.15">
      <c r="A258" s="544">
        <v>204</v>
      </c>
      <c r="B258" s="622" t="s">
        <v>411</v>
      </c>
      <c r="C258" s="545" t="s">
        <v>865</v>
      </c>
      <c r="D258" s="545" t="s">
        <v>1955</v>
      </c>
      <c r="E258" s="1379">
        <v>21.131</v>
      </c>
      <c r="F258" s="690">
        <v>46</v>
      </c>
      <c r="G258" s="1380">
        <v>0</v>
      </c>
      <c r="H258" s="690">
        <f t="shared" si="39"/>
        <v>67.131</v>
      </c>
      <c r="I258" s="690">
        <v>65.430599999999998</v>
      </c>
      <c r="J258" s="764" t="s">
        <v>2663</v>
      </c>
      <c r="K258" s="817" t="s">
        <v>2716</v>
      </c>
      <c r="L258" s="123" t="s">
        <v>2717</v>
      </c>
      <c r="M258" s="690">
        <v>106.014</v>
      </c>
      <c r="N258" s="690">
        <v>86.597999999999999</v>
      </c>
      <c r="O258" s="502">
        <f t="shared" si="40"/>
        <v>-19.415999999999997</v>
      </c>
      <c r="P258" s="690" t="s">
        <v>2658</v>
      </c>
      <c r="Q258" s="125" t="s">
        <v>589</v>
      </c>
      <c r="R258" s="622" t="s">
        <v>2718</v>
      </c>
      <c r="S258" s="578"/>
      <c r="T258" s="546" t="s">
        <v>1266</v>
      </c>
      <c r="U258" s="547" t="s">
        <v>2</v>
      </c>
      <c r="V258" s="548" t="s">
        <v>1272</v>
      </c>
      <c r="W258" s="541">
        <v>215</v>
      </c>
      <c r="X258" s="550" t="s">
        <v>538</v>
      </c>
      <c r="Y258" s="542" t="s">
        <v>148</v>
      </c>
      <c r="Z258" s="542" t="s">
        <v>148</v>
      </c>
      <c r="AA258" s="543"/>
    </row>
    <row r="259" spans="1:30" s="38" customFormat="1" ht="60" customHeight="1" x14ac:dyDescent="0.15">
      <c r="A259" s="544">
        <v>205</v>
      </c>
      <c r="B259" s="622" t="s">
        <v>412</v>
      </c>
      <c r="C259" s="545" t="s">
        <v>865</v>
      </c>
      <c r="D259" s="545" t="s">
        <v>962</v>
      </c>
      <c r="E259" s="1379">
        <v>100</v>
      </c>
      <c r="F259" s="690">
        <v>0</v>
      </c>
      <c r="G259" s="1380">
        <v>15</v>
      </c>
      <c r="H259" s="690">
        <f t="shared" si="39"/>
        <v>85</v>
      </c>
      <c r="I259" s="690">
        <v>85</v>
      </c>
      <c r="J259" s="764" t="s">
        <v>2656</v>
      </c>
      <c r="K259" s="505" t="s">
        <v>102</v>
      </c>
      <c r="L259" s="123" t="s">
        <v>2719</v>
      </c>
      <c r="M259" s="690">
        <v>100</v>
      </c>
      <c r="N259" s="690">
        <v>100</v>
      </c>
      <c r="O259" s="502">
        <f t="shared" si="40"/>
        <v>0</v>
      </c>
      <c r="P259" s="690" t="s">
        <v>2658</v>
      </c>
      <c r="Q259" s="125" t="s">
        <v>102</v>
      </c>
      <c r="R259" s="622" t="s">
        <v>2720</v>
      </c>
      <c r="S259" s="578"/>
      <c r="T259" s="546" t="s">
        <v>1266</v>
      </c>
      <c r="U259" s="547" t="s">
        <v>2</v>
      </c>
      <c r="V259" s="548" t="s">
        <v>1355</v>
      </c>
      <c r="W259" s="541">
        <v>216</v>
      </c>
      <c r="X259" s="550" t="s">
        <v>538</v>
      </c>
      <c r="Y259" s="542" t="s">
        <v>136</v>
      </c>
      <c r="Z259" s="542" t="s">
        <v>148</v>
      </c>
      <c r="AA259" s="543"/>
    </row>
    <row r="260" spans="1:30" s="38" customFormat="1" ht="84" customHeight="1" x14ac:dyDescent="0.15">
      <c r="A260" s="544">
        <v>206</v>
      </c>
      <c r="B260" s="622" t="s">
        <v>415</v>
      </c>
      <c r="C260" s="545" t="s">
        <v>760</v>
      </c>
      <c r="D260" s="545" t="s">
        <v>962</v>
      </c>
      <c r="E260" s="1379">
        <v>617</v>
      </c>
      <c r="F260" s="690">
        <v>0</v>
      </c>
      <c r="G260" s="690">
        <v>0</v>
      </c>
      <c r="H260" s="690">
        <f t="shared" si="39"/>
        <v>617</v>
      </c>
      <c r="I260" s="690">
        <f>223.674422+109.908611+195.975595</f>
        <v>529.558628</v>
      </c>
      <c r="J260" s="764" t="s">
        <v>2663</v>
      </c>
      <c r="K260" s="505" t="s">
        <v>153</v>
      </c>
      <c r="L260" s="123" t="s">
        <v>2721</v>
      </c>
      <c r="M260" s="690">
        <v>450</v>
      </c>
      <c r="N260" s="690">
        <v>428.101</v>
      </c>
      <c r="O260" s="502">
        <f t="shared" si="40"/>
        <v>-21.899000000000001</v>
      </c>
      <c r="P260" s="690" t="s">
        <v>2658</v>
      </c>
      <c r="Q260" s="125" t="s">
        <v>589</v>
      </c>
      <c r="R260" s="622" t="s">
        <v>2722</v>
      </c>
      <c r="S260" s="578"/>
      <c r="T260" s="546" t="s">
        <v>1266</v>
      </c>
      <c r="U260" s="547" t="s">
        <v>2</v>
      </c>
      <c r="V260" s="548" t="s">
        <v>1272</v>
      </c>
      <c r="W260" s="541">
        <v>219</v>
      </c>
      <c r="X260" s="550" t="s">
        <v>1999</v>
      </c>
      <c r="Y260" s="542" t="s">
        <v>148</v>
      </c>
      <c r="Z260" s="542" t="s">
        <v>148</v>
      </c>
      <c r="AA260" s="543"/>
    </row>
    <row r="261" spans="1:30" s="38" customFormat="1" ht="42" customHeight="1" x14ac:dyDescent="0.15">
      <c r="A261" s="544">
        <v>207</v>
      </c>
      <c r="B261" s="622" t="s">
        <v>416</v>
      </c>
      <c r="C261" s="545" t="s">
        <v>760</v>
      </c>
      <c r="D261" s="545" t="s">
        <v>815</v>
      </c>
      <c r="E261" s="1379">
        <v>0</v>
      </c>
      <c r="F261" s="690">
        <v>299.99</v>
      </c>
      <c r="G261" s="690">
        <v>0</v>
      </c>
      <c r="H261" s="690">
        <f t="shared" si="39"/>
        <v>299.99</v>
      </c>
      <c r="I261" s="690">
        <v>295.48026399999998</v>
      </c>
      <c r="J261" s="764" t="s">
        <v>2728</v>
      </c>
      <c r="K261" s="505" t="s">
        <v>172</v>
      </c>
      <c r="L261" s="123" t="s">
        <v>2723</v>
      </c>
      <c r="M261" s="690">
        <v>0</v>
      </c>
      <c r="N261" s="690">
        <v>0</v>
      </c>
      <c r="O261" s="502">
        <f t="shared" si="40"/>
        <v>0</v>
      </c>
      <c r="P261" s="690" t="s">
        <v>2658</v>
      </c>
      <c r="Q261" s="125" t="s">
        <v>172</v>
      </c>
      <c r="R261" s="622" t="s">
        <v>2724</v>
      </c>
      <c r="S261" s="578"/>
      <c r="T261" s="546" t="s">
        <v>1266</v>
      </c>
      <c r="U261" s="547" t="s">
        <v>2</v>
      </c>
      <c r="V261" s="548" t="s">
        <v>1364</v>
      </c>
      <c r="W261" s="541">
        <v>220</v>
      </c>
      <c r="X261" s="550" t="s">
        <v>1999</v>
      </c>
      <c r="Y261" s="542" t="s">
        <v>148</v>
      </c>
      <c r="Z261" s="542"/>
      <c r="AA261" s="543"/>
    </row>
    <row r="262" spans="1:30" ht="16.5" customHeight="1" x14ac:dyDescent="0.15">
      <c r="A262" s="117"/>
      <c r="B262" s="754" t="s">
        <v>2110</v>
      </c>
      <c r="C262" s="114"/>
      <c r="D262" s="114"/>
      <c r="E262" s="1408"/>
      <c r="F262" s="1409"/>
      <c r="G262" s="1410"/>
      <c r="H262" s="1411"/>
      <c r="I262" s="861"/>
      <c r="J262" s="733"/>
      <c r="K262" s="505"/>
      <c r="L262" s="506"/>
      <c r="M262" s="1409"/>
      <c r="N262" s="690"/>
      <c r="O262" s="502"/>
      <c r="P262" s="690"/>
      <c r="Q262" s="125"/>
      <c r="R262" s="622"/>
      <c r="S262" s="118"/>
      <c r="T262" s="493"/>
      <c r="U262" s="128"/>
      <c r="V262" s="129"/>
      <c r="W262" s="500"/>
      <c r="X262" s="311"/>
      <c r="Y262" s="401"/>
      <c r="Z262" s="401"/>
      <c r="AA262" s="402"/>
    </row>
    <row r="263" spans="1:30" ht="21.6" customHeight="1" x14ac:dyDescent="0.15">
      <c r="A263" s="494"/>
      <c r="B263" s="495" t="s">
        <v>2067</v>
      </c>
      <c r="C263" s="495"/>
      <c r="D263" s="495"/>
      <c r="E263" s="1402"/>
      <c r="F263" s="1403"/>
      <c r="G263" s="1403"/>
      <c r="H263" s="1404"/>
      <c r="I263" s="1404"/>
      <c r="J263" s="732"/>
      <c r="K263" s="507"/>
      <c r="L263" s="507"/>
      <c r="M263" s="1404"/>
      <c r="N263" s="1404"/>
      <c r="O263" s="1404"/>
      <c r="P263" s="1450"/>
      <c r="Q263" s="497"/>
      <c r="R263" s="666"/>
      <c r="S263" s="496"/>
      <c r="T263" s="496"/>
      <c r="U263" s="496"/>
      <c r="V263" s="498"/>
      <c r="W263" s="501"/>
      <c r="X263" s="498"/>
      <c r="Y263" s="496"/>
      <c r="Z263" s="496"/>
      <c r="AA263" s="499"/>
    </row>
    <row r="264" spans="1:30" s="38" customFormat="1" ht="72.75" customHeight="1" x14ac:dyDescent="0.15">
      <c r="A264" s="544">
        <v>208</v>
      </c>
      <c r="B264" s="622" t="s">
        <v>417</v>
      </c>
      <c r="C264" s="545" t="s">
        <v>1984</v>
      </c>
      <c r="D264" s="545" t="s">
        <v>962</v>
      </c>
      <c r="E264" s="1379">
        <v>27.462</v>
      </c>
      <c r="F264" s="690">
        <v>0</v>
      </c>
      <c r="G264" s="690">
        <v>0</v>
      </c>
      <c r="H264" s="690">
        <f t="shared" ref="H264:H279" si="41">E264+F264-G264</f>
        <v>27.462</v>
      </c>
      <c r="I264" s="690">
        <v>27.141884999999998</v>
      </c>
      <c r="J264" s="764" t="s">
        <v>2663</v>
      </c>
      <c r="K264" s="505" t="s">
        <v>102</v>
      </c>
      <c r="L264" s="123" t="s">
        <v>2725</v>
      </c>
      <c r="M264" s="690">
        <v>27.462</v>
      </c>
      <c r="N264" s="690">
        <v>42.418999999999997</v>
      </c>
      <c r="O264" s="502">
        <f t="shared" ref="O264:O279" si="42">+N264-M264</f>
        <v>14.956999999999997</v>
      </c>
      <c r="P264" s="690" t="s">
        <v>2726</v>
      </c>
      <c r="Q264" s="125" t="s">
        <v>102</v>
      </c>
      <c r="R264" s="622" t="s">
        <v>2727</v>
      </c>
      <c r="S264" s="578"/>
      <c r="T264" s="546" t="s">
        <v>1266</v>
      </c>
      <c r="U264" s="547" t="s">
        <v>2</v>
      </c>
      <c r="V264" s="548" t="s">
        <v>1272</v>
      </c>
      <c r="W264" s="541">
        <v>221</v>
      </c>
      <c r="X264" s="550" t="s">
        <v>631</v>
      </c>
      <c r="Y264" s="542" t="s">
        <v>148</v>
      </c>
      <c r="Z264" s="542"/>
      <c r="AA264" s="543"/>
    </row>
    <row r="265" spans="1:30" s="38" customFormat="1" ht="70.5" customHeight="1" x14ac:dyDescent="0.15">
      <c r="A265" s="544">
        <v>209</v>
      </c>
      <c r="B265" s="622" t="s">
        <v>418</v>
      </c>
      <c r="C265" s="545" t="s">
        <v>1973</v>
      </c>
      <c r="D265" s="545" t="s">
        <v>962</v>
      </c>
      <c r="E265" s="1379">
        <v>16.146999999999998</v>
      </c>
      <c r="F265" s="690">
        <v>0</v>
      </c>
      <c r="G265" s="690">
        <v>0</v>
      </c>
      <c r="H265" s="690">
        <f t="shared" si="41"/>
        <v>16.146999999999998</v>
      </c>
      <c r="I265" s="690">
        <v>14.5</v>
      </c>
      <c r="J265" s="764" t="s">
        <v>2728</v>
      </c>
      <c r="K265" s="505" t="s">
        <v>102</v>
      </c>
      <c r="L265" s="123" t="s">
        <v>2729</v>
      </c>
      <c r="M265" s="690">
        <v>12.91</v>
      </c>
      <c r="N265" s="690">
        <v>12.914</v>
      </c>
      <c r="O265" s="502">
        <f t="shared" si="42"/>
        <v>3.9999999999995595E-3</v>
      </c>
      <c r="P265" s="690" t="s">
        <v>2726</v>
      </c>
      <c r="Q265" s="125" t="s">
        <v>102</v>
      </c>
      <c r="R265" s="622" t="s">
        <v>2730</v>
      </c>
      <c r="S265" s="578"/>
      <c r="T265" s="546" t="s">
        <v>1266</v>
      </c>
      <c r="U265" s="547" t="s">
        <v>2</v>
      </c>
      <c r="V265" s="548" t="s">
        <v>1272</v>
      </c>
      <c r="W265" s="541">
        <v>222</v>
      </c>
      <c r="X265" s="550"/>
      <c r="Y265" s="542" t="s">
        <v>148</v>
      </c>
      <c r="Z265" s="542"/>
      <c r="AA265" s="543"/>
      <c r="AD265" s="38" t="s">
        <v>2731</v>
      </c>
    </row>
    <row r="266" spans="1:30" s="38" customFormat="1" ht="138" customHeight="1" x14ac:dyDescent="0.15">
      <c r="A266" s="544">
        <v>210</v>
      </c>
      <c r="B266" s="622" t="s">
        <v>2732</v>
      </c>
      <c r="C266" s="545" t="s">
        <v>1956</v>
      </c>
      <c r="D266" s="545" t="s">
        <v>962</v>
      </c>
      <c r="E266" s="1379">
        <v>41.451999999999998</v>
      </c>
      <c r="F266" s="690">
        <v>0</v>
      </c>
      <c r="G266" s="690">
        <v>0</v>
      </c>
      <c r="H266" s="690">
        <f t="shared" si="41"/>
        <v>41.451999999999998</v>
      </c>
      <c r="I266" s="690">
        <v>52.603352000000001</v>
      </c>
      <c r="J266" s="816" t="s">
        <v>2733</v>
      </c>
      <c r="K266" s="505" t="s">
        <v>153</v>
      </c>
      <c r="L266" s="123" t="s">
        <v>2734</v>
      </c>
      <c r="M266" s="690">
        <v>41.478999999999999</v>
      </c>
      <c r="N266" s="690">
        <v>42.423000000000002</v>
      </c>
      <c r="O266" s="502">
        <f t="shared" si="42"/>
        <v>0.94400000000000261</v>
      </c>
      <c r="P266" s="690" t="s">
        <v>2726</v>
      </c>
      <c r="Q266" s="125" t="s">
        <v>589</v>
      </c>
      <c r="R266" s="622" t="s">
        <v>2735</v>
      </c>
      <c r="S266" s="578"/>
      <c r="T266" s="546" t="s">
        <v>1266</v>
      </c>
      <c r="U266" s="547" t="s">
        <v>2</v>
      </c>
      <c r="V266" s="548" t="s">
        <v>1272</v>
      </c>
      <c r="W266" s="541">
        <v>223</v>
      </c>
      <c r="X266" s="550"/>
      <c r="Y266" s="542" t="s">
        <v>148</v>
      </c>
      <c r="Z266" s="542"/>
      <c r="AA266" s="543"/>
    </row>
    <row r="267" spans="1:30" s="38" customFormat="1" ht="43.5" customHeight="1" x14ac:dyDescent="0.15">
      <c r="A267" s="872">
        <v>211</v>
      </c>
      <c r="B267" s="870" t="s">
        <v>420</v>
      </c>
      <c r="C267" s="874" t="s">
        <v>1977</v>
      </c>
      <c r="D267" s="874" t="s">
        <v>962</v>
      </c>
      <c r="E267" s="1379">
        <v>403.05500000000001</v>
      </c>
      <c r="F267" s="690">
        <v>0</v>
      </c>
      <c r="G267" s="690">
        <v>0</v>
      </c>
      <c r="H267" s="690">
        <f t="shared" si="41"/>
        <v>403.05500000000001</v>
      </c>
      <c r="I267" s="690">
        <v>391.24339800000001</v>
      </c>
      <c r="J267" s="764" t="s">
        <v>2663</v>
      </c>
      <c r="K267" s="505" t="s">
        <v>102</v>
      </c>
      <c r="L267" s="868" t="s">
        <v>2736</v>
      </c>
      <c r="M267" s="690">
        <v>447.42</v>
      </c>
      <c r="N267" s="690">
        <v>463.488</v>
      </c>
      <c r="O267" s="502">
        <f t="shared" si="42"/>
        <v>16.067999999999984</v>
      </c>
      <c r="P267" s="1441" t="s">
        <v>2726</v>
      </c>
      <c r="Q267" s="882" t="s">
        <v>102</v>
      </c>
      <c r="R267" s="870" t="s">
        <v>2737</v>
      </c>
      <c r="S267" s="578"/>
      <c r="T267" s="680" t="s">
        <v>1266</v>
      </c>
      <c r="U267" s="547" t="s">
        <v>2</v>
      </c>
      <c r="V267" s="548" t="s">
        <v>1272</v>
      </c>
      <c r="W267" s="951">
        <v>224</v>
      </c>
      <c r="X267" s="937" t="s">
        <v>538</v>
      </c>
      <c r="Y267" s="949" t="s">
        <v>148</v>
      </c>
      <c r="Z267" s="949"/>
      <c r="AA267" s="1000"/>
    </row>
    <row r="268" spans="1:30" s="38" customFormat="1" ht="35.25" customHeight="1" x14ac:dyDescent="0.15">
      <c r="A268" s="873"/>
      <c r="B268" s="871"/>
      <c r="C268" s="875"/>
      <c r="D268" s="875"/>
      <c r="E268" s="1379">
        <v>207.78100000000001</v>
      </c>
      <c r="F268" s="690">
        <v>0</v>
      </c>
      <c r="G268" s="690">
        <v>0</v>
      </c>
      <c r="H268" s="690">
        <f t="shared" si="41"/>
        <v>207.78100000000001</v>
      </c>
      <c r="I268" s="690">
        <v>205.15700000000001</v>
      </c>
      <c r="J268" s="764" t="s">
        <v>2663</v>
      </c>
      <c r="K268" s="505" t="s">
        <v>102</v>
      </c>
      <c r="L268" s="869"/>
      <c r="M268" s="690">
        <v>208.137</v>
      </c>
      <c r="N268" s="690">
        <v>208.137</v>
      </c>
      <c r="O268" s="502">
        <f t="shared" si="42"/>
        <v>0</v>
      </c>
      <c r="P268" s="1021"/>
      <c r="Q268" s="883"/>
      <c r="R268" s="871"/>
      <c r="S268" s="578"/>
      <c r="T268" s="680" t="s">
        <v>1266</v>
      </c>
      <c r="U268" s="547" t="s">
        <v>2</v>
      </c>
      <c r="V268" s="548" t="s">
        <v>1335</v>
      </c>
      <c r="W268" s="952"/>
      <c r="X268" s="938"/>
      <c r="Y268" s="950"/>
      <c r="Z268" s="950"/>
      <c r="AA268" s="1001"/>
    </row>
    <row r="269" spans="1:30" s="38" customFormat="1" ht="87" customHeight="1" x14ac:dyDescent="0.15">
      <c r="A269" s="544">
        <v>212</v>
      </c>
      <c r="B269" s="622" t="s">
        <v>421</v>
      </c>
      <c r="C269" s="545" t="s">
        <v>1957</v>
      </c>
      <c r="D269" s="545" t="s">
        <v>962</v>
      </c>
      <c r="E269" s="1379">
        <v>59.69</v>
      </c>
      <c r="F269" s="690">
        <v>0</v>
      </c>
      <c r="G269" s="690">
        <v>0</v>
      </c>
      <c r="H269" s="690">
        <f t="shared" si="41"/>
        <v>59.69</v>
      </c>
      <c r="I269" s="690">
        <v>69.038307000000003</v>
      </c>
      <c r="J269" s="764" t="s">
        <v>2663</v>
      </c>
      <c r="K269" s="505" t="s">
        <v>102</v>
      </c>
      <c r="L269" s="123" t="s">
        <v>1398</v>
      </c>
      <c r="M269" s="690">
        <v>91.337000000000003</v>
      </c>
      <c r="N269" s="690">
        <v>93.942999999999998</v>
      </c>
      <c r="O269" s="502">
        <f t="shared" si="42"/>
        <v>2.6059999999999945</v>
      </c>
      <c r="P269" s="690" t="s">
        <v>2726</v>
      </c>
      <c r="Q269" s="125" t="s">
        <v>102</v>
      </c>
      <c r="R269" s="622" t="s">
        <v>2738</v>
      </c>
      <c r="S269" s="578"/>
      <c r="T269" s="546" t="s">
        <v>1266</v>
      </c>
      <c r="U269" s="547" t="s">
        <v>2</v>
      </c>
      <c r="V269" s="548" t="s">
        <v>1272</v>
      </c>
      <c r="W269" s="541">
        <v>225</v>
      </c>
      <c r="X269" s="550" t="s">
        <v>538</v>
      </c>
      <c r="Y269" s="542" t="s">
        <v>148</v>
      </c>
      <c r="Z269" s="542"/>
      <c r="AA269" s="543"/>
      <c r="AD269" s="818" t="s">
        <v>2739</v>
      </c>
    </row>
    <row r="270" spans="1:30" s="38" customFormat="1" ht="60" customHeight="1" x14ac:dyDescent="0.15">
      <c r="A270" s="544">
        <v>213</v>
      </c>
      <c r="B270" s="622" t="s">
        <v>422</v>
      </c>
      <c r="C270" s="545" t="s">
        <v>1966</v>
      </c>
      <c r="D270" s="545" t="s">
        <v>962</v>
      </c>
      <c r="E270" s="1379">
        <v>69.869</v>
      </c>
      <c r="F270" s="690">
        <v>0</v>
      </c>
      <c r="G270" s="690">
        <v>0</v>
      </c>
      <c r="H270" s="690">
        <f t="shared" si="41"/>
        <v>69.869</v>
      </c>
      <c r="I270" s="690">
        <v>71.997</v>
      </c>
      <c r="J270" s="764" t="s">
        <v>2663</v>
      </c>
      <c r="K270" s="505" t="s">
        <v>102</v>
      </c>
      <c r="L270" s="123" t="s">
        <v>2740</v>
      </c>
      <c r="M270" s="690">
        <v>78.424000000000007</v>
      </c>
      <c r="N270" s="690">
        <v>78.406999999999996</v>
      </c>
      <c r="O270" s="502">
        <f t="shared" si="42"/>
        <v>-1.7000000000010118E-2</v>
      </c>
      <c r="P270" s="690" t="s">
        <v>2726</v>
      </c>
      <c r="Q270" s="125" t="s">
        <v>102</v>
      </c>
      <c r="R270" s="622" t="s">
        <v>2741</v>
      </c>
      <c r="S270" s="578"/>
      <c r="T270" s="546" t="s">
        <v>1266</v>
      </c>
      <c r="U270" s="547" t="s">
        <v>2</v>
      </c>
      <c r="V270" s="548" t="s">
        <v>1272</v>
      </c>
      <c r="W270" s="541">
        <v>226</v>
      </c>
      <c r="X270" s="550" t="s">
        <v>1999</v>
      </c>
      <c r="Y270" s="542" t="s">
        <v>148</v>
      </c>
      <c r="Z270" s="542"/>
      <c r="AA270" s="543"/>
    </row>
    <row r="271" spans="1:30" s="38" customFormat="1" ht="78" customHeight="1" x14ac:dyDescent="0.15">
      <c r="A271" s="544">
        <v>214</v>
      </c>
      <c r="B271" s="622" t="s">
        <v>423</v>
      </c>
      <c r="C271" s="545" t="s">
        <v>1957</v>
      </c>
      <c r="D271" s="545" t="s">
        <v>962</v>
      </c>
      <c r="E271" s="1379">
        <v>20.981999999999999</v>
      </c>
      <c r="F271" s="690">
        <v>0</v>
      </c>
      <c r="G271" s="690">
        <v>0</v>
      </c>
      <c r="H271" s="690">
        <f t="shared" si="41"/>
        <v>20.981999999999999</v>
      </c>
      <c r="I271" s="690">
        <v>14.550184</v>
      </c>
      <c r="J271" s="764" t="s">
        <v>2663</v>
      </c>
      <c r="K271" s="505" t="s">
        <v>102</v>
      </c>
      <c r="L271" s="123" t="s">
        <v>2742</v>
      </c>
      <c r="M271" s="690">
        <v>20.844999999999999</v>
      </c>
      <c r="N271" s="690">
        <v>24.945</v>
      </c>
      <c r="O271" s="502">
        <f t="shared" si="42"/>
        <v>4.1000000000000014</v>
      </c>
      <c r="P271" s="690" t="s">
        <v>2726</v>
      </c>
      <c r="Q271" s="125" t="s">
        <v>102</v>
      </c>
      <c r="R271" s="622" t="s">
        <v>2743</v>
      </c>
      <c r="S271" s="578"/>
      <c r="T271" s="546" t="s">
        <v>1266</v>
      </c>
      <c r="U271" s="547" t="s">
        <v>2</v>
      </c>
      <c r="V271" s="548" t="s">
        <v>1272</v>
      </c>
      <c r="W271" s="541">
        <v>227</v>
      </c>
      <c r="X271" s="550"/>
      <c r="Y271" s="542" t="s">
        <v>148</v>
      </c>
      <c r="Z271" s="542"/>
      <c r="AA271" s="543"/>
    </row>
    <row r="272" spans="1:30" s="38" customFormat="1" ht="69" customHeight="1" x14ac:dyDescent="0.15">
      <c r="A272" s="872">
        <v>215</v>
      </c>
      <c r="B272" s="870" t="s">
        <v>2122</v>
      </c>
      <c r="C272" s="937" t="s">
        <v>2744</v>
      </c>
      <c r="D272" s="937" t="s">
        <v>962</v>
      </c>
      <c r="E272" s="1379">
        <v>15.430999999999999</v>
      </c>
      <c r="F272" s="690">
        <v>0</v>
      </c>
      <c r="G272" s="690">
        <v>0</v>
      </c>
      <c r="H272" s="690">
        <f t="shared" si="41"/>
        <v>15.430999999999999</v>
      </c>
      <c r="I272" s="690">
        <v>13.814446</v>
      </c>
      <c r="J272" s="939" t="s">
        <v>2745</v>
      </c>
      <c r="K272" s="584" t="s">
        <v>102</v>
      </c>
      <c r="L272" s="868" t="s">
        <v>2746</v>
      </c>
      <c r="M272" s="690">
        <v>25.603999999999999</v>
      </c>
      <c r="N272" s="690">
        <v>219.304</v>
      </c>
      <c r="O272" s="502">
        <f t="shared" si="42"/>
        <v>193.7</v>
      </c>
      <c r="P272" s="690" t="s">
        <v>2747</v>
      </c>
      <c r="Q272" s="125" t="s">
        <v>102</v>
      </c>
      <c r="R272" s="870" t="s">
        <v>2748</v>
      </c>
      <c r="S272" s="578"/>
      <c r="T272" s="680" t="s">
        <v>1266</v>
      </c>
      <c r="U272" s="547" t="s">
        <v>2</v>
      </c>
      <c r="V272" s="548" t="s">
        <v>1355</v>
      </c>
      <c r="W272" s="541">
        <v>228</v>
      </c>
      <c r="X272" s="550"/>
      <c r="Y272" s="542" t="s">
        <v>148</v>
      </c>
      <c r="Z272" s="542"/>
      <c r="AA272" s="543"/>
    </row>
    <row r="273" spans="1:27" s="38" customFormat="1" ht="54" customHeight="1" x14ac:dyDescent="0.15">
      <c r="A273" s="873"/>
      <c r="B273" s="871"/>
      <c r="C273" s="938"/>
      <c r="D273" s="938"/>
      <c r="E273" s="1379">
        <v>129.072</v>
      </c>
      <c r="F273" s="690">
        <v>0</v>
      </c>
      <c r="G273" s="690">
        <v>0</v>
      </c>
      <c r="H273" s="690">
        <v>129.072</v>
      </c>
      <c r="I273" s="690">
        <v>114.2</v>
      </c>
      <c r="J273" s="940"/>
      <c r="K273" s="584" t="s">
        <v>102</v>
      </c>
      <c r="L273" s="869"/>
      <c r="M273" s="690">
        <v>138.577</v>
      </c>
      <c r="N273" s="690">
        <v>138.577</v>
      </c>
      <c r="O273" s="502">
        <f t="shared" si="42"/>
        <v>0</v>
      </c>
      <c r="P273" s="765" t="s">
        <v>2747</v>
      </c>
      <c r="Q273" s="125" t="s">
        <v>102</v>
      </c>
      <c r="R273" s="871"/>
      <c r="S273" s="578"/>
      <c r="T273" s="680" t="s">
        <v>1266</v>
      </c>
      <c r="U273" s="547" t="s">
        <v>2</v>
      </c>
      <c r="V273" s="548" t="s">
        <v>1335</v>
      </c>
      <c r="W273" s="541">
        <v>233</v>
      </c>
      <c r="X273" s="550"/>
      <c r="Y273" s="542" t="s">
        <v>148</v>
      </c>
      <c r="Z273" s="542"/>
      <c r="AA273" s="543"/>
    </row>
    <row r="274" spans="1:27" s="38" customFormat="1" ht="51" customHeight="1" x14ac:dyDescent="0.15">
      <c r="A274" s="544">
        <v>216</v>
      </c>
      <c r="B274" s="622" t="s">
        <v>2749</v>
      </c>
      <c r="C274" s="545" t="s">
        <v>1969</v>
      </c>
      <c r="D274" s="545" t="s">
        <v>962</v>
      </c>
      <c r="E274" s="1379">
        <v>7.9989999999999997</v>
      </c>
      <c r="F274" s="690">
        <v>0</v>
      </c>
      <c r="G274" s="690">
        <v>0</v>
      </c>
      <c r="H274" s="690">
        <f t="shared" si="41"/>
        <v>7.9989999999999997</v>
      </c>
      <c r="I274" s="690">
        <v>7.9</v>
      </c>
      <c r="J274" s="764" t="s">
        <v>2663</v>
      </c>
      <c r="K274" s="505" t="s">
        <v>102</v>
      </c>
      <c r="L274" s="123" t="s">
        <v>2750</v>
      </c>
      <c r="M274" s="690">
        <v>8.1310000000000002</v>
      </c>
      <c r="N274" s="690">
        <v>8.1310000000000002</v>
      </c>
      <c r="O274" s="502">
        <f t="shared" si="42"/>
        <v>0</v>
      </c>
      <c r="P274" s="690" t="s">
        <v>2747</v>
      </c>
      <c r="Q274" s="125" t="s">
        <v>102</v>
      </c>
      <c r="R274" s="622" t="s">
        <v>2751</v>
      </c>
      <c r="S274" s="578"/>
      <c r="T274" s="546" t="s">
        <v>1266</v>
      </c>
      <c r="U274" s="547" t="s">
        <v>2</v>
      </c>
      <c r="V274" s="548" t="s">
        <v>1335</v>
      </c>
      <c r="W274" s="541">
        <v>229</v>
      </c>
      <c r="X274" s="550"/>
      <c r="Y274" s="542" t="s">
        <v>148</v>
      </c>
      <c r="Z274" s="542"/>
      <c r="AA274" s="543"/>
    </row>
    <row r="275" spans="1:27" s="38" customFormat="1" ht="132" customHeight="1" x14ac:dyDescent="0.15">
      <c r="A275" s="544">
        <v>217</v>
      </c>
      <c r="B275" s="622" t="s">
        <v>426</v>
      </c>
      <c r="C275" s="545" t="s">
        <v>1975</v>
      </c>
      <c r="D275" s="545" t="s">
        <v>962</v>
      </c>
      <c r="E275" s="1379">
        <v>22.896000000000001</v>
      </c>
      <c r="F275" s="690">
        <v>0</v>
      </c>
      <c r="G275" s="690">
        <v>0</v>
      </c>
      <c r="H275" s="690">
        <f t="shared" si="41"/>
        <v>22.896000000000001</v>
      </c>
      <c r="I275" s="690">
        <v>21.892178000000001</v>
      </c>
      <c r="J275" s="816" t="s">
        <v>2752</v>
      </c>
      <c r="K275" s="505" t="s">
        <v>102</v>
      </c>
      <c r="L275" s="123" t="s">
        <v>2753</v>
      </c>
      <c r="M275" s="690">
        <v>22.896000000000001</v>
      </c>
      <c r="N275" s="690">
        <v>22.896000000000001</v>
      </c>
      <c r="O275" s="502">
        <f t="shared" si="42"/>
        <v>0</v>
      </c>
      <c r="P275" s="690" t="s">
        <v>2747</v>
      </c>
      <c r="Q275" s="125" t="s">
        <v>102</v>
      </c>
      <c r="R275" s="622" t="s">
        <v>2754</v>
      </c>
      <c r="S275" s="578"/>
      <c r="T275" s="546" t="s">
        <v>1266</v>
      </c>
      <c r="U275" s="547" t="s">
        <v>2</v>
      </c>
      <c r="V275" s="548" t="s">
        <v>1335</v>
      </c>
      <c r="W275" s="541">
        <v>230</v>
      </c>
      <c r="X275" s="550"/>
      <c r="Y275" s="542" t="s">
        <v>148</v>
      </c>
      <c r="Z275" s="542"/>
      <c r="AA275" s="543"/>
    </row>
    <row r="276" spans="1:27" s="38" customFormat="1" ht="40.5" customHeight="1" x14ac:dyDescent="0.15">
      <c r="A276" s="544">
        <v>218</v>
      </c>
      <c r="B276" s="622" t="s">
        <v>427</v>
      </c>
      <c r="C276" s="545" t="s">
        <v>1969</v>
      </c>
      <c r="D276" s="545" t="s">
        <v>962</v>
      </c>
      <c r="E276" s="1379">
        <v>23.986000000000001</v>
      </c>
      <c r="F276" s="690">
        <v>0</v>
      </c>
      <c r="G276" s="690">
        <v>0</v>
      </c>
      <c r="H276" s="690">
        <f t="shared" si="41"/>
        <v>23.986000000000001</v>
      </c>
      <c r="I276" s="690">
        <v>20.2</v>
      </c>
      <c r="J276" s="764" t="s">
        <v>2663</v>
      </c>
      <c r="K276" s="505" t="s">
        <v>102</v>
      </c>
      <c r="L276" s="123" t="s">
        <v>2755</v>
      </c>
      <c r="M276" s="690">
        <v>24.11</v>
      </c>
      <c r="N276" s="690">
        <v>24.11</v>
      </c>
      <c r="O276" s="502">
        <f t="shared" si="42"/>
        <v>0</v>
      </c>
      <c r="P276" s="690" t="s">
        <v>2747</v>
      </c>
      <c r="Q276" s="125" t="s">
        <v>102</v>
      </c>
      <c r="R276" s="622" t="s">
        <v>2756</v>
      </c>
      <c r="S276" s="578"/>
      <c r="T276" s="546" t="s">
        <v>1266</v>
      </c>
      <c r="U276" s="547" t="s">
        <v>2</v>
      </c>
      <c r="V276" s="548" t="s">
        <v>1335</v>
      </c>
      <c r="W276" s="541">
        <v>231</v>
      </c>
      <c r="X276" s="550"/>
      <c r="Y276" s="542" t="s">
        <v>148</v>
      </c>
      <c r="Z276" s="542"/>
      <c r="AA276" s="543"/>
    </row>
    <row r="277" spans="1:27" s="38" customFormat="1" ht="76.5" customHeight="1" x14ac:dyDescent="0.15">
      <c r="A277" s="544">
        <v>219</v>
      </c>
      <c r="B277" s="622" t="s">
        <v>428</v>
      </c>
      <c r="C277" s="545" t="s">
        <v>1969</v>
      </c>
      <c r="D277" s="545" t="s">
        <v>962</v>
      </c>
      <c r="E277" s="1379">
        <v>450.91500000000002</v>
      </c>
      <c r="F277" s="690">
        <v>0</v>
      </c>
      <c r="G277" s="690">
        <v>0</v>
      </c>
      <c r="H277" s="690">
        <f t="shared" si="41"/>
        <v>450.91500000000002</v>
      </c>
      <c r="I277" s="690">
        <v>440.504187</v>
      </c>
      <c r="J277" s="764" t="s">
        <v>2663</v>
      </c>
      <c r="K277" s="505" t="s">
        <v>102</v>
      </c>
      <c r="L277" s="123" t="s">
        <v>2757</v>
      </c>
      <c r="M277" s="690">
        <v>485.61500000000001</v>
      </c>
      <c r="N277" s="690">
        <v>485.61500000000001</v>
      </c>
      <c r="O277" s="502">
        <f t="shared" si="42"/>
        <v>0</v>
      </c>
      <c r="P277" s="690" t="s">
        <v>2747</v>
      </c>
      <c r="Q277" s="125" t="s">
        <v>102</v>
      </c>
      <c r="R277" s="622" t="s">
        <v>2758</v>
      </c>
      <c r="S277" s="578"/>
      <c r="T277" s="546" t="s">
        <v>1266</v>
      </c>
      <c r="U277" s="547" t="s">
        <v>2</v>
      </c>
      <c r="V277" s="548" t="s">
        <v>1335</v>
      </c>
      <c r="W277" s="541">
        <v>232</v>
      </c>
      <c r="X277" s="550" t="s">
        <v>1999</v>
      </c>
      <c r="Y277" s="542" t="s">
        <v>148</v>
      </c>
      <c r="Z277" s="542"/>
      <c r="AA277" s="543"/>
    </row>
    <row r="278" spans="1:27" s="38" customFormat="1" ht="70.5" customHeight="1" x14ac:dyDescent="0.15">
      <c r="A278" s="544">
        <v>220</v>
      </c>
      <c r="B278" s="622" t="s">
        <v>430</v>
      </c>
      <c r="C278" s="545" t="s">
        <v>1958</v>
      </c>
      <c r="D278" s="545" t="s">
        <v>962</v>
      </c>
      <c r="E278" s="1379">
        <v>35.359000000000002</v>
      </c>
      <c r="F278" s="690">
        <v>0</v>
      </c>
      <c r="G278" s="690">
        <v>0</v>
      </c>
      <c r="H278" s="690">
        <f t="shared" si="41"/>
        <v>35.359000000000002</v>
      </c>
      <c r="I278" s="690">
        <v>38.5</v>
      </c>
      <c r="J278" s="816" t="s">
        <v>2759</v>
      </c>
      <c r="K278" s="505" t="s">
        <v>102</v>
      </c>
      <c r="L278" s="123" t="s">
        <v>2760</v>
      </c>
      <c r="M278" s="690">
        <v>40.479999999999997</v>
      </c>
      <c r="N278" s="690">
        <v>40.479999999999997</v>
      </c>
      <c r="O278" s="502">
        <f t="shared" si="42"/>
        <v>0</v>
      </c>
      <c r="P278" s="690" t="s">
        <v>2747</v>
      </c>
      <c r="Q278" s="125" t="s">
        <v>102</v>
      </c>
      <c r="R278" s="622" t="s">
        <v>2761</v>
      </c>
      <c r="S278" s="578"/>
      <c r="T278" s="546" t="s">
        <v>1266</v>
      </c>
      <c r="U278" s="547" t="s">
        <v>2</v>
      </c>
      <c r="V278" s="548" t="s">
        <v>1335</v>
      </c>
      <c r="W278" s="541">
        <v>234</v>
      </c>
      <c r="X278" s="550"/>
      <c r="Y278" s="542" t="s">
        <v>148</v>
      </c>
      <c r="Z278" s="542"/>
      <c r="AA278" s="543"/>
    </row>
    <row r="279" spans="1:27" s="38" customFormat="1" ht="99.95" customHeight="1" x14ac:dyDescent="0.15">
      <c r="A279" s="544">
        <v>221</v>
      </c>
      <c r="B279" s="622" t="s">
        <v>431</v>
      </c>
      <c r="C279" s="545" t="s">
        <v>760</v>
      </c>
      <c r="D279" s="545" t="s">
        <v>962</v>
      </c>
      <c r="E279" s="1379">
        <v>1003</v>
      </c>
      <c r="F279" s="690">
        <v>1301</v>
      </c>
      <c r="G279" s="1380">
        <v>885.63900000000001</v>
      </c>
      <c r="H279" s="690">
        <f t="shared" si="41"/>
        <v>1418.3609999999999</v>
      </c>
      <c r="I279" s="690">
        <v>946.01099999999997</v>
      </c>
      <c r="J279" s="764" t="s">
        <v>2663</v>
      </c>
      <c r="K279" s="505" t="s">
        <v>102</v>
      </c>
      <c r="L279" s="123" t="s">
        <v>2980</v>
      </c>
      <c r="M279" s="690">
        <v>500</v>
      </c>
      <c r="N279" s="690">
        <v>1500</v>
      </c>
      <c r="O279" s="502">
        <f t="shared" si="42"/>
        <v>1000</v>
      </c>
      <c r="P279" s="690" t="s">
        <v>2747</v>
      </c>
      <c r="Q279" s="125" t="s">
        <v>589</v>
      </c>
      <c r="R279" s="622" t="s">
        <v>2762</v>
      </c>
      <c r="S279" s="578" t="s">
        <v>2903</v>
      </c>
      <c r="T279" s="546" t="s">
        <v>1266</v>
      </c>
      <c r="U279" s="547" t="s">
        <v>2</v>
      </c>
      <c r="V279" s="548" t="s">
        <v>1272</v>
      </c>
      <c r="W279" s="541">
        <v>235</v>
      </c>
      <c r="X279" s="550" t="s">
        <v>1999</v>
      </c>
      <c r="Y279" s="542"/>
      <c r="Z279" s="542" t="s">
        <v>148</v>
      </c>
      <c r="AA279" s="543"/>
    </row>
    <row r="280" spans="1:27" s="782" customFormat="1" x14ac:dyDescent="0.15">
      <c r="A280" s="769"/>
      <c r="B280" s="819" t="s">
        <v>2111</v>
      </c>
      <c r="C280" s="577"/>
      <c r="D280" s="577"/>
      <c r="E280" s="1383"/>
      <c r="F280" s="773"/>
      <c r="G280" s="1384"/>
      <c r="H280" s="1423"/>
      <c r="I280" s="773"/>
      <c r="J280" s="770"/>
      <c r="K280" s="771"/>
      <c r="L280" s="772"/>
      <c r="M280" s="773"/>
      <c r="N280" s="773"/>
      <c r="O280" s="1442"/>
      <c r="P280" s="773"/>
      <c r="Q280" s="774"/>
      <c r="R280" s="757"/>
      <c r="S280" s="624"/>
      <c r="T280" s="775"/>
      <c r="U280" s="776"/>
      <c r="V280" s="777"/>
      <c r="W280" s="778"/>
      <c r="X280" s="779"/>
      <c r="Y280" s="780"/>
      <c r="Z280" s="780"/>
      <c r="AA280" s="781"/>
    </row>
    <row r="281" spans="1:27" s="782" customFormat="1" ht="16.5" customHeight="1" x14ac:dyDescent="0.15">
      <c r="A281" s="769"/>
      <c r="B281" s="819" t="s">
        <v>2112</v>
      </c>
      <c r="C281" s="577"/>
      <c r="D281" s="577"/>
      <c r="E281" s="1383"/>
      <c r="F281" s="773"/>
      <c r="G281" s="1384"/>
      <c r="H281" s="1423"/>
      <c r="I281" s="773"/>
      <c r="J281" s="770"/>
      <c r="K281" s="771"/>
      <c r="L281" s="772"/>
      <c r="M281" s="773"/>
      <c r="N281" s="773"/>
      <c r="O281" s="1442"/>
      <c r="P281" s="773"/>
      <c r="Q281" s="774"/>
      <c r="R281" s="757"/>
      <c r="S281" s="624"/>
      <c r="T281" s="775"/>
      <c r="U281" s="776"/>
      <c r="V281" s="777"/>
      <c r="W281" s="778"/>
      <c r="X281" s="779"/>
      <c r="Y281" s="780"/>
      <c r="Z281" s="780"/>
      <c r="AA281" s="781"/>
    </row>
    <row r="282" spans="1:27" ht="21.6" customHeight="1" x14ac:dyDescent="0.15">
      <c r="A282" s="494"/>
      <c r="B282" s="495" t="s">
        <v>2068</v>
      </c>
      <c r="C282" s="495"/>
      <c r="D282" s="495"/>
      <c r="E282" s="1402"/>
      <c r="F282" s="1403"/>
      <c r="G282" s="1403"/>
      <c r="H282" s="1404"/>
      <c r="I282" s="1404"/>
      <c r="J282" s="732"/>
      <c r="K282" s="507"/>
      <c r="L282" s="507"/>
      <c r="M282" s="1404"/>
      <c r="N282" s="1404"/>
      <c r="O282" s="1404"/>
      <c r="P282" s="1450"/>
      <c r="Q282" s="497"/>
      <c r="R282" s="666"/>
      <c r="S282" s="496"/>
      <c r="T282" s="496"/>
      <c r="U282" s="496"/>
      <c r="V282" s="498"/>
      <c r="W282" s="501"/>
      <c r="X282" s="498"/>
      <c r="Y282" s="496"/>
      <c r="Z282" s="496"/>
      <c r="AA282" s="499"/>
    </row>
    <row r="283" spans="1:27" s="38" customFormat="1" ht="86.25" customHeight="1" x14ac:dyDescent="0.15">
      <c r="A283" s="544">
        <v>222</v>
      </c>
      <c r="B283" s="622" t="s">
        <v>432</v>
      </c>
      <c r="C283" s="545" t="s">
        <v>1969</v>
      </c>
      <c r="D283" s="545" t="s">
        <v>962</v>
      </c>
      <c r="E283" s="1379">
        <v>105.232</v>
      </c>
      <c r="F283" s="690">
        <v>0</v>
      </c>
      <c r="G283" s="690">
        <v>0</v>
      </c>
      <c r="H283" s="690">
        <f t="shared" ref="H283:H287" si="43">E283+F283-G283</f>
        <v>105.232</v>
      </c>
      <c r="I283" s="690">
        <v>95.550026000000003</v>
      </c>
      <c r="J283" s="764" t="s">
        <v>2663</v>
      </c>
      <c r="K283" s="505" t="s">
        <v>102</v>
      </c>
      <c r="L283" s="123" t="s">
        <v>2763</v>
      </c>
      <c r="M283" s="690">
        <v>109.075</v>
      </c>
      <c r="N283" s="690">
        <v>139.07499999999999</v>
      </c>
      <c r="O283" s="502">
        <f t="shared" ref="O283:O287" si="44">+N283-M283</f>
        <v>29.999999999999986</v>
      </c>
      <c r="P283" s="690">
        <v>0</v>
      </c>
      <c r="Q283" s="125" t="s">
        <v>102</v>
      </c>
      <c r="R283" s="622" t="s">
        <v>2764</v>
      </c>
      <c r="S283" s="578"/>
      <c r="T283" s="546" t="s">
        <v>1266</v>
      </c>
      <c r="U283" s="547" t="s">
        <v>2</v>
      </c>
      <c r="V283" s="548" t="s">
        <v>1272</v>
      </c>
      <c r="W283" s="541">
        <v>236</v>
      </c>
      <c r="X283" s="550" t="s">
        <v>538</v>
      </c>
      <c r="Y283" s="542" t="s">
        <v>148</v>
      </c>
      <c r="Z283" s="542"/>
      <c r="AA283" s="543"/>
    </row>
    <row r="284" spans="1:27" s="38" customFormat="1" ht="38.25" customHeight="1" x14ac:dyDescent="0.15">
      <c r="A284" s="872">
        <v>223</v>
      </c>
      <c r="B284" s="870" t="s">
        <v>433</v>
      </c>
      <c r="C284" s="874" t="s">
        <v>1964</v>
      </c>
      <c r="D284" s="874" t="s">
        <v>962</v>
      </c>
      <c r="E284" s="1379">
        <v>3.234</v>
      </c>
      <c r="F284" s="690">
        <v>0</v>
      </c>
      <c r="G284" s="690">
        <v>0</v>
      </c>
      <c r="H284" s="690">
        <f t="shared" si="43"/>
        <v>3.234</v>
      </c>
      <c r="I284" s="690">
        <v>1.9895799999999999</v>
      </c>
      <c r="J284" s="764" t="s">
        <v>2663</v>
      </c>
      <c r="K284" s="505" t="s">
        <v>102</v>
      </c>
      <c r="L284" s="868" t="s">
        <v>2765</v>
      </c>
      <c r="M284" s="690">
        <v>2.899</v>
      </c>
      <c r="N284" s="690">
        <v>2.899</v>
      </c>
      <c r="O284" s="502">
        <f t="shared" si="44"/>
        <v>0</v>
      </c>
      <c r="P284" s="690">
        <v>0</v>
      </c>
      <c r="Q284" s="125" t="s">
        <v>102</v>
      </c>
      <c r="R284" s="870" t="s">
        <v>2766</v>
      </c>
      <c r="S284" s="578"/>
      <c r="T284" s="680" t="s">
        <v>1266</v>
      </c>
      <c r="U284" s="547" t="s">
        <v>2</v>
      </c>
      <c r="V284" s="548" t="s">
        <v>1272</v>
      </c>
      <c r="W284" s="951">
        <v>237</v>
      </c>
      <c r="X284" s="937"/>
      <c r="Y284" s="949" t="s">
        <v>148</v>
      </c>
      <c r="Z284" s="949"/>
      <c r="AA284" s="1000"/>
    </row>
    <row r="285" spans="1:27" s="38" customFormat="1" ht="22.5" x14ac:dyDescent="0.15">
      <c r="A285" s="873"/>
      <c r="B285" s="871"/>
      <c r="C285" s="875"/>
      <c r="D285" s="875"/>
      <c r="E285" s="1379">
        <v>3.198</v>
      </c>
      <c r="F285" s="690">
        <v>0</v>
      </c>
      <c r="G285" s="690">
        <v>0</v>
      </c>
      <c r="H285" s="690">
        <f t="shared" si="43"/>
        <v>3.198</v>
      </c>
      <c r="I285" s="690">
        <v>0</v>
      </c>
      <c r="J285" s="764" t="s">
        <v>2663</v>
      </c>
      <c r="K285" s="505" t="s">
        <v>102</v>
      </c>
      <c r="L285" s="869"/>
      <c r="M285" s="690">
        <v>3.198</v>
      </c>
      <c r="N285" s="690">
        <v>3.198</v>
      </c>
      <c r="O285" s="502">
        <f t="shared" si="44"/>
        <v>0</v>
      </c>
      <c r="P285" s="690">
        <v>0</v>
      </c>
      <c r="Q285" s="125" t="s">
        <v>102</v>
      </c>
      <c r="R285" s="871"/>
      <c r="S285" s="578"/>
      <c r="T285" s="680" t="s">
        <v>1266</v>
      </c>
      <c r="U285" s="547" t="s">
        <v>2</v>
      </c>
      <c r="V285" s="548" t="s">
        <v>1364</v>
      </c>
      <c r="W285" s="952"/>
      <c r="X285" s="938"/>
      <c r="Y285" s="950"/>
      <c r="Z285" s="950"/>
      <c r="AA285" s="1001"/>
    </row>
    <row r="286" spans="1:27" s="38" customFormat="1" ht="60" customHeight="1" x14ac:dyDescent="0.15">
      <c r="A286" s="544">
        <v>224</v>
      </c>
      <c r="B286" s="622" t="s">
        <v>434</v>
      </c>
      <c r="C286" s="545" t="s">
        <v>1965</v>
      </c>
      <c r="D286" s="545" t="s">
        <v>962</v>
      </c>
      <c r="E286" s="1379">
        <v>48.672000000000004</v>
      </c>
      <c r="F286" s="690">
        <v>39</v>
      </c>
      <c r="G286" s="690">
        <v>0</v>
      </c>
      <c r="H286" s="690">
        <f t="shared" si="43"/>
        <v>87.671999999999997</v>
      </c>
      <c r="I286" s="690">
        <v>80.027000000000001</v>
      </c>
      <c r="J286" s="764" t="s">
        <v>2663</v>
      </c>
      <c r="K286" s="505" t="s">
        <v>102</v>
      </c>
      <c r="L286" s="123" t="s">
        <v>2767</v>
      </c>
      <c r="M286" s="690">
        <v>95.468000000000004</v>
      </c>
      <c r="N286" s="690">
        <v>119.33499999999999</v>
      </c>
      <c r="O286" s="502">
        <f t="shared" si="44"/>
        <v>23.86699999999999</v>
      </c>
      <c r="P286" s="690">
        <v>0</v>
      </c>
      <c r="Q286" s="125" t="s">
        <v>102</v>
      </c>
      <c r="R286" s="622" t="s">
        <v>2768</v>
      </c>
      <c r="S286" s="578"/>
      <c r="T286" s="546" t="s">
        <v>1266</v>
      </c>
      <c r="U286" s="547" t="s">
        <v>2</v>
      </c>
      <c r="V286" s="548" t="s">
        <v>1272</v>
      </c>
      <c r="W286" s="541">
        <v>238</v>
      </c>
      <c r="X286" s="550" t="s">
        <v>1999</v>
      </c>
      <c r="Y286" s="542"/>
      <c r="Z286" s="542" t="s">
        <v>148</v>
      </c>
      <c r="AA286" s="543"/>
    </row>
    <row r="287" spans="1:27" s="38" customFormat="1" ht="66.75" customHeight="1" x14ac:dyDescent="0.15">
      <c r="A287" s="544">
        <v>225</v>
      </c>
      <c r="B287" s="622" t="s">
        <v>435</v>
      </c>
      <c r="C287" s="545" t="s">
        <v>1969</v>
      </c>
      <c r="D287" s="545" t="s">
        <v>962</v>
      </c>
      <c r="E287" s="1379">
        <v>1.4490000000000001</v>
      </c>
      <c r="F287" s="690">
        <v>0</v>
      </c>
      <c r="G287" s="690">
        <v>0</v>
      </c>
      <c r="H287" s="690">
        <f t="shared" si="43"/>
        <v>1.4490000000000001</v>
      </c>
      <c r="I287" s="690">
        <v>4.0593760000000003</v>
      </c>
      <c r="J287" s="816" t="s">
        <v>2769</v>
      </c>
      <c r="K287" s="505" t="s">
        <v>102</v>
      </c>
      <c r="L287" s="123" t="s">
        <v>2770</v>
      </c>
      <c r="M287" s="690">
        <v>1.448</v>
      </c>
      <c r="N287" s="690">
        <v>1.448</v>
      </c>
      <c r="O287" s="502">
        <f t="shared" si="44"/>
        <v>0</v>
      </c>
      <c r="P287" s="690">
        <v>0</v>
      </c>
      <c r="Q287" s="125" t="s">
        <v>102</v>
      </c>
      <c r="R287" s="622" t="s">
        <v>2771</v>
      </c>
      <c r="S287" s="578"/>
      <c r="T287" s="546" t="s">
        <v>1266</v>
      </c>
      <c r="U287" s="547" t="s">
        <v>2</v>
      </c>
      <c r="V287" s="548" t="s">
        <v>1364</v>
      </c>
      <c r="W287" s="541">
        <v>239</v>
      </c>
      <c r="X287" s="550"/>
      <c r="Y287" s="542" t="s">
        <v>148</v>
      </c>
      <c r="Z287" s="542"/>
      <c r="AA287" s="543"/>
    </row>
    <row r="288" spans="1:27" ht="21.6" customHeight="1" x14ac:dyDescent="0.15">
      <c r="A288" s="494"/>
      <c r="B288" s="495" t="s">
        <v>2069</v>
      </c>
      <c r="C288" s="495"/>
      <c r="D288" s="495"/>
      <c r="E288" s="1402"/>
      <c r="F288" s="1403"/>
      <c r="G288" s="1403"/>
      <c r="H288" s="1404"/>
      <c r="I288" s="1404"/>
      <c r="J288" s="732"/>
      <c r="K288" s="507"/>
      <c r="L288" s="507"/>
      <c r="M288" s="1404"/>
      <c r="N288" s="1404"/>
      <c r="O288" s="1404"/>
      <c r="P288" s="1450"/>
      <c r="Q288" s="497"/>
      <c r="R288" s="666"/>
      <c r="S288" s="496"/>
      <c r="T288" s="496"/>
      <c r="U288" s="496"/>
      <c r="V288" s="498"/>
      <c r="W288" s="501"/>
      <c r="X288" s="498"/>
      <c r="Y288" s="496"/>
      <c r="Z288" s="496"/>
      <c r="AA288" s="499"/>
    </row>
    <row r="289" spans="1:27" s="38" customFormat="1" ht="104.25" customHeight="1" x14ac:dyDescent="0.15">
      <c r="A289" s="544">
        <v>226</v>
      </c>
      <c r="B289" s="622" t="s">
        <v>436</v>
      </c>
      <c r="C289" s="545" t="s">
        <v>1957</v>
      </c>
      <c r="D289" s="545" t="s">
        <v>962</v>
      </c>
      <c r="E289" s="1379">
        <v>23.998999999999999</v>
      </c>
      <c r="F289" s="690">
        <v>0</v>
      </c>
      <c r="G289" s="690">
        <v>0</v>
      </c>
      <c r="H289" s="690">
        <f t="shared" ref="H289:H293" si="45">E289+F289-G289</f>
        <v>23.998999999999999</v>
      </c>
      <c r="I289" s="690">
        <v>20.467668</v>
      </c>
      <c r="J289" s="764" t="s">
        <v>2663</v>
      </c>
      <c r="K289" s="505" t="s">
        <v>153</v>
      </c>
      <c r="L289" s="123" t="s">
        <v>2772</v>
      </c>
      <c r="M289" s="690">
        <v>15.407999999999999</v>
      </c>
      <c r="N289" s="690">
        <v>15.173</v>
      </c>
      <c r="O289" s="502">
        <f t="shared" ref="O289:O293" si="46">+N289-M289</f>
        <v>-0.23499999999999943</v>
      </c>
      <c r="P289" s="690">
        <v>0</v>
      </c>
      <c r="Q289" s="125" t="s">
        <v>589</v>
      </c>
      <c r="R289" s="622" t="s">
        <v>2773</v>
      </c>
      <c r="S289" s="578"/>
      <c r="T289" s="546" t="s">
        <v>1266</v>
      </c>
      <c r="U289" s="547" t="s">
        <v>2</v>
      </c>
      <c r="V289" s="548" t="s">
        <v>1272</v>
      </c>
      <c r="W289" s="541">
        <v>240</v>
      </c>
      <c r="X289" s="550"/>
      <c r="Y289" s="542" t="s">
        <v>148</v>
      </c>
      <c r="Z289" s="542"/>
      <c r="AA289" s="543"/>
    </row>
    <row r="290" spans="1:27" s="38" customFormat="1" ht="68.25" customHeight="1" x14ac:dyDescent="0.15">
      <c r="A290" s="544">
        <v>227</v>
      </c>
      <c r="B290" s="622" t="s">
        <v>437</v>
      </c>
      <c r="C290" s="545" t="s">
        <v>1969</v>
      </c>
      <c r="D290" s="545" t="s">
        <v>962</v>
      </c>
      <c r="E290" s="1379">
        <v>19.469000000000001</v>
      </c>
      <c r="F290" s="690">
        <v>0</v>
      </c>
      <c r="G290" s="690">
        <v>0</v>
      </c>
      <c r="H290" s="690">
        <f t="shared" si="45"/>
        <v>19.469000000000001</v>
      </c>
      <c r="I290" s="690">
        <v>17.61092</v>
      </c>
      <c r="J290" s="764" t="s">
        <v>2663</v>
      </c>
      <c r="K290" s="505" t="s">
        <v>102</v>
      </c>
      <c r="L290" s="123" t="s">
        <v>2774</v>
      </c>
      <c r="M290" s="690">
        <v>24</v>
      </c>
      <c r="N290" s="690">
        <v>24.036999999999999</v>
      </c>
      <c r="O290" s="502">
        <f t="shared" si="46"/>
        <v>3.6999999999999034E-2</v>
      </c>
      <c r="P290" s="690">
        <v>0</v>
      </c>
      <c r="Q290" s="125" t="s">
        <v>102</v>
      </c>
      <c r="R290" s="622" t="s">
        <v>2775</v>
      </c>
      <c r="S290" s="578"/>
      <c r="T290" s="546" t="s">
        <v>1266</v>
      </c>
      <c r="U290" s="547" t="s">
        <v>2</v>
      </c>
      <c r="V290" s="548" t="s">
        <v>1272</v>
      </c>
      <c r="W290" s="541">
        <v>241</v>
      </c>
      <c r="X290" s="550" t="s">
        <v>631</v>
      </c>
      <c r="Y290" s="542" t="s">
        <v>148</v>
      </c>
      <c r="Z290" s="542"/>
      <c r="AA290" s="543"/>
    </row>
    <row r="291" spans="1:27" s="38" customFormat="1" ht="107.25" customHeight="1" x14ac:dyDescent="0.15">
      <c r="A291" s="544">
        <v>228</v>
      </c>
      <c r="B291" s="622" t="s">
        <v>438</v>
      </c>
      <c r="C291" s="545" t="s">
        <v>1990</v>
      </c>
      <c r="D291" s="545" t="s">
        <v>962</v>
      </c>
      <c r="E291" s="1379">
        <v>9272.2620000000006</v>
      </c>
      <c r="F291" s="690">
        <v>1724.3322000000001</v>
      </c>
      <c r="G291" s="1380">
        <v>2569.8436889999998</v>
      </c>
      <c r="H291" s="690">
        <f t="shared" si="45"/>
        <v>8426.750511000002</v>
      </c>
      <c r="I291" s="690">
        <v>8092.2779799999998</v>
      </c>
      <c r="J291" s="764" t="s">
        <v>2663</v>
      </c>
      <c r="K291" s="505" t="s">
        <v>102</v>
      </c>
      <c r="L291" s="123" t="s">
        <v>1446</v>
      </c>
      <c r="M291" s="690">
        <v>8113.4960000000001</v>
      </c>
      <c r="N291" s="690">
        <v>8113.9660000000003</v>
      </c>
      <c r="O291" s="502">
        <f t="shared" si="46"/>
        <v>0.47000000000025466</v>
      </c>
      <c r="P291" s="690">
        <v>0</v>
      </c>
      <c r="Q291" s="125" t="s">
        <v>102</v>
      </c>
      <c r="R291" s="622" t="s">
        <v>2776</v>
      </c>
      <c r="S291" s="578" t="s">
        <v>2903</v>
      </c>
      <c r="T291" s="546" t="s">
        <v>1266</v>
      </c>
      <c r="U291" s="547" t="s">
        <v>2</v>
      </c>
      <c r="V291" s="548" t="s">
        <v>2777</v>
      </c>
      <c r="W291" s="541">
        <v>242</v>
      </c>
      <c r="X291" s="550" t="s">
        <v>631</v>
      </c>
      <c r="Y291" s="542" t="s">
        <v>148</v>
      </c>
      <c r="Z291" s="542" t="s">
        <v>148</v>
      </c>
      <c r="AA291" s="543"/>
    </row>
    <row r="292" spans="1:27" s="38" customFormat="1" ht="99.95" customHeight="1" x14ac:dyDescent="0.15">
      <c r="A292" s="544">
        <v>229</v>
      </c>
      <c r="B292" s="622" t="s">
        <v>439</v>
      </c>
      <c r="C292" s="545" t="s">
        <v>1958</v>
      </c>
      <c r="D292" s="545" t="s">
        <v>962</v>
      </c>
      <c r="E292" s="1379">
        <v>10.050000000000001</v>
      </c>
      <c r="F292" s="690">
        <v>0</v>
      </c>
      <c r="G292" s="690">
        <v>0</v>
      </c>
      <c r="H292" s="690">
        <f t="shared" si="45"/>
        <v>10.050000000000001</v>
      </c>
      <c r="I292" s="690">
        <v>8.6509839999999993</v>
      </c>
      <c r="J292" s="816" t="s">
        <v>2778</v>
      </c>
      <c r="K292" s="505" t="s">
        <v>153</v>
      </c>
      <c r="L292" s="123" t="s">
        <v>2779</v>
      </c>
      <c r="M292" s="690">
        <v>10.055999999999999</v>
      </c>
      <c r="N292" s="690">
        <v>10.055999999999999</v>
      </c>
      <c r="O292" s="502">
        <f t="shared" si="46"/>
        <v>0</v>
      </c>
      <c r="P292" s="690">
        <v>0</v>
      </c>
      <c r="Q292" s="125" t="s">
        <v>589</v>
      </c>
      <c r="R292" s="622" t="s">
        <v>2780</v>
      </c>
      <c r="S292" s="578"/>
      <c r="T292" s="546" t="s">
        <v>1266</v>
      </c>
      <c r="U292" s="547" t="s">
        <v>2</v>
      </c>
      <c r="V292" s="548" t="s">
        <v>1335</v>
      </c>
      <c r="W292" s="541">
        <v>243</v>
      </c>
      <c r="X292" s="550"/>
      <c r="Y292" s="542" t="s">
        <v>148</v>
      </c>
      <c r="Z292" s="542"/>
      <c r="AA292" s="543"/>
    </row>
    <row r="293" spans="1:27" s="38" customFormat="1" ht="50.1" customHeight="1" x14ac:dyDescent="0.15">
      <c r="A293" s="544">
        <v>230</v>
      </c>
      <c r="B293" s="622" t="s">
        <v>441</v>
      </c>
      <c r="C293" s="545" t="s">
        <v>760</v>
      </c>
      <c r="D293" s="545" t="s">
        <v>815</v>
      </c>
      <c r="E293" s="1379">
        <v>0</v>
      </c>
      <c r="F293" s="690">
        <v>199.77099999999999</v>
      </c>
      <c r="G293" s="1380">
        <v>0</v>
      </c>
      <c r="H293" s="690">
        <f t="shared" si="45"/>
        <v>199.77099999999999</v>
      </c>
      <c r="I293" s="690">
        <v>185.79672500000001</v>
      </c>
      <c r="J293" s="764" t="s">
        <v>2663</v>
      </c>
      <c r="K293" s="505" t="s">
        <v>172</v>
      </c>
      <c r="L293" s="123" t="s">
        <v>2723</v>
      </c>
      <c r="M293" s="690">
        <v>0</v>
      </c>
      <c r="N293" s="690">
        <v>0</v>
      </c>
      <c r="O293" s="502">
        <f t="shared" si="46"/>
        <v>0</v>
      </c>
      <c r="P293" s="690">
        <v>0</v>
      </c>
      <c r="Q293" s="125" t="s">
        <v>172</v>
      </c>
      <c r="R293" s="622" t="s">
        <v>2781</v>
      </c>
      <c r="S293" s="578"/>
      <c r="T293" s="546" t="s">
        <v>1266</v>
      </c>
      <c r="U293" s="547" t="s">
        <v>2</v>
      </c>
      <c r="V293" s="548" t="s">
        <v>1355</v>
      </c>
      <c r="W293" s="541">
        <v>245</v>
      </c>
      <c r="X293" s="550" t="s">
        <v>1999</v>
      </c>
      <c r="Y293" s="542" t="s">
        <v>148</v>
      </c>
      <c r="Z293" s="542"/>
      <c r="AA293" s="543"/>
    </row>
    <row r="294" spans="1:27" s="28" customFormat="1" ht="21.6" customHeight="1" x14ac:dyDescent="0.15">
      <c r="A294" s="645"/>
      <c r="B294" s="646" t="s">
        <v>2070</v>
      </c>
      <c r="C294" s="646"/>
      <c r="D294" s="646"/>
      <c r="E294" s="1415"/>
      <c r="F294" s="1416"/>
      <c r="G294" s="1416"/>
      <c r="H294" s="1417"/>
      <c r="I294" s="1417"/>
      <c r="J294" s="734"/>
      <c r="K294" s="647"/>
      <c r="L294" s="647"/>
      <c r="M294" s="1417"/>
      <c r="N294" s="1417"/>
      <c r="O294" s="1417"/>
      <c r="P294" s="1453"/>
      <c r="Q294" s="648"/>
      <c r="R294" s="714"/>
      <c r="S294" s="649"/>
      <c r="T294" s="649"/>
      <c r="U294" s="649"/>
      <c r="V294" s="650"/>
      <c r="W294" s="651"/>
      <c r="X294" s="650"/>
      <c r="Y294" s="649"/>
      <c r="Z294" s="649"/>
      <c r="AA294" s="652"/>
    </row>
    <row r="295" spans="1:27" ht="21.6" customHeight="1" x14ac:dyDescent="0.15">
      <c r="A295" s="494"/>
      <c r="B295" s="495" t="s">
        <v>2071</v>
      </c>
      <c r="C295" s="495"/>
      <c r="D295" s="495"/>
      <c r="E295" s="1402"/>
      <c r="F295" s="1403"/>
      <c r="G295" s="1403"/>
      <c r="H295" s="1404"/>
      <c r="I295" s="1404"/>
      <c r="J295" s="732"/>
      <c r="K295" s="507"/>
      <c r="L295" s="507"/>
      <c r="M295" s="1404"/>
      <c r="N295" s="1404"/>
      <c r="O295" s="1404"/>
      <c r="P295" s="1450"/>
      <c r="Q295" s="497"/>
      <c r="R295" s="666"/>
      <c r="S295" s="496"/>
      <c r="T295" s="496"/>
      <c r="U295" s="496"/>
      <c r="V295" s="498"/>
      <c r="W295" s="501"/>
      <c r="X295" s="498"/>
      <c r="Y295" s="496"/>
      <c r="Z295" s="496"/>
      <c r="AA295" s="499"/>
    </row>
    <row r="296" spans="1:27" s="38" customFormat="1" ht="42" customHeight="1" x14ac:dyDescent="0.15">
      <c r="A296" s="544">
        <v>231</v>
      </c>
      <c r="B296" s="622" t="s">
        <v>442</v>
      </c>
      <c r="C296" s="545" t="s">
        <v>1983</v>
      </c>
      <c r="D296" s="545" t="s">
        <v>962</v>
      </c>
      <c r="E296" s="1379">
        <v>27.698</v>
      </c>
      <c r="F296" s="690">
        <v>0</v>
      </c>
      <c r="G296" s="1380">
        <v>0</v>
      </c>
      <c r="H296" s="690">
        <v>27.698</v>
      </c>
      <c r="I296" s="690">
        <v>22.663</v>
      </c>
      <c r="J296" s="722" t="s">
        <v>531</v>
      </c>
      <c r="K296" s="505" t="s">
        <v>102</v>
      </c>
      <c r="L296" s="653" t="s">
        <v>588</v>
      </c>
      <c r="M296" s="690">
        <v>0</v>
      </c>
      <c r="N296" s="690">
        <v>0</v>
      </c>
      <c r="O296" s="502">
        <v>0</v>
      </c>
      <c r="P296" s="690" t="s">
        <v>867</v>
      </c>
      <c r="Q296" s="125" t="s">
        <v>102</v>
      </c>
      <c r="R296" s="622" t="s">
        <v>2513</v>
      </c>
      <c r="S296" s="578"/>
      <c r="T296" s="546" t="s">
        <v>1464</v>
      </c>
      <c r="U296" s="547" t="s">
        <v>2</v>
      </c>
      <c r="V296" s="556" t="s">
        <v>2969</v>
      </c>
      <c r="W296" s="541">
        <v>246</v>
      </c>
      <c r="X296" s="550" t="s">
        <v>538</v>
      </c>
      <c r="Y296" s="542" t="s">
        <v>148</v>
      </c>
      <c r="Z296" s="542"/>
      <c r="AA296" s="543"/>
    </row>
    <row r="297" spans="1:27" s="38" customFormat="1" ht="63" customHeight="1" x14ac:dyDescent="0.15">
      <c r="A297" s="544">
        <v>232</v>
      </c>
      <c r="B297" s="622" t="s">
        <v>443</v>
      </c>
      <c r="C297" s="545" t="s">
        <v>1972</v>
      </c>
      <c r="D297" s="545" t="s">
        <v>962</v>
      </c>
      <c r="E297" s="1379">
        <v>81.296999999999997</v>
      </c>
      <c r="F297" s="690">
        <v>0</v>
      </c>
      <c r="G297" s="1380">
        <v>0</v>
      </c>
      <c r="H297" s="690">
        <v>81.296999999999997</v>
      </c>
      <c r="I297" s="690">
        <v>80.34</v>
      </c>
      <c r="J297" s="722" t="s">
        <v>531</v>
      </c>
      <c r="K297" s="505" t="s">
        <v>102</v>
      </c>
      <c r="L297" s="653" t="s">
        <v>2515</v>
      </c>
      <c r="M297" s="690">
        <v>81.274000000000001</v>
      </c>
      <c r="N297" s="690">
        <v>95.251000000000005</v>
      </c>
      <c r="O297" s="502">
        <v>13.977000000000004</v>
      </c>
      <c r="P297" s="690" t="s">
        <v>867</v>
      </c>
      <c r="Q297" s="125" t="s">
        <v>102</v>
      </c>
      <c r="R297" s="622" t="s">
        <v>2516</v>
      </c>
      <c r="S297" s="578"/>
      <c r="T297" s="546" t="s">
        <v>1464</v>
      </c>
      <c r="U297" s="547" t="s">
        <v>2</v>
      </c>
      <c r="V297" s="556" t="s">
        <v>2514</v>
      </c>
      <c r="W297" s="541">
        <v>247</v>
      </c>
      <c r="X297" s="550" t="s">
        <v>538</v>
      </c>
      <c r="Y297" s="542" t="s">
        <v>148</v>
      </c>
      <c r="Z297" s="542"/>
      <c r="AA297" s="543"/>
    </row>
    <row r="298" spans="1:27" ht="21.6" customHeight="1" x14ac:dyDescent="0.15">
      <c r="A298" s="494"/>
      <c r="B298" s="495" t="s">
        <v>2072</v>
      </c>
      <c r="C298" s="495"/>
      <c r="D298" s="495"/>
      <c r="E298" s="1402"/>
      <c r="F298" s="1403"/>
      <c r="G298" s="1403"/>
      <c r="H298" s="1404"/>
      <c r="I298" s="1404"/>
      <c r="J298" s="732"/>
      <c r="K298" s="507"/>
      <c r="L298" s="507"/>
      <c r="M298" s="1404"/>
      <c r="N298" s="1404"/>
      <c r="O298" s="1404"/>
      <c r="P298" s="1450"/>
      <c r="Q298" s="497"/>
      <c r="R298" s="666"/>
      <c r="S298" s="496"/>
      <c r="T298" s="496"/>
      <c r="U298" s="496"/>
      <c r="V298" s="498"/>
      <c r="W298" s="501"/>
      <c r="X298" s="498"/>
      <c r="Y298" s="496"/>
      <c r="Z298" s="496"/>
      <c r="AA298" s="499"/>
    </row>
    <row r="299" spans="1:27" s="38" customFormat="1" ht="30.75" customHeight="1" x14ac:dyDescent="0.15">
      <c r="A299" s="544">
        <v>233</v>
      </c>
      <c r="B299" s="622" t="s">
        <v>444</v>
      </c>
      <c r="C299" s="545" t="s">
        <v>1950</v>
      </c>
      <c r="D299" s="545" t="s">
        <v>962</v>
      </c>
      <c r="E299" s="1379">
        <v>122.399</v>
      </c>
      <c r="F299" s="690">
        <v>0</v>
      </c>
      <c r="G299" s="1380">
        <v>0</v>
      </c>
      <c r="H299" s="690">
        <v>122.399</v>
      </c>
      <c r="I299" s="690">
        <v>123.212</v>
      </c>
      <c r="J299" s="722" t="s">
        <v>531</v>
      </c>
      <c r="K299" s="505" t="s">
        <v>102</v>
      </c>
      <c r="L299" s="653" t="s">
        <v>588</v>
      </c>
      <c r="M299" s="690">
        <v>130</v>
      </c>
      <c r="N299" s="690">
        <v>201.876</v>
      </c>
      <c r="O299" s="502">
        <v>71.876000000000005</v>
      </c>
      <c r="P299" s="690" t="s">
        <v>867</v>
      </c>
      <c r="Q299" s="125" t="s">
        <v>102</v>
      </c>
      <c r="R299" s="622" t="s">
        <v>2517</v>
      </c>
      <c r="S299" s="578"/>
      <c r="T299" s="546" t="s">
        <v>1464</v>
      </c>
      <c r="U299" s="547" t="s">
        <v>2</v>
      </c>
      <c r="V299" s="556" t="s">
        <v>2514</v>
      </c>
      <c r="W299" s="541">
        <v>248</v>
      </c>
      <c r="X299" s="550"/>
      <c r="Y299" s="542" t="s">
        <v>148</v>
      </c>
      <c r="Z299" s="542"/>
      <c r="AA299" s="543"/>
    </row>
    <row r="300" spans="1:27" s="38" customFormat="1" ht="88.5" customHeight="1" x14ac:dyDescent="0.15">
      <c r="A300" s="544">
        <v>234</v>
      </c>
      <c r="B300" s="622" t="s">
        <v>445</v>
      </c>
      <c r="C300" s="545" t="s">
        <v>1957</v>
      </c>
      <c r="D300" s="545" t="s">
        <v>962</v>
      </c>
      <c r="E300" s="1379">
        <v>282.57499999999999</v>
      </c>
      <c r="F300" s="690">
        <v>0</v>
      </c>
      <c r="G300" s="1380">
        <v>0</v>
      </c>
      <c r="H300" s="690">
        <v>282.57499999999999</v>
      </c>
      <c r="I300" s="690">
        <v>272.44</v>
      </c>
      <c r="J300" s="689" t="s">
        <v>2518</v>
      </c>
      <c r="K300" s="505" t="s">
        <v>153</v>
      </c>
      <c r="L300" s="653" t="s">
        <v>2519</v>
      </c>
      <c r="M300" s="690">
        <v>261.98</v>
      </c>
      <c r="N300" s="690">
        <v>298.59399999999999</v>
      </c>
      <c r="O300" s="502">
        <v>36.613999999999976</v>
      </c>
      <c r="P300" s="690" t="s">
        <v>2986</v>
      </c>
      <c r="Q300" s="125" t="s">
        <v>589</v>
      </c>
      <c r="R300" s="715" t="s">
        <v>2520</v>
      </c>
      <c r="S300" s="578"/>
      <c r="T300" s="546" t="s">
        <v>1464</v>
      </c>
      <c r="U300" s="547" t="s">
        <v>2</v>
      </c>
      <c r="V300" s="556" t="s">
        <v>2514</v>
      </c>
      <c r="W300" s="541">
        <v>249</v>
      </c>
      <c r="X300" s="550"/>
      <c r="Y300" s="542" t="s">
        <v>148</v>
      </c>
      <c r="Z300" s="542"/>
      <c r="AA300" s="543"/>
    </row>
    <row r="301" spans="1:27" s="38" customFormat="1" ht="52.5" customHeight="1" x14ac:dyDescent="0.15">
      <c r="A301" s="544">
        <v>235</v>
      </c>
      <c r="B301" s="622" t="s">
        <v>446</v>
      </c>
      <c r="C301" s="545" t="s">
        <v>865</v>
      </c>
      <c r="D301" s="545" t="s">
        <v>962</v>
      </c>
      <c r="E301" s="1379">
        <v>218.096</v>
      </c>
      <c r="F301" s="690">
        <v>0</v>
      </c>
      <c r="G301" s="1380">
        <v>0</v>
      </c>
      <c r="H301" s="690">
        <v>218.096</v>
      </c>
      <c r="I301" s="690">
        <v>201.08500000000001</v>
      </c>
      <c r="J301" s="722" t="s">
        <v>531</v>
      </c>
      <c r="K301" s="505" t="s">
        <v>153</v>
      </c>
      <c r="L301" s="653" t="s">
        <v>2521</v>
      </c>
      <c r="M301" s="690">
        <v>223.196</v>
      </c>
      <c r="N301" s="690">
        <v>247.76400000000001</v>
      </c>
      <c r="O301" s="502">
        <v>24.568000000000012</v>
      </c>
      <c r="P301" s="690">
        <v>0</v>
      </c>
      <c r="Q301" s="125" t="s">
        <v>589</v>
      </c>
      <c r="R301" s="715" t="s">
        <v>2522</v>
      </c>
      <c r="S301" s="578"/>
      <c r="T301" s="546" t="s">
        <v>1464</v>
      </c>
      <c r="U301" s="547" t="s">
        <v>2</v>
      </c>
      <c r="V301" s="556" t="s">
        <v>2514</v>
      </c>
      <c r="W301" s="541">
        <v>250</v>
      </c>
      <c r="X301" s="550" t="s">
        <v>1999</v>
      </c>
      <c r="Y301" s="542" t="s">
        <v>148</v>
      </c>
      <c r="Z301" s="542"/>
      <c r="AA301" s="543"/>
    </row>
    <row r="302" spans="1:27" ht="21.6" customHeight="1" x14ac:dyDescent="0.15">
      <c r="A302" s="494"/>
      <c r="B302" s="495" t="s">
        <v>2073</v>
      </c>
      <c r="C302" s="495"/>
      <c r="D302" s="495"/>
      <c r="E302" s="1402"/>
      <c r="F302" s="1403"/>
      <c r="G302" s="1403"/>
      <c r="H302" s="1404"/>
      <c r="I302" s="1404"/>
      <c r="J302" s="732"/>
      <c r="K302" s="507"/>
      <c r="L302" s="507"/>
      <c r="M302" s="1404"/>
      <c r="N302" s="1404"/>
      <c r="O302" s="1404"/>
      <c r="P302" s="1450"/>
      <c r="Q302" s="497"/>
      <c r="R302" s="666"/>
      <c r="S302" s="496"/>
      <c r="T302" s="496"/>
      <c r="U302" s="496"/>
      <c r="V302" s="498"/>
      <c r="W302" s="501"/>
      <c r="X302" s="498"/>
      <c r="Y302" s="496"/>
      <c r="Z302" s="496"/>
      <c r="AA302" s="499"/>
    </row>
    <row r="303" spans="1:27" s="38" customFormat="1" ht="91.5" customHeight="1" x14ac:dyDescent="0.15">
      <c r="A303" s="544">
        <v>236</v>
      </c>
      <c r="B303" s="622" t="s">
        <v>384</v>
      </c>
      <c r="C303" s="545" t="s">
        <v>1956</v>
      </c>
      <c r="D303" s="545" t="s">
        <v>962</v>
      </c>
      <c r="E303" s="1379">
        <v>25.584999999999997</v>
      </c>
      <c r="F303" s="690">
        <v>0</v>
      </c>
      <c r="G303" s="1380">
        <v>0</v>
      </c>
      <c r="H303" s="690">
        <v>25.584999999999997</v>
      </c>
      <c r="I303" s="690">
        <v>25.582999999999998</v>
      </c>
      <c r="J303" s="722" t="s">
        <v>531</v>
      </c>
      <c r="K303" s="505" t="s">
        <v>102</v>
      </c>
      <c r="L303" s="653" t="s">
        <v>2523</v>
      </c>
      <c r="M303" s="690">
        <v>62.957999999999998</v>
      </c>
      <c r="N303" s="690">
        <v>95.56</v>
      </c>
      <c r="O303" s="502">
        <v>32.602000000000004</v>
      </c>
      <c r="P303" s="690" t="s">
        <v>867</v>
      </c>
      <c r="Q303" s="125" t="s">
        <v>102</v>
      </c>
      <c r="R303" s="622" t="s">
        <v>2985</v>
      </c>
      <c r="S303" s="578"/>
      <c r="T303" s="546" t="s">
        <v>1464</v>
      </c>
      <c r="U303" s="547" t="s">
        <v>2</v>
      </c>
      <c r="V303" s="556" t="s">
        <v>2514</v>
      </c>
      <c r="W303" s="541">
        <v>251</v>
      </c>
      <c r="X303" s="550"/>
      <c r="Y303" s="542"/>
      <c r="Z303" s="542" t="s">
        <v>148</v>
      </c>
      <c r="AA303" s="543"/>
    </row>
    <row r="304" spans="1:27" s="38" customFormat="1" ht="217.5" customHeight="1" x14ac:dyDescent="0.15">
      <c r="A304" s="544">
        <v>237</v>
      </c>
      <c r="B304" s="622" t="s">
        <v>447</v>
      </c>
      <c r="C304" s="545" t="s">
        <v>1973</v>
      </c>
      <c r="D304" s="545" t="s">
        <v>962</v>
      </c>
      <c r="E304" s="1379">
        <v>165.34</v>
      </c>
      <c r="F304" s="690">
        <v>0</v>
      </c>
      <c r="G304" s="1380">
        <v>0</v>
      </c>
      <c r="H304" s="690">
        <v>165.34</v>
      </c>
      <c r="I304" s="690">
        <v>158.40899999999999</v>
      </c>
      <c r="J304" s="820" t="s">
        <v>2524</v>
      </c>
      <c r="K304" s="505" t="s">
        <v>102</v>
      </c>
      <c r="L304" s="653" t="s">
        <v>2525</v>
      </c>
      <c r="M304" s="690">
        <v>184.988</v>
      </c>
      <c r="N304" s="690">
        <v>196.27500000000001</v>
      </c>
      <c r="O304" s="502">
        <v>11.287000000000006</v>
      </c>
      <c r="P304" s="690" t="s">
        <v>867</v>
      </c>
      <c r="Q304" s="125" t="s">
        <v>60</v>
      </c>
      <c r="R304" s="622" t="s">
        <v>2526</v>
      </c>
      <c r="S304" s="578"/>
      <c r="T304" s="546" t="s">
        <v>1464</v>
      </c>
      <c r="U304" s="547" t="s">
        <v>2</v>
      </c>
      <c r="V304" s="556" t="s">
        <v>2514</v>
      </c>
      <c r="W304" s="541">
        <v>252</v>
      </c>
      <c r="X304" s="550"/>
      <c r="Y304" s="542" t="s">
        <v>148</v>
      </c>
      <c r="Z304" s="542"/>
      <c r="AA304" s="543"/>
    </row>
    <row r="305" spans="1:27" s="38" customFormat="1" ht="37.5" customHeight="1" x14ac:dyDescent="0.15">
      <c r="A305" s="544">
        <v>238</v>
      </c>
      <c r="B305" s="622" t="s">
        <v>448</v>
      </c>
      <c r="C305" s="545" t="s">
        <v>1965</v>
      </c>
      <c r="D305" s="545" t="s">
        <v>962</v>
      </c>
      <c r="E305" s="1379">
        <v>21.568999999999999</v>
      </c>
      <c r="F305" s="690">
        <v>0</v>
      </c>
      <c r="G305" s="1380">
        <v>0</v>
      </c>
      <c r="H305" s="690">
        <v>21.568999999999999</v>
      </c>
      <c r="I305" s="690">
        <v>25.466000000000001</v>
      </c>
      <c r="J305" s="722" t="s">
        <v>531</v>
      </c>
      <c r="K305" s="505" t="s">
        <v>102</v>
      </c>
      <c r="L305" s="653" t="s">
        <v>588</v>
      </c>
      <c r="M305" s="690">
        <v>19.411999999999999</v>
      </c>
      <c r="N305" s="690">
        <v>24.436</v>
      </c>
      <c r="O305" s="502">
        <v>5.0240000000000009</v>
      </c>
      <c r="P305" s="690" t="s">
        <v>867</v>
      </c>
      <c r="Q305" s="125" t="s">
        <v>102</v>
      </c>
      <c r="R305" s="622" t="s">
        <v>2517</v>
      </c>
      <c r="S305" s="578"/>
      <c r="T305" s="546" t="s">
        <v>1464</v>
      </c>
      <c r="U305" s="547" t="s">
        <v>2</v>
      </c>
      <c r="V305" s="556" t="s">
        <v>2514</v>
      </c>
      <c r="W305" s="541">
        <v>253</v>
      </c>
      <c r="X305" s="550"/>
      <c r="Y305" s="542" t="s">
        <v>148</v>
      </c>
      <c r="Z305" s="542"/>
      <c r="AA305" s="543"/>
    </row>
    <row r="306" spans="1:27" ht="21.6" customHeight="1" x14ac:dyDescent="0.15">
      <c r="A306" s="494"/>
      <c r="B306" s="495" t="s">
        <v>2074</v>
      </c>
      <c r="C306" s="495"/>
      <c r="D306" s="495"/>
      <c r="E306" s="1402"/>
      <c r="F306" s="1403"/>
      <c r="G306" s="1403"/>
      <c r="H306" s="1404"/>
      <c r="I306" s="1404"/>
      <c r="J306" s="732"/>
      <c r="K306" s="507"/>
      <c r="L306" s="507"/>
      <c r="M306" s="1404"/>
      <c r="N306" s="1404"/>
      <c r="O306" s="1404"/>
      <c r="P306" s="1450"/>
      <c r="Q306" s="497"/>
      <c r="R306" s="666"/>
      <c r="S306" s="496"/>
      <c r="T306" s="496"/>
      <c r="U306" s="496"/>
      <c r="V306" s="498"/>
      <c r="W306" s="501"/>
      <c r="X306" s="498"/>
      <c r="Y306" s="496"/>
      <c r="Z306" s="496"/>
      <c r="AA306" s="499"/>
    </row>
    <row r="307" spans="1:27" s="38" customFormat="1" ht="43.5" customHeight="1" x14ac:dyDescent="0.15">
      <c r="A307" s="544">
        <v>239</v>
      </c>
      <c r="B307" s="622" t="s">
        <v>449</v>
      </c>
      <c r="C307" s="545" t="s">
        <v>1959</v>
      </c>
      <c r="D307" s="545" t="s">
        <v>962</v>
      </c>
      <c r="E307" s="1379">
        <v>551.00199999999995</v>
      </c>
      <c r="F307" s="690">
        <v>0</v>
      </c>
      <c r="G307" s="1380">
        <v>0</v>
      </c>
      <c r="H307" s="690">
        <v>551.00199999999995</v>
      </c>
      <c r="I307" s="690">
        <v>320.52</v>
      </c>
      <c r="J307" s="722" t="s">
        <v>531</v>
      </c>
      <c r="K307" s="505" t="s">
        <v>102</v>
      </c>
      <c r="L307" s="653" t="s">
        <v>588</v>
      </c>
      <c r="M307" s="690">
        <v>530.86199999999997</v>
      </c>
      <c r="N307" s="690">
        <v>532.60900000000004</v>
      </c>
      <c r="O307" s="502">
        <v>1.7470000000000709</v>
      </c>
      <c r="P307" s="690" t="s">
        <v>867</v>
      </c>
      <c r="Q307" s="125" t="s">
        <v>102</v>
      </c>
      <c r="R307" s="622" t="s">
        <v>2527</v>
      </c>
      <c r="S307" s="578"/>
      <c r="T307" s="546" t="s">
        <v>1464</v>
      </c>
      <c r="U307" s="547" t="s">
        <v>2</v>
      </c>
      <c r="V307" s="556" t="s">
        <v>2514</v>
      </c>
      <c r="W307" s="541">
        <v>254</v>
      </c>
      <c r="X307" s="550" t="s">
        <v>631</v>
      </c>
      <c r="Y307" s="542" t="s">
        <v>148</v>
      </c>
      <c r="Z307" s="542"/>
      <c r="AA307" s="543"/>
    </row>
    <row r="308" spans="1:27" s="28" customFormat="1" ht="21.6" customHeight="1" x14ac:dyDescent="0.15">
      <c r="A308" s="645"/>
      <c r="B308" s="646" t="s">
        <v>2076</v>
      </c>
      <c r="C308" s="646"/>
      <c r="D308" s="646"/>
      <c r="E308" s="1415"/>
      <c r="F308" s="1416"/>
      <c r="G308" s="1416"/>
      <c r="H308" s="1417"/>
      <c r="I308" s="1417"/>
      <c r="J308" s="734"/>
      <c r="K308" s="647"/>
      <c r="L308" s="647"/>
      <c r="M308" s="1417"/>
      <c r="N308" s="1417"/>
      <c r="O308" s="1417"/>
      <c r="P308" s="1453"/>
      <c r="Q308" s="648"/>
      <c r="R308" s="714"/>
      <c r="S308" s="649"/>
      <c r="T308" s="649"/>
      <c r="U308" s="649"/>
      <c r="V308" s="650"/>
      <c r="W308" s="651"/>
      <c r="X308" s="650"/>
      <c r="Y308" s="649"/>
      <c r="Z308" s="649"/>
      <c r="AA308" s="652"/>
    </row>
    <row r="309" spans="1:27" ht="21.6" customHeight="1" x14ac:dyDescent="0.15">
      <c r="A309" s="494"/>
      <c r="B309" s="495" t="s">
        <v>2075</v>
      </c>
      <c r="C309" s="495"/>
      <c r="D309" s="495"/>
      <c r="E309" s="1402"/>
      <c r="F309" s="1403"/>
      <c r="G309" s="1403"/>
      <c r="H309" s="1404"/>
      <c r="I309" s="1404"/>
      <c r="J309" s="732"/>
      <c r="K309" s="507"/>
      <c r="L309" s="507"/>
      <c r="M309" s="1404"/>
      <c r="N309" s="1404"/>
      <c r="O309" s="1404"/>
      <c r="P309" s="1450"/>
      <c r="Q309" s="497"/>
      <c r="R309" s="666"/>
      <c r="S309" s="496"/>
      <c r="T309" s="496"/>
      <c r="U309" s="496"/>
      <c r="V309" s="498"/>
      <c r="W309" s="501"/>
      <c r="X309" s="498"/>
      <c r="Y309" s="496"/>
      <c r="Z309" s="496"/>
      <c r="AA309" s="499"/>
    </row>
    <row r="310" spans="1:27" s="38" customFormat="1" ht="54" customHeight="1" x14ac:dyDescent="0.15">
      <c r="A310" s="544">
        <v>240</v>
      </c>
      <c r="B310" s="622" t="s">
        <v>450</v>
      </c>
      <c r="C310" s="545" t="s">
        <v>1983</v>
      </c>
      <c r="D310" s="545" t="s">
        <v>962</v>
      </c>
      <c r="E310" s="1379">
        <v>5.0449999999999999</v>
      </c>
      <c r="F310" s="690">
        <v>0</v>
      </c>
      <c r="G310" s="1380">
        <v>0</v>
      </c>
      <c r="H310" s="690">
        <v>5.0449999999999999</v>
      </c>
      <c r="I310" s="690">
        <v>4.01</v>
      </c>
      <c r="J310" s="722" t="s">
        <v>531</v>
      </c>
      <c r="K310" s="505" t="s">
        <v>102</v>
      </c>
      <c r="L310" s="653" t="s">
        <v>2528</v>
      </c>
      <c r="M310" s="690">
        <v>5.069</v>
      </c>
      <c r="N310" s="690">
        <v>5.069</v>
      </c>
      <c r="O310" s="502">
        <v>0</v>
      </c>
      <c r="P310" s="690">
        <v>0</v>
      </c>
      <c r="Q310" s="125" t="s">
        <v>102</v>
      </c>
      <c r="R310" s="622" t="s">
        <v>2529</v>
      </c>
      <c r="S310" s="578"/>
      <c r="T310" s="546" t="s">
        <v>1464</v>
      </c>
      <c r="U310" s="547" t="s">
        <v>2</v>
      </c>
      <c r="V310" s="556" t="s">
        <v>1490</v>
      </c>
      <c r="W310" s="541">
        <v>255</v>
      </c>
      <c r="X310" s="550" t="s">
        <v>1999</v>
      </c>
      <c r="Y310" s="542" t="s">
        <v>148</v>
      </c>
      <c r="Z310" s="542"/>
      <c r="AA310" s="543"/>
    </row>
    <row r="311" spans="1:27" s="38" customFormat="1" ht="44.25" customHeight="1" x14ac:dyDescent="0.15">
      <c r="A311" s="544">
        <v>241</v>
      </c>
      <c r="B311" s="622" t="s">
        <v>451</v>
      </c>
      <c r="C311" s="545" t="s">
        <v>1983</v>
      </c>
      <c r="D311" s="545" t="s">
        <v>962</v>
      </c>
      <c r="E311" s="1379">
        <v>176.273</v>
      </c>
      <c r="F311" s="690">
        <v>0</v>
      </c>
      <c r="G311" s="1380">
        <v>0</v>
      </c>
      <c r="H311" s="690">
        <v>176.273</v>
      </c>
      <c r="I311" s="690">
        <v>159.38399999999999</v>
      </c>
      <c r="J311" s="733" t="s">
        <v>2530</v>
      </c>
      <c r="K311" s="505" t="s">
        <v>102</v>
      </c>
      <c r="L311" s="653" t="s">
        <v>2531</v>
      </c>
      <c r="M311" s="690">
        <v>192.06</v>
      </c>
      <c r="N311" s="690">
        <v>192.982</v>
      </c>
      <c r="O311" s="502">
        <v>0.92199999999999704</v>
      </c>
      <c r="P311" s="690" t="s">
        <v>867</v>
      </c>
      <c r="Q311" s="125" t="s">
        <v>102</v>
      </c>
      <c r="R311" s="622" t="s">
        <v>2532</v>
      </c>
      <c r="S311" s="578"/>
      <c r="T311" s="546" t="s">
        <v>1464</v>
      </c>
      <c r="U311" s="547" t="s">
        <v>2</v>
      </c>
      <c r="V311" s="556" t="s">
        <v>1490</v>
      </c>
      <c r="W311" s="541">
        <v>256</v>
      </c>
      <c r="X311" s="550" t="s">
        <v>132</v>
      </c>
      <c r="Y311" s="542" t="s">
        <v>148</v>
      </c>
      <c r="Z311" s="542"/>
      <c r="AA311" s="543"/>
    </row>
    <row r="312" spans="1:27" s="38" customFormat="1" ht="22.5" x14ac:dyDescent="0.15">
      <c r="A312" s="544">
        <v>242</v>
      </c>
      <c r="B312" s="622" t="s">
        <v>452</v>
      </c>
      <c r="C312" s="545" t="s">
        <v>1974</v>
      </c>
      <c r="D312" s="545" t="s">
        <v>962</v>
      </c>
      <c r="E312" s="1379">
        <v>1072.0709999999999</v>
      </c>
      <c r="F312" s="690">
        <v>0</v>
      </c>
      <c r="G312" s="1380">
        <v>0</v>
      </c>
      <c r="H312" s="690">
        <v>1072.0709999999999</v>
      </c>
      <c r="I312" s="690">
        <v>1072.0709999999999</v>
      </c>
      <c r="J312" s="722" t="s">
        <v>531</v>
      </c>
      <c r="K312" s="505" t="s">
        <v>102</v>
      </c>
      <c r="L312" s="653" t="s">
        <v>2533</v>
      </c>
      <c r="M312" s="690">
        <v>1095.818</v>
      </c>
      <c r="N312" s="690">
        <v>1098.0619999999999</v>
      </c>
      <c r="O312" s="502">
        <v>2.2439999999999145</v>
      </c>
      <c r="P312" s="690" t="s">
        <v>867</v>
      </c>
      <c r="Q312" s="125" t="s">
        <v>102</v>
      </c>
      <c r="R312" s="622" t="s">
        <v>2534</v>
      </c>
      <c r="S312" s="578"/>
      <c r="T312" s="546" t="s">
        <v>1464</v>
      </c>
      <c r="U312" s="547" t="s">
        <v>2</v>
      </c>
      <c r="V312" s="556" t="s">
        <v>1490</v>
      </c>
      <c r="W312" s="541">
        <v>257</v>
      </c>
      <c r="X312" s="550" t="s">
        <v>631</v>
      </c>
      <c r="Y312" s="542"/>
      <c r="Z312" s="542" t="s">
        <v>148</v>
      </c>
      <c r="AA312" s="543"/>
    </row>
    <row r="313" spans="1:27" s="38" customFormat="1" ht="75" customHeight="1" x14ac:dyDescent="0.15">
      <c r="A313" s="544">
        <v>243</v>
      </c>
      <c r="B313" s="751" t="s">
        <v>453</v>
      </c>
      <c r="C313" s="536" t="s">
        <v>1974</v>
      </c>
      <c r="D313" s="536" t="s">
        <v>962</v>
      </c>
      <c r="E313" s="1376">
        <v>42.134999999999998</v>
      </c>
      <c r="F313" s="690">
        <v>0</v>
      </c>
      <c r="G313" s="1380">
        <v>0</v>
      </c>
      <c r="H313" s="690">
        <v>42.134999999999998</v>
      </c>
      <c r="I313" s="690">
        <v>38.103000000000002</v>
      </c>
      <c r="J313" s="722" t="s">
        <v>531</v>
      </c>
      <c r="K313" s="537" t="s">
        <v>102</v>
      </c>
      <c r="L313" s="655" t="s">
        <v>2535</v>
      </c>
      <c r="M313" s="1381">
        <v>43.8</v>
      </c>
      <c r="N313" s="1381">
        <v>43.081000000000003</v>
      </c>
      <c r="O313" s="502">
        <v>-0.71899999999999409</v>
      </c>
      <c r="P313" s="701" t="s">
        <v>867</v>
      </c>
      <c r="Q313" s="678" t="s">
        <v>102</v>
      </c>
      <c r="R313" s="716" t="s">
        <v>2536</v>
      </c>
      <c r="S313" s="535"/>
      <c r="T313" s="546" t="s">
        <v>1464</v>
      </c>
      <c r="U313" s="547" t="s">
        <v>2</v>
      </c>
      <c r="V313" s="556" t="s">
        <v>1490</v>
      </c>
      <c r="W313" s="541">
        <v>258</v>
      </c>
      <c r="X313" s="550" t="s">
        <v>132</v>
      </c>
      <c r="Y313" s="542"/>
      <c r="Z313" s="542" t="s">
        <v>148</v>
      </c>
      <c r="AA313" s="543"/>
    </row>
    <row r="314" spans="1:27" s="38" customFormat="1" ht="52.5" customHeight="1" x14ac:dyDescent="0.15">
      <c r="A314" s="544">
        <v>244</v>
      </c>
      <c r="B314" s="622" t="s">
        <v>454</v>
      </c>
      <c r="C314" s="545" t="s">
        <v>1993</v>
      </c>
      <c r="D314" s="545" t="s">
        <v>962</v>
      </c>
      <c r="E314" s="1379">
        <v>14.016</v>
      </c>
      <c r="F314" s="690">
        <v>0</v>
      </c>
      <c r="G314" s="1380">
        <v>0</v>
      </c>
      <c r="H314" s="690">
        <v>14.016</v>
      </c>
      <c r="I314" s="690">
        <v>12.96</v>
      </c>
      <c r="J314" s="722" t="s">
        <v>531</v>
      </c>
      <c r="K314" s="505" t="s">
        <v>102</v>
      </c>
      <c r="L314" s="653" t="s">
        <v>2537</v>
      </c>
      <c r="M314" s="690">
        <v>13.874000000000001</v>
      </c>
      <c r="N314" s="690">
        <v>10.984</v>
      </c>
      <c r="O314" s="502">
        <v>-2.8900000000000006</v>
      </c>
      <c r="P314" s="700" t="s">
        <v>867</v>
      </c>
      <c r="Q314" s="125" t="s">
        <v>102</v>
      </c>
      <c r="R314" s="622" t="s">
        <v>2538</v>
      </c>
      <c r="S314" s="578"/>
      <c r="T314" s="546" t="s">
        <v>1464</v>
      </c>
      <c r="U314" s="547" t="s">
        <v>2</v>
      </c>
      <c r="V314" s="556" t="s">
        <v>1490</v>
      </c>
      <c r="W314" s="541">
        <v>259</v>
      </c>
      <c r="X314" s="550" t="s">
        <v>1999</v>
      </c>
      <c r="Y314" s="542" t="s">
        <v>148</v>
      </c>
      <c r="Z314" s="542"/>
      <c r="AA314" s="543"/>
    </row>
    <row r="315" spans="1:27" s="38" customFormat="1" ht="66.75" customHeight="1" x14ac:dyDescent="0.15">
      <c r="A315" s="544">
        <v>245</v>
      </c>
      <c r="B315" s="622" t="s">
        <v>455</v>
      </c>
      <c r="C315" s="545" t="s">
        <v>1964</v>
      </c>
      <c r="D315" s="545" t="s">
        <v>962</v>
      </c>
      <c r="E315" s="1379">
        <v>200</v>
      </c>
      <c r="F315" s="690">
        <v>0</v>
      </c>
      <c r="G315" s="1380">
        <v>0</v>
      </c>
      <c r="H315" s="690">
        <v>200</v>
      </c>
      <c r="I315" s="690">
        <v>200</v>
      </c>
      <c r="J315" s="689" t="s">
        <v>2539</v>
      </c>
      <c r="K315" s="505" t="s">
        <v>102</v>
      </c>
      <c r="L315" s="653" t="s">
        <v>2540</v>
      </c>
      <c r="M315" s="690">
        <v>200</v>
      </c>
      <c r="N315" s="690">
        <v>200</v>
      </c>
      <c r="O315" s="502">
        <v>0</v>
      </c>
      <c r="P315" s="700">
        <v>0</v>
      </c>
      <c r="Q315" s="125" t="s">
        <v>102</v>
      </c>
      <c r="R315" s="622" t="s">
        <v>2541</v>
      </c>
      <c r="S315" s="578"/>
      <c r="T315" s="546" t="s">
        <v>1464</v>
      </c>
      <c r="U315" s="547" t="s">
        <v>2</v>
      </c>
      <c r="V315" s="556" t="s">
        <v>1490</v>
      </c>
      <c r="W315" s="541">
        <v>260</v>
      </c>
      <c r="X315" s="550" t="s">
        <v>132</v>
      </c>
      <c r="Y315" s="542"/>
      <c r="Z315" s="542" t="s">
        <v>148</v>
      </c>
      <c r="AA315" s="543"/>
    </row>
    <row r="316" spans="1:27" s="38" customFormat="1" ht="33.75" x14ac:dyDescent="0.15">
      <c r="A316" s="544">
        <v>246</v>
      </c>
      <c r="B316" s="622" t="s">
        <v>456</v>
      </c>
      <c r="C316" s="545" t="s">
        <v>1974</v>
      </c>
      <c r="D316" s="545" t="s">
        <v>962</v>
      </c>
      <c r="E316" s="1379">
        <v>8052</v>
      </c>
      <c r="F316" s="690">
        <v>0</v>
      </c>
      <c r="G316" s="1380">
        <v>0</v>
      </c>
      <c r="H316" s="690">
        <v>8052</v>
      </c>
      <c r="I316" s="690">
        <v>8047.0439999999999</v>
      </c>
      <c r="J316" s="722" t="s">
        <v>531</v>
      </c>
      <c r="K316" s="505" t="s">
        <v>102</v>
      </c>
      <c r="L316" s="653" t="s">
        <v>2533</v>
      </c>
      <c r="M316" s="690">
        <v>7815</v>
      </c>
      <c r="N316" s="690">
        <v>7616</v>
      </c>
      <c r="O316" s="502">
        <v>-199</v>
      </c>
      <c r="P316" s="700" t="s">
        <v>867</v>
      </c>
      <c r="Q316" s="125" t="s">
        <v>102</v>
      </c>
      <c r="R316" s="622" t="s">
        <v>2542</v>
      </c>
      <c r="S316" s="578"/>
      <c r="T316" s="546" t="s">
        <v>1464</v>
      </c>
      <c r="U316" s="547" t="s">
        <v>2</v>
      </c>
      <c r="V316" s="556" t="s">
        <v>1505</v>
      </c>
      <c r="W316" s="541">
        <v>261</v>
      </c>
      <c r="X316" s="550" t="s">
        <v>538</v>
      </c>
      <c r="Y316" s="542"/>
      <c r="Z316" s="542" t="s">
        <v>148</v>
      </c>
      <c r="AA316" s="543"/>
    </row>
    <row r="317" spans="1:27" ht="21.6" customHeight="1" x14ac:dyDescent="0.15">
      <c r="A317" s="494"/>
      <c r="B317" s="495" t="s">
        <v>2077</v>
      </c>
      <c r="C317" s="495"/>
      <c r="D317" s="495"/>
      <c r="E317" s="1402"/>
      <c r="F317" s="1403"/>
      <c r="G317" s="1403"/>
      <c r="H317" s="1404"/>
      <c r="I317" s="1404"/>
      <c r="J317" s="732"/>
      <c r="K317" s="507"/>
      <c r="L317" s="507"/>
      <c r="M317" s="1404"/>
      <c r="N317" s="1404"/>
      <c r="O317" s="1404"/>
      <c r="P317" s="1450"/>
      <c r="Q317" s="497"/>
      <c r="R317" s="666"/>
      <c r="S317" s="496"/>
      <c r="T317" s="496"/>
      <c r="U317" s="496"/>
      <c r="V317" s="498"/>
      <c r="W317" s="501"/>
      <c r="X317" s="498"/>
      <c r="Y317" s="496"/>
      <c r="Z317" s="496"/>
      <c r="AA317" s="499"/>
    </row>
    <row r="318" spans="1:27" s="38" customFormat="1" ht="34.5" customHeight="1" x14ac:dyDescent="0.15">
      <c r="A318" s="544">
        <v>247</v>
      </c>
      <c r="B318" s="622" t="s">
        <v>457</v>
      </c>
      <c r="C318" s="545" t="s">
        <v>1974</v>
      </c>
      <c r="D318" s="545" t="s">
        <v>962</v>
      </c>
      <c r="E318" s="1379">
        <v>11713.599</v>
      </c>
      <c r="F318" s="690">
        <v>79.781999999999996</v>
      </c>
      <c r="G318" s="1380">
        <v>72.751999999999995</v>
      </c>
      <c r="H318" s="690">
        <v>11720.628999999999</v>
      </c>
      <c r="I318" s="690">
        <v>10842.128000000001</v>
      </c>
      <c r="J318" s="722" t="s">
        <v>531</v>
      </c>
      <c r="K318" s="505" t="s">
        <v>102</v>
      </c>
      <c r="L318" s="653" t="s">
        <v>2543</v>
      </c>
      <c r="M318" s="690">
        <v>11744.14</v>
      </c>
      <c r="N318" s="690">
        <v>11384.312</v>
      </c>
      <c r="O318" s="502">
        <v>-359.82799999999952</v>
      </c>
      <c r="P318" s="690" t="s">
        <v>867</v>
      </c>
      <c r="Q318" s="125" t="s">
        <v>102</v>
      </c>
      <c r="R318" s="622" t="s">
        <v>1508</v>
      </c>
      <c r="S318" s="578"/>
      <c r="T318" s="546" t="s">
        <v>1464</v>
      </c>
      <c r="U318" s="547" t="s">
        <v>2</v>
      </c>
      <c r="V318" s="556" t="s">
        <v>1490</v>
      </c>
      <c r="W318" s="541">
        <v>262</v>
      </c>
      <c r="X318" s="550"/>
      <c r="Y318" s="542" t="s">
        <v>148</v>
      </c>
      <c r="Z318" s="542" t="s">
        <v>148</v>
      </c>
      <c r="AA318" s="543"/>
    </row>
    <row r="319" spans="1:27" s="38" customFormat="1" ht="43.5" customHeight="1" x14ac:dyDescent="0.15">
      <c r="A319" s="544">
        <v>248</v>
      </c>
      <c r="B319" s="622" t="s">
        <v>458</v>
      </c>
      <c r="C319" s="545" t="s">
        <v>1979</v>
      </c>
      <c r="D319" s="545" t="s">
        <v>1994</v>
      </c>
      <c r="E319" s="1379">
        <v>2353.3510000000001</v>
      </c>
      <c r="F319" s="690">
        <v>0</v>
      </c>
      <c r="G319" s="1380">
        <v>0</v>
      </c>
      <c r="H319" s="690">
        <v>2353.3510000000001</v>
      </c>
      <c r="I319" s="690">
        <v>2353.3510000000001</v>
      </c>
      <c r="J319" s="722" t="s">
        <v>531</v>
      </c>
      <c r="K319" s="505" t="s">
        <v>102</v>
      </c>
      <c r="L319" s="653" t="s">
        <v>2544</v>
      </c>
      <c r="M319" s="690">
        <v>2848.6280000000002</v>
      </c>
      <c r="N319" s="690">
        <v>3678.375</v>
      </c>
      <c r="O319" s="502">
        <v>829.74699999999984</v>
      </c>
      <c r="P319" s="690" t="s">
        <v>867</v>
      </c>
      <c r="Q319" s="125" t="s">
        <v>102</v>
      </c>
      <c r="R319" s="622" t="s">
        <v>2545</v>
      </c>
      <c r="S319" s="578"/>
      <c r="T319" s="546" t="s">
        <v>1464</v>
      </c>
      <c r="U319" s="547" t="s">
        <v>2</v>
      </c>
      <c r="V319" s="556" t="s">
        <v>1490</v>
      </c>
      <c r="W319" s="541">
        <v>263</v>
      </c>
      <c r="X319" s="550" t="s">
        <v>1999</v>
      </c>
      <c r="Y319" s="542"/>
      <c r="Z319" s="542" t="s">
        <v>148</v>
      </c>
      <c r="AA319" s="543"/>
    </row>
    <row r="320" spans="1:27" s="38" customFormat="1" ht="33.75" customHeight="1" x14ac:dyDescent="0.15">
      <c r="A320" s="544">
        <v>249</v>
      </c>
      <c r="B320" s="622" t="s">
        <v>459</v>
      </c>
      <c r="C320" s="545" t="s">
        <v>1962</v>
      </c>
      <c r="D320" s="545" t="s">
        <v>962</v>
      </c>
      <c r="E320" s="1379">
        <v>268.76900000000001</v>
      </c>
      <c r="F320" s="690">
        <v>125.723</v>
      </c>
      <c r="G320" s="1380">
        <v>16.765000000000001</v>
      </c>
      <c r="H320" s="690">
        <v>377.72700000000003</v>
      </c>
      <c r="I320" s="690">
        <v>369.851</v>
      </c>
      <c r="J320" s="722" t="s">
        <v>531</v>
      </c>
      <c r="K320" s="505" t="s">
        <v>102</v>
      </c>
      <c r="L320" s="654" t="s">
        <v>588</v>
      </c>
      <c r="M320" s="690">
        <v>282.07100000000003</v>
      </c>
      <c r="N320" s="690">
        <v>226.489</v>
      </c>
      <c r="O320" s="502">
        <v>-55.582000000000022</v>
      </c>
      <c r="P320" s="690" t="s">
        <v>867</v>
      </c>
      <c r="Q320" s="125" t="s">
        <v>102</v>
      </c>
      <c r="R320" s="622" t="s">
        <v>2546</v>
      </c>
      <c r="S320" s="578"/>
      <c r="T320" s="546" t="s">
        <v>1464</v>
      </c>
      <c r="U320" s="547" t="s">
        <v>2</v>
      </c>
      <c r="V320" s="556" t="s">
        <v>1490</v>
      </c>
      <c r="W320" s="541">
        <v>264</v>
      </c>
      <c r="X320" s="550" t="s">
        <v>631</v>
      </c>
      <c r="Y320" s="542"/>
      <c r="Z320" s="542" t="s">
        <v>148</v>
      </c>
      <c r="AA320" s="543"/>
    </row>
    <row r="321" spans="1:27" ht="21.6" customHeight="1" x14ac:dyDescent="0.15">
      <c r="A321" s="494"/>
      <c r="B321" s="495" t="s">
        <v>2078</v>
      </c>
      <c r="C321" s="495"/>
      <c r="D321" s="495"/>
      <c r="E321" s="1402"/>
      <c r="F321" s="1403"/>
      <c r="G321" s="1403"/>
      <c r="H321" s="1404"/>
      <c r="I321" s="1404"/>
      <c r="J321" s="732"/>
      <c r="K321" s="507"/>
      <c r="L321" s="507"/>
      <c r="M321" s="1404"/>
      <c r="N321" s="1404"/>
      <c r="O321" s="1404"/>
      <c r="P321" s="1450"/>
      <c r="Q321" s="497"/>
      <c r="R321" s="666"/>
      <c r="S321" s="496"/>
      <c r="T321" s="496"/>
      <c r="U321" s="496"/>
      <c r="V321" s="498"/>
      <c r="W321" s="501"/>
      <c r="X321" s="498"/>
      <c r="Y321" s="496"/>
      <c r="Z321" s="496"/>
      <c r="AA321" s="499"/>
    </row>
    <row r="322" spans="1:27" s="38" customFormat="1" ht="39.75" customHeight="1" x14ac:dyDescent="0.15">
      <c r="A322" s="544">
        <v>250</v>
      </c>
      <c r="B322" s="622" t="s">
        <v>461</v>
      </c>
      <c r="C322" s="545" t="s">
        <v>1969</v>
      </c>
      <c r="D322" s="545" t="s">
        <v>962</v>
      </c>
      <c r="E322" s="1379">
        <v>699.52599999999995</v>
      </c>
      <c r="F322" s="690">
        <v>0</v>
      </c>
      <c r="G322" s="1380">
        <v>0</v>
      </c>
      <c r="H322" s="690">
        <v>699.52599999999995</v>
      </c>
      <c r="I322" s="690">
        <v>603.30700000000002</v>
      </c>
      <c r="J322" s="722" t="s">
        <v>531</v>
      </c>
      <c r="K322" s="505" t="s">
        <v>102</v>
      </c>
      <c r="L322" s="653" t="s">
        <v>588</v>
      </c>
      <c r="M322" s="690">
        <v>695.94100000000003</v>
      </c>
      <c r="N322" s="690">
        <v>751.12</v>
      </c>
      <c r="O322" s="502">
        <v>55.178999999999974</v>
      </c>
      <c r="P322" s="690" t="s">
        <v>867</v>
      </c>
      <c r="Q322" s="125" t="s">
        <v>102</v>
      </c>
      <c r="R322" s="622" t="s">
        <v>2547</v>
      </c>
      <c r="S322" s="578"/>
      <c r="T322" s="546" t="s">
        <v>1464</v>
      </c>
      <c r="U322" s="547" t="s">
        <v>2</v>
      </c>
      <c r="V322" s="556" t="s">
        <v>1490</v>
      </c>
      <c r="W322" s="541">
        <v>266</v>
      </c>
      <c r="X322" s="550" t="s">
        <v>631</v>
      </c>
      <c r="Y322" s="542" t="s">
        <v>148</v>
      </c>
      <c r="Z322" s="542" t="s">
        <v>148</v>
      </c>
      <c r="AA322" s="543"/>
    </row>
    <row r="323" spans="1:27" ht="21.6" customHeight="1" x14ac:dyDescent="0.15">
      <c r="A323" s="494"/>
      <c r="B323" s="495" t="s">
        <v>2079</v>
      </c>
      <c r="C323" s="495"/>
      <c r="D323" s="495"/>
      <c r="E323" s="1402"/>
      <c r="F323" s="1403"/>
      <c r="G323" s="1403"/>
      <c r="H323" s="1404"/>
      <c r="I323" s="1404"/>
      <c r="J323" s="732"/>
      <c r="K323" s="507"/>
      <c r="L323" s="507"/>
      <c r="M323" s="1404"/>
      <c r="N323" s="1404"/>
      <c r="O323" s="1404"/>
      <c r="P323" s="1450"/>
      <c r="Q323" s="497"/>
      <c r="R323" s="666"/>
      <c r="S323" s="496"/>
      <c r="T323" s="496"/>
      <c r="U323" s="496"/>
      <c r="V323" s="498"/>
      <c r="W323" s="501"/>
      <c r="X323" s="498"/>
      <c r="Y323" s="496"/>
      <c r="Z323" s="496"/>
      <c r="AA323" s="499"/>
    </row>
    <row r="324" spans="1:27" s="38" customFormat="1" ht="47.25" customHeight="1" x14ac:dyDescent="0.15">
      <c r="A324" s="544">
        <v>251</v>
      </c>
      <c r="B324" s="622" t="s">
        <v>462</v>
      </c>
      <c r="C324" s="545" t="s">
        <v>1965</v>
      </c>
      <c r="D324" s="545" t="s">
        <v>962</v>
      </c>
      <c r="E324" s="1379">
        <v>22.481999999999999</v>
      </c>
      <c r="F324" s="690">
        <v>0</v>
      </c>
      <c r="G324" s="1380">
        <v>0</v>
      </c>
      <c r="H324" s="690">
        <v>22.481999999999999</v>
      </c>
      <c r="I324" s="690">
        <v>20.65</v>
      </c>
      <c r="J324" s="722" t="s">
        <v>531</v>
      </c>
      <c r="K324" s="505" t="s">
        <v>102</v>
      </c>
      <c r="L324" s="653" t="s">
        <v>588</v>
      </c>
      <c r="M324" s="690">
        <v>22.085999999999999</v>
      </c>
      <c r="N324" s="690">
        <v>20.870999999999999</v>
      </c>
      <c r="O324" s="502">
        <v>-1.2149999999999999</v>
      </c>
      <c r="P324" s="690" t="s">
        <v>867</v>
      </c>
      <c r="Q324" s="125" t="s">
        <v>102</v>
      </c>
      <c r="R324" s="622" t="s">
        <v>2513</v>
      </c>
      <c r="S324" s="578"/>
      <c r="T324" s="546" t="s">
        <v>1464</v>
      </c>
      <c r="U324" s="547" t="s">
        <v>2</v>
      </c>
      <c r="V324" s="556" t="s">
        <v>1647</v>
      </c>
      <c r="W324" s="541">
        <v>267</v>
      </c>
      <c r="X324" s="550" t="s">
        <v>538</v>
      </c>
      <c r="Y324" s="542" t="s">
        <v>148</v>
      </c>
      <c r="Z324" s="542"/>
      <c r="AA324" s="543"/>
    </row>
    <row r="325" spans="1:27" s="28" customFormat="1" ht="21.6" customHeight="1" x14ac:dyDescent="0.15">
      <c r="A325" s="645"/>
      <c r="B325" s="646" t="s">
        <v>2081</v>
      </c>
      <c r="C325" s="646"/>
      <c r="D325" s="646"/>
      <c r="E325" s="1415"/>
      <c r="F325" s="1416"/>
      <c r="G325" s="1416"/>
      <c r="H325" s="1417"/>
      <c r="I325" s="1417"/>
      <c r="J325" s="734"/>
      <c r="K325" s="647"/>
      <c r="L325" s="647"/>
      <c r="M325" s="1417"/>
      <c r="N325" s="1417"/>
      <c r="O325" s="1417"/>
      <c r="P325" s="1453"/>
      <c r="Q325" s="648"/>
      <c r="R325" s="714"/>
      <c r="S325" s="649"/>
      <c r="T325" s="649"/>
      <c r="U325" s="649"/>
      <c r="V325" s="650"/>
      <c r="W325" s="651"/>
      <c r="X325" s="650"/>
      <c r="Y325" s="649"/>
      <c r="Z325" s="649"/>
      <c r="AA325" s="652"/>
    </row>
    <row r="326" spans="1:27" ht="21.6" customHeight="1" x14ac:dyDescent="0.15">
      <c r="A326" s="494"/>
      <c r="B326" s="495" t="s">
        <v>2080</v>
      </c>
      <c r="C326" s="495"/>
      <c r="D326" s="495"/>
      <c r="E326" s="1402"/>
      <c r="F326" s="1403"/>
      <c r="G326" s="1403"/>
      <c r="H326" s="1404"/>
      <c r="I326" s="1404"/>
      <c r="J326" s="732"/>
      <c r="K326" s="507"/>
      <c r="L326" s="507"/>
      <c r="M326" s="1404"/>
      <c r="N326" s="1404"/>
      <c r="O326" s="1404"/>
      <c r="P326" s="1450"/>
      <c r="Q326" s="497"/>
      <c r="R326" s="666"/>
      <c r="S326" s="496"/>
      <c r="T326" s="496"/>
      <c r="U326" s="496"/>
      <c r="V326" s="498"/>
      <c r="W326" s="501"/>
      <c r="X326" s="498"/>
      <c r="Y326" s="496"/>
      <c r="Z326" s="496"/>
      <c r="AA326" s="499"/>
    </row>
    <row r="327" spans="1:27" s="38" customFormat="1" ht="60" customHeight="1" x14ac:dyDescent="0.15">
      <c r="A327" s="544">
        <v>252</v>
      </c>
      <c r="B327" s="622" t="s">
        <v>463</v>
      </c>
      <c r="C327" s="545" t="s">
        <v>1968</v>
      </c>
      <c r="D327" s="545" t="s">
        <v>962</v>
      </c>
      <c r="E327" s="1379">
        <v>59.58</v>
      </c>
      <c r="F327" s="690">
        <v>0</v>
      </c>
      <c r="G327" s="1380">
        <v>0</v>
      </c>
      <c r="H327" s="690">
        <v>59.58</v>
      </c>
      <c r="I327" s="690">
        <v>43.986835999999997</v>
      </c>
      <c r="J327" s="722" t="s">
        <v>2548</v>
      </c>
      <c r="K327" s="505" t="s">
        <v>102</v>
      </c>
      <c r="L327" s="653" t="s">
        <v>2549</v>
      </c>
      <c r="M327" s="690">
        <v>59.622999999999998</v>
      </c>
      <c r="N327" s="690">
        <v>57.680999999999997</v>
      </c>
      <c r="O327" s="502">
        <v>-1.9420000000000002</v>
      </c>
      <c r="P327" s="690">
        <v>-2.0139999999999998</v>
      </c>
      <c r="Q327" s="125" t="s">
        <v>100</v>
      </c>
      <c r="R327" s="622" t="s">
        <v>2550</v>
      </c>
      <c r="S327" s="578" t="s">
        <v>2551</v>
      </c>
      <c r="T327" s="546" t="s">
        <v>1531</v>
      </c>
      <c r="U327" s="547" t="s">
        <v>2</v>
      </c>
      <c r="V327" s="556" t="s">
        <v>1532</v>
      </c>
      <c r="W327" s="541" t="s">
        <v>2552</v>
      </c>
      <c r="X327" s="550" t="s">
        <v>132</v>
      </c>
      <c r="Y327" s="542" t="s">
        <v>148</v>
      </c>
      <c r="Z327" s="542"/>
      <c r="AA327" s="543"/>
    </row>
    <row r="328" spans="1:27" s="38" customFormat="1" ht="33.75" x14ac:dyDescent="0.15">
      <c r="A328" s="544">
        <v>253</v>
      </c>
      <c r="B328" s="622" t="s">
        <v>464</v>
      </c>
      <c r="C328" s="545" t="s">
        <v>1973</v>
      </c>
      <c r="D328" s="545" t="s">
        <v>962</v>
      </c>
      <c r="E328" s="1379">
        <v>27.984000000000002</v>
      </c>
      <c r="F328" s="690">
        <v>0</v>
      </c>
      <c r="G328" s="1380">
        <v>0</v>
      </c>
      <c r="H328" s="690">
        <v>27.984000000000002</v>
      </c>
      <c r="I328" s="690">
        <v>27.108000000000001</v>
      </c>
      <c r="J328" s="722" t="s">
        <v>531</v>
      </c>
      <c r="K328" s="505" t="s">
        <v>102</v>
      </c>
      <c r="L328" s="653" t="s">
        <v>588</v>
      </c>
      <c r="M328" s="690">
        <v>24.986999999999998</v>
      </c>
      <c r="N328" s="690">
        <v>24.884</v>
      </c>
      <c r="O328" s="502">
        <v>-0.10299999999999798</v>
      </c>
      <c r="P328" s="690">
        <v>0</v>
      </c>
      <c r="Q328" s="125" t="s">
        <v>102</v>
      </c>
      <c r="R328" s="622" t="s">
        <v>2553</v>
      </c>
      <c r="S328" s="578"/>
      <c r="T328" s="546" t="s">
        <v>1531</v>
      </c>
      <c r="U328" s="547" t="s">
        <v>2</v>
      </c>
      <c r="V328" s="556" t="s">
        <v>1532</v>
      </c>
      <c r="W328" s="541">
        <v>269</v>
      </c>
      <c r="X328" s="550" t="s">
        <v>631</v>
      </c>
      <c r="Y328" s="542" t="s">
        <v>148</v>
      </c>
      <c r="Z328" s="542"/>
      <c r="AA328" s="543"/>
    </row>
    <row r="329" spans="1:27" s="38" customFormat="1" ht="51" customHeight="1" x14ac:dyDescent="0.15">
      <c r="A329" s="544">
        <v>254</v>
      </c>
      <c r="B329" s="622" t="s">
        <v>465</v>
      </c>
      <c r="C329" s="545" t="s">
        <v>1964</v>
      </c>
      <c r="D329" s="545" t="s">
        <v>962</v>
      </c>
      <c r="E329" s="1379">
        <v>22.425999999999998</v>
      </c>
      <c r="F329" s="690">
        <v>0</v>
      </c>
      <c r="G329" s="1380">
        <v>0</v>
      </c>
      <c r="H329" s="690">
        <v>22.425999999999998</v>
      </c>
      <c r="I329" s="690">
        <v>22.452680000000001</v>
      </c>
      <c r="J329" s="722" t="s">
        <v>531</v>
      </c>
      <c r="K329" s="505" t="s">
        <v>102</v>
      </c>
      <c r="L329" s="653" t="s">
        <v>588</v>
      </c>
      <c r="M329" s="690">
        <v>24.187999999999999</v>
      </c>
      <c r="N329" s="690">
        <v>24.369</v>
      </c>
      <c r="O329" s="502">
        <v>0.18100000000000094</v>
      </c>
      <c r="P329" s="690">
        <v>0</v>
      </c>
      <c r="Q329" s="125" t="s">
        <v>102</v>
      </c>
      <c r="R329" s="622" t="s">
        <v>2554</v>
      </c>
      <c r="S329" s="578" t="s">
        <v>2555</v>
      </c>
      <c r="T329" s="546" t="s">
        <v>1531</v>
      </c>
      <c r="U329" s="547" t="s">
        <v>2</v>
      </c>
      <c r="V329" s="556" t="s">
        <v>1532</v>
      </c>
      <c r="W329" s="541">
        <v>270</v>
      </c>
      <c r="X329" s="550"/>
      <c r="Y329" s="542" t="s">
        <v>148</v>
      </c>
      <c r="Z329" s="542"/>
      <c r="AA329" s="543"/>
    </row>
    <row r="330" spans="1:27" s="38" customFormat="1" ht="71.25" customHeight="1" x14ac:dyDescent="0.15">
      <c r="A330" s="544">
        <v>255</v>
      </c>
      <c r="B330" s="622" t="s">
        <v>466</v>
      </c>
      <c r="C330" s="545" t="s">
        <v>1968</v>
      </c>
      <c r="D330" s="545" t="s">
        <v>962</v>
      </c>
      <c r="E330" s="1379">
        <v>25.542000000000002</v>
      </c>
      <c r="F330" s="690">
        <v>0</v>
      </c>
      <c r="G330" s="1380">
        <v>0</v>
      </c>
      <c r="H330" s="690">
        <v>25.542000000000002</v>
      </c>
      <c r="I330" s="690">
        <v>31.022772</v>
      </c>
      <c r="J330" s="689" t="s">
        <v>2556</v>
      </c>
      <c r="K330" s="505" t="s">
        <v>102</v>
      </c>
      <c r="L330" s="653" t="s">
        <v>2557</v>
      </c>
      <c r="M330" s="690">
        <v>25.530999999999999</v>
      </c>
      <c r="N330" s="690">
        <v>25.556000000000001</v>
      </c>
      <c r="O330" s="502">
        <v>2.5000000000002132E-2</v>
      </c>
      <c r="P330" s="690">
        <v>0</v>
      </c>
      <c r="Q330" s="125" t="s">
        <v>102</v>
      </c>
      <c r="R330" s="622" t="s">
        <v>2558</v>
      </c>
      <c r="S330" s="578"/>
      <c r="T330" s="546" t="s">
        <v>1531</v>
      </c>
      <c r="U330" s="547" t="s">
        <v>2</v>
      </c>
      <c r="V330" s="556" t="s">
        <v>1532</v>
      </c>
      <c r="W330" s="541">
        <v>271</v>
      </c>
      <c r="X330" s="550" t="s">
        <v>132</v>
      </c>
      <c r="Y330" s="542" t="s">
        <v>148</v>
      </c>
      <c r="Z330" s="542"/>
      <c r="AA330" s="543"/>
    </row>
    <row r="331" spans="1:27" s="38" customFormat="1" ht="67.5" x14ac:dyDescent="0.15">
      <c r="A331" s="544">
        <v>256</v>
      </c>
      <c r="B331" s="622" t="s">
        <v>467</v>
      </c>
      <c r="C331" s="545" t="s">
        <v>1968</v>
      </c>
      <c r="D331" s="545" t="s">
        <v>962</v>
      </c>
      <c r="E331" s="1379">
        <v>101.422</v>
      </c>
      <c r="F331" s="690">
        <v>0</v>
      </c>
      <c r="G331" s="1380">
        <v>0</v>
      </c>
      <c r="H331" s="690">
        <v>101.422</v>
      </c>
      <c r="I331" s="690">
        <v>97.625729000000007</v>
      </c>
      <c r="J331" s="722" t="s">
        <v>531</v>
      </c>
      <c r="K331" s="505" t="s">
        <v>102</v>
      </c>
      <c r="L331" s="653" t="s">
        <v>588</v>
      </c>
      <c r="M331" s="690">
        <v>98.278999999999996</v>
      </c>
      <c r="N331" s="690">
        <v>147.28299999999999</v>
      </c>
      <c r="O331" s="502">
        <v>49.003999999999991</v>
      </c>
      <c r="P331" s="690">
        <v>-1.4490000000000001</v>
      </c>
      <c r="Q331" s="125" t="s">
        <v>100</v>
      </c>
      <c r="R331" s="622" t="s">
        <v>2559</v>
      </c>
      <c r="S331" s="578" t="s">
        <v>2560</v>
      </c>
      <c r="T331" s="546" t="s">
        <v>1531</v>
      </c>
      <c r="U331" s="547" t="s">
        <v>2</v>
      </c>
      <c r="V331" s="556" t="s">
        <v>1532</v>
      </c>
      <c r="W331" s="541">
        <v>272</v>
      </c>
      <c r="X331" s="550"/>
      <c r="Y331" s="542" t="s">
        <v>148</v>
      </c>
      <c r="Z331" s="542"/>
      <c r="AA331" s="543"/>
    </row>
    <row r="332" spans="1:27" ht="24.95" customHeight="1" x14ac:dyDescent="0.15">
      <c r="A332" s="117"/>
      <c r="B332" s="755" t="s">
        <v>2113</v>
      </c>
      <c r="C332" s="114"/>
      <c r="D332" s="114"/>
      <c r="E332" s="1408"/>
      <c r="F332" s="1409"/>
      <c r="G332" s="1410"/>
      <c r="H332" s="1411"/>
      <c r="I332" s="861"/>
      <c r="J332" s="733"/>
      <c r="K332" s="505"/>
      <c r="L332" s="506"/>
      <c r="M332" s="1409"/>
      <c r="N332" s="690"/>
      <c r="O332" s="502"/>
      <c r="P332" s="690"/>
      <c r="Q332" s="125"/>
      <c r="R332" s="622"/>
      <c r="S332" s="118"/>
      <c r="T332" s="372"/>
      <c r="U332" s="290"/>
      <c r="V332" s="411"/>
      <c r="W332" s="500"/>
      <c r="X332" s="292"/>
      <c r="Y332" s="279"/>
      <c r="Z332" s="279"/>
      <c r="AA332" s="280"/>
    </row>
    <row r="333" spans="1:27" ht="24.95" customHeight="1" x14ac:dyDescent="0.15">
      <c r="A333" s="117"/>
      <c r="B333" s="755" t="s">
        <v>2114</v>
      </c>
      <c r="C333" s="114"/>
      <c r="D333" s="114"/>
      <c r="E333" s="1408"/>
      <c r="F333" s="1409"/>
      <c r="G333" s="1410"/>
      <c r="H333" s="1412"/>
      <c r="I333" s="690"/>
      <c r="J333" s="733"/>
      <c r="K333" s="505"/>
      <c r="L333" s="506"/>
      <c r="M333" s="1409"/>
      <c r="N333" s="690"/>
      <c r="O333" s="502"/>
      <c r="P333" s="690"/>
      <c r="Q333" s="125"/>
      <c r="R333" s="622"/>
      <c r="S333" s="118"/>
      <c r="T333" s="372"/>
      <c r="U333" s="290"/>
      <c r="V333" s="411"/>
      <c r="W333" s="500"/>
      <c r="X333" s="292"/>
      <c r="Y333" s="279"/>
      <c r="Z333" s="279"/>
      <c r="AA333" s="280"/>
    </row>
    <row r="334" spans="1:27" ht="24.95" customHeight="1" x14ac:dyDescent="0.15">
      <c r="A334" s="117"/>
      <c r="B334" s="755" t="s">
        <v>2115</v>
      </c>
      <c r="C334" s="114"/>
      <c r="D334" s="114"/>
      <c r="E334" s="1408"/>
      <c r="F334" s="1409"/>
      <c r="G334" s="1410"/>
      <c r="H334" s="1412"/>
      <c r="I334" s="690"/>
      <c r="J334" s="733"/>
      <c r="K334" s="505"/>
      <c r="L334" s="506"/>
      <c r="M334" s="1409"/>
      <c r="N334" s="690"/>
      <c r="O334" s="502"/>
      <c r="P334" s="690"/>
      <c r="Q334" s="125"/>
      <c r="R334" s="622"/>
      <c r="S334" s="118"/>
      <c r="T334" s="372"/>
      <c r="U334" s="290"/>
      <c r="V334" s="411"/>
      <c r="W334" s="500"/>
      <c r="X334" s="292"/>
      <c r="Y334" s="279"/>
      <c r="Z334" s="279"/>
      <c r="AA334" s="280"/>
    </row>
    <row r="335" spans="1:27" ht="22.5" x14ac:dyDescent="0.15">
      <c r="A335" s="117"/>
      <c r="B335" s="755" t="s">
        <v>2124</v>
      </c>
      <c r="C335" s="114"/>
      <c r="D335" s="114"/>
      <c r="E335" s="1408"/>
      <c r="F335" s="1409"/>
      <c r="G335" s="1410"/>
      <c r="H335" s="1412"/>
      <c r="I335" s="690"/>
      <c r="J335" s="733"/>
      <c r="K335" s="505"/>
      <c r="L335" s="506"/>
      <c r="M335" s="1409"/>
      <c r="N335" s="690"/>
      <c r="O335" s="502"/>
      <c r="P335" s="690"/>
      <c r="Q335" s="125"/>
      <c r="R335" s="622"/>
      <c r="S335" s="118"/>
      <c r="T335" s="372"/>
      <c r="U335" s="290"/>
      <c r="V335" s="411"/>
      <c r="W335" s="500"/>
      <c r="X335" s="292"/>
      <c r="Y335" s="279"/>
      <c r="Z335" s="279"/>
      <c r="AA335" s="280"/>
    </row>
    <row r="336" spans="1:27" ht="21.6" customHeight="1" x14ac:dyDescent="0.15">
      <c r="A336" s="494"/>
      <c r="B336" s="495" t="s">
        <v>2082</v>
      </c>
      <c r="C336" s="495"/>
      <c r="D336" s="495"/>
      <c r="E336" s="1402"/>
      <c r="F336" s="1403"/>
      <c r="G336" s="1403"/>
      <c r="H336" s="1404"/>
      <c r="I336" s="1404"/>
      <c r="J336" s="732"/>
      <c r="K336" s="507"/>
      <c r="L336" s="507"/>
      <c r="M336" s="1404"/>
      <c r="N336" s="1404"/>
      <c r="O336" s="1404"/>
      <c r="P336" s="1450"/>
      <c r="Q336" s="497"/>
      <c r="R336" s="666"/>
      <c r="S336" s="496"/>
      <c r="T336" s="496"/>
      <c r="U336" s="496"/>
      <c r="V336" s="498"/>
      <c r="W336" s="501"/>
      <c r="X336" s="498"/>
      <c r="Y336" s="496"/>
      <c r="Z336" s="496"/>
      <c r="AA336" s="499"/>
    </row>
    <row r="337" spans="1:27" s="38" customFormat="1" ht="45" customHeight="1" x14ac:dyDescent="0.15">
      <c r="A337" s="544">
        <v>257</v>
      </c>
      <c r="B337" s="622" t="s">
        <v>468</v>
      </c>
      <c r="C337" s="545" t="s">
        <v>1995</v>
      </c>
      <c r="D337" s="545" t="s">
        <v>962</v>
      </c>
      <c r="E337" s="1379">
        <v>1.7290000000000001</v>
      </c>
      <c r="F337" s="690">
        <v>0</v>
      </c>
      <c r="G337" s="1380">
        <v>0</v>
      </c>
      <c r="H337" s="690">
        <v>1.7290000000000001</v>
      </c>
      <c r="I337" s="690">
        <v>0.59799999999999998</v>
      </c>
      <c r="J337" s="725" t="s">
        <v>2561</v>
      </c>
      <c r="K337" s="505" t="s">
        <v>153</v>
      </c>
      <c r="L337" s="653" t="s">
        <v>2562</v>
      </c>
      <c r="M337" s="690">
        <v>1.7290000000000001</v>
      </c>
      <c r="N337" s="690">
        <v>1.7310000000000001</v>
      </c>
      <c r="O337" s="502">
        <v>2.0000000000000018E-3</v>
      </c>
      <c r="P337" s="690">
        <v>0</v>
      </c>
      <c r="Q337" s="125" t="s">
        <v>589</v>
      </c>
      <c r="R337" s="622" t="s">
        <v>2563</v>
      </c>
      <c r="S337" s="578"/>
      <c r="T337" s="546" t="s">
        <v>1531</v>
      </c>
      <c r="U337" s="547" t="s">
        <v>2</v>
      </c>
      <c r="V337" s="556" t="s">
        <v>1532</v>
      </c>
      <c r="W337" s="541">
        <v>273</v>
      </c>
      <c r="X337" s="550" t="s">
        <v>132</v>
      </c>
      <c r="Y337" s="542" t="s">
        <v>148</v>
      </c>
      <c r="Z337" s="542"/>
      <c r="AA337" s="543"/>
    </row>
    <row r="338" spans="1:27" ht="22.5" x14ac:dyDescent="0.15">
      <c r="A338" s="464"/>
      <c r="B338" s="756" t="s">
        <v>2116</v>
      </c>
      <c r="C338" s="114"/>
      <c r="D338" s="114"/>
      <c r="E338" s="1408"/>
      <c r="F338" s="1409"/>
      <c r="G338" s="1410"/>
      <c r="H338" s="1411"/>
      <c r="I338" s="861"/>
      <c r="J338" s="733"/>
      <c r="K338" s="505"/>
      <c r="L338" s="506"/>
      <c r="M338" s="1409"/>
      <c r="N338" s="690"/>
      <c r="O338" s="502"/>
      <c r="P338" s="690"/>
      <c r="Q338" s="125"/>
      <c r="R338" s="622"/>
      <c r="S338" s="118"/>
      <c r="T338" s="372"/>
      <c r="U338" s="290"/>
      <c r="V338" s="411"/>
      <c r="W338" s="500"/>
      <c r="X338" s="292"/>
      <c r="Y338" s="279"/>
      <c r="Z338" s="279"/>
      <c r="AA338" s="280"/>
    </row>
    <row r="339" spans="1:27" ht="29.25" customHeight="1" x14ac:dyDescent="0.15">
      <c r="A339" s="555"/>
      <c r="B339" s="756" t="s">
        <v>2117</v>
      </c>
      <c r="C339" s="114"/>
      <c r="D339" s="114"/>
      <c r="E339" s="1408"/>
      <c r="F339" s="1409"/>
      <c r="G339" s="1410"/>
      <c r="H339" s="1412"/>
      <c r="I339" s="690"/>
      <c r="J339" s="733"/>
      <c r="K339" s="505"/>
      <c r="L339" s="506"/>
      <c r="M339" s="1409"/>
      <c r="N339" s="690"/>
      <c r="O339" s="502"/>
      <c r="P339" s="690"/>
      <c r="Q339" s="125"/>
      <c r="R339" s="622"/>
      <c r="S339" s="118"/>
      <c r="T339" s="372"/>
      <c r="U339" s="290"/>
      <c r="V339" s="411"/>
      <c r="W339" s="500"/>
      <c r="X339" s="292"/>
      <c r="Y339" s="279"/>
      <c r="Z339" s="279"/>
      <c r="AA339" s="280"/>
    </row>
    <row r="340" spans="1:27" ht="22.5" x14ac:dyDescent="0.15">
      <c r="A340" s="555"/>
      <c r="B340" s="756" t="s">
        <v>2118</v>
      </c>
      <c r="C340" s="114"/>
      <c r="D340" s="114"/>
      <c r="E340" s="1408"/>
      <c r="F340" s="1409"/>
      <c r="G340" s="1410"/>
      <c r="H340" s="1412"/>
      <c r="I340" s="690"/>
      <c r="J340" s="733"/>
      <c r="K340" s="505"/>
      <c r="L340" s="506"/>
      <c r="M340" s="1409"/>
      <c r="N340" s="690"/>
      <c r="O340" s="502"/>
      <c r="P340" s="690"/>
      <c r="Q340" s="125"/>
      <c r="R340" s="622"/>
      <c r="S340" s="118"/>
      <c r="T340" s="372"/>
      <c r="U340" s="290"/>
      <c r="V340" s="411"/>
      <c r="W340" s="500"/>
      <c r="X340" s="292"/>
      <c r="Y340" s="279"/>
      <c r="Z340" s="279"/>
      <c r="AA340" s="280"/>
    </row>
    <row r="341" spans="1:27" ht="23.25" customHeight="1" x14ac:dyDescent="0.15">
      <c r="A341" s="464"/>
      <c r="B341" s="756" t="s">
        <v>2119</v>
      </c>
      <c r="C341" s="114"/>
      <c r="D341" s="114"/>
      <c r="E341" s="1408"/>
      <c r="F341" s="1409"/>
      <c r="G341" s="1410"/>
      <c r="H341" s="1412"/>
      <c r="I341" s="690"/>
      <c r="J341" s="733"/>
      <c r="K341" s="505"/>
      <c r="L341" s="506"/>
      <c r="M341" s="1409"/>
      <c r="N341" s="690"/>
      <c r="O341" s="502"/>
      <c r="P341" s="690"/>
      <c r="Q341" s="125"/>
      <c r="R341" s="622"/>
      <c r="S341" s="118"/>
      <c r="T341" s="372"/>
      <c r="U341" s="290"/>
      <c r="V341" s="411"/>
      <c r="W341" s="500"/>
      <c r="X341" s="292"/>
      <c r="Y341" s="279"/>
      <c r="Z341" s="279"/>
      <c r="AA341" s="280"/>
    </row>
    <row r="342" spans="1:27" ht="21.6" customHeight="1" x14ac:dyDescent="0.15">
      <c r="A342" s="494"/>
      <c r="B342" s="495" t="s">
        <v>2083</v>
      </c>
      <c r="C342" s="495"/>
      <c r="D342" s="495"/>
      <c r="E342" s="1402"/>
      <c r="F342" s="1403"/>
      <c r="G342" s="1403"/>
      <c r="H342" s="1404"/>
      <c r="I342" s="1404"/>
      <c r="J342" s="732"/>
      <c r="K342" s="507"/>
      <c r="L342" s="507"/>
      <c r="M342" s="1404"/>
      <c r="N342" s="1404"/>
      <c r="O342" s="1404"/>
      <c r="P342" s="1450"/>
      <c r="Q342" s="497"/>
      <c r="R342" s="666"/>
      <c r="S342" s="496"/>
      <c r="T342" s="496"/>
      <c r="U342" s="496"/>
      <c r="V342" s="498"/>
      <c r="W342" s="501"/>
      <c r="X342" s="498"/>
      <c r="Y342" s="496"/>
      <c r="Z342" s="496"/>
      <c r="AA342" s="499"/>
    </row>
    <row r="343" spans="1:27" s="38" customFormat="1" ht="57.75" customHeight="1" x14ac:dyDescent="0.15">
      <c r="A343" s="544">
        <v>258</v>
      </c>
      <c r="B343" s="622" t="s">
        <v>469</v>
      </c>
      <c r="C343" s="545" t="s">
        <v>1983</v>
      </c>
      <c r="D343" s="545" t="s">
        <v>962</v>
      </c>
      <c r="E343" s="1379">
        <v>95.921000000000006</v>
      </c>
      <c r="F343" s="690">
        <v>0</v>
      </c>
      <c r="G343" s="1380">
        <v>0</v>
      </c>
      <c r="H343" s="690">
        <v>95.921000000000006</v>
      </c>
      <c r="I343" s="690">
        <v>92.492000000000004</v>
      </c>
      <c r="J343" s="722" t="s">
        <v>531</v>
      </c>
      <c r="K343" s="505" t="s">
        <v>153</v>
      </c>
      <c r="L343" s="653" t="s">
        <v>2564</v>
      </c>
      <c r="M343" s="690">
        <v>71.947000000000003</v>
      </c>
      <c r="N343" s="690">
        <v>70.736999999999995</v>
      </c>
      <c r="O343" s="502">
        <v>-1.210000000000008</v>
      </c>
      <c r="P343" s="690">
        <v>0</v>
      </c>
      <c r="Q343" s="125" t="s">
        <v>102</v>
      </c>
      <c r="R343" s="622" t="s">
        <v>2565</v>
      </c>
      <c r="S343" s="578" t="s">
        <v>2566</v>
      </c>
      <c r="T343" s="546" t="s">
        <v>1531</v>
      </c>
      <c r="U343" s="344" t="s">
        <v>2</v>
      </c>
      <c r="V343" s="557" t="s">
        <v>1532</v>
      </c>
      <c r="W343" s="541">
        <v>274</v>
      </c>
      <c r="X343" s="550"/>
      <c r="Y343" s="542" t="s">
        <v>148</v>
      </c>
      <c r="Z343" s="542"/>
      <c r="AA343" s="543"/>
    </row>
    <row r="344" spans="1:27" s="38" customFormat="1" ht="48.75" customHeight="1" x14ac:dyDescent="0.15">
      <c r="A344" s="544">
        <v>259</v>
      </c>
      <c r="B344" s="622" t="s">
        <v>470</v>
      </c>
      <c r="C344" s="545" t="s">
        <v>1969</v>
      </c>
      <c r="D344" s="545" t="s">
        <v>962</v>
      </c>
      <c r="E344" s="1379">
        <v>171.393</v>
      </c>
      <c r="F344" s="690">
        <v>0</v>
      </c>
      <c r="G344" s="1380">
        <v>0</v>
      </c>
      <c r="H344" s="690">
        <v>171.393</v>
      </c>
      <c r="I344" s="690">
        <v>171.393</v>
      </c>
      <c r="J344" s="722" t="s">
        <v>531</v>
      </c>
      <c r="K344" s="505" t="s">
        <v>102</v>
      </c>
      <c r="L344" s="653" t="s">
        <v>2567</v>
      </c>
      <c r="M344" s="690">
        <v>128.149</v>
      </c>
      <c r="N344" s="690">
        <v>129.18</v>
      </c>
      <c r="O344" s="502">
        <v>1.0310000000000059</v>
      </c>
      <c r="P344" s="690">
        <v>0</v>
      </c>
      <c r="Q344" s="125" t="s">
        <v>102</v>
      </c>
      <c r="R344" s="622" t="s">
        <v>2568</v>
      </c>
      <c r="S344" s="578" t="s">
        <v>2569</v>
      </c>
      <c r="T344" s="546" t="s">
        <v>1531</v>
      </c>
      <c r="U344" s="344" t="s">
        <v>2</v>
      </c>
      <c r="V344" s="558" t="s">
        <v>2570</v>
      </c>
      <c r="W344" s="541">
        <v>275</v>
      </c>
      <c r="X344" s="550" t="s">
        <v>1999</v>
      </c>
      <c r="Y344" s="542" t="s">
        <v>148</v>
      </c>
      <c r="Z344" s="542"/>
      <c r="AA344" s="543"/>
    </row>
    <row r="345" spans="1:27" ht="21.6" customHeight="1" x14ac:dyDescent="0.15">
      <c r="A345" s="494"/>
      <c r="B345" s="495" t="s">
        <v>2084</v>
      </c>
      <c r="C345" s="495"/>
      <c r="D345" s="495"/>
      <c r="E345" s="1402"/>
      <c r="F345" s="1403"/>
      <c r="G345" s="1403"/>
      <c r="H345" s="1404"/>
      <c r="I345" s="1404"/>
      <c r="J345" s="732"/>
      <c r="K345" s="507"/>
      <c r="L345" s="507"/>
      <c r="M345" s="1404"/>
      <c r="N345" s="1404"/>
      <c r="O345" s="1404"/>
      <c r="P345" s="1450"/>
      <c r="Q345" s="497"/>
      <c r="R345" s="666"/>
      <c r="S345" s="496"/>
      <c r="T345" s="496"/>
      <c r="U345" s="496"/>
      <c r="V345" s="498"/>
      <c r="W345" s="501"/>
      <c r="X345" s="498"/>
      <c r="Y345" s="496"/>
      <c r="Z345" s="496"/>
      <c r="AA345" s="499"/>
    </row>
    <row r="346" spans="1:27" s="38" customFormat="1" ht="33.75" x14ac:dyDescent="0.15">
      <c r="A346" s="544">
        <v>260</v>
      </c>
      <c r="B346" s="622" t="s">
        <v>2041</v>
      </c>
      <c r="C346" s="545" t="s">
        <v>1959</v>
      </c>
      <c r="D346" s="545" t="s">
        <v>962</v>
      </c>
      <c r="E346" s="1379">
        <v>160</v>
      </c>
      <c r="F346" s="690">
        <v>0</v>
      </c>
      <c r="G346" s="1380">
        <v>0</v>
      </c>
      <c r="H346" s="690">
        <v>160</v>
      </c>
      <c r="I346" s="690">
        <v>160</v>
      </c>
      <c r="J346" s="722" t="s">
        <v>531</v>
      </c>
      <c r="K346" s="505" t="s">
        <v>102</v>
      </c>
      <c r="L346" s="653" t="s">
        <v>2523</v>
      </c>
      <c r="M346" s="690">
        <v>160</v>
      </c>
      <c r="N346" s="690">
        <v>160</v>
      </c>
      <c r="O346" s="502">
        <v>0</v>
      </c>
      <c r="P346" s="690">
        <v>0</v>
      </c>
      <c r="Q346" s="125" t="s">
        <v>102</v>
      </c>
      <c r="R346" s="622" t="s">
        <v>2571</v>
      </c>
      <c r="S346" s="578"/>
      <c r="T346" s="546" t="s">
        <v>1531</v>
      </c>
      <c r="U346" s="344" t="s">
        <v>2</v>
      </c>
      <c r="V346" s="557" t="s">
        <v>1532</v>
      </c>
      <c r="W346" s="541">
        <v>276</v>
      </c>
      <c r="X346" s="550" t="s">
        <v>1999</v>
      </c>
      <c r="Y346" s="542"/>
      <c r="Z346" s="542" t="s">
        <v>148</v>
      </c>
      <c r="AA346" s="543"/>
    </row>
    <row r="347" spans="1:27" s="38" customFormat="1" ht="67.5" x14ac:dyDescent="0.15">
      <c r="A347" s="673">
        <v>261</v>
      </c>
      <c r="B347" s="674" t="s">
        <v>472</v>
      </c>
      <c r="C347" s="675" t="s">
        <v>1983</v>
      </c>
      <c r="D347" s="675" t="s">
        <v>962</v>
      </c>
      <c r="E347" s="1379">
        <v>252.892</v>
      </c>
      <c r="F347" s="690">
        <v>0</v>
      </c>
      <c r="G347" s="1380">
        <v>0</v>
      </c>
      <c r="H347" s="690">
        <v>252.892</v>
      </c>
      <c r="I347" s="690">
        <v>216.35499999999999</v>
      </c>
      <c r="J347" s="722" t="s">
        <v>531</v>
      </c>
      <c r="K347" s="505" t="s">
        <v>102</v>
      </c>
      <c r="L347" s="653" t="s">
        <v>588</v>
      </c>
      <c r="M347" s="690">
        <v>80</v>
      </c>
      <c r="N347" s="690">
        <v>69.197000000000003</v>
      </c>
      <c r="O347" s="502">
        <v>-10.802999999999997</v>
      </c>
      <c r="P347" s="690">
        <v>0</v>
      </c>
      <c r="Q347" s="125" t="s">
        <v>102</v>
      </c>
      <c r="R347" s="622" t="s">
        <v>2572</v>
      </c>
      <c r="S347" s="578" t="s">
        <v>2573</v>
      </c>
      <c r="T347" s="546" t="s">
        <v>1531</v>
      </c>
      <c r="U347" s="344" t="s">
        <v>2</v>
      </c>
      <c r="V347" s="557" t="s">
        <v>1532</v>
      </c>
      <c r="W347" s="669">
        <v>277</v>
      </c>
      <c r="X347" s="671" t="s">
        <v>1999</v>
      </c>
      <c r="Y347" s="542" t="s">
        <v>148</v>
      </c>
      <c r="Z347" s="542"/>
      <c r="AA347" s="543"/>
    </row>
    <row r="348" spans="1:27" s="38" customFormat="1" ht="33.75" x14ac:dyDescent="0.15">
      <c r="A348" s="544">
        <v>262</v>
      </c>
      <c r="B348" s="622" t="s">
        <v>474</v>
      </c>
      <c r="C348" s="545" t="s">
        <v>865</v>
      </c>
      <c r="D348" s="545" t="s">
        <v>962</v>
      </c>
      <c r="E348" s="1379">
        <v>82.768000000000001</v>
      </c>
      <c r="F348" s="690">
        <v>0</v>
      </c>
      <c r="G348" s="1380">
        <v>0</v>
      </c>
      <c r="H348" s="690">
        <v>82.768000000000001</v>
      </c>
      <c r="I348" s="690">
        <v>82.221436999999995</v>
      </c>
      <c r="J348" s="722" t="s">
        <v>531</v>
      </c>
      <c r="K348" s="505" t="s">
        <v>153</v>
      </c>
      <c r="L348" s="653" t="s">
        <v>2574</v>
      </c>
      <c r="M348" s="690">
        <v>72.316999999999993</v>
      </c>
      <c r="N348" s="690">
        <v>72.38</v>
      </c>
      <c r="O348" s="502">
        <v>6.3000000000002387E-2</v>
      </c>
      <c r="P348" s="690">
        <v>0</v>
      </c>
      <c r="Q348" s="125" t="s">
        <v>102</v>
      </c>
      <c r="R348" s="622" t="s">
        <v>2575</v>
      </c>
      <c r="S348" s="578"/>
      <c r="T348" s="546" t="s">
        <v>1531</v>
      </c>
      <c r="U348" s="344" t="s">
        <v>2</v>
      </c>
      <c r="V348" s="557" t="s">
        <v>1532</v>
      </c>
      <c r="W348" s="541">
        <v>279</v>
      </c>
      <c r="X348" s="550" t="s">
        <v>538</v>
      </c>
      <c r="Y348" s="542" t="s">
        <v>148</v>
      </c>
      <c r="Z348" s="542"/>
      <c r="AA348" s="543"/>
    </row>
    <row r="349" spans="1:27" s="38" customFormat="1" ht="40.5" customHeight="1" x14ac:dyDescent="0.15">
      <c r="A349" s="872">
        <v>263</v>
      </c>
      <c r="B349" s="870" t="s">
        <v>1939</v>
      </c>
      <c r="C349" s="874" t="s">
        <v>815</v>
      </c>
      <c r="D349" s="874" t="s">
        <v>562</v>
      </c>
      <c r="E349" s="1379">
        <v>37.19</v>
      </c>
      <c r="F349" s="690">
        <v>0</v>
      </c>
      <c r="G349" s="1380">
        <v>0</v>
      </c>
      <c r="H349" s="690">
        <v>37.19</v>
      </c>
      <c r="I349" s="690">
        <v>36.173999999999999</v>
      </c>
      <c r="J349" s="1004" t="s">
        <v>2579</v>
      </c>
      <c r="K349" s="878" t="s">
        <v>153</v>
      </c>
      <c r="L349" s="1006" t="s">
        <v>2576</v>
      </c>
      <c r="M349" s="690">
        <v>218.327</v>
      </c>
      <c r="N349" s="690">
        <v>315.983</v>
      </c>
      <c r="O349" s="502">
        <v>97.656000000000006</v>
      </c>
      <c r="P349" s="690">
        <v>0</v>
      </c>
      <c r="Q349" s="125" t="s">
        <v>589</v>
      </c>
      <c r="R349" s="622" t="s">
        <v>2577</v>
      </c>
      <c r="S349" s="578"/>
      <c r="T349" s="546" t="s">
        <v>1531</v>
      </c>
      <c r="U349" s="671" t="s">
        <v>2</v>
      </c>
      <c r="V349" s="545" t="s">
        <v>1940</v>
      </c>
      <c r="W349" s="953" t="s">
        <v>1941</v>
      </c>
      <c r="X349" s="937" t="s">
        <v>130</v>
      </c>
      <c r="Y349" s="542" t="s">
        <v>148</v>
      </c>
      <c r="Z349" s="542"/>
      <c r="AA349" s="543"/>
    </row>
    <row r="350" spans="1:27" s="38" customFormat="1" ht="42" customHeight="1" x14ac:dyDescent="0.15">
      <c r="A350" s="873"/>
      <c r="B350" s="871"/>
      <c r="C350" s="875"/>
      <c r="D350" s="875"/>
      <c r="E350" s="1379">
        <v>5.09</v>
      </c>
      <c r="F350" s="690">
        <v>0</v>
      </c>
      <c r="G350" s="1380">
        <v>0</v>
      </c>
      <c r="H350" s="690">
        <v>5.09</v>
      </c>
      <c r="I350" s="690">
        <v>5.931</v>
      </c>
      <c r="J350" s="1005"/>
      <c r="K350" s="879"/>
      <c r="L350" s="1007"/>
      <c r="M350" s="690">
        <v>5.0810000000000004</v>
      </c>
      <c r="N350" s="690">
        <v>5.0880000000000001</v>
      </c>
      <c r="O350" s="502">
        <v>6.9999999999996732E-3</v>
      </c>
      <c r="P350" s="690">
        <v>0</v>
      </c>
      <c r="Q350" s="125" t="s">
        <v>589</v>
      </c>
      <c r="R350" s="622" t="s">
        <v>2577</v>
      </c>
      <c r="S350" s="578"/>
      <c r="T350" s="546" t="s">
        <v>1531</v>
      </c>
      <c r="U350" s="547" t="s">
        <v>2</v>
      </c>
      <c r="V350" s="545" t="s">
        <v>2578</v>
      </c>
      <c r="W350" s="954"/>
      <c r="X350" s="938"/>
      <c r="Y350" s="542" t="s">
        <v>148</v>
      </c>
      <c r="Z350" s="542"/>
      <c r="AA350" s="543"/>
    </row>
    <row r="351" spans="1:27" s="28" customFormat="1" ht="21.6" customHeight="1" x14ac:dyDescent="0.15">
      <c r="A351" s="645"/>
      <c r="B351" s="646" t="s">
        <v>2086</v>
      </c>
      <c r="C351" s="646"/>
      <c r="D351" s="646"/>
      <c r="E351" s="1415"/>
      <c r="F351" s="1416"/>
      <c r="G351" s="1416"/>
      <c r="H351" s="1417"/>
      <c r="I351" s="1417"/>
      <c r="J351" s="734"/>
      <c r="K351" s="647"/>
      <c r="L351" s="647"/>
      <c r="M351" s="1417"/>
      <c r="N351" s="1417"/>
      <c r="O351" s="1417"/>
      <c r="P351" s="1453"/>
      <c r="Q351" s="648"/>
      <c r="R351" s="714"/>
      <c r="S351" s="649"/>
      <c r="T351" s="649"/>
      <c r="U351" s="649"/>
      <c r="V351" s="650"/>
      <c r="W351" s="651"/>
      <c r="X351" s="650"/>
      <c r="Y351" s="649"/>
      <c r="Z351" s="649"/>
      <c r="AA351" s="652"/>
    </row>
    <row r="352" spans="1:27" ht="21.6" customHeight="1" x14ac:dyDescent="0.15">
      <c r="A352" s="494"/>
      <c r="B352" s="495" t="s">
        <v>2085</v>
      </c>
      <c r="C352" s="495"/>
      <c r="D352" s="495"/>
      <c r="E352" s="1402"/>
      <c r="F352" s="1403"/>
      <c r="G352" s="1403"/>
      <c r="H352" s="1404"/>
      <c r="I352" s="1404"/>
      <c r="J352" s="732"/>
      <c r="K352" s="507"/>
      <c r="L352" s="507"/>
      <c r="M352" s="1404"/>
      <c r="N352" s="1404"/>
      <c r="O352" s="1404"/>
      <c r="P352" s="1450"/>
      <c r="Q352" s="497"/>
      <c r="R352" s="666"/>
      <c r="S352" s="496"/>
      <c r="T352" s="496"/>
      <c r="U352" s="496"/>
      <c r="V352" s="498"/>
      <c r="W352" s="501"/>
      <c r="X352" s="498"/>
      <c r="Y352" s="496"/>
      <c r="Z352" s="496"/>
      <c r="AA352" s="499"/>
    </row>
    <row r="353" spans="1:27" s="38" customFormat="1" ht="43.5" customHeight="1" x14ac:dyDescent="0.15">
      <c r="A353" s="544">
        <v>264</v>
      </c>
      <c r="B353" s="622" t="s">
        <v>476</v>
      </c>
      <c r="C353" s="545" t="s">
        <v>1996</v>
      </c>
      <c r="D353" s="545" t="s">
        <v>962</v>
      </c>
      <c r="E353" s="1379">
        <v>29.562000000000001</v>
      </c>
      <c r="F353" s="690">
        <v>0</v>
      </c>
      <c r="G353" s="1380">
        <v>0</v>
      </c>
      <c r="H353" s="690">
        <v>29.562000000000001</v>
      </c>
      <c r="I353" s="690">
        <v>23.742999999999999</v>
      </c>
      <c r="J353" s="722" t="s">
        <v>2548</v>
      </c>
      <c r="K353" s="505" t="s">
        <v>153</v>
      </c>
      <c r="L353" s="653" t="s">
        <v>2580</v>
      </c>
      <c r="M353" s="690">
        <v>29.501999999999999</v>
      </c>
      <c r="N353" s="690">
        <v>37.540999999999997</v>
      </c>
      <c r="O353" s="502">
        <v>8.0389999999999979</v>
      </c>
      <c r="P353" s="690">
        <v>0</v>
      </c>
      <c r="Q353" s="125" t="s">
        <v>589</v>
      </c>
      <c r="R353" s="622" t="s">
        <v>2581</v>
      </c>
      <c r="S353" s="578"/>
      <c r="T353" s="546" t="s">
        <v>1531</v>
      </c>
      <c r="U353" s="344" t="s">
        <v>2</v>
      </c>
      <c r="V353" s="558" t="s">
        <v>1594</v>
      </c>
      <c r="W353" s="541">
        <v>282</v>
      </c>
      <c r="X353" s="550" t="s">
        <v>132</v>
      </c>
      <c r="Y353" s="542" t="s">
        <v>148</v>
      </c>
      <c r="Z353" s="542"/>
      <c r="AA353" s="543"/>
    </row>
    <row r="354" spans="1:27" s="38" customFormat="1" ht="45" x14ac:dyDescent="0.15">
      <c r="A354" s="544">
        <v>265</v>
      </c>
      <c r="B354" s="622" t="s">
        <v>477</v>
      </c>
      <c r="C354" s="545" t="s">
        <v>1975</v>
      </c>
      <c r="D354" s="545" t="s">
        <v>962</v>
      </c>
      <c r="E354" s="1379">
        <v>3.01</v>
      </c>
      <c r="F354" s="690">
        <v>0</v>
      </c>
      <c r="G354" s="1380">
        <v>0</v>
      </c>
      <c r="H354" s="690">
        <v>3.01</v>
      </c>
      <c r="I354" s="690">
        <v>2.5870000000000002</v>
      </c>
      <c r="J354" s="722" t="s">
        <v>531</v>
      </c>
      <c r="K354" s="505" t="s">
        <v>102</v>
      </c>
      <c r="L354" s="653" t="s">
        <v>2582</v>
      </c>
      <c r="M354" s="690">
        <v>2.9649999999999999</v>
      </c>
      <c r="N354" s="690">
        <v>2.972</v>
      </c>
      <c r="O354" s="502">
        <v>7.0000000000001172E-3</v>
      </c>
      <c r="P354" s="690">
        <v>0</v>
      </c>
      <c r="Q354" s="125" t="s">
        <v>102</v>
      </c>
      <c r="R354" s="622" t="s">
        <v>2583</v>
      </c>
      <c r="S354" s="578"/>
      <c r="T354" s="546" t="s">
        <v>1531</v>
      </c>
      <c r="U354" s="344" t="s">
        <v>2</v>
      </c>
      <c r="V354" s="558" t="s">
        <v>1594</v>
      </c>
      <c r="W354" s="541">
        <v>283</v>
      </c>
      <c r="X354" s="550"/>
      <c r="Y354" s="542" t="s">
        <v>148</v>
      </c>
      <c r="Z354" s="542"/>
      <c r="AA354" s="543"/>
    </row>
    <row r="355" spans="1:27" s="38" customFormat="1" ht="33.75" customHeight="1" x14ac:dyDescent="0.15">
      <c r="A355" s="544">
        <v>266</v>
      </c>
      <c r="B355" s="622" t="s">
        <v>478</v>
      </c>
      <c r="C355" s="545" t="s">
        <v>1967</v>
      </c>
      <c r="D355" s="545" t="s">
        <v>962</v>
      </c>
      <c r="E355" s="1379">
        <v>11.343999999999999</v>
      </c>
      <c r="F355" s="690">
        <v>0</v>
      </c>
      <c r="G355" s="1380">
        <v>0</v>
      </c>
      <c r="H355" s="690">
        <v>11.343999999999999</v>
      </c>
      <c r="I355" s="690">
        <v>7.452</v>
      </c>
      <c r="J355" s="722" t="s">
        <v>2548</v>
      </c>
      <c r="K355" s="505" t="s">
        <v>153</v>
      </c>
      <c r="L355" s="653" t="s">
        <v>2584</v>
      </c>
      <c r="M355" s="690">
        <v>9.1530000000000005</v>
      </c>
      <c r="N355" s="690">
        <v>19.827000000000002</v>
      </c>
      <c r="O355" s="502">
        <v>10.674000000000001</v>
      </c>
      <c r="P355" s="690">
        <v>0</v>
      </c>
      <c r="Q355" s="125" t="s">
        <v>589</v>
      </c>
      <c r="R355" s="622" t="s">
        <v>2585</v>
      </c>
      <c r="S355" s="578"/>
      <c r="T355" s="546" t="s">
        <v>1531</v>
      </c>
      <c r="U355" s="344" t="s">
        <v>2</v>
      </c>
      <c r="V355" s="558" t="s">
        <v>1594</v>
      </c>
      <c r="W355" s="541">
        <v>284</v>
      </c>
      <c r="X355" s="550" t="s">
        <v>132</v>
      </c>
      <c r="Y355" s="542" t="s">
        <v>148</v>
      </c>
      <c r="Z355" s="542"/>
      <c r="AA355" s="543"/>
    </row>
    <row r="356" spans="1:27" s="38" customFormat="1" ht="45" customHeight="1" x14ac:dyDescent="0.15">
      <c r="A356" s="544">
        <v>267</v>
      </c>
      <c r="B356" s="622" t="s">
        <v>479</v>
      </c>
      <c r="C356" s="545" t="s">
        <v>1971</v>
      </c>
      <c r="D356" s="545" t="s">
        <v>962</v>
      </c>
      <c r="E356" s="1379">
        <v>22.806999999999999</v>
      </c>
      <c r="F356" s="690">
        <v>0</v>
      </c>
      <c r="G356" s="1380">
        <v>0</v>
      </c>
      <c r="H356" s="690">
        <v>22.806999999999999</v>
      </c>
      <c r="I356" s="690">
        <v>22.806999999999999</v>
      </c>
      <c r="J356" s="722" t="s">
        <v>531</v>
      </c>
      <c r="K356" s="505" t="s">
        <v>102</v>
      </c>
      <c r="L356" s="653" t="s">
        <v>2567</v>
      </c>
      <c r="M356" s="690">
        <v>39.356999999999999</v>
      </c>
      <c r="N356" s="690">
        <v>35</v>
      </c>
      <c r="O356" s="502">
        <v>-4.3569999999999993</v>
      </c>
      <c r="P356" s="690">
        <v>0</v>
      </c>
      <c r="Q356" s="125" t="s">
        <v>102</v>
      </c>
      <c r="R356" s="622" t="s">
        <v>2586</v>
      </c>
      <c r="S356" s="578" t="s">
        <v>2587</v>
      </c>
      <c r="T356" s="546" t="s">
        <v>1531</v>
      </c>
      <c r="U356" s="344" t="s">
        <v>2</v>
      </c>
      <c r="V356" s="558" t="s">
        <v>1594</v>
      </c>
      <c r="W356" s="541">
        <v>285</v>
      </c>
      <c r="X356" s="550"/>
      <c r="Y356" s="542" t="s">
        <v>148</v>
      </c>
      <c r="Z356" s="542"/>
      <c r="AA356" s="543"/>
    </row>
    <row r="357" spans="1:27" s="38" customFormat="1" ht="45" customHeight="1" x14ac:dyDescent="0.15">
      <c r="A357" s="544">
        <v>268</v>
      </c>
      <c r="B357" s="622" t="s">
        <v>480</v>
      </c>
      <c r="C357" s="545" t="s">
        <v>760</v>
      </c>
      <c r="D357" s="545" t="s">
        <v>962</v>
      </c>
      <c r="E357" s="1379">
        <v>20.803000000000001</v>
      </c>
      <c r="F357" s="690">
        <v>0</v>
      </c>
      <c r="G357" s="1380">
        <v>0</v>
      </c>
      <c r="H357" s="690">
        <v>20.803000000000001</v>
      </c>
      <c r="I357" s="690">
        <v>19.277999999999999</v>
      </c>
      <c r="J357" s="725" t="s">
        <v>2588</v>
      </c>
      <c r="K357" s="505" t="s">
        <v>153</v>
      </c>
      <c r="L357" s="653" t="s">
        <v>2589</v>
      </c>
      <c r="M357" s="690">
        <v>20.742000000000001</v>
      </c>
      <c r="N357" s="690">
        <v>20.742000000000001</v>
      </c>
      <c r="O357" s="502">
        <v>0</v>
      </c>
      <c r="P357" s="690">
        <v>0</v>
      </c>
      <c r="Q357" s="125" t="s">
        <v>102</v>
      </c>
      <c r="R357" s="622" t="s">
        <v>2590</v>
      </c>
      <c r="S357" s="578"/>
      <c r="T357" s="546" t="s">
        <v>1531</v>
      </c>
      <c r="U357" s="344" t="s">
        <v>2</v>
      </c>
      <c r="V357" s="558" t="s">
        <v>1594</v>
      </c>
      <c r="W357" s="541">
        <v>286</v>
      </c>
      <c r="X357" s="550" t="s">
        <v>132</v>
      </c>
      <c r="Y357" s="542" t="s">
        <v>148</v>
      </c>
      <c r="Z357" s="542"/>
      <c r="AA357" s="543"/>
    </row>
    <row r="358" spans="1:27" ht="21.6" customHeight="1" x14ac:dyDescent="0.15">
      <c r="A358" s="494"/>
      <c r="B358" s="495" t="s">
        <v>2087</v>
      </c>
      <c r="C358" s="495"/>
      <c r="D358" s="495"/>
      <c r="E358" s="1402"/>
      <c r="F358" s="1403"/>
      <c r="G358" s="1403"/>
      <c r="H358" s="1404"/>
      <c r="I358" s="1404"/>
      <c r="J358" s="732"/>
      <c r="K358" s="507"/>
      <c r="L358" s="507"/>
      <c r="M358" s="1404"/>
      <c r="N358" s="1404"/>
      <c r="O358" s="1404"/>
      <c r="P358" s="1450"/>
      <c r="Q358" s="497"/>
      <c r="R358" s="666"/>
      <c r="S358" s="496"/>
      <c r="T358" s="496"/>
      <c r="U358" s="496"/>
      <c r="V358" s="498"/>
      <c r="W358" s="501"/>
      <c r="X358" s="498"/>
      <c r="Y358" s="496"/>
      <c r="Z358" s="496"/>
      <c r="AA358" s="499"/>
    </row>
    <row r="359" spans="1:27" s="38" customFormat="1" ht="22.5" x14ac:dyDescent="0.15">
      <c r="A359" s="544">
        <v>269</v>
      </c>
      <c r="B359" s="622" t="s">
        <v>481</v>
      </c>
      <c r="C359" s="545" t="s">
        <v>1997</v>
      </c>
      <c r="D359" s="545" t="s">
        <v>962</v>
      </c>
      <c r="E359" s="1379">
        <v>45.292000000000002</v>
      </c>
      <c r="F359" s="690">
        <v>0</v>
      </c>
      <c r="G359" s="1380">
        <v>0</v>
      </c>
      <c r="H359" s="690">
        <v>45.292000000000002</v>
      </c>
      <c r="I359" s="690">
        <v>45.868881999999999</v>
      </c>
      <c r="J359" s="722" t="s">
        <v>531</v>
      </c>
      <c r="K359" s="505" t="s">
        <v>102</v>
      </c>
      <c r="L359" s="653" t="s">
        <v>588</v>
      </c>
      <c r="M359" s="690">
        <v>50.73</v>
      </c>
      <c r="N359" s="690">
        <v>51.198999999999998</v>
      </c>
      <c r="O359" s="502">
        <v>0.46900000000000119</v>
      </c>
      <c r="P359" s="690">
        <v>0</v>
      </c>
      <c r="Q359" s="125" t="s">
        <v>102</v>
      </c>
      <c r="R359" s="622" t="s">
        <v>2591</v>
      </c>
      <c r="S359" s="578"/>
      <c r="T359" s="546" t="s">
        <v>1531</v>
      </c>
      <c r="U359" s="344" t="s">
        <v>2</v>
      </c>
      <c r="V359" s="558" t="s">
        <v>1594</v>
      </c>
      <c r="W359" s="541">
        <v>287</v>
      </c>
      <c r="X359" s="550"/>
      <c r="Y359" s="542" t="s">
        <v>148</v>
      </c>
      <c r="Z359" s="542"/>
      <c r="AA359" s="543"/>
    </row>
    <row r="360" spans="1:27" s="38" customFormat="1" ht="276" customHeight="1" x14ac:dyDescent="0.15">
      <c r="A360" s="544">
        <v>270</v>
      </c>
      <c r="B360" s="622" t="s">
        <v>482</v>
      </c>
      <c r="C360" s="545" t="s">
        <v>1997</v>
      </c>
      <c r="D360" s="545" t="s">
        <v>962</v>
      </c>
      <c r="E360" s="1379">
        <v>37.822000000000003</v>
      </c>
      <c r="F360" s="690">
        <v>0</v>
      </c>
      <c r="G360" s="1380">
        <v>0</v>
      </c>
      <c r="H360" s="690">
        <v>37.822000000000003</v>
      </c>
      <c r="I360" s="690">
        <v>24.71</v>
      </c>
      <c r="J360" s="821" t="s">
        <v>2592</v>
      </c>
      <c r="K360" s="505" t="s">
        <v>153</v>
      </c>
      <c r="L360" s="653" t="s">
        <v>2593</v>
      </c>
      <c r="M360" s="690">
        <v>37.625</v>
      </c>
      <c r="N360" s="690">
        <v>37.625</v>
      </c>
      <c r="O360" s="502">
        <v>0</v>
      </c>
      <c r="P360" s="690">
        <v>0</v>
      </c>
      <c r="Q360" s="125" t="s">
        <v>589</v>
      </c>
      <c r="R360" s="622" t="s">
        <v>2594</v>
      </c>
      <c r="S360" s="578" t="s">
        <v>2595</v>
      </c>
      <c r="T360" s="546" t="s">
        <v>1531</v>
      </c>
      <c r="U360" s="344" t="s">
        <v>2</v>
      </c>
      <c r="V360" s="558" t="s">
        <v>2596</v>
      </c>
      <c r="W360" s="541">
        <v>288</v>
      </c>
      <c r="X360" s="550" t="s">
        <v>132</v>
      </c>
      <c r="Y360" s="196" t="s">
        <v>148</v>
      </c>
      <c r="Z360" s="196"/>
      <c r="AA360" s="543"/>
    </row>
    <row r="361" spans="1:27" s="38" customFormat="1" ht="34.5" customHeight="1" x14ac:dyDescent="0.15">
      <c r="A361" s="544">
        <v>271</v>
      </c>
      <c r="B361" s="622" t="s">
        <v>483</v>
      </c>
      <c r="C361" s="545" t="s">
        <v>1967</v>
      </c>
      <c r="D361" s="545" t="s">
        <v>962</v>
      </c>
      <c r="E361" s="1379">
        <v>59.881999999999998</v>
      </c>
      <c r="F361" s="690">
        <v>0</v>
      </c>
      <c r="G361" s="1380">
        <v>0</v>
      </c>
      <c r="H361" s="690">
        <v>59.881999999999998</v>
      </c>
      <c r="I361" s="690">
        <v>62.116</v>
      </c>
      <c r="J361" s="722" t="s">
        <v>2597</v>
      </c>
      <c r="K361" s="505" t="s">
        <v>102</v>
      </c>
      <c r="L361" s="653" t="s">
        <v>588</v>
      </c>
      <c r="M361" s="690">
        <v>59.878999999999998</v>
      </c>
      <c r="N361" s="690">
        <v>90.055999999999997</v>
      </c>
      <c r="O361" s="502">
        <v>30.177</v>
      </c>
      <c r="P361" s="690">
        <v>0</v>
      </c>
      <c r="Q361" s="125" t="s">
        <v>102</v>
      </c>
      <c r="R361" s="622" t="s">
        <v>2591</v>
      </c>
      <c r="S361" s="578"/>
      <c r="T361" s="546" t="s">
        <v>1531</v>
      </c>
      <c r="U361" s="344" t="s">
        <v>2</v>
      </c>
      <c r="V361" s="558" t="s">
        <v>2596</v>
      </c>
      <c r="W361" s="541">
        <v>289</v>
      </c>
      <c r="X361" s="550"/>
      <c r="Y361" s="196" t="s">
        <v>148</v>
      </c>
      <c r="Z361" s="196"/>
      <c r="AA361" s="543"/>
    </row>
    <row r="362" spans="1:27" s="38" customFormat="1" ht="56.25" x14ac:dyDescent="0.15">
      <c r="A362" s="544">
        <v>272</v>
      </c>
      <c r="B362" s="622" t="s">
        <v>484</v>
      </c>
      <c r="C362" s="545" t="s">
        <v>1964</v>
      </c>
      <c r="D362" s="545" t="s">
        <v>962</v>
      </c>
      <c r="E362" s="1379">
        <v>25.35</v>
      </c>
      <c r="F362" s="690">
        <v>0</v>
      </c>
      <c r="G362" s="1380">
        <v>0</v>
      </c>
      <c r="H362" s="690">
        <v>25.35</v>
      </c>
      <c r="I362" s="690">
        <v>22.777000000000001</v>
      </c>
      <c r="J362" s="725" t="s">
        <v>2598</v>
      </c>
      <c r="K362" s="505" t="s">
        <v>102</v>
      </c>
      <c r="L362" s="653" t="s">
        <v>2599</v>
      </c>
      <c r="M362" s="690">
        <v>27.161999999999999</v>
      </c>
      <c r="N362" s="690">
        <v>34.875</v>
      </c>
      <c r="O362" s="502">
        <v>7.713000000000001</v>
      </c>
      <c r="P362" s="690">
        <v>0</v>
      </c>
      <c r="Q362" s="125" t="s">
        <v>102</v>
      </c>
      <c r="R362" s="622" t="s">
        <v>2600</v>
      </c>
      <c r="S362" s="578"/>
      <c r="T362" s="546" t="s">
        <v>1531</v>
      </c>
      <c r="U362" s="344" t="s">
        <v>2</v>
      </c>
      <c r="V362" s="558" t="s">
        <v>2601</v>
      </c>
      <c r="W362" s="541">
        <v>290</v>
      </c>
      <c r="X362" s="550" t="s">
        <v>132</v>
      </c>
      <c r="Y362" s="196" t="s">
        <v>148</v>
      </c>
      <c r="Z362" s="196"/>
      <c r="AA362" s="543"/>
    </row>
    <row r="363" spans="1:27" s="38" customFormat="1" ht="30.75" customHeight="1" x14ac:dyDescent="0.15">
      <c r="A363" s="544">
        <v>273</v>
      </c>
      <c r="B363" s="674" t="s">
        <v>485</v>
      </c>
      <c r="C363" s="553" t="s">
        <v>1961</v>
      </c>
      <c r="D363" s="553" t="s">
        <v>962</v>
      </c>
      <c r="E363" s="1390">
        <v>32.936999999999998</v>
      </c>
      <c r="F363" s="1377">
        <v>0</v>
      </c>
      <c r="G363" s="1378">
        <v>0</v>
      </c>
      <c r="H363" s="1377">
        <v>32.936999999999998</v>
      </c>
      <c r="I363" s="1377">
        <v>31.349367000000001</v>
      </c>
      <c r="J363" s="722" t="s">
        <v>531</v>
      </c>
      <c r="K363" s="505" t="s">
        <v>102</v>
      </c>
      <c r="L363" s="653" t="s">
        <v>588</v>
      </c>
      <c r="M363" s="1377">
        <v>40.975000000000001</v>
      </c>
      <c r="N363" s="1377">
        <v>45.109000000000002</v>
      </c>
      <c r="O363" s="1444">
        <v>4.1340000000000003</v>
      </c>
      <c r="P363" s="1377">
        <v>0</v>
      </c>
      <c r="Q363" s="677" t="s">
        <v>102</v>
      </c>
      <c r="R363" s="674" t="s">
        <v>2602</v>
      </c>
      <c r="S363" s="680"/>
      <c r="T363" s="585" t="s">
        <v>1531</v>
      </c>
      <c r="U363" s="620" t="s">
        <v>2</v>
      </c>
      <c r="V363" s="563" t="s">
        <v>2596</v>
      </c>
      <c r="W363" s="669">
        <v>291</v>
      </c>
      <c r="X363" s="587"/>
      <c r="Y363" s="562" t="s">
        <v>148</v>
      </c>
      <c r="Z363" s="562"/>
      <c r="AA363" s="672"/>
    </row>
    <row r="364" spans="1:27" s="623" customFormat="1" ht="18.75" customHeight="1" x14ac:dyDescent="0.15">
      <c r="A364" s="621"/>
      <c r="B364" s="757" t="s">
        <v>2121</v>
      </c>
      <c r="C364" s="545"/>
      <c r="D364" s="545"/>
      <c r="E364" s="1379"/>
      <c r="F364" s="690"/>
      <c r="G364" s="690"/>
      <c r="H364" s="690"/>
      <c r="I364" s="690"/>
      <c r="J364" s="733"/>
      <c r="K364" s="505"/>
      <c r="L364" s="506"/>
      <c r="M364" s="690"/>
      <c r="N364" s="690"/>
      <c r="O364" s="504"/>
      <c r="P364" s="690"/>
      <c r="Q364" s="125"/>
      <c r="R364" s="622"/>
      <c r="S364" s="578"/>
      <c r="T364" s="622"/>
      <c r="U364" s="344"/>
      <c r="V364" s="557"/>
      <c r="W364" s="541"/>
      <c r="X364" s="547"/>
      <c r="Y364" s="196"/>
      <c r="Z364" s="196"/>
      <c r="AA364" s="542"/>
    </row>
    <row r="365" spans="1:27" ht="21.6" customHeight="1" x14ac:dyDescent="0.15">
      <c r="A365" s="494"/>
      <c r="B365" s="495" t="s">
        <v>2088</v>
      </c>
      <c r="C365" s="495"/>
      <c r="D365" s="495"/>
      <c r="E365" s="1402"/>
      <c r="F365" s="1403"/>
      <c r="G365" s="1403"/>
      <c r="H365" s="1404"/>
      <c r="I365" s="1404"/>
      <c r="J365" s="732"/>
      <c r="K365" s="507"/>
      <c r="L365" s="507"/>
      <c r="M365" s="1404"/>
      <c r="N365" s="1404"/>
      <c r="O365" s="1404"/>
      <c r="P365" s="1450"/>
      <c r="Q365" s="497"/>
      <c r="R365" s="666"/>
      <c r="S365" s="496"/>
      <c r="T365" s="496"/>
      <c r="U365" s="496"/>
      <c r="V365" s="498"/>
      <c r="W365" s="501"/>
      <c r="X365" s="498"/>
      <c r="Y365" s="496"/>
      <c r="Z365" s="496"/>
      <c r="AA365" s="499"/>
    </row>
    <row r="366" spans="1:27" s="38" customFormat="1" ht="54.75" customHeight="1" x14ac:dyDescent="0.15">
      <c r="A366" s="544">
        <v>274</v>
      </c>
      <c r="B366" s="622" t="s">
        <v>2962</v>
      </c>
      <c r="C366" s="545" t="s">
        <v>1950</v>
      </c>
      <c r="D366" s="545" t="s">
        <v>962</v>
      </c>
      <c r="E366" s="1379">
        <v>272.83199999999999</v>
      </c>
      <c r="F366" s="690">
        <v>0</v>
      </c>
      <c r="G366" s="1380">
        <v>0</v>
      </c>
      <c r="H366" s="690">
        <f t="shared" ref="H366:H367" si="47">+SUM(E366:G366)</f>
        <v>272.83199999999999</v>
      </c>
      <c r="I366" s="690">
        <v>225.56681800000001</v>
      </c>
      <c r="J366" s="724" t="s">
        <v>531</v>
      </c>
      <c r="K366" s="505" t="s">
        <v>153</v>
      </c>
      <c r="L366" s="506" t="s">
        <v>2392</v>
      </c>
      <c r="M366" s="690">
        <v>245.251</v>
      </c>
      <c r="N366" s="690">
        <v>265.72399999999999</v>
      </c>
      <c r="O366" s="502">
        <f t="shared" ref="O366:O367" si="48">+N366-M366</f>
        <v>20.472999999999985</v>
      </c>
      <c r="P366" s="690" t="s">
        <v>2978</v>
      </c>
      <c r="Q366" s="125" t="s">
        <v>589</v>
      </c>
      <c r="R366" s="763" t="s">
        <v>2471</v>
      </c>
      <c r="S366" s="578" t="s">
        <v>2963</v>
      </c>
      <c r="T366" s="546" t="s">
        <v>844</v>
      </c>
      <c r="U366" s="559" t="s">
        <v>2</v>
      </c>
      <c r="V366" s="540" t="s">
        <v>1633</v>
      </c>
      <c r="W366" s="541">
        <v>293</v>
      </c>
      <c r="X366" s="550" t="s">
        <v>1999</v>
      </c>
      <c r="Y366" s="196" t="s">
        <v>148</v>
      </c>
      <c r="Z366" s="196"/>
      <c r="AA366" s="551"/>
    </row>
    <row r="367" spans="1:27" s="38" customFormat="1" ht="90.75" customHeight="1" x14ac:dyDescent="0.15">
      <c r="A367" s="544">
        <v>275</v>
      </c>
      <c r="B367" s="622" t="s">
        <v>487</v>
      </c>
      <c r="C367" s="545" t="s">
        <v>1958</v>
      </c>
      <c r="D367" s="545" t="s">
        <v>962</v>
      </c>
      <c r="E367" s="1379">
        <v>105.7</v>
      </c>
      <c r="F367" s="690">
        <v>0</v>
      </c>
      <c r="G367" s="1380">
        <v>0</v>
      </c>
      <c r="H367" s="690">
        <f t="shared" si="47"/>
        <v>105.7</v>
      </c>
      <c r="I367" s="690">
        <v>95.815882000000002</v>
      </c>
      <c r="J367" s="724" t="s">
        <v>531</v>
      </c>
      <c r="K367" s="505" t="s">
        <v>153</v>
      </c>
      <c r="L367" s="506" t="s">
        <v>2472</v>
      </c>
      <c r="M367" s="690">
        <v>111.363</v>
      </c>
      <c r="N367" s="690">
        <v>121.384</v>
      </c>
      <c r="O367" s="502">
        <f t="shared" si="48"/>
        <v>10.021000000000001</v>
      </c>
      <c r="P367" s="690" t="s">
        <v>2978</v>
      </c>
      <c r="Q367" s="125" t="s">
        <v>589</v>
      </c>
      <c r="R367" s="763" t="s">
        <v>2473</v>
      </c>
      <c r="S367" s="578"/>
      <c r="T367" s="546" t="s">
        <v>844</v>
      </c>
      <c r="U367" s="344" t="s">
        <v>2</v>
      </c>
      <c r="V367" s="560" t="s">
        <v>1633</v>
      </c>
      <c r="W367" s="541">
        <v>294</v>
      </c>
      <c r="X367" s="550" t="s">
        <v>1999</v>
      </c>
      <c r="Y367" s="196" t="s">
        <v>148</v>
      </c>
      <c r="Z367" s="196"/>
      <c r="AA367" s="551"/>
    </row>
    <row r="368" spans="1:27" s="38" customFormat="1" ht="66" customHeight="1" x14ac:dyDescent="0.15">
      <c r="A368" s="544">
        <v>276</v>
      </c>
      <c r="B368" s="622" t="s">
        <v>488</v>
      </c>
      <c r="C368" s="545" t="s">
        <v>1969</v>
      </c>
      <c r="D368" s="545" t="s">
        <v>962</v>
      </c>
      <c r="E368" s="1379">
        <v>17.870999999999999</v>
      </c>
      <c r="F368" s="690">
        <v>0</v>
      </c>
      <c r="G368" s="1380">
        <v>0</v>
      </c>
      <c r="H368" s="690">
        <v>17.870999999999999</v>
      </c>
      <c r="I368" s="690">
        <v>13.786</v>
      </c>
      <c r="J368" s="689" t="s">
        <v>531</v>
      </c>
      <c r="K368" s="505" t="s">
        <v>102</v>
      </c>
      <c r="L368" s="653" t="s">
        <v>2603</v>
      </c>
      <c r="M368" s="690">
        <v>15.888999999999999</v>
      </c>
      <c r="N368" s="690">
        <v>105.9</v>
      </c>
      <c r="O368" s="502">
        <v>90.01100000000001</v>
      </c>
      <c r="P368" s="690">
        <v>0</v>
      </c>
      <c r="Q368" s="125" t="s">
        <v>102</v>
      </c>
      <c r="R368" s="622" t="s">
        <v>2604</v>
      </c>
      <c r="S368" s="578"/>
      <c r="T368" s="546" t="s">
        <v>1531</v>
      </c>
      <c r="U368" s="344" t="s">
        <v>2</v>
      </c>
      <c r="V368" s="558" t="s">
        <v>1641</v>
      </c>
      <c r="W368" s="541">
        <v>295</v>
      </c>
      <c r="X368" s="550" t="s">
        <v>538</v>
      </c>
      <c r="Y368" s="196" t="s">
        <v>148</v>
      </c>
      <c r="Z368" s="196"/>
      <c r="AA368" s="543"/>
    </row>
    <row r="369" spans="1:27" s="38" customFormat="1" ht="27" customHeight="1" x14ac:dyDescent="0.15">
      <c r="A369" s="544">
        <v>277</v>
      </c>
      <c r="B369" s="622" t="s">
        <v>489</v>
      </c>
      <c r="C369" s="545" t="s">
        <v>1965</v>
      </c>
      <c r="D369" s="545" t="s">
        <v>962</v>
      </c>
      <c r="E369" s="1379">
        <v>198.65299999999999</v>
      </c>
      <c r="F369" s="690">
        <v>0</v>
      </c>
      <c r="G369" s="1380">
        <v>0</v>
      </c>
      <c r="H369" s="690">
        <v>198.65299999999999</v>
      </c>
      <c r="I369" s="690">
        <v>176.26900000000001</v>
      </c>
      <c r="J369" s="722" t="s">
        <v>531</v>
      </c>
      <c r="K369" s="505" t="s">
        <v>102</v>
      </c>
      <c r="L369" s="653" t="s">
        <v>2605</v>
      </c>
      <c r="M369" s="690">
        <v>198.65299999999999</v>
      </c>
      <c r="N369" s="690">
        <v>198.65299999999999</v>
      </c>
      <c r="O369" s="502">
        <v>0</v>
      </c>
      <c r="P369" s="690">
        <v>0</v>
      </c>
      <c r="Q369" s="125" t="s">
        <v>102</v>
      </c>
      <c r="R369" s="622" t="s">
        <v>2606</v>
      </c>
      <c r="S369" s="578" t="s">
        <v>2607</v>
      </c>
      <c r="T369" s="546" t="s">
        <v>1531</v>
      </c>
      <c r="U369" s="344" t="s">
        <v>2</v>
      </c>
      <c r="V369" s="558" t="s">
        <v>1594</v>
      </c>
      <c r="W369" s="541">
        <v>296</v>
      </c>
      <c r="X369" s="550" t="s">
        <v>1999</v>
      </c>
      <c r="Y369" s="196" t="s">
        <v>148</v>
      </c>
      <c r="Z369" s="196"/>
      <c r="AA369" s="543"/>
    </row>
    <row r="370" spans="1:27" s="38" customFormat="1" ht="33.75" x14ac:dyDescent="0.15">
      <c r="A370" s="544">
        <v>278</v>
      </c>
      <c r="B370" s="622" t="s">
        <v>490</v>
      </c>
      <c r="C370" s="545" t="s">
        <v>1959</v>
      </c>
      <c r="D370" s="545" t="s">
        <v>962</v>
      </c>
      <c r="E370" s="1379">
        <v>101.877</v>
      </c>
      <c r="F370" s="690">
        <v>0</v>
      </c>
      <c r="G370" s="1380">
        <v>0</v>
      </c>
      <c r="H370" s="690">
        <v>101.877</v>
      </c>
      <c r="I370" s="690">
        <v>92.334000000000003</v>
      </c>
      <c r="J370" s="722" t="s">
        <v>531</v>
      </c>
      <c r="K370" s="505" t="s">
        <v>102</v>
      </c>
      <c r="L370" s="653" t="s">
        <v>2608</v>
      </c>
      <c r="M370" s="690">
        <v>91.772999999999996</v>
      </c>
      <c r="N370" s="690">
        <v>109.892</v>
      </c>
      <c r="O370" s="502">
        <v>18.119</v>
      </c>
      <c r="P370" s="690">
        <v>0</v>
      </c>
      <c r="Q370" s="125" t="s">
        <v>102</v>
      </c>
      <c r="R370" s="622" t="s">
        <v>2609</v>
      </c>
      <c r="S370" s="578"/>
      <c r="T370" s="546" t="s">
        <v>1531</v>
      </c>
      <c r="U370" s="344" t="s">
        <v>2</v>
      </c>
      <c r="V370" s="558" t="s">
        <v>1647</v>
      </c>
      <c r="W370" s="541">
        <v>297</v>
      </c>
      <c r="X370" s="550"/>
      <c r="Y370" s="196" t="s">
        <v>148</v>
      </c>
      <c r="Z370" s="196"/>
      <c r="AA370" s="543"/>
    </row>
    <row r="371" spans="1:27" s="38" customFormat="1" ht="45" x14ac:dyDescent="0.15">
      <c r="A371" s="544">
        <v>279</v>
      </c>
      <c r="B371" s="622" t="s">
        <v>491</v>
      </c>
      <c r="C371" s="545" t="s">
        <v>1973</v>
      </c>
      <c r="D371" s="545" t="s">
        <v>962</v>
      </c>
      <c r="E371" s="1379">
        <v>5300</v>
      </c>
      <c r="F371" s="690">
        <v>0</v>
      </c>
      <c r="G371" s="1380">
        <v>0</v>
      </c>
      <c r="H371" s="690">
        <v>5300</v>
      </c>
      <c r="I371" s="690">
        <v>5227.8980000000001</v>
      </c>
      <c r="J371" s="722" t="s">
        <v>531</v>
      </c>
      <c r="K371" s="505" t="s">
        <v>102</v>
      </c>
      <c r="L371" s="653" t="s">
        <v>2610</v>
      </c>
      <c r="M371" s="690">
        <v>5100</v>
      </c>
      <c r="N371" s="690">
        <v>0</v>
      </c>
      <c r="O371" s="502">
        <v>-5100</v>
      </c>
      <c r="P371" s="690">
        <v>0</v>
      </c>
      <c r="Q371" s="125" t="s">
        <v>102</v>
      </c>
      <c r="R371" s="622" t="s">
        <v>2611</v>
      </c>
      <c r="S371" s="578"/>
      <c r="T371" s="546" t="s">
        <v>1531</v>
      </c>
      <c r="U371" s="344" t="s">
        <v>2</v>
      </c>
      <c r="V371" s="558" t="s">
        <v>1652</v>
      </c>
      <c r="W371" s="541">
        <v>298</v>
      </c>
      <c r="X371" s="550" t="s">
        <v>1999</v>
      </c>
      <c r="Y371" s="196" t="s">
        <v>148</v>
      </c>
      <c r="Z371" s="196" t="s">
        <v>148</v>
      </c>
      <c r="AA371" s="543"/>
    </row>
    <row r="372" spans="1:27" s="38" customFormat="1" ht="51.75" customHeight="1" x14ac:dyDescent="0.15">
      <c r="A372" s="544">
        <v>280</v>
      </c>
      <c r="B372" s="622" t="s">
        <v>492</v>
      </c>
      <c r="C372" s="545" t="s">
        <v>1967</v>
      </c>
      <c r="D372" s="545" t="s">
        <v>1998</v>
      </c>
      <c r="E372" s="1379">
        <v>2573.9349999999999</v>
      </c>
      <c r="F372" s="690">
        <v>0</v>
      </c>
      <c r="G372" s="1380">
        <v>0</v>
      </c>
      <c r="H372" s="690">
        <v>2573.9349999999999</v>
      </c>
      <c r="I372" s="690">
        <v>2276.652</v>
      </c>
      <c r="J372" s="722" t="s">
        <v>531</v>
      </c>
      <c r="K372" s="505" t="s">
        <v>153</v>
      </c>
      <c r="L372" s="653" t="s">
        <v>2612</v>
      </c>
      <c r="M372" s="690">
        <v>2366.4810000000002</v>
      </c>
      <c r="N372" s="690">
        <v>2377.6559999999999</v>
      </c>
      <c r="O372" s="502">
        <v>11.174999999999727</v>
      </c>
      <c r="P372" s="690" t="s">
        <v>2986</v>
      </c>
      <c r="Q372" s="125" t="s">
        <v>589</v>
      </c>
      <c r="R372" s="622" t="s">
        <v>2613</v>
      </c>
      <c r="S372" s="578" t="s">
        <v>2614</v>
      </c>
      <c r="T372" s="546" t="s">
        <v>1464</v>
      </c>
      <c r="U372" s="547" t="s">
        <v>2</v>
      </c>
      <c r="V372" s="556" t="s">
        <v>1647</v>
      </c>
      <c r="W372" s="541">
        <v>300</v>
      </c>
      <c r="X372" s="550"/>
      <c r="Y372" s="196" t="s">
        <v>148</v>
      </c>
      <c r="Z372" s="542"/>
      <c r="AA372" s="543"/>
    </row>
    <row r="373" spans="1:27" s="38" customFormat="1" ht="67.5" customHeight="1" x14ac:dyDescent="0.15">
      <c r="A373" s="544">
        <v>281</v>
      </c>
      <c r="B373" s="622" t="s">
        <v>493</v>
      </c>
      <c r="C373" s="545" t="s">
        <v>1958</v>
      </c>
      <c r="D373" s="545" t="s">
        <v>962</v>
      </c>
      <c r="E373" s="1379">
        <v>470.58499999999998</v>
      </c>
      <c r="F373" s="690">
        <v>0</v>
      </c>
      <c r="G373" s="1380">
        <v>0</v>
      </c>
      <c r="H373" s="690">
        <v>470.58499999999998</v>
      </c>
      <c r="I373" s="690">
        <v>444.649</v>
      </c>
      <c r="J373" s="722" t="s">
        <v>531</v>
      </c>
      <c r="K373" s="505" t="s">
        <v>102</v>
      </c>
      <c r="L373" s="653" t="s">
        <v>588</v>
      </c>
      <c r="M373" s="690">
        <v>494.11200000000002</v>
      </c>
      <c r="N373" s="690">
        <v>543.01499999999999</v>
      </c>
      <c r="O373" s="502">
        <v>48.902999999999963</v>
      </c>
      <c r="P373" s="690" t="s">
        <v>867</v>
      </c>
      <c r="Q373" s="125" t="s">
        <v>102</v>
      </c>
      <c r="R373" s="622" t="s">
        <v>2615</v>
      </c>
      <c r="S373" s="578"/>
      <c r="T373" s="546" t="s">
        <v>1464</v>
      </c>
      <c r="U373" s="547" t="s">
        <v>2</v>
      </c>
      <c r="V373" s="556" t="s">
        <v>2970</v>
      </c>
      <c r="W373" s="541">
        <v>301</v>
      </c>
      <c r="X373" s="550" t="s">
        <v>1999</v>
      </c>
      <c r="Y373" s="196" t="s">
        <v>148</v>
      </c>
      <c r="Z373" s="542"/>
      <c r="AA373" s="543"/>
    </row>
    <row r="374" spans="1:27" s="38" customFormat="1" ht="63" customHeight="1" x14ac:dyDescent="0.15">
      <c r="A374" s="544">
        <v>282</v>
      </c>
      <c r="B374" s="622" t="s">
        <v>494</v>
      </c>
      <c r="C374" s="545" t="s">
        <v>1974</v>
      </c>
      <c r="D374" s="545" t="s">
        <v>962</v>
      </c>
      <c r="E374" s="1379">
        <v>319.36799999999999</v>
      </c>
      <c r="F374" s="690">
        <v>0</v>
      </c>
      <c r="G374" s="1380">
        <v>0</v>
      </c>
      <c r="H374" s="690">
        <v>319.36799999999999</v>
      </c>
      <c r="I374" s="690">
        <v>281.76100000000002</v>
      </c>
      <c r="J374" s="722" t="s">
        <v>531</v>
      </c>
      <c r="K374" s="505" t="s">
        <v>102</v>
      </c>
      <c r="L374" s="653" t="s">
        <v>2616</v>
      </c>
      <c r="M374" s="690">
        <v>319.35899999999998</v>
      </c>
      <c r="N374" s="690">
        <v>367.38</v>
      </c>
      <c r="O374" s="502">
        <v>48.021000000000015</v>
      </c>
      <c r="P374" s="690" t="s">
        <v>867</v>
      </c>
      <c r="Q374" s="125" t="s">
        <v>60</v>
      </c>
      <c r="R374" s="715" t="s">
        <v>2617</v>
      </c>
      <c r="S374" s="578"/>
      <c r="T374" s="546" t="s">
        <v>1464</v>
      </c>
      <c r="U374" s="547" t="s">
        <v>2</v>
      </c>
      <c r="V374" s="556" t="s">
        <v>1647</v>
      </c>
      <c r="W374" s="541">
        <v>302</v>
      </c>
      <c r="X374" s="561" t="s">
        <v>631</v>
      </c>
      <c r="Y374" s="562" t="s">
        <v>148</v>
      </c>
      <c r="Z374" s="542"/>
      <c r="AA374" s="543"/>
    </row>
    <row r="375" spans="1:27" s="38" customFormat="1" ht="51.75" customHeight="1" x14ac:dyDescent="0.15">
      <c r="A375" s="544">
        <v>283</v>
      </c>
      <c r="B375" s="622" t="s">
        <v>495</v>
      </c>
      <c r="C375" s="545" t="s">
        <v>1956</v>
      </c>
      <c r="D375" s="545" t="s">
        <v>962</v>
      </c>
      <c r="E375" s="1379">
        <v>104.958</v>
      </c>
      <c r="F375" s="690">
        <v>0</v>
      </c>
      <c r="G375" s="1380">
        <v>0</v>
      </c>
      <c r="H375" s="690">
        <v>104.958</v>
      </c>
      <c r="I375" s="690">
        <v>96.347999999999999</v>
      </c>
      <c r="J375" s="722" t="s">
        <v>531</v>
      </c>
      <c r="K375" s="505" t="s">
        <v>102</v>
      </c>
      <c r="L375" s="653" t="s">
        <v>2616</v>
      </c>
      <c r="M375" s="690">
        <v>94.094999999999999</v>
      </c>
      <c r="N375" s="690">
        <v>93.992000000000004</v>
      </c>
      <c r="O375" s="502">
        <v>-0.10299999999999443</v>
      </c>
      <c r="P375" s="690" t="s">
        <v>867</v>
      </c>
      <c r="Q375" s="125" t="s">
        <v>102</v>
      </c>
      <c r="R375" s="715" t="s">
        <v>2618</v>
      </c>
      <c r="S375" s="578"/>
      <c r="T375" s="546" t="s">
        <v>1464</v>
      </c>
      <c r="U375" s="547" t="s">
        <v>2</v>
      </c>
      <c r="V375" s="556" t="s">
        <v>1647</v>
      </c>
      <c r="W375" s="541">
        <v>303</v>
      </c>
      <c r="X375" s="550" t="s">
        <v>1999</v>
      </c>
      <c r="Y375" s="542" t="s">
        <v>148</v>
      </c>
      <c r="Z375" s="542"/>
      <c r="AA375" s="543"/>
    </row>
    <row r="376" spans="1:27" s="38" customFormat="1" ht="58.5" customHeight="1" x14ac:dyDescent="0.15">
      <c r="A376" s="544">
        <v>284</v>
      </c>
      <c r="B376" s="622" t="s">
        <v>496</v>
      </c>
      <c r="C376" s="545" t="s">
        <v>1989</v>
      </c>
      <c r="D376" s="545" t="s">
        <v>962</v>
      </c>
      <c r="E376" s="1379">
        <v>36.520000000000003</v>
      </c>
      <c r="F376" s="690">
        <v>0</v>
      </c>
      <c r="G376" s="1380">
        <v>0</v>
      </c>
      <c r="H376" s="690">
        <v>36.520000000000003</v>
      </c>
      <c r="I376" s="690">
        <v>35.712000000000003</v>
      </c>
      <c r="J376" s="722" t="s">
        <v>531</v>
      </c>
      <c r="K376" s="505" t="s">
        <v>102</v>
      </c>
      <c r="L376" s="653" t="s">
        <v>2619</v>
      </c>
      <c r="M376" s="690">
        <v>39.652000000000001</v>
      </c>
      <c r="N376" s="690">
        <v>39.703000000000003</v>
      </c>
      <c r="O376" s="502">
        <v>5.1000000000001933E-2</v>
      </c>
      <c r="P376" s="690" t="s">
        <v>867</v>
      </c>
      <c r="Q376" s="125" t="s">
        <v>102</v>
      </c>
      <c r="R376" s="622" t="s">
        <v>2620</v>
      </c>
      <c r="S376" s="578"/>
      <c r="T376" s="546" t="s">
        <v>1464</v>
      </c>
      <c r="U376" s="547" t="s">
        <v>2</v>
      </c>
      <c r="V376" s="556" t="s">
        <v>1647</v>
      </c>
      <c r="W376" s="541">
        <v>304</v>
      </c>
      <c r="X376" s="550" t="s">
        <v>538</v>
      </c>
      <c r="Y376" s="542" t="s">
        <v>148</v>
      </c>
      <c r="Z376" s="542"/>
      <c r="AA376" s="543"/>
    </row>
    <row r="377" spans="1:27" s="38" customFormat="1" ht="56.25" x14ac:dyDescent="0.15">
      <c r="A377" s="544">
        <v>285</v>
      </c>
      <c r="B377" s="622" t="s">
        <v>497</v>
      </c>
      <c r="C377" s="545" t="s">
        <v>1978</v>
      </c>
      <c r="D377" s="545" t="s">
        <v>962</v>
      </c>
      <c r="E377" s="1379">
        <v>503.62200000000001</v>
      </c>
      <c r="F377" s="690">
        <v>155.26599999999999</v>
      </c>
      <c r="G377" s="1380">
        <v>128.82499999999999</v>
      </c>
      <c r="H377" s="690">
        <v>530.0630000000001</v>
      </c>
      <c r="I377" s="690">
        <v>464.55200000000002</v>
      </c>
      <c r="J377" s="722" t="s">
        <v>531</v>
      </c>
      <c r="K377" s="505" t="s">
        <v>102</v>
      </c>
      <c r="L377" s="653" t="s">
        <v>588</v>
      </c>
      <c r="M377" s="690">
        <v>600.67999999999995</v>
      </c>
      <c r="N377" s="690">
        <v>623.67200000000003</v>
      </c>
      <c r="O377" s="502">
        <v>22.992000000000075</v>
      </c>
      <c r="P377" s="690" t="s">
        <v>867</v>
      </c>
      <c r="Q377" s="125" t="s">
        <v>102</v>
      </c>
      <c r="R377" s="622" t="s">
        <v>2621</v>
      </c>
      <c r="S377" s="578"/>
      <c r="T377" s="546" t="s">
        <v>1464</v>
      </c>
      <c r="U377" s="547" t="s">
        <v>2</v>
      </c>
      <c r="V377" s="556" t="s">
        <v>1675</v>
      </c>
      <c r="W377" s="541">
        <v>305</v>
      </c>
      <c r="X377" s="550"/>
      <c r="Y377" s="542" t="s">
        <v>148</v>
      </c>
      <c r="Z377" s="542"/>
      <c r="AA377" s="543"/>
    </row>
    <row r="378" spans="1:27" s="38" customFormat="1" ht="118.5" customHeight="1" x14ac:dyDescent="0.15">
      <c r="A378" s="544">
        <v>286</v>
      </c>
      <c r="B378" s="622" t="s">
        <v>498</v>
      </c>
      <c r="C378" s="545" t="s">
        <v>1973</v>
      </c>
      <c r="D378" s="545" t="s">
        <v>962</v>
      </c>
      <c r="E378" s="1379">
        <v>34.354999999999997</v>
      </c>
      <c r="F378" s="690">
        <v>0</v>
      </c>
      <c r="G378" s="1380">
        <v>0</v>
      </c>
      <c r="H378" s="690">
        <v>34.354999999999997</v>
      </c>
      <c r="I378" s="690">
        <v>30.564</v>
      </c>
      <c r="J378" s="689" t="s">
        <v>2622</v>
      </c>
      <c r="K378" s="505" t="s">
        <v>153</v>
      </c>
      <c r="L378" s="653" t="s">
        <v>2623</v>
      </c>
      <c r="M378" s="690">
        <v>34.442</v>
      </c>
      <c r="N378" s="690">
        <v>34.451000000000001</v>
      </c>
      <c r="O378" s="502">
        <v>9.0000000000003411E-3</v>
      </c>
      <c r="P378" s="690" t="s">
        <v>867</v>
      </c>
      <c r="Q378" s="125" t="s">
        <v>102</v>
      </c>
      <c r="R378" s="622" t="s">
        <v>2624</v>
      </c>
      <c r="S378" s="578"/>
      <c r="T378" s="546" t="s">
        <v>1464</v>
      </c>
      <c r="U378" s="547" t="s">
        <v>2</v>
      </c>
      <c r="V378" s="556" t="s">
        <v>1647</v>
      </c>
      <c r="W378" s="541">
        <v>306</v>
      </c>
      <c r="X378" s="550" t="s">
        <v>132</v>
      </c>
      <c r="Y378" s="542" t="s">
        <v>148</v>
      </c>
      <c r="Z378" s="542"/>
      <c r="AA378" s="543"/>
    </row>
    <row r="379" spans="1:27" s="38" customFormat="1" ht="33.75" x14ac:dyDescent="0.15">
      <c r="A379" s="544">
        <v>287</v>
      </c>
      <c r="B379" s="622" t="s">
        <v>499</v>
      </c>
      <c r="C379" s="545" t="s">
        <v>1976</v>
      </c>
      <c r="D379" s="545" t="s">
        <v>962</v>
      </c>
      <c r="E379" s="1379">
        <v>43.921999999999997</v>
      </c>
      <c r="F379" s="690">
        <v>0</v>
      </c>
      <c r="G379" s="1380">
        <v>0</v>
      </c>
      <c r="H379" s="690">
        <v>43.921999999999997</v>
      </c>
      <c r="I379" s="690">
        <v>28.303999999999998</v>
      </c>
      <c r="J379" s="722" t="s">
        <v>531</v>
      </c>
      <c r="K379" s="505" t="s">
        <v>153</v>
      </c>
      <c r="L379" s="653" t="s">
        <v>2625</v>
      </c>
      <c r="M379" s="690">
        <v>42.247999999999998</v>
      </c>
      <c r="N379" s="690">
        <v>42.042999999999999</v>
      </c>
      <c r="O379" s="502">
        <v>-0.20499999999999829</v>
      </c>
      <c r="P379" s="690" t="s">
        <v>2986</v>
      </c>
      <c r="Q379" s="125" t="s">
        <v>589</v>
      </c>
      <c r="R379" s="622" t="s">
        <v>2626</v>
      </c>
      <c r="S379" s="578"/>
      <c r="T379" s="546" t="s">
        <v>1464</v>
      </c>
      <c r="U379" s="547" t="s">
        <v>2</v>
      </c>
      <c r="V379" s="556" t="s">
        <v>1647</v>
      </c>
      <c r="W379" s="541">
        <v>307</v>
      </c>
      <c r="X379" s="550" t="s">
        <v>538</v>
      </c>
      <c r="Y379" s="542" t="s">
        <v>148</v>
      </c>
      <c r="Z379" s="542"/>
      <c r="AA379" s="543"/>
    </row>
    <row r="380" spans="1:27" s="38" customFormat="1" ht="191.25" customHeight="1" x14ac:dyDescent="0.15">
      <c r="A380" s="544">
        <v>288</v>
      </c>
      <c r="B380" s="622" t="s">
        <v>500</v>
      </c>
      <c r="C380" s="545" t="s">
        <v>1969</v>
      </c>
      <c r="D380" s="545" t="s">
        <v>962</v>
      </c>
      <c r="E380" s="1379">
        <v>1.496</v>
      </c>
      <c r="F380" s="690">
        <v>0</v>
      </c>
      <c r="G380" s="1380">
        <v>0</v>
      </c>
      <c r="H380" s="690">
        <v>1.496</v>
      </c>
      <c r="I380" s="690">
        <v>9.7000000000000003E-2</v>
      </c>
      <c r="J380" s="821" t="s">
        <v>2627</v>
      </c>
      <c r="K380" s="505" t="s">
        <v>153</v>
      </c>
      <c r="L380" s="653" t="s">
        <v>2628</v>
      </c>
      <c r="M380" s="690">
        <v>0</v>
      </c>
      <c r="N380" s="690">
        <v>0</v>
      </c>
      <c r="O380" s="502">
        <v>0</v>
      </c>
      <c r="P380" s="690" t="s">
        <v>867</v>
      </c>
      <c r="Q380" s="125" t="s">
        <v>102</v>
      </c>
      <c r="R380" s="622" t="s">
        <v>2629</v>
      </c>
      <c r="S380" s="578"/>
      <c r="T380" s="546" t="s">
        <v>1464</v>
      </c>
      <c r="U380" s="547" t="s">
        <v>2</v>
      </c>
      <c r="V380" s="556" t="s">
        <v>1647</v>
      </c>
      <c r="W380" s="541">
        <v>308</v>
      </c>
      <c r="X380" s="550"/>
      <c r="Y380" s="542" t="s">
        <v>148</v>
      </c>
      <c r="Z380" s="542"/>
      <c r="AA380" s="543"/>
    </row>
    <row r="381" spans="1:27" s="38" customFormat="1" ht="45.75" customHeight="1" x14ac:dyDescent="0.15">
      <c r="A381" s="544">
        <v>289</v>
      </c>
      <c r="B381" s="622" t="s">
        <v>2012</v>
      </c>
      <c r="C381" s="545" t="s">
        <v>1962</v>
      </c>
      <c r="D381" s="545" t="s">
        <v>962</v>
      </c>
      <c r="E381" s="1379">
        <v>44.77</v>
      </c>
      <c r="F381" s="690">
        <v>0</v>
      </c>
      <c r="G381" s="1380">
        <v>0</v>
      </c>
      <c r="H381" s="690">
        <v>44.77</v>
      </c>
      <c r="I381" s="690">
        <v>39.555</v>
      </c>
      <c r="J381" s="722" t="s">
        <v>531</v>
      </c>
      <c r="K381" s="505" t="s">
        <v>153</v>
      </c>
      <c r="L381" s="653" t="s">
        <v>2630</v>
      </c>
      <c r="M381" s="690">
        <v>80</v>
      </c>
      <c r="N381" s="690">
        <v>70.974000000000004</v>
      </c>
      <c r="O381" s="502">
        <v>-9.0259999999999962</v>
      </c>
      <c r="P381" s="690" t="s">
        <v>867</v>
      </c>
      <c r="Q381" s="125" t="s">
        <v>102</v>
      </c>
      <c r="R381" s="622" t="s">
        <v>2631</v>
      </c>
      <c r="S381" s="578"/>
      <c r="T381" s="546" t="s">
        <v>1464</v>
      </c>
      <c r="U381" s="547" t="s">
        <v>2</v>
      </c>
      <c r="V381" s="556" t="s">
        <v>1647</v>
      </c>
      <c r="W381" s="541">
        <v>309</v>
      </c>
      <c r="X381" s="550" t="s">
        <v>631</v>
      </c>
      <c r="Y381" s="542" t="s">
        <v>148</v>
      </c>
      <c r="Z381" s="542"/>
      <c r="AA381" s="543"/>
    </row>
    <row r="382" spans="1:27" s="38" customFormat="1" ht="69" customHeight="1" x14ac:dyDescent="0.15">
      <c r="A382" s="544">
        <v>290</v>
      </c>
      <c r="B382" s="622" t="s">
        <v>2034</v>
      </c>
      <c r="C382" s="545" t="s">
        <v>1969</v>
      </c>
      <c r="D382" s="545" t="s">
        <v>962</v>
      </c>
      <c r="E382" s="1379">
        <v>43.125</v>
      </c>
      <c r="F382" s="690">
        <v>0</v>
      </c>
      <c r="G382" s="1380">
        <v>0</v>
      </c>
      <c r="H382" s="690">
        <f>+SUM(E382:G382)</f>
        <v>43.125</v>
      </c>
      <c r="I382" s="690">
        <v>18.405999999999999</v>
      </c>
      <c r="J382" s="722" t="s">
        <v>2268</v>
      </c>
      <c r="K382" s="505" t="s">
        <v>102</v>
      </c>
      <c r="L382" s="653" t="s">
        <v>2269</v>
      </c>
      <c r="M382" s="690">
        <v>38.125999999999998</v>
      </c>
      <c r="N382" s="690">
        <v>38.125999999999998</v>
      </c>
      <c r="O382" s="502">
        <f>+N382-M382</f>
        <v>0</v>
      </c>
      <c r="P382" s="765" t="s">
        <v>2315</v>
      </c>
      <c r="Q382" s="125" t="s">
        <v>589</v>
      </c>
      <c r="R382" s="622" t="s">
        <v>2267</v>
      </c>
      <c r="S382" s="578"/>
      <c r="T382" s="539" t="s">
        <v>534</v>
      </c>
      <c r="U382" s="344" t="s">
        <v>2</v>
      </c>
      <c r="V382" s="548" t="s">
        <v>2035</v>
      </c>
      <c r="W382" s="541">
        <v>292</v>
      </c>
      <c r="X382" s="550"/>
      <c r="Y382" s="542" t="s">
        <v>148</v>
      </c>
      <c r="Z382" s="542"/>
      <c r="AA382" s="543"/>
    </row>
    <row r="383" spans="1:27" s="38" customFormat="1" ht="59.25" customHeight="1" x14ac:dyDescent="0.15">
      <c r="A383" s="544">
        <v>291</v>
      </c>
      <c r="B383" s="622" t="s">
        <v>2101</v>
      </c>
      <c r="C383" s="545" t="s">
        <v>1969</v>
      </c>
      <c r="D383" s="545" t="s">
        <v>962</v>
      </c>
      <c r="E383" s="1379">
        <v>336.36</v>
      </c>
      <c r="F383" s="690">
        <v>910</v>
      </c>
      <c r="G383" s="1380">
        <v>209.97</v>
      </c>
      <c r="H383" s="690">
        <f>E383+F383-G383</f>
        <v>1036.3900000000001</v>
      </c>
      <c r="I383" s="690">
        <v>1023.159</v>
      </c>
      <c r="J383" s="722" t="s">
        <v>2268</v>
      </c>
      <c r="K383" s="505" t="s">
        <v>102</v>
      </c>
      <c r="L383" s="653" t="s">
        <v>2270</v>
      </c>
      <c r="M383" s="690">
        <v>43.652000000000001</v>
      </c>
      <c r="N383" s="690">
        <v>263.005</v>
      </c>
      <c r="O383" s="502">
        <f t="shared" ref="O383:O390" si="49">+N383-M383</f>
        <v>219.35300000000001</v>
      </c>
      <c r="P383" s="1457" t="s">
        <v>2315</v>
      </c>
      <c r="Q383" s="125" t="s">
        <v>102</v>
      </c>
      <c r="R383" s="539" t="s">
        <v>2271</v>
      </c>
      <c r="S383" s="578" t="s">
        <v>2226</v>
      </c>
      <c r="T383" s="546" t="s">
        <v>685</v>
      </c>
      <c r="U383" s="547" t="s">
        <v>2</v>
      </c>
      <c r="V383" s="548" t="s">
        <v>2036</v>
      </c>
      <c r="W383" s="541" t="s">
        <v>2037</v>
      </c>
      <c r="X383" s="550" t="s">
        <v>538</v>
      </c>
      <c r="Y383" s="542" t="s">
        <v>2038</v>
      </c>
      <c r="Z383" s="542"/>
      <c r="AA383" s="543"/>
    </row>
    <row r="384" spans="1:27" s="38" customFormat="1" ht="135.75" customHeight="1" x14ac:dyDescent="0.15">
      <c r="A384" s="544">
        <v>292</v>
      </c>
      <c r="B384" s="622" t="s">
        <v>1942</v>
      </c>
      <c r="C384" s="545" t="s">
        <v>815</v>
      </c>
      <c r="D384" s="545" t="s">
        <v>575</v>
      </c>
      <c r="E384" s="1379">
        <v>150.63999999999999</v>
      </c>
      <c r="F384" s="690">
        <v>0</v>
      </c>
      <c r="G384" s="1380">
        <v>0</v>
      </c>
      <c r="H384" s="690">
        <v>150.63999999999999</v>
      </c>
      <c r="I384" s="690">
        <v>138.06299999999999</v>
      </c>
      <c r="J384" s="689" t="s">
        <v>2912</v>
      </c>
      <c r="K384" s="505" t="s">
        <v>174</v>
      </c>
      <c r="L384" s="653" t="s">
        <v>2632</v>
      </c>
      <c r="M384" s="690">
        <v>25.542999999999999</v>
      </c>
      <c r="N384" s="690">
        <v>0</v>
      </c>
      <c r="O384" s="502">
        <v>-25.542999999999999</v>
      </c>
      <c r="P384" s="690">
        <v>0</v>
      </c>
      <c r="Q384" s="125" t="s">
        <v>172</v>
      </c>
      <c r="R384" s="622" t="s">
        <v>2633</v>
      </c>
      <c r="S384" s="578"/>
      <c r="T384" s="546" t="s">
        <v>1913</v>
      </c>
      <c r="U384" s="547" t="s">
        <v>535</v>
      </c>
      <c r="V384" s="548" t="s">
        <v>1944</v>
      </c>
      <c r="W384" s="549" t="s">
        <v>1946</v>
      </c>
      <c r="X384" s="550" t="s">
        <v>130</v>
      </c>
      <c r="Y384" s="542" t="s">
        <v>148</v>
      </c>
      <c r="Z384" s="542"/>
      <c r="AA384" s="543"/>
    </row>
    <row r="385" spans="1:27" s="38" customFormat="1" ht="67.5" x14ac:dyDescent="0.15">
      <c r="A385" s="544">
        <v>293</v>
      </c>
      <c r="B385" s="622" t="s">
        <v>1943</v>
      </c>
      <c r="C385" s="545" t="s">
        <v>815</v>
      </c>
      <c r="D385" s="545" t="s">
        <v>575</v>
      </c>
      <c r="E385" s="1379">
        <v>15</v>
      </c>
      <c r="F385" s="690">
        <v>0</v>
      </c>
      <c r="G385" s="1380">
        <v>0</v>
      </c>
      <c r="H385" s="690">
        <v>15</v>
      </c>
      <c r="I385" s="690">
        <v>13.824</v>
      </c>
      <c r="J385" s="725" t="s">
        <v>2634</v>
      </c>
      <c r="K385" s="505" t="s">
        <v>102</v>
      </c>
      <c r="L385" s="653" t="s">
        <v>2635</v>
      </c>
      <c r="M385" s="690">
        <v>0</v>
      </c>
      <c r="N385" s="690">
        <v>0</v>
      </c>
      <c r="O385" s="502">
        <v>0</v>
      </c>
      <c r="P385" s="700" t="s">
        <v>867</v>
      </c>
      <c r="Q385" s="125" t="s">
        <v>102</v>
      </c>
      <c r="R385" s="539" t="s">
        <v>2636</v>
      </c>
      <c r="S385" s="578"/>
      <c r="T385" s="546" t="s">
        <v>1463</v>
      </c>
      <c r="U385" s="547" t="s">
        <v>535</v>
      </c>
      <c r="V385" s="548" t="s">
        <v>1945</v>
      </c>
      <c r="W385" s="549" t="s">
        <v>1947</v>
      </c>
      <c r="X385" s="550" t="s">
        <v>130</v>
      </c>
      <c r="Y385" s="542" t="s">
        <v>148</v>
      </c>
      <c r="Z385" s="542"/>
      <c r="AA385" s="543"/>
    </row>
    <row r="386" spans="1:27" ht="21.6" customHeight="1" x14ac:dyDescent="0.15">
      <c r="A386" s="494"/>
      <c r="B386" s="495" t="s">
        <v>2089</v>
      </c>
      <c r="C386" s="495"/>
      <c r="D386" s="495"/>
      <c r="E386" s="1402"/>
      <c r="F386" s="1403"/>
      <c r="G386" s="1403"/>
      <c r="H386" s="1404"/>
      <c r="I386" s="1404"/>
      <c r="J386" s="732"/>
      <c r="K386" s="507"/>
      <c r="L386" s="507"/>
      <c r="M386" s="1404"/>
      <c r="N386" s="1404"/>
      <c r="O386" s="1404"/>
      <c r="P386" s="1450"/>
      <c r="Q386" s="497"/>
      <c r="R386" s="666"/>
      <c r="S386" s="496"/>
      <c r="T386" s="496"/>
      <c r="U386" s="496"/>
      <c r="V386" s="498"/>
      <c r="W386" s="501"/>
      <c r="X386" s="498"/>
      <c r="Y386" s="496"/>
      <c r="Z386" s="496"/>
      <c r="AA386" s="499"/>
    </row>
    <row r="387" spans="1:27" s="38" customFormat="1" ht="108" customHeight="1" x14ac:dyDescent="0.15">
      <c r="A387" s="544">
        <v>294</v>
      </c>
      <c r="B387" s="622" t="s">
        <v>502</v>
      </c>
      <c r="C387" s="545" t="s">
        <v>1971</v>
      </c>
      <c r="D387" s="545" t="s">
        <v>962</v>
      </c>
      <c r="E387" s="1379">
        <v>1316.162</v>
      </c>
      <c r="F387" s="690">
        <v>0</v>
      </c>
      <c r="G387" s="690">
        <v>0</v>
      </c>
      <c r="H387" s="690">
        <f t="shared" ref="H387:H388" si="50">+SUM(E387:G387)</f>
        <v>1316.162</v>
      </c>
      <c r="I387" s="690">
        <v>1160.5709999999999</v>
      </c>
      <c r="J387" s="722" t="s">
        <v>2334</v>
      </c>
      <c r="K387" s="505" t="s">
        <v>102</v>
      </c>
      <c r="L387" s="123" t="s">
        <v>2335</v>
      </c>
      <c r="M387" s="690">
        <v>1858.1279999999999</v>
      </c>
      <c r="N387" s="690">
        <v>1620.674</v>
      </c>
      <c r="O387" s="502">
        <f t="shared" ref="O387:O388" si="51">+N387-M387</f>
        <v>-237.45399999999995</v>
      </c>
      <c r="P387" s="700" t="s">
        <v>2986</v>
      </c>
      <c r="Q387" s="125" t="s">
        <v>102</v>
      </c>
      <c r="R387" s="622" t="s">
        <v>2336</v>
      </c>
      <c r="S387" s="578" t="s">
        <v>2904</v>
      </c>
      <c r="T387" s="546" t="s">
        <v>1703</v>
      </c>
      <c r="U387" s="547" t="s">
        <v>2</v>
      </c>
      <c r="V387" s="548" t="s">
        <v>2337</v>
      </c>
      <c r="W387" s="541">
        <v>312</v>
      </c>
      <c r="X387" s="550" t="s">
        <v>1999</v>
      </c>
      <c r="Y387" s="542" t="s">
        <v>148</v>
      </c>
      <c r="Z387" s="542"/>
      <c r="AA387" s="543"/>
    </row>
    <row r="388" spans="1:27" s="38" customFormat="1" ht="36.75" customHeight="1" x14ac:dyDescent="0.15">
      <c r="A388" s="544">
        <v>295</v>
      </c>
      <c r="B388" s="622" t="s">
        <v>503</v>
      </c>
      <c r="C388" s="545" t="s">
        <v>1986</v>
      </c>
      <c r="D388" s="545" t="s">
        <v>962</v>
      </c>
      <c r="E388" s="1379">
        <v>81.061999999999998</v>
      </c>
      <c r="F388" s="690">
        <v>0</v>
      </c>
      <c r="G388" s="690">
        <v>0</v>
      </c>
      <c r="H388" s="690">
        <f t="shared" si="50"/>
        <v>81.061999999999998</v>
      </c>
      <c r="I388" s="690">
        <v>77.426000000000002</v>
      </c>
      <c r="J388" s="722" t="s">
        <v>2334</v>
      </c>
      <c r="K388" s="505" t="s">
        <v>102</v>
      </c>
      <c r="L388" s="123" t="s">
        <v>2338</v>
      </c>
      <c r="M388" s="690">
        <v>79.932000000000002</v>
      </c>
      <c r="N388" s="690">
        <v>87.545000000000002</v>
      </c>
      <c r="O388" s="502">
        <f t="shared" si="51"/>
        <v>7.6129999999999995</v>
      </c>
      <c r="P388" s="700">
        <v>0</v>
      </c>
      <c r="Q388" s="125" t="s">
        <v>102</v>
      </c>
      <c r="R388" s="622" t="s">
        <v>2339</v>
      </c>
      <c r="S388" s="578"/>
      <c r="T388" s="546" t="s">
        <v>1703</v>
      </c>
      <c r="U388" s="547" t="s">
        <v>2</v>
      </c>
      <c r="V388" s="548" t="s">
        <v>1709</v>
      </c>
      <c r="W388" s="541">
        <v>313</v>
      </c>
      <c r="X388" s="550" t="s">
        <v>1999</v>
      </c>
      <c r="Y388" s="542" t="s">
        <v>148</v>
      </c>
      <c r="Z388" s="542"/>
      <c r="AA388" s="543"/>
    </row>
    <row r="389" spans="1:27" s="38" customFormat="1" ht="33.75" x14ac:dyDescent="0.15">
      <c r="A389" s="544">
        <v>296</v>
      </c>
      <c r="B389" s="622" t="s">
        <v>504</v>
      </c>
      <c r="C389" s="545" t="s">
        <v>1989</v>
      </c>
      <c r="D389" s="545" t="s">
        <v>962</v>
      </c>
      <c r="E389" s="1379">
        <v>85.581000000000003</v>
      </c>
      <c r="F389" s="690">
        <v>0</v>
      </c>
      <c r="G389" s="690">
        <v>0</v>
      </c>
      <c r="H389" s="690">
        <v>85.581000000000003</v>
      </c>
      <c r="I389" s="690">
        <v>77.182000000000002</v>
      </c>
      <c r="J389" s="722" t="s">
        <v>531</v>
      </c>
      <c r="K389" s="505" t="s">
        <v>102</v>
      </c>
      <c r="L389" s="653" t="s">
        <v>2637</v>
      </c>
      <c r="M389" s="690">
        <v>100.136</v>
      </c>
      <c r="N389" s="690">
        <v>109.514</v>
      </c>
      <c r="O389" s="502">
        <v>9.3780000000000001</v>
      </c>
      <c r="P389" s="700">
        <v>0</v>
      </c>
      <c r="Q389" s="125" t="s">
        <v>102</v>
      </c>
      <c r="R389" s="622" t="s">
        <v>2638</v>
      </c>
      <c r="S389" s="578"/>
      <c r="T389" s="546" t="s">
        <v>1712</v>
      </c>
      <c r="U389" s="344" t="s">
        <v>2</v>
      </c>
      <c r="V389" s="558" t="s">
        <v>1713</v>
      </c>
      <c r="W389" s="541">
        <v>314</v>
      </c>
      <c r="X389" s="550" t="s">
        <v>538</v>
      </c>
      <c r="Y389" s="542" t="s">
        <v>148</v>
      </c>
      <c r="Z389" s="542"/>
      <c r="AA389" s="543"/>
    </row>
    <row r="390" spans="1:27" s="38" customFormat="1" ht="52.5" customHeight="1" x14ac:dyDescent="0.15">
      <c r="A390" s="544">
        <v>297</v>
      </c>
      <c r="B390" s="622" t="s">
        <v>505</v>
      </c>
      <c r="C390" s="545" t="s">
        <v>1961</v>
      </c>
      <c r="D390" s="545" t="s">
        <v>962</v>
      </c>
      <c r="E390" s="1379">
        <v>4.6849999999999996</v>
      </c>
      <c r="F390" s="690">
        <v>0</v>
      </c>
      <c r="G390" s="690">
        <v>0</v>
      </c>
      <c r="H390" s="690">
        <f t="shared" ref="H390" si="52">+SUM(E390:G390)</f>
        <v>4.6849999999999996</v>
      </c>
      <c r="I390" s="690">
        <v>7.6680000000000001</v>
      </c>
      <c r="J390" s="722" t="s">
        <v>2334</v>
      </c>
      <c r="K390" s="505" t="s">
        <v>102</v>
      </c>
      <c r="L390" s="123" t="s">
        <v>2340</v>
      </c>
      <c r="M390" s="690">
        <v>4.3949999999999996</v>
      </c>
      <c r="N390" s="690">
        <v>4.7050000000000001</v>
      </c>
      <c r="O390" s="502">
        <f t="shared" si="49"/>
        <v>0.3100000000000005</v>
      </c>
      <c r="P390" s="690">
        <v>0</v>
      </c>
      <c r="Q390" s="125" t="s">
        <v>102</v>
      </c>
      <c r="R390" s="622" t="s">
        <v>2341</v>
      </c>
      <c r="S390" s="578"/>
      <c r="T390" s="546" t="s">
        <v>2342</v>
      </c>
      <c r="U390" s="547" t="s">
        <v>2</v>
      </c>
      <c r="V390" s="548" t="s">
        <v>1709</v>
      </c>
      <c r="W390" s="541">
        <v>315</v>
      </c>
      <c r="X390" s="550" t="s">
        <v>538</v>
      </c>
      <c r="Y390" s="542" t="s">
        <v>148</v>
      </c>
      <c r="Z390" s="542"/>
      <c r="AA390" s="543"/>
    </row>
    <row r="391" spans="1:27" s="28" customFormat="1" ht="21.6" customHeight="1" x14ac:dyDescent="0.15">
      <c r="A391" s="645"/>
      <c r="B391" s="646" t="s">
        <v>2091</v>
      </c>
      <c r="C391" s="646"/>
      <c r="D391" s="646"/>
      <c r="E391" s="1415"/>
      <c r="F391" s="1416"/>
      <c r="G391" s="1416"/>
      <c r="H391" s="1417"/>
      <c r="I391" s="1417"/>
      <c r="J391" s="734"/>
      <c r="K391" s="647"/>
      <c r="L391" s="647"/>
      <c r="M391" s="1417"/>
      <c r="N391" s="1417"/>
      <c r="O391" s="1417"/>
      <c r="P391" s="1453"/>
      <c r="Q391" s="648"/>
      <c r="R391" s="714"/>
      <c r="S391" s="649"/>
      <c r="T391" s="649"/>
      <c r="U391" s="649"/>
      <c r="V391" s="650"/>
      <c r="W391" s="651"/>
      <c r="X391" s="650"/>
      <c r="Y391" s="649"/>
      <c r="Z391" s="649"/>
      <c r="AA391" s="652"/>
    </row>
    <row r="392" spans="1:27" ht="21.6" customHeight="1" x14ac:dyDescent="0.15">
      <c r="A392" s="494"/>
      <c r="B392" s="495" t="s">
        <v>2090</v>
      </c>
      <c r="C392" s="495"/>
      <c r="D392" s="495"/>
      <c r="E392" s="1402"/>
      <c r="F392" s="1403"/>
      <c r="G392" s="1403"/>
      <c r="H392" s="1404"/>
      <c r="I392" s="1404"/>
      <c r="J392" s="732"/>
      <c r="K392" s="507"/>
      <c r="L392" s="507"/>
      <c r="M392" s="1404"/>
      <c r="N392" s="1404"/>
      <c r="O392" s="1404"/>
      <c r="P392" s="1450"/>
      <c r="Q392" s="497"/>
      <c r="R392" s="666"/>
      <c r="S392" s="496"/>
      <c r="T392" s="496"/>
      <c r="U392" s="496"/>
      <c r="V392" s="498"/>
      <c r="W392" s="501"/>
      <c r="X392" s="498"/>
      <c r="Y392" s="496"/>
      <c r="Z392" s="496"/>
      <c r="AA392" s="499"/>
    </row>
    <row r="393" spans="1:27" s="38" customFormat="1" ht="47.25" customHeight="1" x14ac:dyDescent="0.15">
      <c r="A393" s="544">
        <v>298</v>
      </c>
      <c r="B393" s="622" t="s">
        <v>506</v>
      </c>
      <c r="C393" s="545" t="s">
        <v>1961</v>
      </c>
      <c r="D393" s="545" t="s">
        <v>962</v>
      </c>
      <c r="E393" s="1379">
        <v>2255.6559999999999</v>
      </c>
      <c r="F393" s="690">
        <v>0</v>
      </c>
      <c r="G393" s="1380"/>
      <c r="H393" s="690">
        <v>2255.6559999999999</v>
      </c>
      <c r="I393" s="690">
        <v>1425.098</v>
      </c>
      <c r="J393" s="722" t="s">
        <v>531</v>
      </c>
      <c r="K393" s="505" t="s">
        <v>102</v>
      </c>
      <c r="L393" s="654" t="s">
        <v>2639</v>
      </c>
      <c r="M393" s="690">
        <v>2151.0349999999999</v>
      </c>
      <c r="N393" s="690">
        <v>2194.4940000000001</v>
      </c>
      <c r="O393" s="502">
        <v>43.459000000000287</v>
      </c>
      <c r="P393" s="690" t="s">
        <v>867</v>
      </c>
      <c r="Q393" s="125" t="s">
        <v>102</v>
      </c>
      <c r="R393" s="622" t="s">
        <v>2640</v>
      </c>
      <c r="S393" s="578"/>
      <c r="T393" s="546" t="s">
        <v>1464</v>
      </c>
      <c r="U393" s="344" t="s">
        <v>2001</v>
      </c>
      <c r="V393" s="556" t="s">
        <v>2641</v>
      </c>
      <c r="W393" s="541" t="s">
        <v>2642</v>
      </c>
      <c r="X393" s="550" t="s">
        <v>1999</v>
      </c>
      <c r="Y393" s="542" t="s">
        <v>148</v>
      </c>
      <c r="Z393" s="542" t="s">
        <v>148</v>
      </c>
      <c r="AA393" s="543"/>
    </row>
    <row r="394" spans="1:27" ht="21.6" customHeight="1" x14ac:dyDescent="0.15">
      <c r="A394" s="494"/>
      <c r="B394" s="495" t="s">
        <v>1727</v>
      </c>
      <c r="C394" s="495"/>
      <c r="D394" s="495"/>
      <c r="E394" s="1402"/>
      <c r="F394" s="1403"/>
      <c r="G394" s="1403"/>
      <c r="H394" s="1404"/>
      <c r="I394" s="1404"/>
      <c r="J394" s="732"/>
      <c r="K394" s="507"/>
      <c r="L394" s="507"/>
      <c r="M394" s="1404"/>
      <c r="N394" s="1404"/>
      <c r="O394" s="1404"/>
      <c r="P394" s="1450"/>
      <c r="Q394" s="497"/>
      <c r="R394" s="666"/>
      <c r="S394" s="496"/>
      <c r="T394" s="496"/>
      <c r="U394" s="496"/>
      <c r="V394" s="498"/>
      <c r="W394" s="501"/>
      <c r="X394" s="498"/>
      <c r="Y394" s="496"/>
      <c r="Z394" s="496"/>
      <c r="AA394" s="499"/>
    </row>
    <row r="395" spans="1:27" s="38" customFormat="1" ht="47.25" customHeight="1" x14ac:dyDescent="0.15">
      <c r="A395" s="544">
        <v>299</v>
      </c>
      <c r="B395" s="622" t="s">
        <v>2343</v>
      </c>
      <c r="C395" s="545" t="s">
        <v>1962</v>
      </c>
      <c r="D395" s="545" t="s">
        <v>2344</v>
      </c>
      <c r="E395" s="1379">
        <v>79.325000000000003</v>
      </c>
      <c r="F395" s="690">
        <v>35.818247999999997</v>
      </c>
      <c r="G395" s="1380">
        <v>0</v>
      </c>
      <c r="H395" s="690">
        <f t="shared" ref="H395:H397" si="53">+SUM(E395:G395)</f>
        <v>115.143248</v>
      </c>
      <c r="I395" s="690">
        <v>84</v>
      </c>
      <c r="J395" s="722" t="s">
        <v>2334</v>
      </c>
      <c r="K395" s="505" t="s">
        <v>102</v>
      </c>
      <c r="L395" s="123" t="s">
        <v>2340</v>
      </c>
      <c r="M395" s="690">
        <v>47.472999999999999</v>
      </c>
      <c r="N395" s="690">
        <v>55.133000000000003</v>
      </c>
      <c r="O395" s="502">
        <f t="shared" ref="O395:O397" si="54">+N395-M395</f>
        <v>7.6600000000000037</v>
      </c>
      <c r="P395" s="690" t="s">
        <v>2345</v>
      </c>
      <c r="Q395" s="125" t="s">
        <v>102</v>
      </c>
      <c r="R395" s="622" t="s">
        <v>2346</v>
      </c>
      <c r="S395" s="578"/>
      <c r="T395" s="546" t="s">
        <v>1732</v>
      </c>
      <c r="U395" s="547" t="s">
        <v>2</v>
      </c>
      <c r="V395" s="548" t="s">
        <v>2347</v>
      </c>
      <c r="W395" s="541">
        <v>318</v>
      </c>
      <c r="X395" s="550" t="s">
        <v>1999</v>
      </c>
      <c r="Y395" s="542" t="s">
        <v>148</v>
      </c>
      <c r="Z395" s="542"/>
      <c r="AA395" s="543"/>
    </row>
    <row r="396" spans="1:27" s="38" customFormat="1" ht="47.25" customHeight="1" x14ac:dyDescent="0.15">
      <c r="A396" s="872">
        <v>300</v>
      </c>
      <c r="B396" s="870" t="s">
        <v>507</v>
      </c>
      <c r="C396" s="874" t="s">
        <v>1969</v>
      </c>
      <c r="D396" s="874" t="s">
        <v>2348</v>
      </c>
      <c r="E396" s="1379">
        <v>97.715000000000003</v>
      </c>
      <c r="F396" s="690">
        <v>0</v>
      </c>
      <c r="G396" s="1380">
        <v>24.792285</v>
      </c>
      <c r="H396" s="690">
        <f>E396+F396-G396</f>
        <v>72.922715000000011</v>
      </c>
      <c r="I396" s="690">
        <v>67.801411000000002</v>
      </c>
      <c r="J396" s="1002" t="s">
        <v>2349</v>
      </c>
      <c r="K396" s="878" t="s">
        <v>102</v>
      </c>
      <c r="L396" s="870" t="s">
        <v>2350</v>
      </c>
      <c r="M396" s="690">
        <v>71.58</v>
      </c>
      <c r="N396" s="690">
        <v>85.027000000000001</v>
      </c>
      <c r="O396" s="502">
        <f t="shared" si="54"/>
        <v>13.447000000000003</v>
      </c>
      <c r="P396" s="690">
        <v>0</v>
      </c>
      <c r="Q396" s="882" t="s">
        <v>102</v>
      </c>
      <c r="R396" s="870" t="s">
        <v>2351</v>
      </c>
      <c r="S396" s="882"/>
      <c r="T396" s="935" t="s">
        <v>1737</v>
      </c>
      <c r="U396" s="344" t="s">
        <v>2</v>
      </c>
      <c r="V396" s="548" t="s">
        <v>2007</v>
      </c>
      <c r="W396" s="951">
        <v>319</v>
      </c>
      <c r="X396" s="937"/>
      <c r="Y396" s="542" t="s">
        <v>148</v>
      </c>
      <c r="Z396" s="542"/>
      <c r="AA396" s="543"/>
    </row>
    <row r="397" spans="1:27" s="38" customFormat="1" ht="22.5" x14ac:dyDescent="0.15">
      <c r="A397" s="873"/>
      <c r="B397" s="871"/>
      <c r="C397" s="875"/>
      <c r="D397" s="875"/>
      <c r="E397" s="1379">
        <v>13.643000000000001</v>
      </c>
      <c r="F397" s="690">
        <v>0</v>
      </c>
      <c r="G397" s="1380">
        <v>0</v>
      </c>
      <c r="H397" s="690">
        <f t="shared" si="53"/>
        <v>13.643000000000001</v>
      </c>
      <c r="I397" s="690">
        <v>12.045448</v>
      </c>
      <c r="J397" s="1003"/>
      <c r="K397" s="879"/>
      <c r="L397" s="871"/>
      <c r="M397" s="690">
        <v>14.645</v>
      </c>
      <c r="N397" s="690">
        <v>42.142000000000003</v>
      </c>
      <c r="O397" s="502">
        <f t="shared" si="54"/>
        <v>27.497000000000003</v>
      </c>
      <c r="P397" s="690">
        <v>0</v>
      </c>
      <c r="Q397" s="883"/>
      <c r="R397" s="871"/>
      <c r="S397" s="883"/>
      <c r="T397" s="936"/>
      <c r="U397" s="344" t="s">
        <v>2352</v>
      </c>
      <c r="V397" s="548" t="s">
        <v>1335</v>
      </c>
      <c r="W397" s="952"/>
      <c r="X397" s="938"/>
      <c r="Y397" s="542" t="s">
        <v>148</v>
      </c>
      <c r="Z397" s="542"/>
      <c r="AA397" s="543"/>
    </row>
    <row r="398" spans="1:27" s="38" customFormat="1" ht="57.75" customHeight="1" x14ac:dyDescent="0.15">
      <c r="A398" s="544">
        <v>301</v>
      </c>
      <c r="B398" s="622" t="s">
        <v>2643</v>
      </c>
      <c r="C398" s="545" t="s">
        <v>1957</v>
      </c>
      <c r="D398" s="545" t="s">
        <v>962</v>
      </c>
      <c r="E398" s="1379">
        <v>1685.902</v>
      </c>
      <c r="F398" s="690" t="s">
        <v>2951</v>
      </c>
      <c r="G398" s="1380" t="s">
        <v>2951</v>
      </c>
      <c r="H398" s="690">
        <v>1685.902</v>
      </c>
      <c r="I398" s="690">
        <v>1685.902</v>
      </c>
      <c r="J398" s="722" t="s">
        <v>531</v>
      </c>
      <c r="K398" s="505" t="s">
        <v>102</v>
      </c>
      <c r="L398" s="653" t="s">
        <v>2644</v>
      </c>
      <c r="M398" s="690">
        <v>1763.1</v>
      </c>
      <c r="N398" s="690">
        <v>7633.6059999999998</v>
      </c>
      <c r="O398" s="502">
        <v>5870.5059999999994</v>
      </c>
      <c r="P398" s="690" t="s">
        <v>867</v>
      </c>
      <c r="Q398" s="125" t="s">
        <v>102</v>
      </c>
      <c r="R398" s="622" t="s">
        <v>2645</v>
      </c>
      <c r="S398" s="578" t="s">
        <v>2966</v>
      </c>
      <c r="T398" s="546" t="s">
        <v>1531</v>
      </c>
      <c r="U398" s="344" t="s">
        <v>2</v>
      </c>
      <c r="V398" s="563" t="s">
        <v>2913</v>
      </c>
      <c r="W398" s="541">
        <v>320</v>
      </c>
      <c r="X398" s="550" t="s">
        <v>1999</v>
      </c>
      <c r="Y398" s="196"/>
      <c r="Z398" s="196" t="s">
        <v>148</v>
      </c>
      <c r="AA398" s="543"/>
    </row>
    <row r="399" spans="1:27" s="38" customFormat="1" ht="71.25" customHeight="1" x14ac:dyDescent="0.15">
      <c r="A399" s="544">
        <v>302</v>
      </c>
      <c r="B399" s="622" t="s">
        <v>509</v>
      </c>
      <c r="C399" s="545" t="s">
        <v>1973</v>
      </c>
      <c r="D399" s="545" t="s">
        <v>962</v>
      </c>
      <c r="E399" s="1379">
        <v>12396.665000000001</v>
      </c>
      <c r="F399" s="690" t="s">
        <v>2951</v>
      </c>
      <c r="G399" s="1380" t="s">
        <v>2951</v>
      </c>
      <c r="H399" s="690">
        <v>12396.665000000001</v>
      </c>
      <c r="I399" s="690">
        <v>12396.665000000001</v>
      </c>
      <c r="J399" s="722" t="s">
        <v>531</v>
      </c>
      <c r="K399" s="505" t="s">
        <v>153</v>
      </c>
      <c r="L399" s="653" t="s">
        <v>2646</v>
      </c>
      <c r="M399" s="690">
        <v>11695.485000000001</v>
      </c>
      <c r="N399" s="690">
        <v>13816.572</v>
      </c>
      <c r="O399" s="502">
        <v>2121.0869999999995</v>
      </c>
      <c r="P399" s="690">
        <v>0</v>
      </c>
      <c r="Q399" s="125" t="s">
        <v>589</v>
      </c>
      <c r="R399" s="622" t="s">
        <v>2647</v>
      </c>
      <c r="S399" s="578" t="s">
        <v>2967</v>
      </c>
      <c r="T399" s="546" t="s">
        <v>1531</v>
      </c>
      <c r="U399" s="344" t="s">
        <v>2</v>
      </c>
      <c r="V399" s="558" t="s">
        <v>1748</v>
      </c>
      <c r="W399" s="541">
        <v>321</v>
      </c>
      <c r="X399" s="550" t="s">
        <v>1999</v>
      </c>
      <c r="Y399" s="196"/>
      <c r="Z399" s="196" t="s">
        <v>148</v>
      </c>
      <c r="AA399" s="543"/>
    </row>
    <row r="400" spans="1:27" s="38" customFormat="1" ht="45" x14ac:dyDescent="0.15">
      <c r="A400" s="544">
        <v>303</v>
      </c>
      <c r="B400" s="622" t="s">
        <v>510</v>
      </c>
      <c r="C400" s="535" t="s">
        <v>1973</v>
      </c>
      <c r="D400" s="535" t="s">
        <v>962</v>
      </c>
      <c r="E400" s="1379">
        <v>329.892</v>
      </c>
      <c r="F400" s="1381">
        <v>564.88400000000001</v>
      </c>
      <c r="G400" s="1382" t="s">
        <v>2951</v>
      </c>
      <c r="H400" s="690">
        <v>894.77600000000007</v>
      </c>
      <c r="I400" s="690">
        <v>298.70400000000001</v>
      </c>
      <c r="J400" s="722" t="s">
        <v>531</v>
      </c>
      <c r="K400" s="505" t="s">
        <v>102</v>
      </c>
      <c r="L400" s="653" t="s">
        <v>2648</v>
      </c>
      <c r="M400" s="690">
        <v>222.95699999999999</v>
      </c>
      <c r="N400" s="690">
        <v>316.76100000000002</v>
      </c>
      <c r="O400" s="502">
        <v>93.80400000000003</v>
      </c>
      <c r="P400" s="690">
        <v>0</v>
      </c>
      <c r="Q400" s="125" t="s">
        <v>102</v>
      </c>
      <c r="R400" s="622" t="s">
        <v>2649</v>
      </c>
      <c r="S400" s="578"/>
      <c r="T400" s="546" t="s">
        <v>1531</v>
      </c>
      <c r="U400" s="344" t="s">
        <v>2</v>
      </c>
      <c r="V400" s="558" t="s">
        <v>1751</v>
      </c>
      <c r="W400" s="541">
        <v>322</v>
      </c>
      <c r="X400" s="550" t="s">
        <v>1999</v>
      </c>
      <c r="Y400" s="196"/>
      <c r="Z400" s="196" t="s">
        <v>148</v>
      </c>
      <c r="AA400" s="543"/>
    </row>
    <row r="401" spans="1:27" ht="14.25" thickBot="1" x14ac:dyDescent="0.2">
      <c r="A401" s="141"/>
      <c r="B401" s="758"/>
      <c r="C401" s="142"/>
      <c r="D401" s="142"/>
      <c r="E401" s="1424"/>
      <c r="F401" s="1425"/>
      <c r="G401" s="1426"/>
      <c r="H401" s="1427"/>
      <c r="I401" s="1428"/>
      <c r="J401" s="735"/>
      <c r="K401" s="146"/>
      <c r="L401" s="147"/>
      <c r="M401" s="1425"/>
      <c r="N401" s="702"/>
      <c r="O401" s="144"/>
      <c r="P401" s="702"/>
      <c r="Q401" s="148"/>
      <c r="R401" s="705"/>
      <c r="S401" s="150"/>
      <c r="T401" s="150"/>
      <c r="U401" s="151"/>
      <c r="V401" s="152"/>
      <c r="W401" s="153"/>
      <c r="X401" s="154"/>
      <c r="Y401" s="155"/>
      <c r="Z401" s="155"/>
      <c r="AA401" s="156"/>
    </row>
    <row r="402" spans="1:27" ht="15" thickTop="1" thickBot="1" x14ac:dyDescent="0.2">
      <c r="A402" s="892" t="s">
        <v>65</v>
      </c>
      <c r="B402" s="893"/>
      <c r="C402" s="157"/>
      <c r="D402" s="157"/>
      <c r="E402" s="1429">
        <f ca="1">SUMIF($U$10:$U$401,"一般会計",E10:E400)</f>
        <v>188385.84299999999</v>
      </c>
      <c r="F402" s="1429">
        <f ca="1">SUMIF($U$10:$U$401,"一般会計",F10:F400)</f>
        <v>61930.552447999995</v>
      </c>
      <c r="G402" s="1429">
        <f ca="1">SUMIF($U$10:$U$401,"一般会計",G10:G400)</f>
        <v>61233.808222000007</v>
      </c>
      <c r="H402" s="1430">
        <f ca="1">SUMIF($U$10:$U$401,"一般会計",H10:H400)</f>
        <v>189082.58722600006</v>
      </c>
      <c r="I402" s="1430">
        <f ca="1">SUMIF($U$10:$U$401,"一般会計",I10:I400)</f>
        <v>181502.79794899994</v>
      </c>
      <c r="J402" s="736"/>
      <c r="K402" s="898" t="s">
        <v>535</v>
      </c>
      <c r="L402" s="899"/>
      <c r="M402" s="1430">
        <f ca="1">SUMIF($U$10:$U$401,"一般会計",M10:M400)</f>
        <v>125357.37999999999</v>
      </c>
      <c r="N402" s="1430">
        <f ca="1">SUMIF($U$10:$U$401,"一般会計",N10:N400)</f>
        <v>172715.61499999993</v>
      </c>
      <c r="O402" s="517">
        <f ca="1">SUMIF($U$10:$U$401,"一般会計",O10:O400)</f>
        <v>47358.234999999979</v>
      </c>
      <c r="P402" s="517">
        <f ca="1">SUMIF($U$10:$U$401,"一般会計",P10:P400)</f>
        <v>-96.483999999999995</v>
      </c>
      <c r="Q402" s="903"/>
      <c r="R402" s="906"/>
      <c r="S402" s="865"/>
      <c r="T402" s="865"/>
      <c r="U402" s="918"/>
      <c r="V402" s="920"/>
      <c r="W402" s="918"/>
      <c r="X402" s="920"/>
      <c r="Y402" s="918"/>
      <c r="Z402" s="918"/>
      <c r="AA402" s="914"/>
    </row>
    <row r="403" spans="1:27" ht="15" thickTop="1" thickBot="1" x14ac:dyDescent="0.2">
      <c r="A403" s="894"/>
      <c r="B403" s="895"/>
      <c r="C403" s="162"/>
      <c r="D403" s="162"/>
      <c r="E403" s="1408">
        <f ca="1">SUMIF($U$10:$U$401,"ｴﾈﾙｷﾞｰ対策特別会計ｴﾈﾙｷﾞｰ需給勘定",E10:E400)</f>
        <v>112041.50900000001</v>
      </c>
      <c r="F403" s="1408">
        <f ca="1">SUMIF($U$10:$U$401,"ｴﾈﾙｷﾞｰ対策特別会計ｴﾈﾙｷﾞｰ需給勘定",F10:F400)</f>
        <v>5272.8485030000002</v>
      </c>
      <c r="G403" s="1408">
        <f ca="1">SUMIF($U$10:$U$401,"ｴﾈﾙｷﾞｰ対策特別会計ｴﾈﾙｷﾞｰ需給勘定",G10:G400)</f>
        <v>6808.2860000000001</v>
      </c>
      <c r="H403" s="1409">
        <f ca="1">SUMIF($U$10:$U$401,"ｴﾈﾙｷﾞｰ対策特別会計ｴﾈﾙｷﾞｰ需給勘定",H10:H400)</f>
        <v>110506.07150300001</v>
      </c>
      <c r="I403" s="1409">
        <f ca="1">SUMIF($U$10:$U$401,"ｴﾈﾙｷﾞｰ対策特別会計ｴﾈﾙｷﾞｰ需給勘定",I10:I400)</f>
        <v>93802.926725999991</v>
      </c>
      <c r="J403" s="737"/>
      <c r="K403" s="888" t="s">
        <v>1753</v>
      </c>
      <c r="L403" s="889"/>
      <c r="M403" s="1409">
        <f ca="1">SUMIF($U$10:$U$401,"ｴﾈﾙｷﾞｰ対策特別会計ｴﾈﾙｷﾞｰ需給勘定",M10:M400)</f>
        <v>113680.18799999998</v>
      </c>
      <c r="N403" s="1430">
        <f ca="1">SUMIF($U$10:$U$401,"ｴﾈﾙｷﾞｰ対策特別会計ｴﾈﾙｷﾞｰ需給勘定",N10:N400)</f>
        <v>106282.88199999998</v>
      </c>
      <c r="O403" s="503">
        <f ca="1">SUMIF($U$10:$U$401,"ｴﾈﾙｷﾞｰ対策特別会計ｴﾈﾙｷﾞｰ需給勘定",O10:O400)</f>
        <v>-7397.3060000000005</v>
      </c>
      <c r="P403" s="503">
        <f ca="1">SUMIF($U$10:$U$401,"ｴﾈﾙｷﾞｰ対策特別会計ｴﾈﾙｷﾞｰ需給勘定",P10:P400)</f>
        <v>-1060</v>
      </c>
      <c r="Q403" s="904"/>
      <c r="R403" s="907"/>
      <c r="S403" s="866"/>
      <c r="T403" s="866"/>
      <c r="U403" s="909"/>
      <c r="V403" s="912"/>
      <c r="W403" s="909"/>
      <c r="X403" s="912"/>
      <c r="Y403" s="863"/>
      <c r="Z403" s="863"/>
      <c r="AA403" s="886"/>
    </row>
    <row r="404" spans="1:27" ht="15" thickTop="1" thickBot="1" x14ac:dyDescent="0.2">
      <c r="A404" s="896"/>
      <c r="B404" s="897"/>
      <c r="C404" s="163"/>
      <c r="D404" s="163"/>
      <c r="E404" s="1431">
        <f ca="1">SUMIF($U$10:$U$401,"ｴﾈﾙｷﾞｰ対策特別会計電源開発促進勘定",E10:E400)</f>
        <v>2255.6559999999999</v>
      </c>
      <c r="F404" s="1431">
        <f ca="1">SUMIF($U$10:$U$401,"ｴﾈﾙｷﾞｰ対策特別会計電源開発促進勘定",F10:F400)</f>
        <v>0</v>
      </c>
      <c r="G404" s="1431">
        <f ca="1">SUMIF($U$10:$U$401,"ｴﾈﾙｷﾞｰ対策特別会計電源開発促進勘定",G10:G400)</f>
        <v>0</v>
      </c>
      <c r="H404" s="1432">
        <f ca="1">SUMIF($U$10:$U$401,"ｴﾈﾙｷﾞｰ対策特別会計電源開発促進勘定",H10:H400)</f>
        <v>2255.6559999999999</v>
      </c>
      <c r="I404" s="1432">
        <f ca="1">SUMIF($U$10:$U$401,"ｴﾈﾙｷﾞｰ対策特別会計電源開発促進勘定",I10:I400)</f>
        <v>1425.098</v>
      </c>
      <c r="J404" s="738"/>
      <c r="K404" s="916" t="s">
        <v>1755</v>
      </c>
      <c r="L404" s="917"/>
      <c r="M404" s="1432">
        <f ca="1">SUMIF($U$10:$U$401,"ｴﾈﾙｷﾞｰ対策特別会計電源開発促進勘定",M10:M400)</f>
        <v>2151.0349999999999</v>
      </c>
      <c r="N404" s="1458">
        <f ca="1">SUMIF($U$10:$U$401,"ｴﾈﾙｷﾞｰ対策特別会計電源開発促進勘定",N10:N400)</f>
        <v>2194.4940000000001</v>
      </c>
      <c r="O404" s="518">
        <f ca="1">SUMIF($U$10:$U$401,"ｴﾈﾙｷﾞｰ対策特別会計電源開発促進勘定",O10:O400)</f>
        <v>43.459000000000287</v>
      </c>
      <c r="P404" s="518">
        <f ca="1">SUMIF($U$10:$U$401,"ｴﾈﾙｷﾞｰ対策特別会計電源開発促進勘定",P10:P400)</f>
        <v>0</v>
      </c>
      <c r="Q404" s="905"/>
      <c r="R404" s="908"/>
      <c r="S404" s="867"/>
      <c r="T404" s="867"/>
      <c r="U404" s="919"/>
      <c r="V404" s="921"/>
      <c r="W404" s="919"/>
      <c r="X404" s="921"/>
      <c r="Y404" s="922"/>
      <c r="Z404" s="922"/>
      <c r="AA404" s="915"/>
    </row>
    <row r="405" spans="1:27" x14ac:dyDescent="0.15">
      <c r="A405" s="894" t="s">
        <v>66</v>
      </c>
      <c r="B405" s="895"/>
      <c r="C405" s="162"/>
      <c r="D405" s="162"/>
      <c r="E405" s="1433">
        <f>'対象外リスト '!E44</f>
        <v>119779.921</v>
      </c>
      <c r="F405" s="1433">
        <f>'対象外リスト '!F44</f>
        <v>9.1683850000000007</v>
      </c>
      <c r="G405" s="1433">
        <f>'対象外リスト '!G44</f>
        <v>0</v>
      </c>
      <c r="H405" s="1411">
        <f>'対象外リスト '!H44</f>
        <v>119789.089385</v>
      </c>
      <c r="I405" s="861">
        <f>'対象外リスト '!I44</f>
        <v>119476.528292</v>
      </c>
      <c r="J405" s="739"/>
      <c r="K405" s="925" t="s">
        <v>535</v>
      </c>
      <c r="L405" s="926"/>
      <c r="M405" s="1459">
        <f>'対象外リスト '!J44</f>
        <v>156262.75899999999</v>
      </c>
      <c r="N405" s="861">
        <f>'対象外リスト '!K44</f>
        <v>192064.84600000002</v>
      </c>
      <c r="O405" s="519">
        <f t="shared" ref="O405:O407" si="55">+N405-M405</f>
        <v>35802.087000000029</v>
      </c>
      <c r="P405" s="927"/>
      <c r="Q405" s="929"/>
      <c r="R405" s="931"/>
      <c r="S405" s="933"/>
      <c r="T405" s="933"/>
      <c r="U405" s="862"/>
      <c r="V405" s="911"/>
      <c r="W405" s="862"/>
      <c r="X405" s="911"/>
      <c r="Y405" s="862"/>
      <c r="Z405" s="862"/>
      <c r="AA405" s="885"/>
    </row>
    <row r="406" spans="1:27" x14ac:dyDescent="0.15">
      <c r="A406" s="894"/>
      <c r="B406" s="895"/>
      <c r="C406" s="162"/>
      <c r="D406" s="162"/>
      <c r="E406" s="1408">
        <f>'対象外リスト '!E45</f>
        <v>440.79600000000005</v>
      </c>
      <c r="F406" s="1408">
        <v>0</v>
      </c>
      <c r="G406" s="1408">
        <v>0</v>
      </c>
      <c r="H406" s="1412">
        <f>'対象外リスト '!H45</f>
        <v>440.79600000000005</v>
      </c>
      <c r="I406" s="690">
        <f>'対象外リスト '!I45</f>
        <v>428.548</v>
      </c>
      <c r="J406" s="737"/>
      <c r="K406" s="888" t="s">
        <v>1753</v>
      </c>
      <c r="L406" s="889"/>
      <c r="M406" s="1409">
        <f>'対象外リスト '!J45</f>
        <v>643.54300000000001</v>
      </c>
      <c r="N406" s="690">
        <f>'対象外リスト '!K45</f>
        <v>481.72300000000007</v>
      </c>
      <c r="O406" s="504">
        <f t="shared" si="55"/>
        <v>-161.81999999999994</v>
      </c>
      <c r="P406" s="901"/>
      <c r="Q406" s="904"/>
      <c r="R406" s="907"/>
      <c r="S406" s="866"/>
      <c r="T406" s="866"/>
      <c r="U406" s="909"/>
      <c r="V406" s="912"/>
      <c r="W406" s="909"/>
      <c r="X406" s="912"/>
      <c r="Y406" s="863"/>
      <c r="Z406" s="863"/>
      <c r="AA406" s="886"/>
    </row>
    <row r="407" spans="1:27" ht="14.25" thickBot="1" x14ac:dyDescent="0.2">
      <c r="A407" s="923"/>
      <c r="B407" s="924"/>
      <c r="C407" s="173"/>
      <c r="D407" s="173"/>
      <c r="E407" s="1434">
        <f>'対象外リスト '!E46</f>
        <v>26.332000000000001</v>
      </c>
      <c r="F407" s="1434">
        <v>0</v>
      </c>
      <c r="G407" s="1434">
        <v>0</v>
      </c>
      <c r="H407" s="1435">
        <f>'対象外リスト '!H46</f>
        <v>26.332000000000001</v>
      </c>
      <c r="I407" s="1436">
        <f>'対象外リスト '!I46</f>
        <v>11.234</v>
      </c>
      <c r="J407" s="740"/>
      <c r="K407" s="890" t="s">
        <v>1755</v>
      </c>
      <c r="L407" s="891"/>
      <c r="M407" s="1460">
        <f>'対象外リスト '!J46</f>
        <v>20.02</v>
      </c>
      <c r="N407" s="1436">
        <f>'対象外リスト '!K46</f>
        <v>21.966999999999999</v>
      </c>
      <c r="O407" s="522">
        <f t="shared" si="55"/>
        <v>1.9469999999999992</v>
      </c>
      <c r="P407" s="928"/>
      <c r="Q407" s="930"/>
      <c r="R407" s="932"/>
      <c r="S407" s="934"/>
      <c r="T407" s="934"/>
      <c r="U407" s="910"/>
      <c r="V407" s="913"/>
      <c r="W407" s="910"/>
      <c r="X407" s="913"/>
      <c r="Y407" s="864"/>
      <c r="Z407" s="864"/>
      <c r="AA407" s="887"/>
    </row>
    <row r="408" spans="1:27" ht="14.25" thickTop="1" x14ac:dyDescent="0.15">
      <c r="A408" s="892" t="s">
        <v>38</v>
      </c>
      <c r="B408" s="893"/>
      <c r="C408" s="162"/>
      <c r="D408" s="162"/>
      <c r="E408" s="1433">
        <f t="shared" ref="E408:I408" ca="1" si="56">+E402+E405</f>
        <v>308165.76399999997</v>
      </c>
      <c r="F408" s="1433">
        <f t="shared" ref="F408:G408" ca="1" si="57">+F402+F405</f>
        <v>61939.720832999992</v>
      </c>
      <c r="G408" s="1433">
        <f t="shared" ca="1" si="57"/>
        <v>61233.808222000007</v>
      </c>
      <c r="H408" s="1411">
        <f t="shared" ca="1" si="56"/>
        <v>308871.67661100009</v>
      </c>
      <c r="I408" s="861">
        <f t="shared" ca="1" si="56"/>
        <v>300979.32624099997</v>
      </c>
      <c r="J408" s="739"/>
      <c r="K408" s="898" t="s">
        <v>535</v>
      </c>
      <c r="L408" s="899"/>
      <c r="M408" s="1459">
        <f ca="1">+M402+M405</f>
        <v>281620.13899999997</v>
      </c>
      <c r="N408" s="861">
        <f ca="1">+N402+N405</f>
        <v>364780.46099999995</v>
      </c>
      <c r="O408" s="523">
        <f t="shared" ref="O408" ca="1" si="58">+O402+O405</f>
        <v>83160.322000000015</v>
      </c>
      <c r="P408" s="900"/>
      <c r="Q408" s="903"/>
      <c r="R408" s="906"/>
      <c r="S408" s="865"/>
      <c r="T408" s="865"/>
      <c r="U408" s="918"/>
      <c r="V408" s="920"/>
      <c r="W408" s="918"/>
      <c r="X408" s="920"/>
      <c r="Y408" s="918"/>
      <c r="Z408" s="918"/>
      <c r="AA408" s="914"/>
    </row>
    <row r="409" spans="1:27" x14ac:dyDescent="0.15">
      <c r="A409" s="894"/>
      <c r="B409" s="895"/>
      <c r="C409" s="162"/>
      <c r="D409" s="162"/>
      <c r="E409" s="1408">
        <f t="shared" ref="E409:I409" ca="1" si="59">+E403+E406</f>
        <v>112482.30500000001</v>
      </c>
      <c r="F409" s="1408">
        <f ca="1">+F403+F406</f>
        <v>5272.8485030000002</v>
      </c>
      <c r="G409" s="1408">
        <f t="shared" ref="G409" ca="1" si="60">+G403+G406</f>
        <v>6808.2860000000001</v>
      </c>
      <c r="H409" s="1412">
        <f t="shared" ca="1" si="59"/>
        <v>110946.86750300002</v>
      </c>
      <c r="I409" s="690">
        <f t="shared" ca="1" si="59"/>
        <v>94231.474725999986</v>
      </c>
      <c r="J409" s="737"/>
      <c r="K409" s="888" t="s">
        <v>1753</v>
      </c>
      <c r="L409" s="889"/>
      <c r="M409" s="1409">
        <f t="shared" ref="M409:O409" ca="1" si="61">+M403+M406</f>
        <v>114323.73099999999</v>
      </c>
      <c r="N409" s="690">
        <f ca="1">+N403+N406</f>
        <v>106764.60499999998</v>
      </c>
      <c r="O409" s="502">
        <f t="shared" ca="1" si="61"/>
        <v>-7559.1260000000002</v>
      </c>
      <c r="P409" s="901"/>
      <c r="Q409" s="904"/>
      <c r="R409" s="907"/>
      <c r="S409" s="866"/>
      <c r="T409" s="866"/>
      <c r="U409" s="909"/>
      <c r="V409" s="912"/>
      <c r="W409" s="909"/>
      <c r="X409" s="912"/>
      <c r="Y409" s="863"/>
      <c r="Z409" s="863"/>
      <c r="AA409" s="886"/>
    </row>
    <row r="410" spans="1:27" ht="14.25" thickBot="1" x14ac:dyDescent="0.2">
      <c r="A410" s="896"/>
      <c r="B410" s="897"/>
      <c r="C410" s="163"/>
      <c r="D410" s="163"/>
      <c r="E410" s="1437">
        <f t="shared" ref="E410:I410" ca="1" si="62">+E404+E407</f>
        <v>2281.9879999999998</v>
      </c>
      <c r="F410" s="1437">
        <f t="shared" ref="F410:G410" ca="1" si="63">+F404+F407</f>
        <v>0</v>
      </c>
      <c r="G410" s="1437">
        <f t="shared" ca="1" si="63"/>
        <v>0</v>
      </c>
      <c r="H410" s="1438">
        <f t="shared" ca="1" si="62"/>
        <v>2281.9879999999998</v>
      </c>
      <c r="I410" s="1439">
        <f t="shared" ca="1" si="62"/>
        <v>1436.3319999999999</v>
      </c>
      <c r="J410" s="741"/>
      <c r="K410" s="916" t="s">
        <v>1755</v>
      </c>
      <c r="L410" s="917"/>
      <c r="M410" s="1461">
        <f t="shared" ref="M410:O410" ca="1" si="64">+M404+M407</f>
        <v>2171.0549999999998</v>
      </c>
      <c r="N410" s="1439">
        <f ca="1">+N404+N407</f>
        <v>2216.4610000000002</v>
      </c>
      <c r="O410" s="524">
        <f t="shared" ca="1" si="64"/>
        <v>45.40600000000029</v>
      </c>
      <c r="P410" s="902"/>
      <c r="Q410" s="905"/>
      <c r="R410" s="908"/>
      <c r="S410" s="867"/>
      <c r="T410" s="867"/>
      <c r="U410" s="919"/>
      <c r="V410" s="921"/>
      <c r="W410" s="919"/>
      <c r="X410" s="921"/>
      <c r="Y410" s="922"/>
      <c r="Z410" s="922"/>
      <c r="AA410" s="915"/>
    </row>
    <row r="411" spans="1:27" ht="17.649999999999999" customHeight="1" x14ac:dyDescent="0.15">
      <c r="A411" s="89" t="s">
        <v>154</v>
      </c>
      <c r="B411" s="89"/>
      <c r="C411" s="83"/>
      <c r="D411" s="83"/>
      <c r="E411" s="749"/>
      <c r="F411" s="720"/>
      <c r="G411" s="720"/>
      <c r="H411" s="717"/>
      <c r="I411" s="717"/>
      <c r="J411" s="742"/>
      <c r="K411" s="85"/>
      <c r="L411" s="85"/>
      <c r="M411" s="720"/>
      <c r="N411" s="717"/>
      <c r="O411" s="37"/>
      <c r="P411" s="86"/>
      <c r="Q411" s="87"/>
      <c r="R411" s="706"/>
      <c r="S411" s="88"/>
      <c r="T411" s="88"/>
      <c r="U411" s="78"/>
      <c r="V411" s="78"/>
      <c r="W411" s="78"/>
      <c r="X411" s="78"/>
      <c r="AA411" s="82"/>
    </row>
    <row r="412" spans="1:27" ht="18" customHeight="1" x14ac:dyDescent="0.15">
      <c r="A412" s="23" t="s">
        <v>149</v>
      </c>
      <c r="H412" s="746"/>
      <c r="I412" s="746"/>
      <c r="J412" s="743"/>
      <c r="K412" s="38"/>
      <c r="L412" s="38"/>
    </row>
    <row r="413" spans="1:27" ht="18" customHeight="1" x14ac:dyDescent="0.15">
      <c r="A413" s="24" t="s">
        <v>168</v>
      </c>
    </row>
    <row r="414" spans="1:27" ht="18" customHeight="1" x14ac:dyDescent="0.15">
      <c r="A414" s="41" t="s">
        <v>209</v>
      </c>
      <c r="B414" s="759"/>
      <c r="C414" s="39"/>
      <c r="D414" s="39"/>
    </row>
    <row r="415" spans="1:27" ht="18" customHeight="1" x14ac:dyDescent="0.15">
      <c r="A415" s="24" t="s">
        <v>200</v>
      </c>
      <c r="B415" s="759"/>
      <c r="C415" s="39"/>
      <c r="D415" s="39"/>
    </row>
    <row r="416" spans="1:27" ht="18" customHeight="1" x14ac:dyDescent="0.15">
      <c r="A416" s="23" t="s">
        <v>210</v>
      </c>
      <c r="B416" s="760"/>
      <c r="C416" s="23"/>
      <c r="D416" s="23"/>
      <c r="E416" s="88"/>
      <c r="F416" s="718"/>
      <c r="G416" s="718"/>
      <c r="H416" s="718"/>
      <c r="I416" s="718"/>
      <c r="J416" s="707"/>
      <c r="K416" s="9"/>
      <c r="L416" s="9"/>
      <c r="M416" s="718"/>
      <c r="N416" s="718"/>
      <c r="O416" s="9"/>
      <c r="P416" s="9"/>
      <c r="Q416" s="88"/>
      <c r="R416" s="707"/>
      <c r="S416" s="9"/>
      <c r="T416" s="9"/>
      <c r="U416" s="8"/>
      <c r="V416" s="8"/>
      <c r="W416" s="8"/>
      <c r="X416" s="8"/>
    </row>
    <row r="417" spans="1:27" ht="18" customHeight="1" x14ac:dyDescent="0.15">
      <c r="A417" s="23" t="s">
        <v>211</v>
      </c>
      <c r="B417" s="760"/>
      <c r="C417" s="23"/>
      <c r="D417" s="23"/>
    </row>
    <row r="418" spans="1:27" ht="18" customHeight="1" x14ac:dyDescent="0.15">
      <c r="A418" s="23" t="s">
        <v>212</v>
      </c>
      <c r="B418" s="760"/>
    </row>
    <row r="419" spans="1:27" ht="18" customHeight="1" x14ac:dyDescent="0.15">
      <c r="A419" s="23" t="s">
        <v>151</v>
      </c>
    </row>
    <row r="420" spans="1:27" ht="32.450000000000003" customHeight="1" x14ac:dyDescent="0.15">
      <c r="A420" s="579" t="s">
        <v>213</v>
      </c>
      <c r="B420" s="708"/>
      <c r="C420" s="273"/>
      <c r="D420" s="273"/>
      <c r="E420" s="711"/>
      <c r="F420" s="719"/>
      <c r="G420" s="719"/>
      <c r="H420" s="719"/>
      <c r="I420" s="719"/>
      <c r="J420" s="708"/>
      <c r="K420" s="273"/>
      <c r="L420" s="273"/>
      <c r="M420" s="719"/>
      <c r="N420" s="719"/>
      <c r="O420" s="273"/>
      <c r="P420" s="273"/>
      <c r="Q420" s="711"/>
      <c r="R420" s="708"/>
      <c r="S420" s="273"/>
      <c r="T420" s="273"/>
      <c r="U420" s="273"/>
      <c r="V420" s="273"/>
      <c r="W420" s="273"/>
      <c r="X420" s="273"/>
      <c r="Y420" s="273"/>
      <c r="Z420" s="273"/>
      <c r="AA420" s="273"/>
    </row>
    <row r="421" spans="1:27" ht="18" customHeight="1" x14ac:dyDescent="0.15">
      <c r="A421" s="2" t="s">
        <v>133</v>
      </c>
    </row>
    <row r="422" spans="1:27" ht="18" customHeight="1" x14ac:dyDescent="0.15">
      <c r="A422" s="2" t="s">
        <v>169</v>
      </c>
    </row>
    <row r="423" spans="1:27" ht="18" customHeight="1" x14ac:dyDescent="0.15">
      <c r="A423" s="2" t="s">
        <v>170</v>
      </c>
    </row>
    <row r="424" spans="1:27" ht="18" customHeight="1" x14ac:dyDescent="0.15">
      <c r="A424" s="2" t="s">
        <v>171</v>
      </c>
    </row>
    <row r="425" spans="1:27" ht="17.649999999999999" customHeight="1" x14ac:dyDescent="0.15">
      <c r="A425" s="22" t="s">
        <v>139</v>
      </c>
    </row>
    <row r="426" spans="1:27" x14ac:dyDescent="0.15">
      <c r="A426" s="23"/>
    </row>
    <row r="443" spans="8:8" x14ac:dyDescent="0.15">
      <c r="H443" s="747"/>
    </row>
  </sheetData>
  <autoFilter ref="A7:AD400">
    <filterColumn colId="16" showButton="0"/>
  </autoFilter>
  <mergeCells count="291">
    <mergeCell ref="S90:S91"/>
    <mergeCell ref="S12:S13"/>
    <mergeCell ref="S27:S28"/>
    <mergeCell ref="S29:S30"/>
    <mergeCell ref="J88:J89"/>
    <mergeCell ref="K88:K89"/>
    <mergeCell ref="L88:L89"/>
    <mergeCell ref="P88:P89"/>
    <mergeCell ref="Q88:Q89"/>
    <mergeCell ref="R88:R89"/>
    <mergeCell ref="S88:S89"/>
    <mergeCell ref="P12:P13"/>
    <mergeCell ref="P27:P28"/>
    <mergeCell ref="P29:P30"/>
    <mergeCell ref="Q12:Q13"/>
    <mergeCell ref="Q27:Q28"/>
    <mergeCell ref="Q29:Q30"/>
    <mergeCell ref="R12:R13"/>
    <mergeCell ref="J12:J13"/>
    <mergeCell ref="J27:J28"/>
    <mergeCell ref="J29:J30"/>
    <mergeCell ref="K12:K13"/>
    <mergeCell ref="K27:K28"/>
    <mergeCell ref="K29:K30"/>
    <mergeCell ref="L12:L13"/>
    <mergeCell ref="L27:L28"/>
    <mergeCell ref="L29:L30"/>
    <mergeCell ref="S31:S32"/>
    <mergeCell ref="J84:J85"/>
    <mergeCell ref="K84:K85"/>
    <mergeCell ref="L84:L85"/>
    <mergeCell ref="P84:P85"/>
    <mergeCell ref="Q84:Q85"/>
    <mergeCell ref="R84:R85"/>
    <mergeCell ref="S84:S85"/>
    <mergeCell ref="R27:R28"/>
    <mergeCell ref="R29:R30"/>
    <mergeCell ref="L248:L249"/>
    <mergeCell ref="R248:R249"/>
    <mergeCell ref="L267:L268"/>
    <mergeCell ref="J174:J175"/>
    <mergeCell ref="K174:K175"/>
    <mergeCell ref="L174:L175"/>
    <mergeCell ref="Q174:Q175"/>
    <mergeCell ref="R174:R175"/>
    <mergeCell ref="J31:J32"/>
    <mergeCell ref="K31:K32"/>
    <mergeCell ref="L31:L32"/>
    <mergeCell ref="P31:P32"/>
    <mergeCell ref="Q31:Q32"/>
    <mergeCell ref="R31:R32"/>
    <mergeCell ref="J90:J91"/>
    <mergeCell ref="K90:K91"/>
    <mergeCell ref="L90:L91"/>
    <mergeCell ref="P90:P91"/>
    <mergeCell ref="Q90:Q91"/>
    <mergeCell ref="R90:R91"/>
    <mergeCell ref="J396:J397"/>
    <mergeCell ref="K396:K397"/>
    <mergeCell ref="L396:L397"/>
    <mergeCell ref="Q396:Q397"/>
    <mergeCell ref="R396:R397"/>
    <mergeCell ref="S396:S397"/>
    <mergeCell ref="J349:J350"/>
    <mergeCell ref="K349:K350"/>
    <mergeCell ref="L349:L350"/>
    <mergeCell ref="B396:B397"/>
    <mergeCell ref="A396:A397"/>
    <mergeCell ref="C349:C350"/>
    <mergeCell ref="D349:D350"/>
    <mergeCell ref="A349:A350"/>
    <mergeCell ref="A284:A285"/>
    <mergeCell ref="B284:B285"/>
    <mergeCell ref="C284:C285"/>
    <mergeCell ref="D284:D285"/>
    <mergeCell ref="B349:B350"/>
    <mergeCell ref="C396:C397"/>
    <mergeCell ref="D396:D397"/>
    <mergeCell ref="A248:A249"/>
    <mergeCell ref="B248:B249"/>
    <mergeCell ref="C248:C249"/>
    <mergeCell ref="D248:D249"/>
    <mergeCell ref="A267:A268"/>
    <mergeCell ref="B267:B268"/>
    <mergeCell ref="C267:C268"/>
    <mergeCell ref="D267:D268"/>
    <mergeCell ref="A230:A231"/>
    <mergeCell ref="B230:B231"/>
    <mergeCell ref="D230:D231"/>
    <mergeCell ref="A90:A91"/>
    <mergeCell ref="B90:B91"/>
    <mergeCell ref="C90:C91"/>
    <mergeCell ref="D90:D91"/>
    <mergeCell ref="A84:A85"/>
    <mergeCell ref="B84:B85"/>
    <mergeCell ref="C84:C85"/>
    <mergeCell ref="D84:D85"/>
    <mergeCell ref="A88:A89"/>
    <mergeCell ref="B88:B89"/>
    <mergeCell ref="C88:C89"/>
    <mergeCell ref="D88:D89"/>
    <mergeCell ref="A29:A30"/>
    <mergeCell ref="A31:A32"/>
    <mergeCell ref="B31:B32"/>
    <mergeCell ref="C31:C32"/>
    <mergeCell ref="D31:D32"/>
    <mergeCell ref="A12:A13"/>
    <mergeCell ref="B12:B13"/>
    <mergeCell ref="C27:C28"/>
    <mergeCell ref="D27:D28"/>
    <mergeCell ref="A27:A28"/>
    <mergeCell ref="B27:B28"/>
    <mergeCell ref="C12:C13"/>
    <mergeCell ref="D12:D13"/>
    <mergeCell ref="C29:C30"/>
    <mergeCell ref="D29:D30"/>
    <mergeCell ref="B29:B30"/>
    <mergeCell ref="AA284:AA285"/>
    <mergeCell ref="X396:X397"/>
    <mergeCell ref="X248:X249"/>
    <mergeCell ref="Y248:Y249"/>
    <mergeCell ref="Z248:Z249"/>
    <mergeCell ref="AA248:AA249"/>
    <mergeCell ref="X267:X268"/>
    <mergeCell ref="Y267:Y268"/>
    <mergeCell ref="Z267:Z268"/>
    <mergeCell ref="AA267:AA268"/>
    <mergeCell ref="X284:X285"/>
    <mergeCell ref="Y284:Y285"/>
    <mergeCell ref="X349:X350"/>
    <mergeCell ref="X230:X231"/>
    <mergeCell ref="Y230:Y231"/>
    <mergeCell ref="Z230:Z231"/>
    <mergeCell ref="AA230:AA231"/>
    <mergeCell ref="X88:X89"/>
    <mergeCell ref="Y88:Y89"/>
    <mergeCell ref="Z88:Z89"/>
    <mergeCell ref="AA88:AA89"/>
    <mergeCell ref="X90:X91"/>
    <mergeCell ref="Y90:Y91"/>
    <mergeCell ref="Z90:Z91"/>
    <mergeCell ref="AA90:AA91"/>
    <mergeCell ref="X217:X218"/>
    <mergeCell ref="AA29:AA30"/>
    <mergeCell ref="X31:X32"/>
    <mergeCell ref="Y31:Y32"/>
    <mergeCell ref="Z31:Z32"/>
    <mergeCell ref="AA31:AA32"/>
    <mergeCell ref="X12:X13"/>
    <mergeCell ref="Y12:Y13"/>
    <mergeCell ref="Z12:Z13"/>
    <mergeCell ref="AA12:AA13"/>
    <mergeCell ref="X27:X28"/>
    <mergeCell ref="Y27:Y28"/>
    <mergeCell ref="Z27:Z28"/>
    <mergeCell ref="AA27:AA28"/>
    <mergeCell ref="X29:X30"/>
    <mergeCell ref="Y29:Y30"/>
    <mergeCell ref="A3:V3"/>
    <mergeCell ref="A5:A7"/>
    <mergeCell ref="B5:B7"/>
    <mergeCell ref="C5:C7"/>
    <mergeCell ref="D5:D7"/>
    <mergeCell ref="E5:E7"/>
    <mergeCell ref="J5:J7"/>
    <mergeCell ref="K5:L5"/>
    <mergeCell ref="F6:F7"/>
    <mergeCell ref="G6:G7"/>
    <mergeCell ref="F5:I5"/>
    <mergeCell ref="AA5:AA7"/>
    <mergeCell ref="H6:H7"/>
    <mergeCell ref="I6:I7"/>
    <mergeCell ref="K6:K7"/>
    <mergeCell ref="L6:L7"/>
    <mergeCell ref="P6:P7"/>
    <mergeCell ref="O5:O6"/>
    <mergeCell ref="P5:R5"/>
    <mergeCell ref="S5:S7"/>
    <mergeCell ref="T5:T7"/>
    <mergeCell ref="U5:U7"/>
    <mergeCell ref="V5:V7"/>
    <mergeCell ref="Q6:R7"/>
    <mergeCell ref="W5:W7"/>
    <mergeCell ref="X5:X7"/>
    <mergeCell ref="Y5:Y7"/>
    <mergeCell ref="Z5:Z7"/>
    <mergeCell ref="T90:T91"/>
    <mergeCell ref="T396:T397"/>
    <mergeCell ref="Z29:Z30"/>
    <mergeCell ref="Z284:Z285"/>
    <mergeCell ref="W12:W13"/>
    <mergeCell ref="W27:W28"/>
    <mergeCell ref="W29:W30"/>
    <mergeCell ref="W31:W32"/>
    <mergeCell ref="W84:W85"/>
    <mergeCell ref="W88:W89"/>
    <mergeCell ref="W90:W91"/>
    <mergeCell ref="W284:W285"/>
    <mergeCell ref="W217:W218"/>
    <mergeCell ref="W396:W397"/>
    <mergeCell ref="W230:W231"/>
    <mergeCell ref="W248:W249"/>
    <mergeCell ref="W267:W268"/>
    <mergeCell ref="W349:W350"/>
    <mergeCell ref="T12:T13"/>
    <mergeCell ref="T27:T28"/>
    <mergeCell ref="T29:T30"/>
    <mergeCell ref="T31:T32"/>
    <mergeCell ref="W174:W175"/>
    <mergeCell ref="X174:X175"/>
    <mergeCell ref="T88:T89"/>
    <mergeCell ref="A402:B404"/>
    <mergeCell ref="K402:L402"/>
    <mergeCell ref="Q402:Q404"/>
    <mergeCell ref="R402:R404"/>
    <mergeCell ref="S402:S404"/>
    <mergeCell ref="AA402:AA404"/>
    <mergeCell ref="K403:L403"/>
    <mergeCell ref="K404:L404"/>
    <mergeCell ref="W402:W404"/>
    <mergeCell ref="X402:X404"/>
    <mergeCell ref="Y402:Y404"/>
    <mergeCell ref="Z402:Z404"/>
    <mergeCell ref="C272:C273"/>
    <mergeCell ref="D272:D273"/>
    <mergeCell ref="J272:J273"/>
    <mergeCell ref="L272:L273"/>
    <mergeCell ref="R272:R273"/>
    <mergeCell ref="A272:A273"/>
    <mergeCell ref="B272:B273"/>
    <mergeCell ref="A174:A175"/>
    <mergeCell ref="B174:B175"/>
    <mergeCell ref="C174:C175"/>
    <mergeCell ref="D174:D175"/>
    <mergeCell ref="A405:B407"/>
    <mergeCell ref="K405:L405"/>
    <mergeCell ref="P405:P407"/>
    <mergeCell ref="Q405:Q407"/>
    <mergeCell ref="R405:R407"/>
    <mergeCell ref="S405:S407"/>
    <mergeCell ref="T405:T407"/>
    <mergeCell ref="U402:U404"/>
    <mergeCell ref="V402:V404"/>
    <mergeCell ref="AA405:AA407"/>
    <mergeCell ref="K406:L406"/>
    <mergeCell ref="K407:L407"/>
    <mergeCell ref="A408:B410"/>
    <mergeCell ref="K408:L408"/>
    <mergeCell ref="P408:P410"/>
    <mergeCell ref="Q408:Q410"/>
    <mergeCell ref="R408:R410"/>
    <mergeCell ref="S408:S410"/>
    <mergeCell ref="T408:T410"/>
    <mergeCell ref="U405:U407"/>
    <mergeCell ref="V405:V407"/>
    <mergeCell ref="AA408:AA410"/>
    <mergeCell ref="K409:L409"/>
    <mergeCell ref="K410:L410"/>
    <mergeCell ref="U408:U410"/>
    <mergeCell ref="V408:V410"/>
    <mergeCell ref="W408:W410"/>
    <mergeCell ref="X408:X410"/>
    <mergeCell ref="Y408:Y410"/>
    <mergeCell ref="Z408:Z410"/>
    <mergeCell ref="W405:W407"/>
    <mergeCell ref="X405:X407"/>
    <mergeCell ref="Y405:Y407"/>
    <mergeCell ref="Z405:Z407"/>
    <mergeCell ref="T402:T404"/>
    <mergeCell ref="L284:L285"/>
    <mergeCell ref="R284:R285"/>
    <mergeCell ref="A213:A214"/>
    <mergeCell ref="B213:B214"/>
    <mergeCell ref="C213:C214"/>
    <mergeCell ref="D213:D214"/>
    <mergeCell ref="J213:J214"/>
    <mergeCell ref="K213:K214"/>
    <mergeCell ref="L213:L214"/>
    <mergeCell ref="Q213:Q214"/>
    <mergeCell ref="R213:R214"/>
    <mergeCell ref="A217:A218"/>
    <mergeCell ref="B217:B218"/>
    <mergeCell ref="C217:C218"/>
    <mergeCell ref="D217:D218"/>
    <mergeCell ref="K217:K218"/>
    <mergeCell ref="L217:L218"/>
    <mergeCell ref="Q217:Q218"/>
    <mergeCell ref="R217:R218"/>
    <mergeCell ref="P267:P268"/>
    <mergeCell ref="Q267:Q268"/>
    <mergeCell ref="R267:R268"/>
  </mergeCells>
  <phoneticPr fontId="1"/>
  <dataValidations count="12">
    <dataValidation type="list" allowBlank="1" showInputMessage="1" showErrorMessage="1" sqref="X391:X392 X96 X99:X100 X102 X109 X115:X116 X138 X143 X165 X169 X212 X181 X190 X198 X80 X222 X227:X228 X243 X263 X282 X288 X294:X295 X298 X302 X306 X308:X309 X317 X321 X323 X325:X326 X336 X342 X345 X351:X352 X358 X365 X386 X394 X8:X9 X172:X173">
      <formula1>"前年度新規,最終実施年度 ,その他"</formula1>
    </dataValidation>
    <dataValidation type="list" allowBlank="1" showInputMessage="1" showErrorMessage="1" sqref="K391:K392 K96 K99:K100 K102 K109 K115:K116 K138 K143 K165 K169 K212 K181 K190 K198 K80 K222 K227:K228 K243 K263 K282 K288 K294:K295 K298 K302 K306 K308:K309 K317 K321 K323 K325:K326 K336 K342 K345 K351:K352 K358 K365 K386 K394 K8:K9 K172:K173">
      <formula1>"廃止,事業全体の抜本的改善,事業内容の改善,現状通り"</formula1>
    </dataValidation>
    <dataValidation type="list" allowBlank="1" showInputMessage="1" showErrorMessage="1" sqref="K327:K335 K101 K103:K108 K86:K88 K92:K95 K144:K164 K110:K114 K166:K168 K264:K281 K230:K242 K398:K401 K296:K297 K299:K301 K283:K287 K307 K310:K316 K318:K320 K303:K305 K337:K341 K346:K349 K353:K357 K343:K344 K366:K385 K14:K27 K322 K139:K142 K387:K390 K324 K170:K171 K289:K292 K191:K197 K97:K98 K81:K84 K182:K189 K117:K137 K244:K260 K199:K211 K31 K33:K79 K10:K12 K359:K364 K29 K395:K396 K90 K393 K262 K215:K217 K213 K223:K226 K174 K176:K180 K219:K221">
      <formula1>"廃止,事業全体の抜本的な改善,事業内容の一部改善,終了予定,現状通り"</formula1>
    </dataValidation>
    <dataValidation type="list" allowBlank="1" showInputMessage="1" showErrorMessage="1" sqref="Y31:AA31 Y90:AA90 Y232:AA248 Y33:AA88 Y269:AA284 Y8:AA12 Y14:AA27 Y286:AA400 Y250:AA267 Y92:AA230">
      <formula1>"○, 　,"</formula1>
    </dataValidation>
    <dataValidation type="list" allowBlank="1" showInputMessage="1" showErrorMessage="1" sqref="Q327:Q335 Q101 Q103:Q108 Q395:Q396 Q92:Q95 Q144:Q164 Q110:Q114 Q166:Q168 Q264:Q267 Q229:Q242 Q398:Q401 Q296:Q297 Q299:Q301 Q283:Q287 Q307 Q310:Q316 Q318:Q320 Q303:Q305 Q337:Q341 Q346:Q350 Q353:Q357 Q343:Q344 Q366:Q385 Q14:Q27 Q322 Q139:Q142 Q387:Q390 Q324 Q170:Q171 Q10:Q12 Q191:Q197 Q97:Q98 Q81:Q84 Q182:Q189 Q117:Q137 Q244:Q251 Q199:Q211 Q29 Q33:Q79 Q289:Q293 Q359:Q364 Q31 Q86:Q88 Q90 Q393 Q253:Q262 Q269:Q281 Q215:Q217 Q213 Q223:Q226 Q174 Q176:Q180 Q219:Q221">
      <formula1>"廃止,縮減, 執行等改善,予定通り終了,現状通り"</formula1>
    </dataValidation>
    <dataValidation type="list" allowBlank="1" showInputMessage="1" showErrorMessage="1" sqref="X29 X31 X90 X280:X281 X269 X27 X283:X284 X322 X35 X327:X335 X12 X103:X107 X87:X88 X161:X164 X113:X114 X170:X171 X117:X125 X68:X77 X183:X189 X256:X259 X15 X376:X385 X299:X300 X176:X177 X271:X276 X158 X318 X303:X305 X166:X168 X46 X311:X313 X348:X349 X353:X357 X337:X341 X244:X246 X10 X289:X292 X145:X147 X296:X297 X110:X111 X95 X97 X192:X197 X208:X211 X199:X206 X84:X85 X24:X25 X307 X315:X316 X396 X320 X287 X370 X232:X236 X250:X251 X253:X254 X33 X238:X242 X229:X230 X372 X343 X262 X368 X389:X390 X132:X137 X149:X155 X43:X44 X62 X49:X50 X37:X39 X139:X142 X79 X324 X359:X364 X127:X130 X82 X248 X264:X267 X278 X215:X216 X224:X226 X174 X219:X221">
      <formula1>"前年度新規,最終実施年度 ,行革推進会議,その他,平成２５年対象,平成２６年対象"</formula1>
    </dataValidation>
    <dataValidation type="list" allowBlank="1" showInputMessage="1" showErrorMessage="1" sqref="X374">
      <formula1>"前年度新規,最終実施年度 ,行革推進会議,その他,平成２５年対象"</formula1>
    </dataValidation>
    <dataValidation type="list" allowBlank="1" showInputMessage="1" showErrorMessage="1" sqref="X401">
      <formula1>"前年度新規,最終実施年度 ,行革推進会議,継続の是非,その他,平成２５年度対象,平成２６年度対象,平成２７年度対象"</formula1>
    </dataValidation>
    <dataValidation allowBlank="1" showInputMessage="1" sqref="Y401:AA401"/>
    <dataValidation type="list" allowBlank="1" showInputMessage="1" showErrorMessage="1" sqref="X11 X26 X293 X36 X40:X42 X34 X366:X367 X86 X92:X94 X101 X108 X112 X398:X400 X126 X81 X16:X23 X98 X131 X83 X178:X180 X182 X14 X191 X207 X375 X255 X277 X156:X157 X301 X314 X319 X344 X159:X160 X144 X148 X310 X346:X347 X393 X45 X47:X48 X63:X67 X369 X371 X252 X260:X261 X217 X387:X388 X373 X395 X78 X51:X61 X237 X286 X247 X279 X270 X213:X214 X223">
      <formula1>"前年度新規,最終実施年度 ,行革推進会議,その他,平成２５年対象,平成２６年対象,平成２７年対象"</formula1>
    </dataValidation>
    <dataValidation type="list" allowBlank="1" showInputMessage="1" showErrorMessage="1" sqref="K229 K261 K293">
      <formula1>"廃止,事業全体の抜本的な改善,事業内容の一部改善,終了予定,現状通り,予定通り終了"</formula1>
    </dataValidation>
    <dataValidation type="list" allowBlank="1" showInputMessage="1" showErrorMessage="1" sqref="Q252">
      <formula1>"廃止, 縮減, 執行等改善,予定通り終了,現状通り"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39" fitToHeight="0" orientation="landscape" cellComments="asDisplayed" r:id="rId1"/>
  <headerFooter alignWithMargins="0">
    <oddHeader>&amp;L&amp;28様式１&amp;R&amp;26別添３</oddHeader>
    <oddFooter>&amp;C&amp;P/&amp;N</oddFooter>
  </headerFooter>
  <rowBreaks count="1" manualBreakCount="1">
    <brk id="365" max="2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3:AF454"/>
  <sheetViews>
    <sheetView showGridLines="0" zoomScale="70" zoomScaleNormal="70" zoomScaleSheetLayoutView="85" zoomScalePageLayoutView="50" workbookViewId="0">
      <pane xSplit="2" ySplit="8" topLeftCell="T392" activePane="bottomRight" state="frozen"/>
      <selection pane="topRight" activeCell="C1" sqref="C1"/>
      <selection pane="bottomLeft" activeCell="A8" sqref="A8"/>
      <selection pane="bottomRight" activeCell="B413" sqref="B413:U413"/>
    </sheetView>
  </sheetViews>
  <sheetFormatPr defaultColWidth="9" defaultRowHeight="13.5" x14ac:dyDescent="0.15"/>
  <cols>
    <col min="1" max="1" width="6.625" style="2" customWidth="1"/>
    <col min="2" max="2" width="35.125" style="2" customWidth="1"/>
    <col min="3" max="3" width="11.5" style="2" customWidth="1"/>
    <col min="4" max="4" width="12.75" style="2" customWidth="1"/>
    <col min="5" max="5" width="12.625" style="2" customWidth="1"/>
    <col min="6" max="6" width="11.375" style="2" customWidth="1"/>
    <col min="7" max="9" width="11.375" style="2" hidden="1" customWidth="1"/>
    <col min="10" max="10" width="11.5" style="2" customWidth="1"/>
    <col min="11" max="11" width="33.25" style="2" customWidth="1"/>
    <col min="12" max="12" width="13.75" style="2" customWidth="1"/>
    <col min="13" max="13" width="35.5" style="2" customWidth="1"/>
    <col min="14" max="14" width="16.5" style="2" customWidth="1"/>
    <col min="15" max="15" width="15.5" style="2" customWidth="1"/>
    <col min="16" max="16" width="12.75" style="2" customWidth="1"/>
    <col min="17" max="17" width="12.75" style="293" customWidth="1"/>
    <col min="18" max="18" width="12.625" style="2" customWidth="1"/>
    <col min="19" max="19" width="46.75" style="2" customWidth="1"/>
    <col min="20" max="20" width="16.5" style="2" customWidth="1"/>
    <col min="21" max="21" width="14.75" style="2" customWidth="1"/>
    <col min="22" max="22" width="12.375" style="2" bestFit="1" customWidth="1"/>
    <col min="23" max="23" width="25.875" style="2" customWidth="1"/>
    <col min="24" max="24" width="7.5" style="2" customWidth="1"/>
    <col min="25" max="25" width="16.25" style="2" customWidth="1"/>
    <col min="26" max="27" width="4.75" style="2" customWidth="1"/>
    <col min="28" max="28" width="5" style="2" customWidth="1"/>
    <col min="29" max="16384" width="9" style="2"/>
  </cols>
  <sheetData>
    <row r="3" spans="1:32" ht="18.75" x14ac:dyDescent="0.2">
      <c r="A3" s="19" t="s">
        <v>214</v>
      </c>
    </row>
    <row r="4" spans="1:32" ht="30" customHeight="1" x14ac:dyDescent="0.2">
      <c r="A4" s="294" t="s">
        <v>511</v>
      </c>
      <c r="B4" s="492"/>
      <c r="C4" s="492"/>
      <c r="D4" s="492"/>
      <c r="E4" s="492"/>
      <c r="F4" s="492"/>
      <c r="G4" s="492"/>
      <c r="H4" s="492"/>
      <c r="I4" s="492"/>
      <c r="J4" s="492"/>
      <c r="K4" s="492"/>
      <c r="L4" s="492"/>
      <c r="M4" s="492"/>
      <c r="N4" s="492"/>
      <c r="O4" s="492"/>
      <c r="P4" s="492"/>
      <c r="Q4" s="492"/>
      <c r="R4" s="492"/>
      <c r="S4" s="492"/>
      <c r="T4" s="492"/>
      <c r="U4" s="294"/>
      <c r="V4" s="294"/>
      <c r="W4" s="294"/>
      <c r="X4" s="268"/>
      <c r="Y4" s="268"/>
    </row>
    <row r="5" spans="1:32" ht="14.25" thickBot="1" x14ac:dyDescent="0.2">
      <c r="A5" s="17"/>
      <c r="B5" s="3"/>
      <c r="C5" s="3"/>
      <c r="D5" s="3"/>
      <c r="E5" s="3"/>
      <c r="F5" s="295"/>
      <c r="G5" s="296"/>
      <c r="H5" s="296"/>
      <c r="I5" s="296"/>
      <c r="J5" s="1"/>
      <c r="K5" s="1"/>
      <c r="L5" s="1"/>
      <c r="M5" s="1"/>
      <c r="N5" s="1"/>
      <c r="O5" s="1"/>
      <c r="P5" s="1"/>
      <c r="Q5" s="297"/>
      <c r="R5" s="1"/>
      <c r="S5" s="1"/>
      <c r="T5" s="1"/>
      <c r="U5" s="1"/>
      <c r="V5" s="3"/>
      <c r="W5" s="272"/>
      <c r="X5" s="71"/>
      <c r="Y5" s="1026" t="s">
        <v>512</v>
      </c>
      <c r="Z5" s="1026"/>
      <c r="AA5" s="1026"/>
      <c r="AB5" s="1027"/>
    </row>
    <row r="6" spans="1:32" ht="20.100000000000001" customHeight="1" x14ac:dyDescent="0.15">
      <c r="A6" s="991" t="s">
        <v>72</v>
      </c>
      <c r="B6" s="973" t="s">
        <v>78</v>
      </c>
      <c r="C6" s="994" t="s">
        <v>165</v>
      </c>
      <c r="D6" s="987" t="s">
        <v>166</v>
      </c>
      <c r="E6" s="987" t="s">
        <v>513</v>
      </c>
      <c r="F6" s="997" t="s">
        <v>514</v>
      </c>
      <c r="G6" s="997"/>
      <c r="H6" s="997"/>
      <c r="I6" s="997"/>
      <c r="J6" s="996"/>
      <c r="K6" s="987" t="s">
        <v>515</v>
      </c>
      <c r="L6" s="970" t="s">
        <v>111</v>
      </c>
      <c r="M6" s="996"/>
      <c r="N6" s="267" t="s">
        <v>137</v>
      </c>
      <c r="O6" s="267" t="s">
        <v>161</v>
      </c>
      <c r="P6" s="969" t="s">
        <v>43</v>
      </c>
      <c r="Q6" s="1241" t="s">
        <v>138</v>
      </c>
      <c r="R6" s="971"/>
      <c r="S6" s="972"/>
      <c r="T6" s="973" t="s">
        <v>86</v>
      </c>
      <c r="U6" s="973" t="s">
        <v>63</v>
      </c>
      <c r="V6" s="973" t="s">
        <v>516</v>
      </c>
      <c r="W6" s="978" t="s">
        <v>517</v>
      </c>
      <c r="X6" s="983" t="s">
        <v>518</v>
      </c>
      <c r="Y6" s="984" t="s">
        <v>519</v>
      </c>
      <c r="Z6" s="987" t="s">
        <v>157</v>
      </c>
      <c r="AA6" s="987" t="s">
        <v>158</v>
      </c>
      <c r="AB6" s="959" t="s">
        <v>145</v>
      </c>
    </row>
    <row r="7" spans="1:32" ht="20.100000000000001" customHeight="1" x14ac:dyDescent="0.15">
      <c r="A7" s="992"/>
      <c r="B7" s="974"/>
      <c r="C7" s="995"/>
      <c r="D7" s="964"/>
      <c r="E7" s="974"/>
      <c r="F7" s="981" t="s">
        <v>159</v>
      </c>
      <c r="G7" s="968" t="s">
        <v>520</v>
      </c>
      <c r="H7" s="968" t="s">
        <v>521</v>
      </c>
      <c r="I7" s="269" t="s">
        <v>522</v>
      </c>
      <c r="J7" s="968" t="s">
        <v>56</v>
      </c>
      <c r="K7" s="964"/>
      <c r="L7" s="966" t="s">
        <v>59</v>
      </c>
      <c r="M7" s="968" t="s">
        <v>53</v>
      </c>
      <c r="N7" s="271" t="s">
        <v>41</v>
      </c>
      <c r="O7" s="271" t="s">
        <v>42</v>
      </c>
      <c r="P7" s="962"/>
      <c r="Q7" s="1242" t="s">
        <v>88</v>
      </c>
      <c r="R7" s="966" t="s">
        <v>523</v>
      </c>
      <c r="S7" s="981"/>
      <c r="T7" s="974"/>
      <c r="U7" s="976"/>
      <c r="V7" s="976"/>
      <c r="W7" s="979"/>
      <c r="X7" s="979"/>
      <c r="Y7" s="985"/>
      <c r="Z7" s="988"/>
      <c r="AA7" s="988"/>
      <c r="AB7" s="960"/>
    </row>
    <row r="8" spans="1:32" ht="21.6" customHeight="1" thickBot="1" x14ac:dyDescent="0.2">
      <c r="A8" s="993"/>
      <c r="B8" s="975"/>
      <c r="C8" s="967"/>
      <c r="D8" s="965"/>
      <c r="E8" s="975"/>
      <c r="F8" s="982"/>
      <c r="G8" s="965"/>
      <c r="H8" s="965"/>
      <c r="I8" s="270"/>
      <c r="J8" s="965"/>
      <c r="K8" s="965"/>
      <c r="L8" s="967"/>
      <c r="M8" s="965"/>
      <c r="N8" s="97" t="s">
        <v>524</v>
      </c>
      <c r="O8" s="97" t="s">
        <v>525</v>
      </c>
      <c r="P8" s="98" t="s">
        <v>526</v>
      </c>
      <c r="Q8" s="1243"/>
      <c r="R8" s="967"/>
      <c r="S8" s="982"/>
      <c r="T8" s="975"/>
      <c r="U8" s="977"/>
      <c r="V8" s="977"/>
      <c r="W8" s="980"/>
      <c r="X8" s="980"/>
      <c r="Y8" s="986"/>
      <c r="Z8" s="989"/>
      <c r="AA8" s="989"/>
      <c r="AB8" s="961"/>
    </row>
    <row r="9" spans="1:32" ht="21.6" customHeight="1" x14ac:dyDescent="0.15">
      <c r="A9" s="131"/>
      <c r="B9" s="298" t="s">
        <v>527</v>
      </c>
      <c r="C9" s="132"/>
      <c r="D9" s="132"/>
      <c r="E9" s="133"/>
      <c r="F9" s="299"/>
      <c r="G9" s="300"/>
      <c r="H9" s="301"/>
      <c r="I9" s="301"/>
      <c r="J9" s="133"/>
      <c r="K9" s="133"/>
      <c r="L9" s="134"/>
      <c r="M9" s="135"/>
      <c r="N9" s="133"/>
      <c r="O9" s="133"/>
      <c r="P9" s="133"/>
      <c r="Q9" s="302"/>
      <c r="R9" s="136"/>
      <c r="S9" s="132"/>
      <c r="T9" s="132"/>
      <c r="U9" s="303"/>
      <c r="V9" s="137"/>
      <c r="W9" s="137"/>
      <c r="X9" s="137"/>
      <c r="Y9" s="304"/>
      <c r="Z9" s="138"/>
      <c r="AA9" s="138"/>
      <c r="AB9" s="139"/>
    </row>
    <row r="10" spans="1:32" ht="63.75" customHeight="1" x14ac:dyDescent="0.15">
      <c r="A10" s="117">
        <v>1</v>
      </c>
      <c r="B10" s="118" t="s">
        <v>528</v>
      </c>
      <c r="C10" s="305" t="s">
        <v>529</v>
      </c>
      <c r="D10" s="305" t="s">
        <v>530</v>
      </c>
      <c r="E10" s="119">
        <v>19.204000000000001</v>
      </c>
      <c r="F10" s="306">
        <f t="shared" ref="F10:F15" si="0">E10+G10-H10</f>
        <v>19.204000000000001</v>
      </c>
      <c r="G10" s="283">
        <v>0</v>
      </c>
      <c r="H10" s="287">
        <v>0</v>
      </c>
      <c r="I10" s="287">
        <v>0</v>
      </c>
      <c r="J10" s="287">
        <v>13.586399999999999</v>
      </c>
      <c r="K10" s="121" t="s">
        <v>531</v>
      </c>
      <c r="L10" s="122" t="s">
        <v>153</v>
      </c>
      <c r="M10" s="123" t="s">
        <v>532</v>
      </c>
      <c r="N10" s="307">
        <v>19.164000000000001</v>
      </c>
      <c r="O10" s="121">
        <v>12.233000000000001</v>
      </c>
      <c r="P10" s="120">
        <f>O10-N10</f>
        <v>-6.9310000000000009</v>
      </c>
      <c r="Q10" s="121">
        <v>-7.0170000000000003</v>
      </c>
      <c r="R10" s="125" t="s">
        <v>100</v>
      </c>
      <c r="S10" s="126" t="s">
        <v>533</v>
      </c>
      <c r="T10" s="127"/>
      <c r="U10" s="308" t="s">
        <v>534</v>
      </c>
      <c r="V10" s="309" t="s">
        <v>2</v>
      </c>
      <c r="W10" s="310" t="s">
        <v>536</v>
      </c>
      <c r="X10" s="309" t="s">
        <v>537</v>
      </c>
      <c r="Y10" s="311" t="s">
        <v>538</v>
      </c>
      <c r="Z10" s="115" t="s">
        <v>148</v>
      </c>
      <c r="AA10" s="115"/>
      <c r="AB10" s="116"/>
    </row>
    <row r="11" spans="1:32" s="207" customFormat="1" ht="100.5" customHeight="1" x14ac:dyDescent="0.15">
      <c r="A11" s="281">
        <v>2</v>
      </c>
      <c r="B11" s="282" t="s">
        <v>539</v>
      </c>
      <c r="C11" s="312" t="s">
        <v>540</v>
      </c>
      <c r="D11" s="312" t="s">
        <v>541</v>
      </c>
      <c r="E11" s="283">
        <v>171.202</v>
      </c>
      <c r="F11" s="313">
        <f t="shared" si="0"/>
        <v>171.202</v>
      </c>
      <c r="G11" s="283">
        <v>0</v>
      </c>
      <c r="H11" s="287">
        <v>0</v>
      </c>
      <c r="I11" s="287">
        <v>0</v>
      </c>
      <c r="J11" s="287">
        <v>171.20192</v>
      </c>
      <c r="K11" s="314" t="s">
        <v>542</v>
      </c>
      <c r="L11" s="285" t="s">
        <v>102</v>
      </c>
      <c r="M11" s="286" t="s">
        <v>543</v>
      </c>
      <c r="N11" s="315">
        <v>186.339</v>
      </c>
      <c r="O11" s="283">
        <v>189.52699999999999</v>
      </c>
      <c r="P11" s="120">
        <f t="shared" ref="P11:P15" si="1">O11-N11</f>
        <v>3.1879999999999882</v>
      </c>
      <c r="Q11" s="283">
        <v>0</v>
      </c>
      <c r="R11" s="288" t="s">
        <v>102</v>
      </c>
      <c r="S11" s="282" t="s">
        <v>544</v>
      </c>
      <c r="T11" s="289"/>
      <c r="U11" s="316" t="s">
        <v>534</v>
      </c>
      <c r="V11" s="290" t="s">
        <v>2</v>
      </c>
      <c r="W11" s="291" t="s">
        <v>545</v>
      </c>
      <c r="X11" s="317" t="s">
        <v>546</v>
      </c>
      <c r="Y11" s="318"/>
      <c r="Z11" s="279"/>
      <c r="AA11" s="279" t="s">
        <v>547</v>
      </c>
      <c r="AB11" s="280"/>
      <c r="AC11" s="2"/>
      <c r="AD11" s="2"/>
      <c r="AE11" s="2"/>
      <c r="AF11" s="2"/>
    </row>
    <row r="12" spans="1:32" s="207" customFormat="1" ht="157.5" customHeight="1" x14ac:dyDescent="0.15">
      <c r="A12" s="281">
        <v>3</v>
      </c>
      <c r="B12" s="282" t="s">
        <v>548</v>
      </c>
      <c r="C12" s="312" t="s">
        <v>549</v>
      </c>
      <c r="D12" s="312" t="s">
        <v>530</v>
      </c>
      <c r="E12" s="283">
        <v>125.533</v>
      </c>
      <c r="F12" s="313">
        <f t="shared" si="0"/>
        <v>125.533</v>
      </c>
      <c r="G12" s="283">
        <v>0</v>
      </c>
      <c r="H12" s="287">
        <v>0</v>
      </c>
      <c r="I12" s="287">
        <v>0</v>
      </c>
      <c r="J12" s="287">
        <v>89.452781000000002</v>
      </c>
      <c r="K12" s="283" t="s">
        <v>550</v>
      </c>
      <c r="L12" s="285" t="s">
        <v>102</v>
      </c>
      <c r="M12" s="286" t="s">
        <v>551</v>
      </c>
      <c r="N12" s="315">
        <v>141.88300000000001</v>
      </c>
      <c r="O12" s="283">
        <v>141.93299999999999</v>
      </c>
      <c r="P12" s="120">
        <f t="shared" si="1"/>
        <v>4.9999999999982947E-2</v>
      </c>
      <c r="Q12" s="283">
        <v>0</v>
      </c>
      <c r="R12" s="288" t="s">
        <v>102</v>
      </c>
      <c r="S12" s="282" t="s">
        <v>552</v>
      </c>
      <c r="T12" s="289"/>
      <c r="U12" s="316" t="s">
        <v>534</v>
      </c>
      <c r="V12" s="290" t="s">
        <v>2</v>
      </c>
      <c r="W12" s="291" t="s">
        <v>545</v>
      </c>
      <c r="X12" s="317" t="s">
        <v>553</v>
      </c>
      <c r="Y12" s="318"/>
      <c r="Z12" s="279" t="s">
        <v>148</v>
      </c>
      <c r="AA12" s="279"/>
      <c r="AB12" s="280"/>
      <c r="AC12" s="2"/>
      <c r="AD12" s="2"/>
      <c r="AE12" s="2"/>
      <c r="AF12" s="2"/>
    </row>
    <row r="13" spans="1:32" ht="78.75" customHeight="1" x14ac:dyDescent="0.15">
      <c r="A13" s="117">
        <v>4</v>
      </c>
      <c r="B13" s="118" t="s">
        <v>554</v>
      </c>
      <c r="C13" s="305" t="s">
        <v>556</v>
      </c>
      <c r="D13" s="305" t="s">
        <v>530</v>
      </c>
      <c r="E13" s="119">
        <v>113.143</v>
      </c>
      <c r="F13" s="306">
        <f t="shared" si="0"/>
        <v>113.143</v>
      </c>
      <c r="G13" s="283">
        <v>0</v>
      </c>
      <c r="H13" s="287">
        <v>0</v>
      </c>
      <c r="I13" s="287">
        <v>0</v>
      </c>
      <c r="J13" s="287">
        <v>91.878373999999994</v>
      </c>
      <c r="K13" s="319" t="s">
        <v>557</v>
      </c>
      <c r="L13" s="122" t="s">
        <v>102</v>
      </c>
      <c r="M13" s="123" t="s">
        <v>558</v>
      </c>
      <c r="N13" s="307">
        <v>115.419</v>
      </c>
      <c r="O13" s="121">
        <v>95</v>
      </c>
      <c r="P13" s="120">
        <f t="shared" si="1"/>
        <v>-20.418999999999997</v>
      </c>
      <c r="Q13" s="121">
        <v>-20.419</v>
      </c>
      <c r="R13" s="125" t="s">
        <v>100</v>
      </c>
      <c r="S13" s="126" t="s">
        <v>559</v>
      </c>
      <c r="T13" s="127"/>
      <c r="U13" s="320" t="s">
        <v>534</v>
      </c>
      <c r="V13" s="128" t="s">
        <v>2</v>
      </c>
      <c r="W13" s="129" t="s">
        <v>545</v>
      </c>
      <c r="X13" s="321" t="s">
        <v>560</v>
      </c>
      <c r="Y13" s="311" t="s">
        <v>130</v>
      </c>
      <c r="Z13" s="115" t="s">
        <v>547</v>
      </c>
      <c r="AA13" s="115"/>
      <c r="AB13" s="116"/>
    </row>
    <row r="14" spans="1:32" ht="33.75" x14ac:dyDescent="0.15">
      <c r="A14" s="1244">
        <v>5</v>
      </c>
      <c r="B14" s="1246" t="s">
        <v>561</v>
      </c>
      <c r="C14" s="1248" t="s">
        <v>540</v>
      </c>
      <c r="D14" s="1248" t="s">
        <v>563</v>
      </c>
      <c r="E14" s="119">
        <v>117.697</v>
      </c>
      <c r="F14" s="306">
        <f t="shared" si="0"/>
        <v>117.697</v>
      </c>
      <c r="G14" s="283">
        <v>0</v>
      </c>
      <c r="H14" s="287">
        <v>0</v>
      </c>
      <c r="I14" s="287">
        <v>0</v>
      </c>
      <c r="J14" s="287">
        <v>112.996905</v>
      </c>
      <c r="K14" s="1250" t="s">
        <v>550</v>
      </c>
      <c r="L14" s="1252" t="s">
        <v>102</v>
      </c>
      <c r="M14" s="868" t="s">
        <v>564</v>
      </c>
      <c r="N14" s="307">
        <v>117.05500000000001</v>
      </c>
      <c r="O14" s="121">
        <v>125.82299999999999</v>
      </c>
      <c r="P14" s="120">
        <f t="shared" si="1"/>
        <v>8.7679999999999865</v>
      </c>
      <c r="Q14" s="121">
        <v>0</v>
      </c>
      <c r="R14" s="882" t="s">
        <v>102</v>
      </c>
      <c r="S14" s="870" t="s">
        <v>565</v>
      </c>
      <c r="T14" s="1264"/>
      <c r="U14" s="1246" t="s">
        <v>566</v>
      </c>
      <c r="V14" s="128" t="s">
        <v>2</v>
      </c>
      <c r="W14" s="129" t="s">
        <v>567</v>
      </c>
      <c r="X14" s="1266" t="s">
        <v>568</v>
      </c>
      <c r="Y14" s="1268"/>
      <c r="Z14" s="1254" t="s">
        <v>148</v>
      </c>
      <c r="AA14" s="1254"/>
      <c r="AB14" s="1256"/>
    </row>
    <row r="15" spans="1:32" ht="45" x14ac:dyDescent="0.15">
      <c r="A15" s="1245"/>
      <c r="B15" s="1247"/>
      <c r="C15" s="1249"/>
      <c r="D15" s="1249"/>
      <c r="E15" s="119">
        <v>348.85399999999998</v>
      </c>
      <c r="F15" s="306">
        <f t="shared" si="0"/>
        <v>348.85399999999998</v>
      </c>
      <c r="G15" s="283">
        <v>0</v>
      </c>
      <c r="H15" s="287">
        <v>0</v>
      </c>
      <c r="I15" s="287">
        <v>0</v>
      </c>
      <c r="J15" s="287">
        <v>295.60711800000001</v>
      </c>
      <c r="K15" s="1251"/>
      <c r="L15" s="1253"/>
      <c r="M15" s="869"/>
      <c r="N15" s="307">
        <v>353.14100000000002</v>
      </c>
      <c r="O15" s="283">
        <v>344.30700000000002</v>
      </c>
      <c r="P15" s="120">
        <f t="shared" si="1"/>
        <v>-8.8340000000000032</v>
      </c>
      <c r="Q15" s="121">
        <v>0</v>
      </c>
      <c r="R15" s="883"/>
      <c r="S15" s="871"/>
      <c r="T15" s="1265"/>
      <c r="U15" s="1247"/>
      <c r="V15" s="128" t="s">
        <v>569</v>
      </c>
      <c r="W15" s="129" t="s">
        <v>570</v>
      </c>
      <c r="X15" s="1267"/>
      <c r="Y15" s="1269"/>
      <c r="Z15" s="1255"/>
      <c r="AA15" s="1255"/>
      <c r="AB15" s="1257"/>
    </row>
    <row r="16" spans="1:32" s="207" customFormat="1" ht="27" customHeight="1" x14ac:dyDescent="0.15">
      <c r="A16" s="281"/>
      <c r="B16" s="322" t="s">
        <v>571</v>
      </c>
      <c r="C16" s="323"/>
      <c r="D16" s="323"/>
      <c r="E16" s="283"/>
      <c r="F16" s="313"/>
      <c r="G16" s="283"/>
      <c r="H16" s="287"/>
      <c r="I16" s="287"/>
      <c r="J16" s="287"/>
      <c r="K16" s="283"/>
      <c r="L16" s="285"/>
      <c r="M16" s="286"/>
      <c r="N16" s="324"/>
      <c r="O16" s="283"/>
      <c r="P16" s="284"/>
      <c r="Q16" s="283"/>
      <c r="R16" s="288"/>
      <c r="S16" s="282"/>
      <c r="T16" s="289"/>
      <c r="U16" s="316"/>
      <c r="V16" s="290"/>
      <c r="W16" s="291"/>
      <c r="X16" s="290"/>
      <c r="Y16" s="318"/>
      <c r="Z16" s="279"/>
      <c r="AA16" s="279"/>
      <c r="AB16" s="280"/>
    </row>
    <row r="17" spans="1:32" ht="21.6" customHeight="1" x14ac:dyDescent="0.15">
      <c r="A17" s="131"/>
      <c r="B17" s="298" t="s">
        <v>572</v>
      </c>
      <c r="C17" s="132"/>
      <c r="D17" s="132"/>
      <c r="E17" s="133"/>
      <c r="F17" s="299"/>
      <c r="G17" s="300"/>
      <c r="H17" s="301"/>
      <c r="I17" s="301"/>
      <c r="J17" s="133"/>
      <c r="K17" s="133"/>
      <c r="L17" s="134"/>
      <c r="M17" s="135"/>
      <c r="N17" s="133"/>
      <c r="O17" s="133"/>
      <c r="P17" s="133"/>
      <c r="Q17" s="133"/>
      <c r="R17" s="136"/>
      <c r="S17" s="132"/>
      <c r="T17" s="132"/>
      <c r="U17" s="303"/>
      <c r="V17" s="137"/>
      <c r="W17" s="137"/>
      <c r="X17" s="325"/>
      <c r="Y17" s="304"/>
      <c r="Z17" s="138"/>
      <c r="AA17" s="138"/>
      <c r="AB17" s="139"/>
    </row>
    <row r="18" spans="1:32" s="207" customFormat="1" ht="144.75" customHeight="1" x14ac:dyDescent="0.15">
      <c r="A18" s="281">
        <v>6</v>
      </c>
      <c r="B18" s="282" t="s">
        <v>573</v>
      </c>
      <c r="C18" s="282" t="s">
        <v>574</v>
      </c>
      <c r="D18" s="282" t="s">
        <v>575</v>
      </c>
      <c r="E18" s="283">
        <v>1095.1869999999999</v>
      </c>
      <c r="F18" s="313">
        <f>E18+G18-H18</f>
        <v>1095.1869999999999</v>
      </c>
      <c r="G18" s="283">
        <v>0</v>
      </c>
      <c r="H18" s="287">
        <v>0</v>
      </c>
      <c r="I18" s="287">
        <v>0</v>
      </c>
      <c r="J18" s="287">
        <v>950.13300000000004</v>
      </c>
      <c r="K18" s="314" t="s">
        <v>576</v>
      </c>
      <c r="L18" s="285" t="s">
        <v>153</v>
      </c>
      <c r="M18" s="286" t="s">
        <v>577</v>
      </c>
      <c r="N18" s="283">
        <v>592.19100000000003</v>
      </c>
      <c r="O18" s="283">
        <v>0</v>
      </c>
      <c r="P18" s="120">
        <f>O18-N18</f>
        <v>-592.19100000000003</v>
      </c>
      <c r="Q18" s="283">
        <v>-592.19100000000003</v>
      </c>
      <c r="R18" s="288" t="s">
        <v>141</v>
      </c>
      <c r="S18" s="282" t="s">
        <v>578</v>
      </c>
      <c r="T18" s="289"/>
      <c r="U18" s="316" t="s">
        <v>579</v>
      </c>
      <c r="V18" s="290" t="s">
        <v>580</v>
      </c>
      <c r="W18" s="291" t="s">
        <v>581</v>
      </c>
      <c r="X18" s="317" t="s">
        <v>582</v>
      </c>
      <c r="Y18" s="292"/>
      <c r="Z18" s="279" t="s">
        <v>148</v>
      </c>
      <c r="AA18" s="279" t="s">
        <v>583</v>
      </c>
      <c r="AB18" s="280"/>
      <c r="AD18" s="2"/>
      <c r="AE18" s="2"/>
      <c r="AF18" s="2"/>
    </row>
    <row r="19" spans="1:32" s="207" customFormat="1" ht="45" x14ac:dyDescent="0.15">
      <c r="A19" s="281">
        <v>7</v>
      </c>
      <c r="B19" s="282" t="s">
        <v>584</v>
      </c>
      <c r="C19" s="282" t="s">
        <v>585</v>
      </c>
      <c r="D19" s="282" t="s">
        <v>586</v>
      </c>
      <c r="E19" s="283">
        <v>101.876</v>
      </c>
      <c r="F19" s="313">
        <f t="shared" ref="F19:F83" si="2">E19+G19-H19</f>
        <v>101.876</v>
      </c>
      <c r="G19" s="283">
        <v>0</v>
      </c>
      <c r="H19" s="287">
        <v>0</v>
      </c>
      <c r="I19" s="287">
        <v>0</v>
      </c>
      <c r="J19" s="287">
        <v>89.808445000000006</v>
      </c>
      <c r="K19" s="283" t="s">
        <v>587</v>
      </c>
      <c r="L19" s="285" t="s">
        <v>102</v>
      </c>
      <c r="M19" s="286" t="s">
        <v>588</v>
      </c>
      <c r="N19" s="283">
        <v>217.779</v>
      </c>
      <c r="O19" s="283">
        <v>260</v>
      </c>
      <c r="P19" s="120">
        <f>O19-N19</f>
        <v>42.221000000000004</v>
      </c>
      <c r="Q19" s="283">
        <v>0</v>
      </c>
      <c r="R19" s="288" t="s">
        <v>589</v>
      </c>
      <c r="S19" s="282" t="s">
        <v>590</v>
      </c>
      <c r="T19" s="289"/>
      <c r="U19" s="316" t="s">
        <v>591</v>
      </c>
      <c r="V19" s="290" t="s">
        <v>569</v>
      </c>
      <c r="W19" s="291" t="s">
        <v>570</v>
      </c>
      <c r="X19" s="317" t="s">
        <v>592</v>
      </c>
      <c r="Y19" s="292" t="s">
        <v>538</v>
      </c>
      <c r="Z19" s="279" t="s">
        <v>148</v>
      </c>
      <c r="AA19" s="279"/>
      <c r="AB19" s="280"/>
      <c r="AD19" s="2"/>
      <c r="AE19" s="2"/>
      <c r="AF19" s="2"/>
    </row>
    <row r="20" spans="1:32" s="207" customFormat="1" ht="104.25" customHeight="1" x14ac:dyDescent="0.15">
      <c r="A20" s="281">
        <v>8</v>
      </c>
      <c r="B20" s="326" t="s">
        <v>593</v>
      </c>
      <c r="C20" s="282" t="s">
        <v>556</v>
      </c>
      <c r="D20" s="282" t="s">
        <v>594</v>
      </c>
      <c r="E20" s="283">
        <v>250.006</v>
      </c>
      <c r="F20" s="313">
        <f t="shared" si="2"/>
        <v>250.006</v>
      </c>
      <c r="G20" s="283">
        <v>0</v>
      </c>
      <c r="H20" s="287">
        <v>0</v>
      </c>
      <c r="I20" s="287">
        <v>0</v>
      </c>
      <c r="J20" s="287">
        <v>145.49086800000001</v>
      </c>
      <c r="K20" s="314" t="s">
        <v>595</v>
      </c>
      <c r="L20" s="285" t="s">
        <v>153</v>
      </c>
      <c r="M20" s="286" t="s">
        <v>596</v>
      </c>
      <c r="N20" s="283">
        <v>250.006</v>
      </c>
      <c r="O20" s="283">
        <v>190.006</v>
      </c>
      <c r="P20" s="120">
        <f>O20-N20</f>
        <v>-60</v>
      </c>
      <c r="Q20" s="283">
        <v>-60</v>
      </c>
      <c r="R20" s="288" t="s">
        <v>100</v>
      </c>
      <c r="S20" s="282" t="s">
        <v>597</v>
      </c>
      <c r="T20" s="289"/>
      <c r="U20" s="316" t="s">
        <v>591</v>
      </c>
      <c r="V20" s="290" t="s">
        <v>569</v>
      </c>
      <c r="W20" s="291" t="s">
        <v>570</v>
      </c>
      <c r="X20" s="327" t="s">
        <v>598</v>
      </c>
      <c r="Y20" s="292" t="s">
        <v>130</v>
      </c>
      <c r="Z20" s="328" t="s">
        <v>148</v>
      </c>
      <c r="AA20" s="328" t="s">
        <v>599</v>
      </c>
      <c r="AB20" s="329"/>
      <c r="AD20" s="2"/>
      <c r="AE20" s="2"/>
      <c r="AF20" s="2"/>
    </row>
    <row r="21" spans="1:32" s="207" customFormat="1" ht="102" customHeight="1" x14ac:dyDescent="0.15">
      <c r="A21" s="281">
        <v>9</v>
      </c>
      <c r="B21" s="282" t="s">
        <v>600</v>
      </c>
      <c r="C21" s="282" t="s">
        <v>556</v>
      </c>
      <c r="D21" s="282" t="s">
        <v>601</v>
      </c>
      <c r="E21" s="283">
        <v>350</v>
      </c>
      <c r="F21" s="313">
        <f t="shared" si="2"/>
        <v>350</v>
      </c>
      <c r="G21" s="283">
        <v>0</v>
      </c>
      <c r="H21" s="287">
        <v>0</v>
      </c>
      <c r="I21" s="287">
        <v>0</v>
      </c>
      <c r="J21" s="287">
        <v>283.33</v>
      </c>
      <c r="K21" s="283" t="s">
        <v>587</v>
      </c>
      <c r="L21" s="285" t="s">
        <v>102</v>
      </c>
      <c r="M21" s="286" t="s">
        <v>602</v>
      </c>
      <c r="N21" s="283">
        <v>350</v>
      </c>
      <c r="O21" s="283">
        <v>350</v>
      </c>
      <c r="P21" s="120">
        <f>O21-N21</f>
        <v>0</v>
      </c>
      <c r="Q21" s="283">
        <v>0</v>
      </c>
      <c r="R21" s="288" t="s">
        <v>102</v>
      </c>
      <c r="S21" s="282" t="s">
        <v>603</v>
      </c>
      <c r="T21" s="289"/>
      <c r="U21" s="316" t="s">
        <v>591</v>
      </c>
      <c r="V21" s="290" t="s">
        <v>569</v>
      </c>
      <c r="W21" s="291" t="s">
        <v>570</v>
      </c>
      <c r="X21" s="327" t="s">
        <v>604</v>
      </c>
      <c r="Y21" s="292" t="s">
        <v>130</v>
      </c>
      <c r="Z21" s="328"/>
      <c r="AA21" s="328" t="s">
        <v>599</v>
      </c>
      <c r="AB21" s="329"/>
      <c r="AD21" s="2"/>
      <c r="AE21" s="2"/>
      <c r="AF21" s="2"/>
    </row>
    <row r="22" spans="1:32" s="207" customFormat="1" ht="89.25" customHeight="1" x14ac:dyDescent="0.15">
      <c r="A22" s="281">
        <v>10</v>
      </c>
      <c r="B22" s="282" t="s">
        <v>605</v>
      </c>
      <c r="C22" s="282" t="s">
        <v>556</v>
      </c>
      <c r="D22" s="282" t="s">
        <v>606</v>
      </c>
      <c r="E22" s="283">
        <v>5300</v>
      </c>
      <c r="F22" s="313">
        <f>E22+G22-H22</f>
        <v>5262.4405399999996</v>
      </c>
      <c r="G22" s="283">
        <v>0</v>
      </c>
      <c r="H22" s="287">
        <v>37.559460000000001</v>
      </c>
      <c r="I22" s="287">
        <v>37.559460000000001</v>
      </c>
      <c r="J22" s="287">
        <v>2692.3588530000002</v>
      </c>
      <c r="K22" s="330" t="s">
        <v>607</v>
      </c>
      <c r="L22" s="285" t="s">
        <v>153</v>
      </c>
      <c r="M22" s="286" t="s">
        <v>608</v>
      </c>
      <c r="N22" s="283">
        <v>5300</v>
      </c>
      <c r="O22" s="283">
        <v>2446</v>
      </c>
      <c r="P22" s="284">
        <f t="shared" ref="P22:P32" si="3">O22-N22</f>
        <v>-2854</v>
      </c>
      <c r="Q22" s="283">
        <v>-2854</v>
      </c>
      <c r="R22" s="288" t="s">
        <v>100</v>
      </c>
      <c r="S22" s="282" t="s">
        <v>609</v>
      </c>
      <c r="T22" s="289" t="s">
        <v>610</v>
      </c>
      <c r="U22" s="316" t="s">
        <v>611</v>
      </c>
      <c r="V22" s="290" t="s">
        <v>569</v>
      </c>
      <c r="W22" s="291" t="s">
        <v>570</v>
      </c>
      <c r="X22" s="317" t="s">
        <v>612</v>
      </c>
      <c r="Y22" s="292" t="s">
        <v>130</v>
      </c>
      <c r="Z22" s="279" t="s">
        <v>599</v>
      </c>
      <c r="AA22" s="279" t="s">
        <v>599</v>
      </c>
      <c r="AB22" s="280"/>
      <c r="AD22" s="2"/>
      <c r="AE22" s="2"/>
      <c r="AF22" s="2"/>
    </row>
    <row r="23" spans="1:32" s="207" customFormat="1" ht="92.25" customHeight="1" x14ac:dyDescent="0.15">
      <c r="A23" s="281">
        <v>11</v>
      </c>
      <c r="B23" s="282" t="s">
        <v>613</v>
      </c>
      <c r="C23" s="282" t="s">
        <v>614</v>
      </c>
      <c r="D23" s="282" t="s">
        <v>606</v>
      </c>
      <c r="E23" s="283">
        <v>1800</v>
      </c>
      <c r="F23" s="313">
        <f>E23+G23-H23</f>
        <v>1800</v>
      </c>
      <c r="G23" s="283">
        <v>0</v>
      </c>
      <c r="H23" s="287">
        <v>0</v>
      </c>
      <c r="I23" s="287">
        <v>0</v>
      </c>
      <c r="J23" s="287">
        <v>1745.4367</v>
      </c>
      <c r="K23" s="282" t="s">
        <v>615</v>
      </c>
      <c r="L23" s="285" t="s">
        <v>102</v>
      </c>
      <c r="M23" s="331" t="s">
        <v>616</v>
      </c>
      <c r="N23" s="283">
        <v>1800</v>
      </c>
      <c r="O23" s="283">
        <v>1800</v>
      </c>
      <c r="P23" s="284">
        <f t="shared" si="3"/>
        <v>0</v>
      </c>
      <c r="Q23" s="283">
        <v>0</v>
      </c>
      <c r="R23" s="288" t="s">
        <v>102</v>
      </c>
      <c r="S23" s="282" t="s">
        <v>617</v>
      </c>
      <c r="T23" s="289"/>
      <c r="U23" s="316" t="s">
        <v>618</v>
      </c>
      <c r="V23" s="290" t="s">
        <v>569</v>
      </c>
      <c r="W23" s="291" t="s">
        <v>570</v>
      </c>
      <c r="X23" s="317" t="s">
        <v>619</v>
      </c>
      <c r="Y23" s="292"/>
      <c r="Z23" s="279"/>
      <c r="AA23" s="279" t="s">
        <v>599</v>
      </c>
      <c r="AB23" s="280"/>
      <c r="AD23" s="2"/>
      <c r="AE23" s="2"/>
      <c r="AF23" s="2"/>
    </row>
    <row r="24" spans="1:32" s="207" customFormat="1" ht="45" x14ac:dyDescent="0.15">
      <c r="A24" s="281">
        <v>12</v>
      </c>
      <c r="B24" s="308" t="s">
        <v>225</v>
      </c>
      <c r="C24" s="282" t="s">
        <v>614</v>
      </c>
      <c r="D24" s="282" t="s">
        <v>620</v>
      </c>
      <c r="E24" s="283">
        <v>700</v>
      </c>
      <c r="F24" s="313">
        <f>E24+G24-H24</f>
        <v>700</v>
      </c>
      <c r="G24" s="283">
        <v>0</v>
      </c>
      <c r="H24" s="287">
        <v>0</v>
      </c>
      <c r="I24" s="287">
        <v>0</v>
      </c>
      <c r="J24" s="287">
        <v>591.08526300000005</v>
      </c>
      <c r="K24" s="283" t="s">
        <v>587</v>
      </c>
      <c r="L24" s="285" t="s">
        <v>174</v>
      </c>
      <c r="M24" s="286" t="s">
        <v>621</v>
      </c>
      <c r="N24" s="283">
        <v>0</v>
      </c>
      <c r="O24" s="283">
        <v>0</v>
      </c>
      <c r="P24" s="284">
        <f t="shared" si="3"/>
        <v>0</v>
      </c>
      <c r="Q24" s="283">
        <v>0</v>
      </c>
      <c r="R24" s="288" t="s">
        <v>172</v>
      </c>
      <c r="S24" s="282" t="s">
        <v>622</v>
      </c>
      <c r="T24" s="289"/>
      <c r="U24" s="316" t="s">
        <v>618</v>
      </c>
      <c r="V24" s="290" t="s">
        <v>569</v>
      </c>
      <c r="W24" s="291" t="s">
        <v>570</v>
      </c>
      <c r="X24" s="327">
        <v>9</v>
      </c>
      <c r="Y24" s="292" t="s">
        <v>538</v>
      </c>
      <c r="Z24" s="328" t="s">
        <v>148</v>
      </c>
      <c r="AA24" s="328"/>
      <c r="AB24" s="329"/>
      <c r="AD24" s="2"/>
      <c r="AE24" s="2"/>
      <c r="AF24" s="2"/>
    </row>
    <row r="25" spans="1:32" s="207" customFormat="1" ht="208.5" customHeight="1" x14ac:dyDescent="0.15">
      <c r="A25" s="281">
        <v>13</v>
      </c>
      <c r="B25" s="332" t="s">
        <v>623</v>
      </c>
      <c r="C25" s="282" t="s">
        <v>624</v>
      </c>
      <c r="D25" s="282" t="s">
        <v>625</v>
      </c>
      <c r="E25" s="283">
        <v>22000</v>
      </c>
      <c r="F25" s="313">
        <f t="shared" ref="F25:F32" si="4">E25+G25-H25</f>
        <v>22000</v>
      </c>
      <c r="G25" s="283">
        <v>0</v>
      </c>
      <c r="H25" s="287">
        <v>0</v>
      </c>
      <c r="I25" s="287">
        <v>0</v>
      </c>
      <c r="J25" s="287">
        <v>22000</v>
      </c>
      <c r="K25" s="330" t="s">
        <v>626</v>
      </c>
      <c r="L25" s="285" t="s">
        <v>102</v>
      </c>
      <c r="M25" s="286" t="s">
        <v>627</v>
      </c>
      <c r="N25" s="283">
        <v>19000</v>
      </c>
      <c r="O25" s="283">
        <v>15240</v>
      </c>
      <c r="P25" s="284">
        <f>O25-N25</f>
        <v>-3760</v>
      </c>
      <c r="Q25" s="283">
        <v>-3760</v>
      </c>
      <c r="R25" s="288" t="s">
        <v>100</v>
      </c>
      <c r="S25" s="282" t="s">
        <v>628</v>
      </c>
      <c r="T25" s="289" t="s">
        <v>629</v>
      </c>
      <c r="U25" s="316" t="s">
        <v>630</v>
      </c>
      <c r="V25" s="290" t="s">
        <v>569</v>
      </c>
      <c r="W25" s="291" t="s">
        <v>570</v>
      </c>
      <c r="X25" s="327">
        <v>10</v>
      </c>
      <c r="Y25" s="292" t="s">
        <v>631</v>
      </c>
      <c r="Z25" s="328"/>
      <c r="AA25" s="328" t="s">
        <v>148</v>
      </c>
      <c r="AB25" s="329" t="s">
        <v>148</v>
      </c>
      <c r="AD25" s="2"/>
      <c r="AE25" s="2"/>
      <c r="AF25" s="2"/>
    </row>
    <row r="26" spans="1:32" s="207" customFormat="1" ht="88.5" customHeight="1" x14ac:dyDescent="0.15">
      <c r="A26" s="281">
        <v>14</v>
      </c>
      <c r="B26" s="333" t="s">
        <v>632</v>
      </c>
      <c r="C26" s="282" t="s">
        <v>633</v>
      </c>
      <c r="D26" s="282" t="s">
        <v>556</v>
      </c>
      <c r="E26" s="283">
        <v>612.42999999999995</v>
      </c>
      <c r="F26" s="313">
        <f t="shared" si="4"/>
        <v>612.42999999999995</v>
      </c>
      <c r="G26" s="283">
        <v>0</v>
      </c>
      <c r="H26" s="287">
        <v>0</v>
      </c>
      <c r="I26" s="287">
        <v>0</v>
      </c>
      <c r="J26" s="287">
        <v>607.51920600000005</v>
      </c>
      <c r="K26" s="283" t="s">
        <v>587</v>
      </c>
      <c r="L26" s="285" t="s">
        <v>174</v>
      </c>
      <c r="M26" s="286" t="s">
        <v>634</v>
      </c>
      <c r="N26" s="283">
        <v>0</v>
      </c>
      <c r="O26" s="283">
        <v>0</v>
      </c>
      <c r="P26" s="284">
        <f t="shared" si="3"/>
        <v>0</v>
      </c>
      <c r="Q26" s="283">
        <v>0</v>
      </c>
      <c r="R26" s="288" t="s">
        <v>172</v>
      </c>
      <c r="S26" s="312" t="s">
        <v>635</v>
      </c>
      <c r="T26" s="289" t="s">
        <v>636</v>
      </c>
      <c r="U26" s="316" t="s">
        <v>618</v>
      </c>
      <c r="V26" s="290" t="s">
        <v>569</v>
      </c>
      <c r="W26" s="291" t="s">
        <v>570</v>
      </c>
      <c r="X26" s="327">
        <v>11</v>
      </c>
      <c r="Y26" s="292"/>
      <c r="Z26" s="328"/>
      <c r="AA26" s="328" t="s">
        <v>148</v>
      </c>
      <c r="AB26" s="329"/>
      <c r="AD26" s="2"/>
      <c r="AE26" s="2"/>
      <c r="AF26" s="2"/>
    </row>
    <row r="27" spans="1:32" s="207" customFormat="1" ht="105" customHeight="1" x14ac:dyDescent="0.15">
      <c r="A27" s="281">
        <v>15</v>
      </c>
      <c r="B27" s="308" t="s">
        <v>227</v>
      </c>
      <c r="C27" s="282" t="s">
        <v>614</v>
      </c>
      <c r="D27" s="282" t="s">
        <v>637</v>
      </c>
      <c r="E27" s="283">
        <v>1430</v>
      </c>
      <c r="F27" s="313">
        <f t="shared" si="4"/>
        <v>1556.5079999999998</v>
      </c>
      <c r="G27" s="283">
        <v>383.33199999999999</v>
      </c>
      <c r="H27" s="287">
        <v>256.82400000000001</v>
      </c>
      <c r="I27" s="287">
        <v>256.82400000000001</v>
      </c>
      <c r="J27" s="287">
        <v>1030.8389999999999</v>
      </c>
      <c r="K27" s="283" t="s">
        <v>587</v>
      </c>
      <c r="L27" s="285" t="s">
        <v>153</v>
      </c>
      <c r="M27" s="286" t="s">
        <v>638</v>
      </c>
      <c r="N27" s="283">
        <v>1173</v>
      </c>
      <c r="O27" s="283">
        <v>888</v>
      </c>
      <c r="P27" s="284">
        <f t="shared" si="3"/>
        <v>-285</v>
      </c>
      <c r="Q27" s="283">
        <v>-285</v>
      </c>
      <c r="R27" s="288" t="s">
        <v>100</v>
      </c>
      <c r="S27" s="282" t="s">
        <v>639</v>
      </c>
      <c r="T27" s="289"/>
      <c r="U27" s="316" t="s">
        <v>618</v>
      </c>
      <c r="V27" s="290" t="s">
        <v>569</v>
      </c>
      <c r="W27" s="291" t="s">
        <v>570</v>
      </c>
      <c r="X27" s="327">
        <v>12</v>
      </c>
      <c r="Y27" s="292" t="s">
        <v>538</v>
      </c>
      <c r="Z27" s="328" t="s">
        <v>148</v>
      </c>
      <c r="AA27" s="328"/>
      <c r="AB27" s="329"/>
      <c r="AD27" s="2"/>
      <c r="AE27" s="2"/>
      <c r="AF27" s="2"/>
    </row>
    <row r="28" spans="1:32" s="207" customFormat="1" ht="108" customHeight="1" x14ac:dyDescent="0.15">
      <c r="A28" s="281">
        <v>16</v>
      </c>
      <c r="B28" s="308" t="s">
        <v>228</v>
      </c>
      <c r="C28" s="282" t="s">
        <v>640</v>
      </c>
      <c r="D28" s="282" t="s">
        <v>641</v>
      </c>
      <c r="E28" s="283">
        <v>800</v>
      </c>
      <c r="F28" s="313">
        <f t="shared" si="4"/>
        <v>800</v>
      </c>
      <c r="G28" s="283">
        <v>0</v>
      </c>
      <c r="H28" s="287">
        <v>0</v>
      </c>
      <c r="I28" s="287">
        <v>0</v>
      </c>
      <c r="J28" s="287">
        <v>707.99830099999997</v>
      </c>
      <c r="K28" s="283" t="s">
        <v>587</v>
      </c>
      <c r="L28" s="285" t="s">
        <v>102</v>
      </c>
      <c r="M28" s="286" t="s">
        <v>642</v>
      </c>
      <c r="N28" s="283">
        <v>800</v>
      </c>
      <c r="O28" s="283">
        <v>550</v>
      </c>
      <c r="P28" s="284">
        <f t="shared" si="3"/>
        <v>-250</v>
      </c>
      <c r="Q28" s="283">
        <v>0</v>
      </c>
      <c r="R28" s="288" t="s">
        <v>589</v>
      </c>
      <c r="S28" s="282" t="s">
        <v>643</v>
      </c>
      <c r="T28" s="289"/>
      <c r="U28" s="316" t="s">
        <v>618</v>
      </c>
      <c r="V28" s="290" t="s">
        <v>569</v>
      </c>
      <c r="W28" s="291" t="s">
        <v>570</v>
      </c>
      <c r="X28" s="327">
        <v>13</v>
      </c>
      <c r="Y28" s="292" t="s">
        <v>538</v>
      </c>
      <c r="Z28" s="328" t="s">
        <v>148</v>
      </c>
      <c r="AA28" s="328"/>
      <c r="AB28" s="329"/>
      <c r="AD28" s="2"/>
      <c r="AE28" s="2"/>
      <c r="AF28" s="2"/>
    </row>
    <row r="29" spans="1:32" s="207" customFormat="1" ht="45" x14ac:dyDescent="0.15">
      <c r="A29" s="281">
        <v>17</v>
      </c>
      <c r="B29" s="308" t="s">
        <v>644</v>
      </c>
      <c r="C29" s="282" t="s">
        <v>645</v>
      </c>
      <c r="D29" s="282" t="s">
        <v>646</v>
      </c>
      <c r="E29" s="283">
        <v>220</v>
      </c>
      <c r="F29" s="313">
        <f t="shared" si="4"/>
        <v>220</v>
      </c>
      <c r="G29" s="283">
        <v>0</v>
      </c>
      <c r="H29" s="287">
        <v>0</v>
      </c>
      <c r="I29" s="287">
        <v>0</v>
      </c>
      <c r="J29" s="287">
        <v>193.97295700000001</v>
      </c>
      <c r="K29" s="283" t="s">
        <v>587</v>
      </c>
      <c r="L29" s="285" t="s">
        <v>174</v>
      </c>
      <c r="M29" s="286" t="s">
        <v>621</v>
      </c>
      <c r="N29" s="283">
        <v>0</v>
      </c>
      <c r="O29" s="283">
        <v>0</v>
      </c>
      <c r="P29" s="284">
        <f t="shared" si="3"/>
        <v>0</v>
      </c>
      <c r="Q29" s="283">
        <v>0</v>
      </c>
      <c r="R29" s="288" t="s">
        <v>172</v>
      </c>
      <c r="S29" s="282" t="s">
        <v>622</v>
      </c>
      <c r="T29" s="289"/>
      <c r="U29" s="316" t="s">
        <v>618</v>
      </c>
      <c r="V29" s="290" t="s">
        <v>569</v>
      </c>
      <c r="W29" s="291" t="s">
        <v>570</v>
      </c>
      <c r="X29" s="327">
        <v>14</v>
      </c>
      <c r="Y29" s="292" t="s">
        <v>538</v>
      </c>
      <c r="Z29" s="328" t="s">
        <v>148</v>
      </c>
      <c r="AA29" s="328"/>
      <c r="AB29" s="329"/>
      <c r="AD29" s="2"/>
      <c r="AE29" s="2"/>
      <c r="AF29" s="2"/>
    </row>
    <row r="30" spans="1:32" s="207" customFormat="1" ht="102" customHeight="1" x14ac:dyDescent="0.15">
      <c r="A30" s="281">
        <v>18</v>
      </c>
      <c r="B30" s="308" t="s">
        <v>229</v>
      </c>
      <c r="C30" s="282" t="s">
        <v>647</v>
      </c>
      <c r="D30" s="282" t="s">
        <v>648</v>
      </c>
      <c r="E30" s="283">
        <v>4600</v>
      </c>
      <c r="F30" s="313">
        <f t="shared" si="4"/>
        <v>4600</v>
      </c>
      <c r="G30" s="283">
        <v>0</v>
      </c>
      <c r="H30" s="287">
        <v>0</v>
      </c>
      <c r="I30" s="287">
        <v>0</v>
      </c>
      <c r="J30" s="287">
        <v>4600</v>
      </c>
      <c r="K30" s="283" t="s">
        <v>649</v>
      </c>
      <c r="L30" s="285" t="s">
        <v>102</v>
      </c>
      <c r="M30" s="286" t="s">
        <v>650</v>
      </c>
      <c r="N30" s="283">
        <v>4600</v>
      </c>
      <c r="O30" s="283">
        <v>9800</v>
      </c>
      <c r="P30" s="284">
        <f t="shared" si="3"/>
        <v>5200</v>
      </c>
      <c r="Q30" s="283">
        <v>0</v>
      </c>
      <c r="R30" s="288" t="s">
        <v>102</v>
      </c>
      <c r="S30" s="282" t="s">
        <v>651</v>
      </c>
      <c r="T30" s="289" t="s">
        <v>652</v>
      </c>
      <c r="U30" s="316" t="s">
        <v>653</v>
      </c>
      <c r="V30" s="290" t="s">
        <v>654</v>
      </c>
      <c r="W30" s="291" t="s">
        <v>655</v>
      </c>
      <c r="X30" s="327">
        <v>15</v>
      </c>
      <c r="Y30" s="292" t="s">
        <v>538</v>
      </c>
      <c r="Z30" s="328"/>
      <c r="AA30" s="328" t="s">
        <v>148</v>
      </c>
      <c r="AB30" s="329" t="s">
        <v>148</v>
      </c>
      <c r="AD30" s="2"/>
      <c r="AE30" s="2"/>
      <c r="AF30" s="2"/>
    </row>
    <row r="31" spans="1:32" s="207" customFormat="1" ht="197.25" customHeight="1" x14ac:dyDescent="0.15">
      <c r="A31" s="281">
        <v>19</v>
      </c>
      <c r="B31" s="308" t="s">
        <v>230</v>
      </c>
      <c r="C31" s="282" t="s">
        <v>656</v>
      </c>
      <c r="D31" s="282" t="s">
        <v>657</v>
      </c>
      <c r="E31" s="283">
        <v>1200</v>
      </c>
      <c r="F31" s="313">
        <f t="shared" si="4"/>
        <v>1200</v>
      </c>
      <c r="G31" s="283">
        <v>0</v>
      </c>
      <c r="H31" s="287">
        <v>0</v>
      </c>
      <c r="I31" s="287">
        <v>0</v>
      </c>
      <c r="J31" s="287">
        <v>1200</v>
      </c>
      <c r="K31" s="283" t="s">
        <v>658</v>
      </c>
      <c r="L31" s="285" t="s">
        <v>153</v>
      </c>
      <c r="M31" s="286" t="s">
        <v>659</v>
      </c>
      <c r="N31" s="283">
        <v>2224</v>
      </c>
      <c r="O31" s="283">
        <v>2224</v>
      </c>
      <c r="P31" s="284">
        <f t="shared" si="3"/>
        <v>0</v>
      </c>
      <c r="Q31" s="283">
        <v>0</v>
      </c>
      <c r="R31" s="288" t="s">
        <v>589</v>
      </c>
      <c r="S31" s="282" t="s">
        <v>660</v>
      </c>
      <c r="T31" s="289" t="s">
        <v>661</v>
      </c>
      <c r="U31" s="316" t="s">
        <v>653</v>
      </c>
      <c r="V31" s="290" t="s">
        <v>654</v>
      </c>
      <c r="W31" s="291" t="s">
        <v>655</v>
      </c>
      <c r="X31" s="327">
        <v>15</v>
      </c>
      <c r="Y31" s="292" t="s">
        <v>538</v>
      </c>
      <c r="Z31" s="328"/>
      <c r="AA31" s="328" t="s">
        <v>148</v>
      </c>
      <c r="AB31" s="329" t="s">
        <v>148</v>
      </c>
      <c r="AD31" s="2"/>
      <c r="AE31" s="2"/>
      <c r="AF31" s="2"/>
    </row>
    <row r="32" spans="1:32" s="207" customFormat="1" ht="236.25" customHeight="1" x14ac:dyDescent="0.15">
      <c r="A32" s="281">
        <v>20</v>
      </c>
      <c r="B32" s="282" t="s">
        <v>662</v>
      </c>
      <c r="C32" s="282" t="s">
        <v>556</v>
      </c>
      <c r="D32" s="282" t="s">
        <v>657</v>
      </c>
      <c r="E32" s="283">
        <v>81.894999999999996</v>
      </c>
      <c r="F32" s="313">
        <f t="shared" si="4"/>
        <v>81.894999999999996</v>
      </c>
      <c r="G32" s="283">
        <v>0</v>
      </c>
      <c r="H32" s="287">
        <v>0</v>
      </c>
      <c r="I32" s="287">
        <v>0</v>
      </c>
      <c r="J32" s="287">
        <v>59.491878</v>
      </c>
      <c r="K32" s="278" t="s">
        <v>663</v>
      </c>
      <c r="L32" s="285" t="s">
        <v>102</v>
      </c>
      <c r="M32" s="286" t="s">
        <v>664</v>
      </c>
      <c r="N32" s="283">
        <v>82.031999999999996</v>
      </c>
      <c r="O32" s="283">
        <v>110</v>
      </c>
      <c r="P32" s="284">
        <f t="shared" si="3"/>
        <v>27.968000000000004</v>
      </c>
      <c r="Q32" s="283">
        <v>0</v>
      </c>
      <c r="R32" s="288" t="s">
        <v>102</v>
      </c>
      <c r="S32" s="282" t="s">
        <v>665</v>
      </c>
      <c r="T32" s="289"/>
      <c r="U32" s="308" t="s">
        <v>653</v>
      </c>
      <c r="V32" s="290" t="s">
        <v>654</v>
      </c>
      <c r="W32" s="291" t="s">
        <v>655</v>
      </c>
      <c r="X32" s="327" t="s">
        <v>666</v>
      </c>
      <c r="Y32" s="292" t="s">
        <v>130</v>
      </c>
      <c r="Z32" s="328" t="s">
        <v>667</v>
      </c>
      <c r="AA32" s="328"/>
      <c r="AB32" s="329"/>
      <c r="AD32" s="2"/>
      <c r="AE32" s="2"/>
      <c r="AF32" s="2"/>
    </row>
    <row r="33" spans="1:32" s="207" customFormat="1" ht="33.75" x14ac:dyDescent="0.15">
      <c r="A33" s="941">
        <v>21</v>
      </c>
      <c r="B33" s="1016" t="s">
        <v>668</v>
      </c>
      <c r="C33" s="1016" t="s">
        <v>669</v>
      </c>
      <c r="D33" s="1016" t="s">
        <v>657</v>
      </c>
      <c r="E33" s="283">
        <v>32.003</v>
      </c>
      <c r="F33" s="313">
        <f>E33+G33-H33</f>
        <v>32.003</v>
      </c>
      <c r="G33" s="283">
        <v>0</v>
      </c>
      <c r="H33" s="287">
        <v>0</v>
      </c>
      <c r="I33" s="287">
        <v>0</v>
      </c>
      <c r="J33" s="287">
        <v>20.065942</v>
      </c>
      <c r="K33" s="1258" t="s">
        <v>670</v>
      </c>
      <c r="L33" s="1260" t="s">
        <v>102</v>
      </c>
      <c r="M33" s="1262" t="s">
        <v>671</v>
      </c>
      <c r="N33" s="283">
        <v>20.975000000000001</v>
      </c>
      <c r="O33" s="283">
        <f>6.186+27.543</f>
        <v>33.728999999999999</v>
      </c>
      <c r="P33" s="120">
        <f>O33-N33</f>
        <v>12.753999999999998</v>
      </c>
      <c r="Q33" s="283">
        <v>0</v>
      </c>
      <c r="R33" s="1014" t="s">
        <v>102</v>
      </c>
      <c r="S33" s="1280" t="s">
        <v>672</v>
      </c>
      <c r="T33" s="289"/>
      <c r="U33" s="1016" t="s">
        <v>673</v>
      </c>
      <c r="V33" s="290" t="s">
        <v>2</v>
      </c>
      <c r="W33" s="291" t="s">
        <v>674</v>
      </c>
      <c r="X33" s="317" t="s">
        <v>675</v>
      </c>
      <c r="Y33" s="957"/>
      <c r="Z33" s="1282" t="s">
        <v>667</v>
      </c>
      <c r="AA33" s="1282"/>
      <c r="AB33" s="1276"/>
      <c r="AC33" s="2"/>
      <c r="AD33" s="2"/>
      <c r="AE33" s="2"/>
      <c r="AF33" s="2"/>
    </row>
    <row r="34" spans="1:32" s="207" customFormat="1" ht="74.45" customHeight="1" x14ac:dyDescent="0.15">
      <c r="A34" s="942"/>
      <c r="B34" s="1017"/>
      <c r="C34" s="1017"/>
      <c r="D34" s="1017"/>
      <c r="E34" s="283">
        <v>226.327</v>
      </c>
      <c r="F34" s="313">
        <f>E34+G34-H34</f>
        <v>226.327</v>
      </c>
      <c r="G34" s="283">
        <v>0</v>
      </c>
      <c r="H34" s="287">
        <v>0</v>
      </c>
      <c r="I34" s="287">
        <v>0</v>
      </c>
      <c r="J34" s="287">
        <v>128.374562</v>
      </c>
      <c r="K34" s="1259"/>
      <c r="L34" s="1261"/>
      <c r="M34" s="1263"/>
      <c r="N34" s="283">
        <v>133.11000000000001</v>
      </c>
      <c r="O34" s="283">
        <v>196.62299999999999</v>
      </c>
      <c r="P34" s="120">
        <f>O34-N34</f>
        <v>63.512999999999977</v>
      </c>
      <c r="Q34" s="283">
        <v>0</v>
      </c>
      <c r="R34" s="1015"/>
      <c r="S34" s="1281"/>
      <c r="T34" s="289"/>
      <c r="U34" s="1017"/>
      <c r="V34" s="290" t="s">
        <v>654</v>
      </c>
      <c r="W34" s="291" t="s">
        <v>655</v>
      </c>
      <c r="X34" s="334">
        <v>19</v>
      </c>
      <c r="Y34" s="958"/>
      <c r="Z34" s="1283"/>
      <c r="AA34" s="1283"/>
      <c r="AB34" s="1277"/>
      <c r="AC34" s="2"/>
      <c r="AD34" s="2"/>
      <c r="AE34" s="2"/>
      <c r="AF34" s="2"/>
    </row>
    <row r="35" spans="1:32" s="207" customFormat="1" ht="32.450000000000003" customHeight="1" x14ac:dyDescent="0.15">
      <c r="A35" s="941">
        <v>22</v>
      </c>
      <c r="B35" s="1016" t="s">
        <v>233</v>
      </c>
      <c r="C35" s="1016" t="s">
        <v>676</v>
      </c>
      <c r="D35" s="1014" t="s">
        <v>657</v>
      </c>
      <c r="E35" s="283">
        <v>67.325000000000003</v>
      </c>
      <c r="F35" s="313">
        <f>E35+G35-H35</f>
        <v>67.325000000000003</v>
      </c>
      <c r="G35" s="283">
        <v>0</v>
      </c>
      <c r="H35" s="287">
        <v>0</v>
      </c>
      <c r="I35" s="287">
        <v>0</v>
      </c>
      <c r="J35" s="287">
        <v>22.913667</v>
      </c>
      <c r="K35" s="1278" t="s">
        <v>677</v>
      </c>
      <c r="L35" s="1260" t="s">
        <v>102</v>
      </c>
      <c r="M35" s="1262" t="s">
        <v>678</v>
      </c>
      <c r="N35" s="283">
        <v>35.109000000000002</v>
      </c>
      <c r="O35" s="283">
        <v>29.122</v>
      </c>
      <c r="P35" s="120">
        <f>O35-N35</f>
        <v>-5.9870000000000019</v>
      </c>
      <c r="Q35" s="283">
        <v>-5.9740000000000002</v>
      </c>
      <c r="R35" s="1014" t="s">
        <v>100</v>
      </c>
      <c r="S35" s="1016" t="s">
        <v>679</v>
      </c>
      <c r="T35" s="289"/>
      <c r="U35" s="1016" t="s">
        <v>534</v>
      </c>
      <c r="V35" s="290" t="s">
        <v>2</v>
      </c>
      <c r="W35" s="291" t="s">
        <v>674</v>
      </c>
      <c r="X35" s="1270">
        <v>20</v>
      </c>
      <c r="Y35" s="957"/>
      <c r="Z35" s="1272" t="s">
        <v>667</v>
      </c>
      <c r="AA35" s="1272"/>
      <c r="AB35" s="1274"/>
      <c r="AC35" s="2"/>
      <c r="AD35" s="2"/>
      <c r="AE35" s="2"/>
      <c r="AF35" s="2"/>
    </row>
    <row r="36" spans="1:32" s="207" customFormat="1" ht="45" x14ac:dyDescent="0.15">
      <c r="A36" s="942"/>
      <c r="B36" s="1017"/>
      <c r="C36" s="1017"/>
      <c r="D36" s="1015"/>
      <c r="E36" s="283">
        <v>1140.8810000000001</v>
      </c>
      <c r="F36" s="313">
        <f t="shared" si="2"/>
        <v>1140.8810000000001</v>
      </c>
      <c r="G36" s="283">
        <v>0</v>
      </c>
      <c r="H36" s="287">
        <v>0</v>
      </c>
      <c r="I36" s="287">
        <v>0</v>
      </c>
      <c r="J36" s="287">
        <v>843.94177300000001</v>
      </c>
      <c r="K36" s="1279"/>
      <c r="L36" s="1261"/>
      <c r="M36" s="1263"/>
      <c r="N36" s="283">
        <v>850</v>
      </c>
      <c r="O36" s="283">
        <v>923.69500000000005</v>
      </c>
      <c r="P36" s="120">
        <f>O36-N36</f>
        <v>73.69500000000005</v>
      </c>
      <c r="Q36" s="283">
        <v>0</v>
      </c>
      <c r="R36" s="1015"/>
      <c r="S36" s="1017"/>
      <c r="T36" s="289"/>
      <c r="U36" s="1017"/>
      <c r="V36" s="290" t="s">
        <v>654</v>
      </c>
      <c r="W36" s="291" t="s">
        <v>655</v>
      </c>
      <c r="X36" s="1271"/>
      <c r="Y36" s="958"/>
      <c r="Z36" s="1273"/>
      <c r="AA36" s="1273"/>
      <c r="AB36" s="1275"/>
      <c r="AC36" s="2"/>
      <c r="AD36" s="2"/>
      <c r="AE36" s="2"/>
      <c r="AF36" s="2"/>
    </row>
    <row r="37" spans="1:32" s="207" customFormat="1" ht="33.75" x14ac:dyDescent="0.15">
      <c r="A37" s="941">
        <v>23</v>
      </c>
      <c r="B37" s="1016" t="s">
        <v>680</v>
      </c>
      <c r="C37" s="1016" t="s">
        <v>556</v>
      </c>
      <c r="D37" s="1016" t="s">
        <v>681</v>
      </c>
      <c r="E37" s="283">
        <v>0</v>
      </c>
      <c r="F37" s="313">
        <f>E37+G37-H37</f>
        <v>0</v>
      </c>
      <c r="G37" s="283">
        <v>0</v>
      </c>
      <c r="H37" s="287">
        <v>0</v>
      </c>
      <c r="I37" s="287">
        <v>0</v>
      </c>
      <c r="J37" s="287">
        <v>0</v>
      </c>
      <c r="K37" s="1258" t="s">
        <v>670</v>
      </c>
      <c r="L37" s="1260" t="s">
        <v>102</v>
      </c>
      <c r="M37" s="1262" t="s">
        <v>682</v>
      </c>
      <c r="N37" s="283">
        <v>35.194000000000003</v>
      </c>
      <c r="O37" s="283">
        <v>42.915999999999997</v>
      </c>
      <c r="P37" s="120">
        <f>O37-N37</f>
        <v>7.7219999999999942</v>
      </c>
      <c r="Q37" s="283">
        <v>0</v>
      </c>
      <c r="R37" s="1014" t="s">
        <v>102</v>
      </c>
      <c r="S37" s="1016" t="s">
        <v>683</v>
      </c>
      <c r="T37" s="289"/>
      <c r="U37" s="1016" t="s">
        <v>685</v>
      </c>
      <c r="V37" s="290" t="s">
        <v>686</v>
      </c>
      <c r="W37" s="291" t="s">
        <v>674</v>
      </c>
      <c r="X37" s="1270" t="s">
        <v>687</v>
      </c>
      <c r="Y37" s="957" t="s">
        <v>130</v>
      </c>
      <c r="Z37" s="1272" t="s">
        <v>148</v>
      </c>
      <c r="AA37" s="1272"/>
      <c r="AB37" s="1274"/>
      <c r="AC37" s="2"/>
      <c r="AD37" s="2"/>
      <c r="AE37" s="2"/>
      <c r="AF37" s="2"/>
    </row>
    <row r="38" spans="1:32" s="207" customFormat="1" ht="45" x14ac:dyDescent="0.15">
      <c r="A38" s="942"/>
      <c r="B38" s="1017"/>
      <c r="C38" s="1017"/>
      <c r="D38" s="1017"/>
      <c r="E38" s="283">
        <v>450</v>
      </c>
      <c r="F38" s="313">
        <f>E38+G38-H38</f>
        <v>450</v>
      </c>
      <c r="G38" s="283">
        <v>0</v>
      </c>
      <c r="H38" s="287">
        <v>0</v>
      </c>
      <c r="I38" s="287">
        <v>0</v>
      </c>
      <c r="J38" s="287">
        <v>407.26189499999998</v>
      </c>
      <c r="K38" s="1259"/>
      <c r="L38" s="1261"/>
      <c r="M38" s="1263"/>
      <c r="N38" s="283">
        <v>516.68200000000002</v>
      </c>
      <c r="O38" s="283">
        <v>508.91699999999997</v>
      </c>
      <c r="P38" s="120">
        <f t="shared" ref="P38:P82" si="5">O38-N38</f>
        <v>-7.7650000000000432</v>
      </c>
      <c r="Q38" s="283">
        <v>0</v>
      </c>
      <c r="R38" s="1015"/>
      <c r="S38" s="1017"/>
      <c r="T38" s="289"/>
      <c r="U38" s="1017"/>
      <c r="V38" s="290" t="s">
        <v>654</v>
      </c>
      <c r="W38" s="291" t="s">
        <v>655</v>
      </c>
      <c r="X38" s="1271"/>
      <c r="Y38" s="958"/>
      <c r="Z38" s="1273"/>
      <c r="AA38" s="1273"/>
      <c r="AB38" s="1275"/>
      <c r="AC38" s="2"/>
      <c r="AD38" s="2"/>
      <c r="AE38" s="2"/>
      <c r="AF38" s="2"/>
    </row>
    <row r="39" spans="1:32" s="207" customFormat="1" ht="33.75" x14ac:dyDescent="0.15">
      <c r="A39" s="281">
        <v>24</v>
      </c>
      <c r="B39" s="282" t="s">
        <v>688</v>
      </c>
      <c r="C39" s="282" t="s">
        <v>689</v>
      </c>
      <c r="D39" s="282" t="s">
        <v>690</v>
      </c>
      <c r="E39" s="283">
        <v>0</v>
      </c>
      <c r="F39" s="313">
        <f>E39+G39-H39</f>
        <v>5030.71</v>
      </c>
      <c r="G39" s="283">
        <v>5030.71</v>
      </c>
      <c r="H39" s="287">
        <v>0</v>
      </c>
      <c r="I39" s="287">
        <v>0</v>
      </c>
      <c r="J39" s="287">
        <v>5030.71</v>
      </c>
      <c r="K39" s="283" t="s">
        <v>550</v>
      </c>
      <c r="L39" s="285" t="s">
        <v>174</v>
      </c>
      <c r="M39" s="286" t="s">
        <v>691</v>
      </c>
      <c r="N39" s="283">
        <v>0</v>
      </c>
      <c r="O39" s="283">
        <v>0</v>
      </c>
      <c r="P39" s="120">
        <f t="shared" si="5"/>
        <v>0</v>
      </c>
      <c r="Q39" s="283">
        <v>0</v>
      </c>
      <c r="R39" s="288" t="s">
        <v>172</v>
      </c>
      <c r="S39" s="282" t="s">
        <v>692</v>
      </c>
      <c r="T39" s="289"/>
      <c r="U39" s="316" t="s">
        <v>685</v>
      </c>
      <c r="V39" s="290" t="s">
        <v>2</v>
      </c>
      <c r="W39" s="291" t="s">
        <v>674</v>
      </c>
      <c r="X39" s="317" t="s">
        <v>693</v>
      </c>
      <c r="Y39" s="292" t="s">
        <v>538</v>
      </c>
      <c r="Z39" s="279"/>
      <c r="AA39" s="279" t="s">
        <v>148</v>
      </c>
      <c r="AB39" s="280"/>
      <c r="AC39" s="2"/>
      <c r="AD39" s="2"/>
      <c r="AE39" s="2"/>
      <c r="AF39" s="2"/>
    </row>
    <row r="40" spans="1:32" s="207" customFormat="1" ht="60" customHeight="1" x14ac:dyDescent="0.15">
      <c r="A40" s="281">
        <v>25</v>
      </c>
      <c r="B40" s="335" t="s">
        <v>694</v>
      </c>
      <c r="C40" s="335" t="s">
        <v>574</v>
      </c>
      <c r="D40" s="335" t="s">
        <v>556</v>
      </c>
      <c r="E40" s="283">
        <v>0</v>
      </c>
      <c r="F40" s="313">
        <f t="shared" si="2"/>
        <v>99.838999999999999</v>
      </c>
      <c r="G40" s="283">
        <v>99.838999999999999</v>
      </c>
      <c r="H40" s="287">
        <v>0</v>
      </c>
      <c r="I40" s="287">
        <v>0</v>
      </c>
      <c r="J40" s="287">
        <v>99.838999999999999</v>
      </c>
      <c r="K40" s="283" t="s">
        <v>550</v>
      </c>
      <c r="L40" s="285" t="s">
        <v>174</v>
      </c>
      <c r="M40" s="286" t="s">
        <v>695</v>
      </c>
      <c r="N40" s="283">
        <v>0</v>
      </c>
      <c r="O40" s="283">
        <v>0</v>
      </c>
      <c r="P40" s="120">
        <f t="shared" si="5"/>
        <v>0</v>
      </c>
      <c r="Q40" s="283">
        <v>0</v>
      </c>
      <c r="R40" s="288" t="s">
        <v>172</v>
      </c>
      <c r="S40" s="282" t="s">
        <v>696</v>
      </c>
      <c r="T40" s="289"/>
      <c r="U40" s="308" t="s">
        <v>534</v>
      </c>
      <c r="V40" s="290" t="s">
        <v>654</v>
      </c>
      <c r="W40" s="291" t="s">
        <v>655</v>
      </c>
      <c r="X40" s="334">
        <v>21</v>
      </c>
      <c r="Y40" s="336"/>
      <c r="Z40" s="328" t="s">
        <v>148</v>
      </c>
      <c r="AA40" s="328" t="s">
        <v>148</v>
      </c>
      <c r="AB40" s="337"/>
      <c r="AC40" s="2"/>
      <c r="AD40" s="2"/>
      <c r="AE40" s="2"/>
      <c r="AF40" s="2"/>
    </row>
    <row r="41" spans="1:32" s="207" customFormat="1" ht="60" customHeight="1" x14ac:dyDescent="0.15">
      <c r="A41" s="281">
        <v>26</v>
      </c>
      <c r="B41" s="338" t="s">
        <v>235</v>
      </c>
      <c r="C41" s="282" t="s">
        <v>656</v>
      </c>
      <c r="D41" s="282" t="s">
        <v>657</v>
      </c>
      <c r="E41" s="283">
        <v>199.34100000000001</v>
      </c>
      <c r="F41" s="313">
        <f t="shared" si="2"/>
        <v>199.34100000000001</v>
      </c>
      <c r="G41" s="283">
        <v>0</v>
      </c>
      <c r="H41" s="287">
        <v>0</v>
      </c>
      <c r="I41" s="287">
        <v>0</v>
      </c>
      <c r="J41" s="287">
        <v>193.065448</v>
      </c>
      <c r="K41" s="283" t="s">
        <v>550</v>
      </c>
      <c r="L41" s="285" t="s">
        <v>102</v>
      </c>
      <c r="M41" s="286" t="s">
        <v>697</v>
      </c>
      <c r="N41" s="283">
        <v>199.29499999999999</v>
      </c>
      <c r="O41" s="283">
        <v>199.28299999999999</v>
      </c>
      <c r="P41" s="120">
        <f t="shared" si="5"/>
        <v>-1.2000000000000455E-2</v>
      </c>
      <c r="Q41" s="283">
        <v>0</v>
      </c>
      <c r="R41" s="288" t="s">
        <v>102</v>
      </c>
      <c r="S41" s="282" t="s">
        <v>698</v>
      </c>
      <c r="T41" s="289"/>
      <c r="U41" s="308" t="s">
        <v>534</v>
      </c>
      <c r="V41" s="290" t="s">
        <v>654</v>
      </c>
      <c r="W41" s="291" t="s">
        <v>655</v>
      </c>
      <c r="X41" s="327">
        <v>22</v>
      </c>
      <c r="Y41" s="292" t="s">
        <v>538</v>
      </c>
      <c r="Z41" s="328" t="s">
        <v>148</v>
      </c>
      <c r="AA41" s="328"/>
      <c r="AB41" s="329"/>
      <c r="AC41" s="2"/>
      <c r="AD41" s="2"/>
      <c r="AE41" s="2"/>
      <c r="AF41" s="2"/>
    </row>
    <row r="42" spans="1:32" s="207" customFormat="1" ht="45" x14ac:dyDescent="0.15">
      <c r="A42" s="281">
        <v>27</v>
      </c>
      <c r="B42" s="339" t="s">
        <v>236</v>
      </c>
      <c r="C42" s="282" t="s">
        <v>689</v>
      </c>
      <c r="D42" s="282" t="s">
        <v>699</v>
      </c>
      <c r="E42" s="283">
        <v>147.32900000000001</v>
      </c>
      <c r="F42" s="313">
        <f t="shared" si="2"/>
        <v>147.32900000000001</v>
      </c>
      <c r="G42" s="283">
        <v>0</v>
      </c>
      <c r="H42" s="287">
        <v>0</v>
      </c>
      <c r="I42" s="287">
        <v>0</v>
      </c>
      <c r="J42" s="287">
        <v>147.328183</v>
      </c>
      <c r="K42" s="283" t="s">
        <v>550</v>
      </c>
      <c r="L42" s="285" t="s">
        <v>174</v>
      </c>
      <c r="M42" s="286" t="s">
        <v>700</v>
      </c>
      <c r="N42" s="283">
        <v>0</v>
      </c>
      <c r="O42" s="283">
        <v>0</v>
      </c>
      <c r="P42" s="120">
        <f t="shared" si="5"/>
        <v>0</v>
      </c>
      <c r="Q42" s="283">
        <v>0</v>
      </c>
      <c r="R42" s="288" t="s">
        <v>172</v>
      </c>
      <c r="S42" s="282" t="s">
        <v>701</v>
      </c>
      <c r="T42" s="289"/>
      <c r="U42" s="308" t="s">
        <v>534</v>
      </c>
      <c r="V42" s="290" t="s">
        <v>654</v>
      </c>
      <c r="W42" s="291" t="s">
        <v>655</v>
      </c>
      <c r="X42" s="340" t="s">
        <v>702</v>
      </c>
      <c r="Y42" s="292" t="s">
        <v>538</v>
      </c>
      <c r="Z42" s="328" t="s">
        <v>148</v>
      </c>
      <c r="AA42" s="328"/>
      <c r="AB42" s="329"/>
      <c r="AC42" s="2"/>
      <c r="AD42" s="2"/>
      <c r="AE42" s="2"/>
      <c r="AF42" s="2"/>
    </row>
    <row r="43" spans="1:32" s="207" customFormat="1" ht="71.25" customHeight="1" x14ac:dyDescent="0.15">
      <c r="A43" s="281">
        <v>28</v>
      </c>
      <c r="B43" s="339" t="s">
        <v>237</v>
      </c>
      <c r="C43" s="282" t="s">
        <v>689</v>
      </c>
      <c r="D43" s="282" t="s">
        <v>703</v>
      </c>
      <c r="E43" s="283">
        <v>250</v>
      </c>
      <c r="F43" s="313">
        <f t="shared" si="2"/>
        <v>250</v>
      </c>
      <c r="G43" s="283">
        <v>0</v>
      </c>
      <c r="H43" s="287">
        <v>0</v>
      </c>
      <c r="I43" s="287">
        <v>0</v>
      </c>
      <c r="J43" s="287">
        <v>234.389545</v>
      </c>
      <c r="K43" s="283" t="s">
        <v>550</v>
      </c>
      <c r="L43" s="285" t="s">
        <v>153</v>
      </c>
      <c r="M43" s="286" t="s">
        <v>704</v>
      </c>
      <c r="N43" s="283">
        <v>200</v>
      </c>
      <c r="O43" s="283">
        <v>0</v>
      </c>
      <c r="P43" s="120">
        <f t="shared" si="5"/>
        <v>-200</v>
      </c>
      <c r="Q43" s="283">
        <v>0</v>
      </c>
      <c r="R43" s="288" t="s">
        <v>589</v>
      </c>
      <c r="S43" s="282" t="s">
        <v>705</v>
      </c>
      <c r="T43" s="289"/>
      <c r="U43" s="308" t="s">
        <v>534</v>
      </c>
      <c r="V43" s="290" t="s">
        <v>654</v>
      </c>
      <c r="W43" s="291" t="s">
        <v>655</v>
      </c>
      <c r="X43" s="327">
        <v>27</v>
      </c>
      <c r="Y43" s="292" t="s">
        <v>631</v>
      </c>
      <c r="Z43" s="328" t="s">
        <v>148</v>
      </c>
      <c r="AA43" s="328"/>
      <c r="AB43" s="329"/>
      <c r="AC43" s="2"/>
      <c r="AD43" s="2"/>
      <c r="AE43" s="2"/>
      <c r="AF43" s="2"/>
    </row>
    <row r="44" spans="1:32" s="207" customFormat="1" ht="115.5" customHeight="1" x14ac:dyDescent="0.15">
      <c r="A44" s="281">
        <v>29</v>
      </c>
      <c r="B44" s="282" t="s">
        <v>238</v>
      </c>
      <c r="C44" s="282" t="s">
        <v>706</v>
      </c>
      <c r="D44" s="282" t="s">
        <v>657</v>
      </c>
      <c r="E44" s="283">
        <v>1500</v>
      </c>
      <c r="F44" s="313">
        <f t="shared" si="2"/>
        <v>1500</v>
      </c>
      <c r="G44" s="283">
        <v>0</v>
      </c>
      <c r="H44" s="287">
        <v>0</v>
      </c>
      <c r="I44" s="287">
        <v>0</v>
      </c>
      <c r="J44" s="287">
        <v>1462.238889</v>
      </c>
      <c r="K44" s="283" t="s">
        <v>550</v>
      </c>
      <c r="L44" s="285" t="s">
        <v>102</v>
      </c>
      <c r="M44" s="286" t="s">
        <v>707</v>
      </c>
      <c r="N44" s="283">
        <v>1500</v>
      </c>
      <c r="O44" s="283">
        <v>1700</v>
      </c>
      <c r="P44" s="120">
        <f t="shared" si="5"/>
        <v>200</v>
      </c>
      <c r="Q44" s="283">
        <v>0</v>
      </c>
      <c r="R44" s="288" t="s">
        <v>102</v>
      </c>
      <c r="S44" s="282" t="s">
        <v>708</v>
      </c>
      <c r="T44" s="289"/>
      <c r="U44" s="308" t="s">
        <v>534</v>
      </c>
      <c r="V44" s="290" t="s">
        <v>569</v>
      </c>
      <c r="W44" s="291" t="s">
        <v>570</v>
      </c>
      <c r="X44" s="340" t="s">
        <v>709</v>
      </c>
      <c r="Y44" s="292" t="s">
        <v>710</v>
      </c>
      <c r="Z44" s="328" t="s">
        <v>148</v>
      </c>
      <c r="AA44" s="328"/>
      <c r="AB44" s="329"/>
      <c r="AC44" s="2"/>
      <c r="AD44" s="2"/>
      <c r="AE44" s="2"/>
      <c r="AF44" s="2"/>
    </row>
    <row r="45" spans="1:32" s="207" customFormat="1" ht="118.5" customHeight="1" x14ac:dyDescent="0.15">
      <c r="A45" s="281">
        <v>30</v>
      </c>
      <c r="B45" s="282" t="s">
        <v>239</v>
      </c>
      <c r="C45" s="282" t="s">
        <v>711</v>
      </c>
      <c r="D45" s="282" t="s">
        <v>606</v>
      </c>
      <c r="E45" s="283">
        <v>1146.664</v>
      </c>
      <c r="F45" s="313">
        <f t="shared" si="2"/>
        <v>1074.1289999999999</v>
      </c>
      <c r="G45" s="283">
        <v>0</v>
      </c>
      <c r="H45" s="287">
        <v>72.534999999999997</v>
      </c>
      <c r="I45" s="287">
        <v>0</v>
      </c>
      <c r="J45" s="287">
        <v>907.06240600000001</v>
      </c>
      <c r="K45" s="314" t="s">
        <v>712</v>
      </c>
      <c r="L45" s="285" t="s">
        <v>102</v>
      </c>
      <c r="M45" s="286" t="s">
        <v>713</v>
      </c>
      <c r="N45" s="283">
        <v>1146.664</v>
      </c>
      <c r="O45" s="283">
        <v>1235.0999999999999</v>
      </c>
      <c r="P45" s="120">
        <f t="shared" si="5"/>
        <v>88.435999999999922</v>
      </c>
      <c r="Q45" s="283">
        <v>0</v>
      </c>
      <c r="R45" s="288" t="s">
        <v>102</v>
      </c>
      <c r="S45" s="282" t="s">
        <v>714</v>
      </c>
      <c r="T45" s="289"/>
      <c r="U45" s="308" t="s">
        <v>534</v>
      </c>
      <c r="V45" s="290" t="s">
        <v>569</v>
      </c>
      <c r="W45" s="291" t="s">
        <v>570</v>
      </c>
      <c r="X45" s="327">
        <v>29</v>
      </c>
      <c r="Y45" s="292"/>
      <c r="Z45" s="328" t="s">
        <v>148</v>
      </c>
      <c r="AA45" s="328" t="s">
        <v>148</v>
      </c>
      <c r="AB45" s="329"/>
      <c r="AC45" s="2"/>
      <c r="AD45" s="2"/>
      <c r="AE45" s="2"/>
      <c r="AF45" s="2"/>
    </row>
    <row r="46" spans="1:32" s="207" customFormat="1" ht="45" x14ac:dyDescent="0.15">
      <c r="A46" s="281">
        <v>31</v>
      </c>
      <c r="B46" s="282" t="s">
        <v>240</v>
      </c>
      <c r="C46" s="282" t="s">
        <v>715</v>
      </c>
      <c r="D46" s="282" t="s">
        <v>620</v>
      </c>
      <c r="E46" s="283">
        <v>200</v>
      </c>
      <c r="F46" s="313">
        <f t="shared" si="2"/>
        <v>212</v>
      </c>
      <c r="G46" s="283">
        <v>12</v>
      </c>
      <c r="H46" s="287">
        <v>0</v>
      </c>
      <c r="I46" s="287">
        <v>0</v>
      </c>
      <c r="J46" s="287">
        <v>181.012</v>
      </c>
      <c r="K46" s="283" t="s">
        <v>550</v>
      </c>
      <c r="L46" s="285" t="s">
        <v>174</v>
      </c>
      <c r="M46" s="286" t="s">
        <v>716</v>
      </c>
      <c r="N46" s="283">
        <v>0</v>
      </c>
      <c r="O46" s="283">
        <v>0</v>
      </c>
      <c r="P46" s="120">
        <f t="shared" si="5"/>
        <v>0</v>
      </c>
      <c r="Q46" s="283">
        <v>0</v>
      </c>
      <c r="R46" s="288" t="s">
        <v>172</v>
      </c>
      <c r="S46" s="282" t="s">
        <v>717</v>
      </c>
      <c r="T46" s="289"/>
      <c r="U46" s="308" t="s">
        <v>534</v>
      </c>
      <c r="V46" s="290" t="s">
        <v>569</v>
      </c>
      <c r="W46" s="291" t="s">
        <v>570</v>
      </c>
      <c r="X46" s="327">
        <v>31</v>
      </c>
      <c r="Y46" s="292"/>
      <c r="Z46" s="328"/>
      <c r="AA46" s="328" t="s">
        <v>148</v>
      </c>
      <c r="AB46" s="329"/>
      <c r="AC46" s="2"/>
      <c r="AD46" s="2"/>
      <c r="AE46" s="2"/>
      <c r="AF46" s="2"/>
    </row>
    <row r="47" spans="1:32" s="207" customFormat="1" ht="141" customHeight="1" x14ac:dyDescent="0.15">
      <c r="A47" s="281">
        <v>32</v>
      </c>
      <c r="B47" s="282" t="s">
        <v>241</v>
      </c>
      <c r="C47" s="282" t="s">
        <v>718</v>
      </c>
      <c r="D47" s="282" t="s">
        <v>606</v>
      </c>
      <c r="E47" s="283">
        <v>433.512</v>
      </c>
      <c r="F47" s="313">
        <f t="shared" si="2"/>
        <v>433.512</v>
      </c>
      <c r="G47" s="283">
        <v>0</v>
      </c>
      <c r="H47" s="287">
        <v>0</v>
      </c>
      <c r="I47" s="287">
        <v>0</v>
      </c>
      <c r="J47" s="287">
        <v>421.266186</v>
      </c>
      <c r="K47" s="283" t="s">
        <v>550</v>
      </c>
      <c r="L47" s="285" t="s">
        <v>153</v>
      </c>
      <c r="M47" s="286" t="s">
        <v>719</v>
      </c>
      <c r="N47" s="283">
        <v>433.13099999999997</v>
      </c>
      <c r="O47" s="283">
        <v>220</v>
      </c>
      <c r="P47" s="120">
        <f t="shared" si="5"/>
        <v>-213.13099999999997</v>
      </c>
      <c r="Q47" s="283">
        <v>0</v>
      </c>
      <c r="R47" s="288" t="s">
        <v>589</v>
      </c>
      <c r="S47" s="282" t="s">
        <v>720</v>
      </c>
      <c r="T47" s="289"/>
      <c r="U47" s="308" t="s">
        <v>534</v>
      </c>
      <c r="V47" s="290" t="s">
        <v>569</v>
      </c>
      <c r="W47" s="291" t="s">
        <v>570</v>
      </c>
      <c r="X47" s="327">
        <v>32</v>
      </c>
      <c r="Y47" s="292"/>
      <c r="Z47" s="328" t="s">
        <v>148</v>
      </c>
      <c r="AA47" s="328"/>
      <c r="AB47" s="329"/>
      <c r="AC47" s="2"/>
      <c r="AD47" s="2"/>
      <c r="AE47" s="2"/>
      <c r="AF47" s="2"/>
    </row>
    <row r="48" spans="1:32" s="207" customFormat="1" ht="83.25" customHeight="1" x14ac:dyDescent="0.15">
      <c r="A48" s="281">
        <v>33</v>
      </c>
      <c r="B48" s="282" t="s">
        <v>721</v>
      </c>
      <c r="C48" s="282" t="s">
        <v>715</v>
      </c>
      <c r="D48" s="282" t="s">
        <v>606</v>
      </c>
      <c r="E48" s="283">
        <v>95</v>
      </c>
      <c r="F48" s="313">
        <f t="shared" si="2"/>
        <v>95</v>
      </c>
      <c r="G48" s="283">
        <v>0</v>
      </c>
      <c r="H48" s="287">
        <v>0</v>
      </c>
      <c r="I48" s="287">
        <v>0</v>
      </c>
      <c r="J48" s="287">
        <v>91.959598999999997</v>
      </c>
      <c r="K48" s="283" t="s">
        <v>550</v>
      </c>
      <c r="L48" s="285" t="s">
        <v>153</v>
      </c>
      <c r="M48" s="286" t="s">
        <v>722</v>
      </c>
      <c r="N48" s="283">
        <v>95</v>
      </c>
      <c r="O48" s="283">
        <v>95</v>
      </c>
      <c r="P48" s="120">
        <f t="shared" si="5"/>
        <v>0</v>
      </c>
      <c r="Q48" s="283">
        <v>0</v>
      </c>
      <c r="R48" s="288" t="s">
        <v>589</v>
      </c>
      <c r="S48" s="282" t="s">
        <v>723</v>
      </c>
      <c r="T48" s="289"/>
      <c r="U48" s="308" t="s">
        <v>534</v>
      </c>
      <c r="V48" s="290" t="s">
        <v>569</v>
      </c>
      <c r="W48" s="291" t="s">
        <v>570</v>
      </c>
      <c r="X48" s="327">
        <v>33</v>
      </c>
      <c r="Y48" s="292"/>
      <c r="Z48" s="328" t="s">
        <v>148</v>
      </c>
      <c r="AA48" s="328"/>
      <c r="AB48" s="329"/>
      <c r="AC48" s="2"/>
      <c r="AD48" s="2"/>
      <c r="AE48" s="2"/>
      <c r="AF48" s="2"/>
    </row>
    <row r="49" spans="1:32" s="207" customFormat="1" ht="127.5" customHeight="1" x14ac:dyDescent="0.15">
      <c r="A49" s="281">
        <v>34</v>
      </c>
      <c r="B49" s="339" t="s">
        <v>243</v>
      </c>
      <c r="C49" s="282" t="s">
        <v>724</v>
      </c>
      <c r="D49" s="282" t="s">
        <v>606</v>
      </c>
      <c r="E49" s="283">
        <v>280.22500000000002</v>
      </c>
      <c r="F49" s="313">
        <f t="shared" si="2"/>
        <v>280.22500000000002</v>
      </c>
      <c r="G49" s="283">
        <v>0</v>
      </c>
      <c r="H49" s="287">
        <v>0</v>
      </c>
      <c r="I49" s="287">
        <v>0</v>
      </c>
      <c r="J49" s="287">
        <v>223.02367799999999</v>
      </c>
      <c r="K49" s="283" t="s">
        <v>550</v>
      </c>
      <c r="L49" s="285" t="s">
        <v>102</v>
      </c>
      <c r="M49" s="286" t="s">
        <v>682</v>
      </c>
      <c r="N49" s="283">
        <v>293.52</v>
      </c>
      <c r="O49" s="283">
        <v>284.923</v>
      </c>
      <c r="P49" s="120">
        <f t="shared" si="5"/>
        <v>-8.59699999999998</v>
      </c>
      <c r="Q49" s="283">
        <v>0</v>
      </c>
      <c r="R49" s="288" t="s">
        <v>102</v>
      </c>
      <c r="S49" s="282" t="s">
        <v>725</v>
      </c>
      <c r="T49" s="289"/>
      <c r="U49" s="308" t="s">
        <v>534</v>
      </c>
      <c r="V49" s="290" t="s">
        <v>569</v>
      </c>
      <c r="W49" s="291" t="s">
        <v>570</v>
      </c>
      <c r="X49" s="327">
        <v>34</v>
      </c>
      <c r="Y49" s="292"/>
      <c r="Z49" s="328" t="s">
        <v>148</v>
      </c>
      <c r="AA49" s="328"/>
      <c r="AB49" s="329"/>
      <c r="AC49" s="2"/>
      <c r="AD49" s="2"/>
      <c r="AE49" s="2"/>
      <c r="AF49" s="2"/>
    </row>
    <row r="50" spans="1:32" s="207" customFormat="1" ht="255.75" customHeight="1" x14ac:dyDescent="0.15">
      <c r="A50" s="281">
        <v>35</v>
      </c>
      <c r="B50" s="282" t="s">
        <v>244</v>
      </c>
      <c r="C50" s="282" t="s">
        <v>724</v>
      </c>
      <c r="D50" s="282" t="s">
        <v>726</v>
      </c>
      <c r="E50" s="283">
        <v>750</v>
      </c>
      <c r="F50" s="313">
        <f t="shared" si="2"/>
        <v>750</v>
      </c>
      <c r="G50" s="283">
        <v>0</v>
      </c>
      <c r="H50" s="287">
        <v>0</v>
      </c>
      <c r="I50" s="287">
        <v>0</v>
      </c>
      <c r="J50" s="287">
        <v>598.92776200000003</v>
      </c>
      <c r="K50" s="341" t="s">
        <v>727</v>
      </c>
      <c r="L50" s="285" t="s">
        <v>102</v>
      </c>
      <c r="M50" s="286" t="s">
        <v>728</v>
      </c>
      <c r="N50" s="283">
        <v>1650</v>
      </c>
      <c r="O50" s="283">
        <v>1600</v>
      </c>
      <c r="P50" s="120">
        <f t="shared" si="5"/>
        <v>-50</v>
      </c>
      <c r="Q50" s="283">
        <v>0</v>
      </c>
      <c r="R50" s="288" t="s">
        <v>102</v>
      </c>
      <c r="S50" s="282" t="s">
        <v>729</v>
      </c>
      <c r="T50" s="289"/>
      <c r="U50" s="308" t="s">
        <v>534</v>
      </c>
      <c r="V50" s="290" t="s">
        <v>569</v>
      </c>
      <c r="W50" s="291" t="s">
        <v>570</v>
      </c>
      <c r="X50" s="327">
        <v>36</v>
      </c>
      <c r="Y50" s="292"/>
      <c r="Z50" s="328" t="s">
        <v>148</v>
      </c>
      <c r="AA50" s="328"/>
      <c r="AB50" s="329"/>
      <c r="AC50" s="2"/>
      <c r="AD50" s="2"/>
      <c r="AE50" s="2"/>
      <c r="AF50" s="2"/>
    </row>
    <row r="51" spans="1:32" s="207" customFormat="1" ht="252.75" customHeight="1" x14ac:dyDescent="0.15">
      <c r="A51" s="281">
        <v>36</v>
      </c>
      <c r="B51" s="339" t="s">
        <v>245</v>
      </c>
      <c r="C51" s="282" t="s">
        <v>624</v>
      </c>
      <c r="D51" s="282" t="s">
        <v>730</v>
      </c>
      <c r="E51" s="283">
        <v>2815.2159999999999</v>
      </c>
      <c r="F51" s="313">
        <f t="shared" si="2"/>
        <v>2833.7930000000001</v>
      </c>
      <c r="G51" s="283">
        <v>18.577000000000002</v>
      </c>
      <c r="H51" s="287">
        <v>0</v>
      </c>
      <c r="I51" s="287">
        <v>0</v>
      </c>
      <c r="J51" s="287">
        <v>2649.3894369999998</v>
      </c>
      <c r="K51" s="341" t="s">
        <v>731</v>
      </c>
      <c r="L51" s="285" t="s">
        <v>102</v>
      </c>
      <c r="M51" s="286" t="s">
        <v>732</v>
      </c>
      <c r="N51" s="283">
        <v>2800</v>
      </c>
      <c r="O51" s="283">
        <v>5130</v>
      </c>
      <c r="P51" s="120">
        <f t="shared" si="5"/>
        <v>2330</v>
      </c>
      <c r="Q51" s="283">
        <v>0</v>
      </c>
      <c r="R51" s="288" t="s">
        <v>102</v>
      </c>
      <c r="S51" s="282" t="s">
        <v>733</v>
      </c>
      <c r="T51" s="289"/>
      <c r="U51" s="308" t="s">
        <v>534</v>
      </c>
      <c r="V51" s="290" t="s">
        <v>569</v>
      </c>
      <c r="W51" s="291" t="s">
        <v>570</v>
      </c>
      <c r="X51" s="327">
        <v>37</v>
      </c>
      <c r="Y51" s="292" t="s">
        <v>538</v>
      </c>
      <c r="Z51" s="328" t="s">
        <v>148</v>
      </c>
      <c r="AA51" s="328" t="s">
        <v>148</v>
      </c>
      <c r="AB51" s="329"/>
      <c r="AC51" s="2"/>
      <c r="AD51" s="2"/>
      <c r="AE51" s="2"/>
      <c r="AF51" s="2"/>
    </row>
    <row r="52" spans="1:32" s="207" customFormat="1" ht="243.75" customHeight="1" x14ac:dyDescent="0.15">
      <c r="A52" s="281">
        <v>37</v>
      </c>
      <c r="B52" s="339" t="s">
        <v>246</v>
      </c>
      <c r="C52" s="282" t="s">
        <v>614</v>
      </c>
      <c r="D52" s="282" t="s">
        <v>625</v>
      </c>
      <c r="E52" s="283">
        <v>1368.8409999999999</v>
      </c>
      <c r="F52" s="313">
        <f t="shared" si="2"/>
        <v>3474.8409999999999</v>
      </c>
      <c r="G52" s="283">
        <v>2106</v>
      </c>
      <c r="H52" s="287">
        <v>0</v>
      </c>
      <c r="I52" s="287">
        <v>0</v>
      </c>
      <c r="J52" s="287">
        <v>3474.8409999999999</v>
      </c>
      <c r="K52" s="341" t="s">
        <v>734</v>
      </c>
      <c r="L52" s="285" t="s">
        <v>174</v>
      </c>
      <c r="M52" s="286" t="s">
        <v>735</v>
      </c>
      <c r="N52" s="283">
        <v>1771.0519999999999</v>
      </c>
      <c r="O52" s="283">
        <v>0</v>
      </c>
      <c r="P52" s="120">
        <f t="shared" si="5"/>
        <v>-1771.0519999999999</v>
      </c>
      <c r="Q52" s="283">
        <v>0</v>
      </c>
      <c r="R52" s="288" t="s">
        <v>172</v>
      </c>
      <c r="S52" s="282" t="s">
        <v>736</v>
      </c>
      <c r="T52" s="289"/>
      <c r="U52" s="308" t="s">
        <v>534</v>
      </c>
      <c r="V52" s="290" t="s">
        <v>569</v>
      </c>
      <c r="W52" s="291" t="s">
        <v>570</v>
      </c>
      <c r="X52" s="327">
        <v>41</v>
      </c>
      <c r="Y52" s="292"/>
      <c r="Z52" s="328" t="s">
        <v>148</v>
      </c>
      <c r="AA52" s="328"/>
      <c r="AB52" s="329"/>
      <c r="AC52" s="2"/>
      <c r="AD52" s="2"/>
      <c r="AE52" s="2"/>
      <c r="AF52" s="2"/>
    </row>
    <row r="53" spans="1:32" s="207" customFormat="1" ht="92.25" customHeight="1" x14ac:dyDescent="0.15">
      <c r="A53" s="281">
        <v>38</v>
      </c>
      <c r="B53" s="339" t="s">
        <v>247</v>
      </c>
      <c r="C53" s="282" t="s">
        <v>737</v>
      </c>
      <c r="D53" s="282" t="s">
        <v>606</v>
      </c>
      <c r="E53" s="283">
        <v>37.031999999999996</v>
      </c>
      <c r="F53" s="313">
        <f t="shared" si="2"/>
        <v>37.031999999999996</v>
      </c>
      <c r="G53" s="283">
        <v>0</v>
      </c>
      <c r="H53" s="287">
        <v>0</v>
      </c>
      <c r="I53" s="287">
        <v>0</v>
      </c>
      <c r="J53" s="287">
        <v>32.834840999999997</v>
      </c>
      <c r="K53" s="283" t="s">
        <v>550</v>
      </c>
      <c r="L53" s="285" t="s">
        <v>102</v>
      </c>
      <c r="M53" s="286" t="s">
        <v>738</v>
      </c>
      <c r="N53" s="283">
        <v>43.072000000000003</v>
      </c>
      <c r="O53" s="283">
        <v>50.521999999999998</v>
      </c>
      <c r="P53" s="120">
        <f t="shared" si="5"/>
        <v>7.4499999999999957</v>
      </c>
      <c r="Q53" s="283">
        <v>0</v>
      </c>
      <c r="R53" s="288" t="s">
        <v>102</v>
      </c>
      <c r="S53" s="282" t="s">
        <v>739</v>
      </c>
      <c r="T53" s="289"/>
      <c r="U53" s="308" t="s">
        <v>534</v>
      </c>
      <c r="V53" s="290" t="s">
        <v>569</v>
      </c>
      <c r="W53" s="291" t="s">
        <v>570</v>
      </c>
      <c r="X53" s="327">
        <v>43</v>
      </c>
      <c r="Y53" s="292"/>
      <c r="Z53" s="328"/>
      <c r="AA53" s="328" t="s">
        <v>148</v>
      </c>
      <c r="AB53" s="329"/>
      <c r="AC53" s="2"/>
      <c r="AD53" s="2"/>
      <c r="AE53" s="2"/>
      <c r="AF53" s="2"/>
    </row>
    <row r="54" spans="1:32" s="207" customFormat="1" ht="92.25" customHeight="1" x14ac:dyDescent="0.15">
      <c r="A54" s="281">
        <v>39</v>
      </c>
      <c r="B54" s="282" t="s">
        <v>248</v>
      </c>
      <c r="C54" s="282" t="s">
        <v>740</v>
      </c>
      <c r="D54" s="282" t="s">
        <v>625</v>
      </c>
      <c r="E54" s="283">
        <v>2103.759</v>
      </c>
      <c r="F54" s="313">
        <f t="shared" si="2"/>
        <v>2602.8891229999999</v>
      </c>
      <c r="G54" s="283">
        <v>780.18299999999999</v>
      </c>
      <c r="H54" s="287">
        <v>281.05287700000002</v>
      </c>
      <c r="I54" s="287">
        <v>0</v>
      </c>
      <c r="J54" s="287">
        <v>2129.4977349999999</v>
      </c>
      <c r="K54" s="283" t="s">
        <v>550</v>
      </c>
      <c r="L54" s="285" t="s">
        <v>174</v>
      </c>
      <c r="M54" s="286" t="s">
        <v>741</v>
      </c>
      <c r="N54" s="283">
        <v>0</v>
      </c>
      <c r="O54" s="283">
        <v>0</v>
      </c>
      <c r="P54" s="120">
        <f t="shared" si="5"/>
        <v>0</v>
      </c>
      <c r="Q54" s="283">
        <v>0</v>
      </c>
      <c r="R54" s="288" t="s">
        <v>172</v>
      </c>
      <c r="S54" s="282" t="s">
        <v>742</v>
      </c>
      <c r="T54" s="289"/>
      <c r="U54" s="308" t="s">
        <v>534</v>
      </c>
      <c r="V54" s="290" t="s">
        <v>569</v>
      </c>
      <c r="W54" s="291" t="s">
        <v>570</v>
      </c>
      <c r="X54" s="327">
        <v>44</v>
      </c>
      <c r="Y54" s="292" t="s">
        <v>538</v>
      </c>
      <c r="Z54" s="328" t="s">
        <v>148</v>
      </c>
      <c r="AA54" s="328" t="s">
        <v>148</v>
      </c>
      <c r="AB54" s="329"/>
      <c r="AC54" s="2"/>
      <c r="AD54" s="2"/>
      <c r="AE54" s="2"/>
      <c r="AF54" s="2"/>
    </row>
    <row r="55" spans="1:32" s="207" customFormat="1" ht="131.25" customHeight="1" x14ac:dyDescent="0.15">
      <c r="A55" s="281">
        <v>40</v>
      </c>
      <c r="B55" s="342" t="s">
        <v>249</v>
      </c>
      <c r="C55" s="282" t="s">
        <v>640</v>
      </c>
      <c r="D55" s="282" t="s">
        <v>625</v>
      </c>
      <c r="E55" s="283">
        <v>780</v>
      </c>
      <c r="F55" s="313">
        <f t="shared" si="2"/>
        <v>780</v>
      </c>
      <c r="G55" s="283">
        <v>0</v>
      </c>
      <c r="H55" s="287">
        <v>0</v>
      </c>
      <c r="I55" s="287">
        <v>0</v>
      </c>
      <c r="J55" s="287">
        <v>768.20086300000003</v>
      </c>
      <c r="K55" s="341" t="s">
        <v>743</v>
      </c>
      <c r="L55" s="285" t="s">
        <v>174</v>
      </c>
      <c r="M55" s="286" t="s">
        <v>744</v>
      </c>
      <c r="N55" s="283">
        <v>590</v>
      </c>
      <c r="O55" s="283">
        <v>0</v>
      </c>
      <c r="P55" s="120">
        <f t="shared" si="5"/>
        <v>-590</v>
      </c>
      <c r="Q55" s="283">
        <v>0</v>
      </c>
      <c r="R55" s="288" t="s">
        <v>172</v>
      </c>
      <c r="S55" s="282" t="s">
        <v>745</v>
      </c>
      <c r="T55" s="289"/>
      <c r="U55" s="316" t="s">
        <v>685</v>
      </c>
      <c r="V55" s="290" t="s">
        <v>569</v>
      </c>
      <c r="W55" s="291" t="s">
        <v>570</v>
      </c>
      <c r="X55" s="327">
        <v>45</v>
      </c>
      <c r="Y55" s="292" t="s">
        <v>538</v>
      </c>
      <c r="Z55" s="328" t="s">
        <v>148</v>
      </c>
      <c r="AA55" s="328"/>
      <c r="AB55" s="329"/>
      <c r="AC55" s="2"/>
      <c r="AD55" s="2"/>
      <c r="AE55" s="2"/>
      <c r="AF55" s="2"/>
    </row>
    <row r="56" spans="1:32" s="207" customFormat="1" ht="45" x14ac:dyDescent="0.15">
      <c r="A56" s="281">
        <v>41</v>
      </c>
      <c r="B56" s="282" t="s">
        <v>250</v>
      </c>
      <c r="C56" s="282" t="s">
        <v>640</v>
      </c>
      <c r="D56" s="282" t="s">
        <v>625</v>
      </c>
      <c r="E56" s="283">
        <v>9400</v>
      </c>
      <c r="F56" s="313">
        <f t="shared" si="2"/>
        <v>9400</v>
      </c>
      <c r="G56" s="283">
        <v>0</v>
      </c>
      <c r="H56" s="287">
        <v>0</v>
      </c>
      <c r="I56" s="287">
        <v>0</v>
      </c>
      <c r="J56" s="287">
        <v>9400</v>
      </c>
      <c r="K56" s="283" t="s">
        <v>550</v>
      </c>
      <c r="L56" s="285" t="s">
        <v>174</v>
      </c>
      <c r="M56" s="286" t="s">
        <v>746</v>
      </c>
      <c r="N56" s="283">
        <v>7300</v>
      </c>
      <c r="O56" s="283">
        <v>0</v>
      </c>
      <c r="P56" s="120">
        <f t="shared" si="5"/>
        <v>-7300</v>
      </c>
      <c r="Q56" s="283">
        <v>0</v>
      </c>
      <c r="R56" s="288" t="s">
        <v>172</v>
      </c>
      <c r="S56" s="282" t="s">
        <v>747</v>
      </c>
      <c r="T56" s="289"/>
      <c r="U56" s="316" t="s">
        <v>685</v>
      </c>
      <c r="V56" s="290" t="s">
        <v>569</v>
      </c>
      <c r="W56" s="291" t="s">
        <v>570</v>
      </c>
      <c r="X56" s="327">
        <v>53</v>
      </c>
      <c r="Y56" s="292" t="s">
        <v>538</v>
      </c>
      <c r="Z56" s="328"/>
      <c r="AA56" s="328" t="s">
        <v>148</v>
      </c>
      <c r="AB56" s="329" t="s">
        <v>148</v>
      </c>
      <c r="AC56" s="2"/>
      <c r="AD56" s="2"/>
      <c r="AE56" s="2"/>
      <c r="AF56" s="2"/>
    </row>
    <row r="57" spans="1:32" s="207" customFormat="1" ht="45" x14ac:dyDescent="0.15">
      <c r="A57" s="281">
        <v>42</v>
      </c>
      <c r="B57" s="326" t="s">
        <v>251</v>
      </c>
      <c r="C57" s="282" t="s">
        <v>640</v>
      </c>
      <c r="D57" s="282" t="s">
        <v>625</v>
      </c>
      <c r="E57" s="283">
        <v>100</v>
      </c>
      <c r="F57" s="313">
        <f t="shared" si="2"/>
        <v>100</v>
      </c>
      <c r="G57" s="283">
        <v>0</v>
      </c>
      <c r="H57" s="287">
        <v>0</v>
      </c>
      <c r="I57" s="287">
        <v>0</v>
      </c>
      <c r="J57" s="287">
        <v>88.796520000000001</v>
      </c>
      <c r="K57" s="341" t="s">
        <v>748</v>
      </c>
      <c r="L57" s="285" t="s">
        <v>174</v>
      </c>
      <c r="M57" s="286" t="s">
        <v>749</v>
      </c>
      <c r="N57" s="283">
        <v>100</v>
      </c>
      <c r="O57" s="283">
        <v>0</v>
      </c>
      <c r="P57" s="120">
        <f t="shared" si="5"/>
        <v>-100</v>
      </c>
      <c r="Q57" s="283">
        <v>0</v>
      </c>
      <c r="R57" s="288" t="s">
        <v>172</v>
      </c>
      <c r="S57" s="282" t="s">
        <v>750</v>
      </c>
      <c r="T57" s="289"/>
      <c r="U57" s="316" t="s">
        <v>685</v>
      </c>
      <c r="V57" s="290" t="s">
        <v>569</v>
      </c>
      <c r="W57" s="291" t="s">
        <v>570</v>
      </c>
      <c r="X57" s="327">
        <v>55</v>
      </c>
      <c r="Y57" s="292" t="s">
        <v>538</v>
      </c>
      <c r="Z57" s="328" t="s">
        <v>148</v>
      </c>
      <c r="AA57" s="328"/>
      <c r="AB57" s="329"/>
      <c r="AC57" s="2"/>
      <c r="AD57" s="2"/>
      <c r="AE57" s="2"/>
      <c r="AF57" s="2"/>
    </row>
    <row r="58" spans="1:32" s="207" customFormat="1" ht="60.75" customHeight="1" x14ac:dyDescent="0.15">
      <c r="A58" s="281">
        <v>43</v>
      </c>
      <c r="B58" s="326" t="s">
        <v>252</v>
      </c>
      <c r="C58" s="282" t="s">
        <v>640</v>
      </c>
      <c r="D58" s="282" t="s">
        <v>641</v>
      </c>
      <c r="E58" s="283">
        <v>1799.9549999999999</v>
      </c>
      <c r="F58" s="313">
        <f t="shared" si="2"/>
        <v>2029.4959999999999</v>
      </c>
      <c r="G58" s="283">
        <v>229.541</v>
      </c>
      <c r="H58" s="287">
        <v>0</v>
      </c>
      <c r="I58" s="287">
        <v>0</v>
      </c>
      <c r="J58" s="287">
        <v>1762.855472</v>
      </c>
      <c r="K58" s="283" t="s">
        <v>550</v>
      </c>
      <c r="L58" s="285" t="s">
        <v>102</v>
      </c>
      <c r="M58" s="286" t="s">
        <v>751</v>
      </c>
      <c r="N58" s="283">
        <v>1799.9549999999999</v>
      </c>
      <c r="O58" s="283">
        <v>699.93499999999995</v>
      </c>
      <c r="P58" s="120">
        <f t="shared" si="5"/>
        <v>-1100.02</v>
      </c>
      <c r="Q58" s="283">
        <v>0</v>
      </c>
      <c r="R58" s="288" t="s">
        <v>589</v>
      </c>
      <c r="S58" s="282" t="s">
        <v>752</v>
      </c>
      <c r="T58" s="289"/>
      <c r="U58" s="316" t="s">
        <v>685</v>
      </c>
      <c r="V58" s="290" t="s">
        <v>569</v>
      </c>
      <c r="W58" s="291" t="s">
        <v>570</v>
      </c>
      <c r="X58" s="327">
        <v>56</v>
      </c>
      <c r="Y58" s="292" t="s">
        <v>538</v>
      </c>
      <c r="Z58" s="328" t="s">
        <v>148</v>
      </c>
      <c r="AA58" s="328"/>
      <c r="AB58" s="329"/>
      <c r="AC58" s="2"/>
      <c r="AD58" s="2"/>
      <c r="AE58" s="2"/>
      <c r="AF58" s="2"/>
    </row>
    <row r="59" spans="1:32" s="207" customFormat="1" ht="48.75" customHeight="1" x14ac:dyDescent="0.15">
      <c r="A59" s="281">
        <v>44</v>
      </c>
      <c r="B59" s="326" t="s">
        <v>253</v>
      </c>
      <c r="C59" s="282" t="s">
        <v>656</v>
      </c>
      <c r="D59" s="282" t="s">
        <v>699</v>
      </c>
      <c r="E59" s="283">
        <v>0</v>
      </c>
      <c r="F59" s="313">
        <f t="shared" si="2"/>
        <v>267.40800000000002</v>
      </c>
      <c r="G59" s="283">
        <v>267.40800000000002</v>
      </c>
      <c r="H59" s="287">
        <v>0</v>
      </c>
      <c r="I59" s="287">
        <v>0</v>
      </c>
      <c r="J59" s="287">
        <v>267.40800000000002</v>
      </c>
      <c r="K59" s="283" t="s">
        <v>550</v>
      </c>
      <c r="L59" s="285" t="s">
        <v>174</v>
      </c>
      <c r="M59" s="286" t="s">
        <v>753</v>
      </c>
      <c r="N59" s="283">
        <v>0</v>
      </c>
      <c r="O59" s="283">
        <v>0</v>
      </c>
      <c r="P59" s="120">
        <f t="shared" si="5"/>
        <v>0</v>
      </c>
      <c r="Q59" s="283">
        <v>0</v>
      </c>
      <c r="R59" s="288" t="s">
        <v>172</v>
      </c>
      <c r="S59" s="282" t="s">
        <v>754</v>
      </c>
      <c r="T59" s="289"/>
      <c r="U59" s="316" t="s">
        <v>685</v>
      </c>
      <c r="V59" s="290" t="s">
        <v>654</v>
      </c>
      <c r="W59" s="291" t="s">
        <v>655</v>
      </c>
      <c r="X59" s="327">
        <v>58</v>
      </c>
      <c r="Y59" s="292"/>
      <c r="Z59" s="328" t="s">
        <v>148</v>
      </c>
      <c r="AA59" s="328"/>
      <c r="AB59" s="329"/>
      <c r="AC59" s="2"/>
      <c r="AD59" s="2"/>
      <c r="AE59" s="2"/>
      <c r="AF59" s="2"/>
    </row>
    <row r="60" spans="1:32" s="207" customFormat="1" ht="98.25" customHeight="1" x14ac:dyDescent="0.15">
      <c r="A60" s="281">
        <v>45</v>
      </c>
      <c r="B60" s="282" t="s">
        <v>254</v>
      </c>
      <c r="C60" s="282" t="s">
        <v>656</v>
      </c>
      <c r="D60" s="282" t="s">
        <v>755</v>
      </c>
      <c r="E60" s="283">
        <v>4800</v>
      </c>
      <c r="F60" s="313">
        <f t="shared" si="2"/>
        <v>4652.7</v>
      </c>
      <c r="G60" s="283">
        <v>40.200000000000003</v>
      </c>
      <c r="H60" s="287">
        <v>187.5</v>
      </c>
      <c r="I60" s="287">
        <v>0</v>
      </c>
      <c r="J60" s="287">
        <v>4157.3382339999998</v>
      </c>
      <c r="K60" s="283" t="s">
        <v>550</v>
      </c>
      <c r="L60" s="285" t="s">
        <v>102</v>
      </c>
      <c r="M60" s="286" t="s">
        <v>756</v>
      </c>
      <c r="N60" s="283">
        <v>6500</v>
      </c>
      <c r="O60" s="283">
        <v>7000</v>
      </c>
      <c r="P60" s="120">
        <f t="shared" si="5"/>
        <v>500</v>
      </c>
      <c r="Q60" s="283">
        <v>0</v>
      </c>
      <c r="R60" s="288" t="s">
        <v>102</v>
      </c>
      <c r="S60" s="282" t="s">
        <v>757</v>
      </c>
      <c r="T60" s="289"/>
      <c r="U60" s="316" t="s">
        <v>685</v>
      </c>
      <c r="V60" s="290" t="s">
        <v>654</v>
      </c>
      <c r="W60" s="291" t="s">
        <v>655</v>
      </c>
      <c r="X60" s="327">
        <v>59</v>
      </c>
      <c r="Y60" s="292" t="s">
        <v>538</v>
      </c>
      <c r="Z60" s="328" t="s">
        <v>148</v>
      </c>
      <c r="AA60" s="328" t="s">
        <v>148</v>
      </c>
      <c r="AB60" s="329"/>
      <c r="AC60" s="2"/>
      <c r="AD60" s="2"/>
      <c r="AE60" s="2"/>
      <c r="AF60" s="2"/>
    </row>
    <row r="61" spans="1:32" s="207" customFormat="1" ht="88.5" customHeight="1" x14ac:dyDescent="0.15">
      <c r="A61" s="281">
        <v>46</v>
      </c>
      <c r="B61" s="326" t="s">
        <v>255</v>
      </c>
      <c r="C61" s="282" t="s">
        <v>656</v>
      </c>
      <c r="D61" s="282" t="s">
        <v>657</v>
      </c>
      <c r="E61" s="283">
        <v>4000</v>
      </c>
      <c r="F61" s="313">
        <f t="shared" si="2"/>
        <v>4000</v>
      </c>
      <c r="G61" s="283">
        <v>0</v>
      </c>
      <c r="H61" s="287">
        <v>0</v>
      </c>
      <c r="I61" s="287">
        <v>0</v>
      </c>
      <c r="J61" s="287">
        <v>3381.545494</v>
      </c>
      <c r="K61" s="283" t="s">
        <v>550</v>
      </c>
      <c r="L61" s="285" t="s">
        <v>102</v>
      </c>
      <c r="M61" s="286" t="s">
        <v>758</v>
      </c>
      <c r="N61" s="283">
        <v>4000</v>
      </c>
      <c r="O61" s="283">
        <v>3210</v>
      </c>
      <c r="P61" s="120">
        <f t="shared" si="5"/>
        <v>-790</v>
      </c>
      <c r="Q61" s="283">
        <v>0</v>
      </c>
      <c r="R61" s="288" t="s">
        <v>102</v>
      </c>
      <c r="S61" s="282" t="s">
        <v>759</v>
      </c>
      <c r="T61" s="289"/>
      <c r="U61" s="316" t="s">
        <v>685</v>
      </c>
      <c r="V61" s="290" t="s">
        <v>654</v>
      </c>
      <c r="W61" s="291" t="s">
        <v>655</v>
      </c>
      <c r="X61" s="327">
        <v>60</v>
      </c>
      <c r="Y61" s="292" t="s">
        <v>538</v>
      </c>
      <c r="Z61" s="328" t="s">
        <v>148</v>
      </c>
      <c r="AA61" s="328"/>
      <c r="AB61" s="329"/>
      <c r="AC61" s="2"/>
      <c r="AD61" s="2"/>
      <c r="AE61" s="2"/>
      <c r="AF61" s="2"/>
    </row>
    <row r="62" spans="1:32" s="207" customFormat="1" ht="57.75" customHeight="1" x14ac:dyDescent="0.15">
      <c r="A62" s="281">
        <v>47</v>
      </c>
      <c r="B62" s="282" t="s">
        <v>256</v>
      </c>
      <c r="C62" s="282" t="s">
        <v>656</v>
      </c>
      <c r="D62" s="282" t="s">
        <v>760</v>
      </c>
      <c r="E62" s="283">
        <v>0</v>
      </c>
      <c r="F62" s="313">
        <f t="shared" si="2"/>
        <v>1280</v>
      </c>
      <c r="G62" s="283">
        <v>1280</v>
      </c>
      <c r="H62" s="287">
        <v>0</v>
      </c>
      <c r="I62" s="287">
        <v>0</v>
      </c>
      <c r="J62" s="287">
        <v>1179.4607410000001</v>
      </c>
      <c r="K62" s="283" t="s">
        <v>550</v>
      </c>
      <c r="L62" s="285" t="s">
        <v>174</v>
      </c>
      <c r="M62" s="286" t="s">
        <v>761</v>
      </c>
      <c r="N62" s="283">
        <v>0</v>
      </c>
      <c r="O62" s="283">
        <v>0</v>
      </c>
      <c r="P62" s="120">
        <f t="shared" si="5"/>
        <v>0</v>
      </c>
      <c r="Q62" s="283">
        <v>0</v>
      </c>
      <c r="R62" s="288" t="s">
        <v>172</v>
      </c>
      <c r="S62" s="282" t="s">
        <v>762</v>
      </c>
      <c r="T62" s="289"/>
      <c r="U62" s="316" t="s">
        <v>685</v>
      </c>
      <c r="V62" s="290" t="s">
        <v>654</v>
      </c>
      <c r="W62" s="291" t="s">
        <v>655</v>
      </c>
      <c r="X62" s="327">
        <v>61</v>
      </c>
      <c r="Y62" s="292"/>
      <c r="Z62" s="279"/>
      <c r="AA62" s="279" t="s">
        <v>148</v>
      </c>
      <c r="AB62" s="280"/>
      <c r="AC62" s="2"/>
      <c r="AD62" s="2"/>
      <c r="AE62" s="2"/>
      <c r="AF62" s="2"/>
    </row>
    <row r="63" spans="1:32" s="207" customFormat="1" ht="45" x14ac:dyDescent="0.15">
      <c r="A63" s="281">
        <v>48</v>
      </c>
      <c r="B63" s="282" t="s">
        <v>257</v>
      </c>
      <c r="C63" s="282" t="s">
        <v>656</v>
      </c>
      <c r="D63" s="282" t="s">
        <v>760</v>
      </c>
      <c r="E63" s="283">
        <v>0</v>
      </c>
      <c r="F63" s="313">
        <f t="shared" si="2"/>
        <v>400</v>
      </c>
      <c r="G63" s="283">
        <v>400</v>
      </c>
      <c r="H63" s="287">
        <v>0</v>
      </c>
      <c r="I63" s="287">
        <v>0</v>
      </c>
      <c r="J63" s="287">
        <v>262.02648399999998</v>
      </c>
      <c r="K63" s="283" t="s">
        <v>550</v>
      </c>
      <c r="L63" s="285" t="s">
        <v>174</v>
      </c>
      <c r="M63" s="286" t="s">
        <v>763</v>
      </c>
      <c r="N63" s="283">
        <v>0</v>
      </c>
      <c r="O63" s="283">
        <v>0</v>
      </c>
      <c r="P63" s="120">
        <f t="shared" si="5"/>
        <v>0</v>
      </c>
      <c r="Q63" s="283">
        <v>0</v>
      </c>
      <c r="R63" s="288" t="s">
        <v>172</v>
      </c>
      <c r="S63" s="282" t="s">
        <v>764</v>
      </c>
      <c r="T63" s="289"/>
      <c r="U63" s="316" t="s">
        <v>685</v>
      </c>
      <c r="V63" s="290" t="s">
        <v>654</v>
      </c>
      <c r="W63" s="291" t="s">
        <v>655</v>
      </c>
      <c r="X63" s="327">
        <v>62</v>
      </c>
      <c r="Y63" s="292"/>
      <c r="Z63" s="279"/>
      <c r="AA63" s="279" t="s">
        <v>148</v>
      </c>
      <c r="AB63" s="280"/>
      <c r="AC63" s="2"/>
      <c r="AD63" s="2"/>
      <c r="AE63" s="2"/>
      <c r="AF63" s="2"/>
    </row>
    <row r="64" spans="1:32" s="207" customFormat="1" ht="111" customHeight="1" x14ac:dyDescent="0.15">
      <c r="A64" s="281">
        <v>49</v>
      </c>
      <c r="B64" s="282" t="s">
        <v>258</v>
      </c>
      <c r="C64" s="282" t="s">
        <v>656</v>
      </c>
      <c r="D64" s="282" t="s">
        <v>760</v>
      </c>
      <c r="E64" s="283">
        <v>0</v>
      </c>
      <c r="F64" s="313">
        <f t="shared" si="2"/>
        <v>100</v>
      </c>
      <c r="G64" s="283">
        <v>100</v>
      </c>
      <c r="H64" s="287">
        <v>0</v>
      </c>
      <c r="I64" s="287">
        <v>0</v>
      </c>
      <c r="J64" s="287">
        <v>72.805000000000007</v>
      </c>
      <c r="K64" s="283" t="s">
        <v>550</v>
      </c>
      <c r="L64" s="285" t="s">
        <v>174</v>
      </c>
      <c r="M64" s="286" t="s">
        <v>765</v>
      </c>
      <c r="N64" s="283">
        <v>0</v>
      </c>
      <c r="O64" s="283">
        <v>0</v>
      </c>
      <c r="P64" s="120">
        <f t="shared" si="5"/>
        <v>0</v>
      </c>
      <c r="Q64" s="283">
        <v>0</v>
      </c>
      <c r="R64" s="288" t="s">
        <v>172</v>
      </c>
      <c r="S64" s="282" t="s">
        <v>766</v>
      </c>
      <c r="T64" s="289"/>
      <c r="U64" s="316" t="s">
        <v>685</v>
      </c>
      <c r="V64" s="290" t="s">
        <v>654</v>
      </c>
      <c r="W64" s="291" t="s">
        <v>655</v>
      </c>
      <c r="X64" s="327">
        <v>63</v>
      </c>
      <c r="Y64" s="292"/>
      <c r="Z64" s="279"/>
      <c r="AA64" s="279" t="s">
        <v>148</v>
      </c>
      <c r="AB64" s="280"/>
      <c r="AC64" s="2"/>
      <c r="AD64" s="2"/>
      <c r="AE64" s="2"/>
      <c r="AF64" s="2"/>
    </row>
    <row r="65" spans="1:32" s="207" customFormat="1" ht="218.25" customHeight="1" x14ac:dyDescent="0.15">
      <c r="A65" s="281">
        <v>50</v>
      </c>
      <c r="B65" s="343" t="s">
        <v>767</v>
      </c>
      <c r="C65" s="282" t="s">
        <v>556</v>
      </c>
      <c r="D65" s="282" t="s">
        <v>768</v>
      </c>
      <c r="E65" s="283">
        <v>1242.674</v>
      </c>
      <c r="F65" s="313">
        <f t="shared" si="2"/>
        <v>859.04592600000001</v>
      </c>
      <c r="G65" s="283">
        <v>0</v>
      </c>
      <c r="H65" s="287">
        <v>383.62807400000003</v>
      </c>
      <c r="I65" s="287">
        <v>0</v>
      </c>
      <c r="J65" s="287">
        <v>822.15254900000002</v>
      </c>
      <c r="K65" s="286" t="s">
        <v>769</v>
      </c>
      <c r="L65" s="285" t="s">
        <v>102</v>
      </c>
      <c r="M65" s="286" t="s">
        <v>770</v>
      </c>
      <c r="N65" s="283">
        <v>2500</v>
      </c>
      <c r="O65" s="283">
        <v>9129.92</v>
      </c>
      <c r="P65" s="120">
        <f t="shared" si="5"/>
        <v>6629.92</v>
      </c>
      <c r="Q65" s="283">
        <v>0</v>
      </c>
      <c r="R65" s="288" t="s">
        <v>102</v>
      </c>
      <c r="S65" s="282" t="s">
        <v>771</v>
      </c>
      <c r="T65" s="289" t="s">
        <v>772</v>
      </c>
      <c r="U65" s="316" t="s">
        <v>685</v>
      </c>
      <c r="V65" s="290" t="s">
        <v>654</v>
      </c>
      <c r="W65" s="291" t="s">
        <v>655</v>
      </c>
      <c r="X65" s="327" t="s">
        <v>773</v>
      </c>
      <c r="Y65" s="292" t="s">
        <v>130</v>
      </c>
      <c r="Z65" s="328" t="s">
        <v>667</v>
      </c>
      <c r="AA65" s="328"/>
      <c r="AB65" s="329"/>
      <c r="AC65" s="2"/>
      <c r="AD65" s="2"/>
      <c r="AE65" s="2"/>
      <c r="AF65" s="2"/>
    </row>
    <row r="66" spans="1:32" s="207" customFormat="1" ht="96.75" customHeight="1" x14ac:dyDescent="0.15">
      <c r="A66" s="281">
        <v>51</v>
      </c>
      <c r="B66" s="343" t="s">
        <v>774</v>
      </c>
      <c r="C66" s="282" t="s">
        <v>556</v>
      </c>
      <c r="D66" s="282" t="s">
        <v>594</v>
      </c>
      <c r="E66" s="283">
        <v>600</v>
      </c>
      <c r="F66" s="313">
        <f t="shared" si="2"/>
        <v>600</v>
      </c>
      <c r="G66" s="283">
        <v>0</v>
      </c>
      <c r="H66" s="287">
        <v>0</v>
      </c>
      <c r="I66" s="287">
        <v>0</v>
      </c>
      <c r="J66" s="287">
        <v>538.95171600000003</v>
      </c>
      <c r="K66" s="286" t="s">
        <v>775</v>
      </c>
      <c r="L66" s="285" t="s">
        <v>102</v>
      </c>
      <c r="M66" s="286" t="s">
        <v>776</v>
      </c>
      <c r="N66" s="283">
        <v>1500</v>
      </c>
      <c r="O66" s="283">
        <v>1900</v>
      </c>
      <c r="P66" s="120">
        <f t="shared" si="5"/>
        <v>400</v>
      </c>
      <c r="Q66" s="283">
        <v>0</v>
      </c>
      <c r="R66" s="288" t="s">
        <v>172</v>
      </c>
      <c r="S66" s="282" t="s">
        <v>777</v>
      </c>
      <c r="T66" s="289"/>
      <c r="U66" s="316" t="s">
        <v>685</v>
      </c>
      <c r="V66" s="290" t="s">
        <v>654</v>
      </c>
      <c r="W66" s="291" t="s">
        <v>655</v>
      </c>
      <c r="X66" s="327" t="s">
        <v>778</v>
      </c>
      <c r="Y66" s="292" t="s">
        <v>130</v>
      </c>
      <c r="Z66" s="328" t="s">
        <v>667</v>
      </c>
      <c r="AA66" s="328"/>
      <c r="AB66" s="329"/>
      <c r="AC66" s="2"/>
      <c r="AD66" s="2"/>
      <c r="AE66" s="2"/>
      <c r="AF66" s="2"/>
    </row>
    <row r="67" spans="1:32" s="207" customFormat="1" ht="97.5" customHeight="1" x14ac:dyDescent="0.15">
      <c r="A67" s="281">
        <v>52</v>
      </c>
      <c r="B67" s="282" t="s">
        <v>779</v>
      </c>
      <c r="C67" s="282" t="s">
        <v>556</v>
      </c>
      <c r="D67" s="282" t="s">
        <v>657</v>
      </c>
      <c r="E67" s="283">
        <v>305.21100000000001</v>
      </c>
      <c r="F67" s="313">
        <f t="shared" si="2"/>
        <v>305.21100000000001</v>
      </c>
      <c r="G67" s="283">
        <v>0</v>
      </c>
      <c r="H67" s="287">
        <v>0</v>
      </c>
      <c r="I67" s="287">
        <v>0</v>
      </c>
      <c r="J67" s="287">
        <v>299.546266</v>
      </c>
      <c r="K67" s="286" t="s">
        <v>780</v>
      </c>
      <c r="L67" s="285" t="s">
        <v>102</v>
      </c>
      <c r="M67" s="286" t="s">
        <v>781</v>
      </c>
      <c r="N67" s="283">
        <v>337.71100000000001</v>
      </c>
      <c r="O67" s="283">
        <v>337.71100000000001</v>
      </c>
      <c r="P67" s="120">
        <f t="shared" si="5"/>
        <v>0</v>
      </c>
      <c r="Q67" s="283">
        <v>0</v>
      </c>
      <c r="R67" s="288" t="s">
        <v>102</v>
      </c>
      <c r="S67" s="282" t="s">
        <v>782</v>
      </c>
      <c r="T67" s="289"/>
      <c r="U67" s="316" t="s">
        <v>685</v>
      </c>
      <c r="V67" s="290" t="s">
        <v>654</v>
      </c>
      <c r="W67" s="291" t="s">
        <v>655</v>
      </c>
      <c r="X67" s="327" t="s">
        <v>783</v>
      </c>
      <c r="Y67" s="292" t="s">
        <v>130</v>
      </c>
      <c r="Z67" s="328" t="s">
        <v>667</v>
      </c>
      <c r="AA67" s="328" t="s">
        <v>148</v>
      </c>
      <c r="AB67" s="329"/>
      <c r="AC67" s="2"/>
      <c r="AD67" s="2"/>
      <c r="AE67" s="2"/>
      <c r="AF67" s="2"/>
    </row>
    <row r="68" spans="1:32" s="207" customFormat="1" ht="180.75" customHeight="1" x14ac:dyDescent="0.15">
      <c r="A68" s="281">
        <v>53</v>
      </c>
      <c r="B68" s="282" t="s">
        <v>784</v>
      </c>
      <c r="C68" s="282" t="s">
        <v>556</v>
      </c>
      <c r="D68" s="282" t="s">
        <v>681</v>
      </c>
      <c r="E68" s="283">
        <v>700</v>
      </c>
      <c r="F68" s="313">
        <f t="shared" si="2"/>
        <v>562.18799999999999</v>
      </c>
      <c r="G68" s="283">
        <v>0</v>
      </c>
      <c r="H68" s="287">
        <v>137.81200000000001</v>
      </c>
      <c r="I68" s="287">
        <v>137.81200000000001</v>
      </c>
      <c r="J68" s="287">
        <v>150.97999999999999</v>
      </c>
      <c r="K68" s="286" t="s">
        <v>775</v>
      </c>
      <c r="L68" s="285" t="s">
        <v>102</v>
      </c>
      <c r="M68" s="286" t="s">
        <v>785</v>
      </c>
      <c r="N68" s="283">
        <v>1000</v>
      </c>
      <c r="O68" s="283">
        <v>1500</v>
      </c>
      <c r="P68" s="120">
        <f t="shared" si="5"/>
        <v>500</v>
      </c>
      <c r="Q68" s="283">
        <v>0</v>
      </c>
      <c r="R68" s="288" t="s">
        <v>589</v>
      </c>
      <c r="S68" s="282" t="s">
        <v>786</v>
      </c>
      <c r="T68" s="289"/>
      <c r="U68" s="316" t="s">
        <v>685</v>
      </c>
      <c r="V68" s="290" t="s">
        <v>654</v>
      </c>
      <c r="W68" s="291" t="s">
        <v>655</v>
      </c>
      <c r="X68" s="327" t="s">
        <v>787</v>
      </c>
      <c r="Y68" s="292" t="s">
        <v>130</v>
      </c>
      <c r="Z68" s="328"/>
      <c r="AA68" s="328" t="s">
        <v>667</v>
      </c>
      <c r="AB68" s="329"/>
      <c r="AC68" s="2"/>
      <c r="AD68" s="2"/>
      <c r="AE68" s="2"/>
      <c r="AF68" s="2"/>
    </row>
    <row r="69" spans="1:32" s="207" customFormat="1" ht="84.75" customHeight="1" x14ac:dyDescent="0.15">
      <c r="A69" s="281">
        <v>54</v>
      </c>
      <c r="B69" s="282" t="s">
        <v>788</v>
      </c>
      <c r="C69" s="282" t="s">
        <v>556</v>
      </c>
      <c r="D69" s="282" t="s">
        <v>681</v>
      </c>
      <c r="E69" s="283">
        <v>1206.7</v>
      </c>
      <c r="F69" s="313">
        <f t="shared" si="2"/>
        <v>1206.7</v>
      </c>
      <c r="G69" s="283">
        <v>0</v>
      </c>
      <c r="H69" s="287">
        <v>0</v>
      </c>
      <c r="I69" s="287">
        <v>0</v>
      </c>
      <c r="J69" s="287">
        <v>1028.2982710000001</v>
      </c>
      <c r="K69" s="286" t="s">
        <v>789</v>
      </c>
      <c r="L69" s="285" t="s">
        <v>102</v>
      </c>
      <c r="M69" s="286" t="s">
        <v>790</v>
      </c>
      <c r="N69" s="283">
        <v>1080.0999999999999</v>
      </c>
      <c r="O69" s="283">
        <v>990</v>
      </c>
      <c r="P69" s="120">
        <f t="shared" si="5"/>
        <v>-90.099999999999909</v>
      </c>
      <c r="Q69" s="283">
        <v>0</v>
      </c>
      <c r="R69" s="288" t="s">
        <v>102</v>
      </c>
      <c r="S69" s="282" t="s">
        <v>791</v>
      </c>
      <c r="T69" s="289"/>
      <c r="U69" s="316" t="s">
        <v>685</v>
      </c>
      <c r="V69" s="290" t="s">
        <v>654</v>
      </c>
      <c r="W69" s="291" t="s">
        <v>655</v>
      </c>
      <c r="X69" s="327" t="s">
        <v>792</v>
      </c>
      <c r="Y69" s="292" t="s">
        <v>130</v>
      </c>
      <c r="Z69" s="328" t="s">
        <v>667</v>
      </c>
      <c r="AA69" s="328"/>
      <c r="AB69" s="329"/>
      <c r="AC69" s="2"/>
      <c r="AD69" s="2"/>
      <c r="AE69" s="2"/>
      <c r="AF69" s="2"/>
    </row>
    <row r="70" spans="1:32" s="207" customFormat="1" ht="186" customHeight="1" x14ac:dyDescent="0.15">
      <c r="A70" s="281">
        <v>55</v>
      </c>
      <c r="B70" s="282" t="s">
        <v>793</v>
      </c>
      <c r="C70" s="282" t="s">
        <v>556</v>
      </c>
      <c r="D70" s="282" t="s">
        <v>601</v>
      </c>
      <c r="E70" s="283">
        <v>550</v>
      </c>
      <c r="F70" s="313">
        <f t="shared" si="2"/>
        <v>550</v>
      </c>
      <c r="G70" s="283">
        <v>0</v>
      </c>
      <c r="H70" s="287">
        <v>0</v>
      </c>
      <c r="I70" s="287">
        <v>0</v>
      </c>
      <c r="J70" s="287">
        <v>358.86883599999999</v>
      </c>
      <c r="K70" s="286" t="s">
        <v>794</v>
      </c>
      <c r="L70" s="285" t="s">
        <v>102</v>
      </c>
      <c r="M70" s="286" t="s">
        <v>795</v>
      </c>
      <c r="N70" s="283">
        <v>1000</v>
      </c>
      <c r="O70" s="283">
        <v>900</v>
      </c>
      <c r="P70" s="120">
        <f t="shared" si="5"/>
        <v>-100</v>
      </c>
      <c r="Q70" s="283">
        <v>0</v>
      </c>
      <c r="R70" s="288" t="s">
        <v>102</v>
      </c>
      <c r="S70" s="282" t="s">
        <v>796</v>
      </c>
      <c r="T70" s="289"/>
      <c r="U70" s="316" t="s">
        <v>685</v>
      </c>
      <c r="V70" s="290" t="s">
        <v>654</v>
      </c>
      <c r="W70" s="291" t="s">
        <v>655</v>
      </c>
      <c r="X70" s="327" t="s">
        <v>797</v>
      </c>
      <c r="Y70" s="292" t="s">
        <v>130</v>
      </c>
      <c r="Z70" s="328" t="s">
        <v>148</v>
      </c>
      <c r="AA70" s="328"/>
      <c r="AB70" s="329"/>
      <c r="AC70" s="2"/>
      <c r="AD70" s="2"/>
      <c r="AE70" s="2"/>
      <c r="AF70" s="2"/>
    </row>
    <row r="71" spans="1:32" s="207" customFormat="1" ht="71.25" customHeight="1" x14ac:dyDescent="0.15">
      <c r="A71" s="281">
        <v>56</v>
      </c>
      <c r="B71" s="343" t="s">
        <v>798</v>
      </c>
      <c r="C71" s="282" t="s">
        <v>556</v>
      </c>
      <c r="D71" s="282" t="s">
        <v>681</v>
      </c>
      <c r="E71" s="283">
        <v>2800</v>
      </c>
      <c r="F71" s="313">
        <f>E71+G71-H71</f>
        <v>452.85683999999992</v>
      </c>
      <c r="G71" s="283">
        <v>0</v>
      </c>
      <c r="H71" s="287">
        <v>2347.1431600000001</v>
      </c>
      <c r="I71" s="287">
        <v>0</v>
      </c>
      <c r="J71" s="287">
        <v>205.70796999999999</v>
      </c>
      <c r="K71" s="286" t="s">
        <v>799</v>
      </c>
      <c r="L71" s="285" t="s">
        <v>102</v>
      </c>
      <c r="M71" s="286" t="s">
        <v>800</v>
      </c>
      <c r="N71" s="283">
        <v>1352</v>
      </c>
      <c r="O71" s="283">
        <v>1000</v>
      </c>
      <c r="P71" s="120">
        <f t="shared" si="5"/>
        <v>-352</v>
      </c>
      <c r="Q71" s="283">
        <v>0</v>
      </c>
      <c r="R71" s="288" t="s">
        <v>102</v>
      </c>
      <c r="S71" s="282" t="s">
        <v>801</v>
      </c>
      <c r="T71" s="289"/>
      <c r="U71" s="308" t="s">
        <v>673</v>
      </c>
      <c r="V71" s="290" t="s">
        <v>654</v>
      </c>
      <c r="W71" s="291" t="s">
        <v>655</v>
      </c>
      <c r="X71" s="327" t="s">
        <v>802</v>
      </c>
      <c r="Y71" s="292" t="s">
        <v>130</v>
      </c>
      <c r="Z71" s="328"/>
      <c r="AA71" s="328" t="s">
        <v>148</v>
      </c>
      <c r="AB71" s="329"/>
      <c r="AC71" s="2"/>
      <c r="AD71" s="2"/>
      <c r="AE71" s="2"/>
      <c r="AF71" s="2"/>
    </row>
    <row r="72" spans="1:32" s="207" customFormat="1" ht="82.5" customHeight="1" x14ac:dyDescent="0.15">
      <c r="A72" s="281">
        <v>57</v>
      </c>
      <c r="B72" s="282" t="s">
        <v>803</v>
      </c>
      <c r="C72" s="282" t="s">
        <v>556</v>
      </c>
      <c r="D72" s="282" t="s">
        <v>703</v>
      </c>
      <c r="E72" s="283">
        <v>199.71100000000001</v>
      </c>
      <c r="F72" s="313">
        <f t="shared" si="2"/>
        <v>199.71100000000001</v>
      </c>
      <c r="G72" s="283">
        <v>0</v>
      </c>
      <c r="H72" s="287">
        <v>0</v>
      </c>
      <c r="I72" s="287">
        <v>0</v>
      </c>
      <c r="J72" s="287">
        <v>193.18595999999999</v>
      </c>
      <c r="K72" s="286" t="s">
        <v>804</v>
      </c>
      <c r="L72" s="285" t="s">
        <v>102</v>
      </c>
      <c r="M72" s="286" t="s">
        <v>805</v>
      </c>
      <c r="N72" s="283">
        <v>179.923</v>
      </c>
      <c r="O72" s="283">
        <v>160.04499999999999</v>
      </c>
      <c r="P72" s="120">
        <f t="shared" si="5"/>
        <v>-19.878000000000014</v>
      </c>
      <c r="Q72" s="283">
        <v>0</v>
      </c>
      <c r="R72" s="288" t="s">
        <v>102</v>
      </c>
      <c r="S72" s="282" t="s">
        <v>806</v>
      </c>
      <c r="T72" s="289"/>
      <c r="U72" s="316" t="s">
        <v>685</v>
      </c>
      <c r="V72" s="290" t="s">
        <v>654</v>
      </c>
      <c r="W72" s="291" t="s">
        <v>655</v>
      </c>
      <c r="X72" s="327" t="s">
        <v>807</v>
      </c>
      <c r="Y72" s="292" t="s">
        <v>130</v>
      </c>
      <c r="Z72" s="328" t="s">
        <v>667</v>
      </c>
      <c r="AA72" s="328"/>
      <c r="AB72" s="329"/>
      <c r="AC72" s="2"/>
      <c r="AD72" s="2"/>
      <c r="AE72" s="2"/>
      <c r="AF72" s="2"/>
    </row>
    <row r="73" spans="1:32" s="207" customFormat="1" ht="372" customHeight="1" x14ac:dyDescent="0.15">
      <c r="A73" s="281">
        <v>58</v>
      </c>
      <c r="B73" s="282" t="s">
        <v>808</v>
      </c>
      <c r="C73" s="282" t="s">
        <v>556</v>
      </c>
      <c r="D73" s="282" t="s">
        <v>594</v>
      </c>
      <c r="E73" s="283">
        <v>5046.13</v>
      </c>
      <c r="F73" s="313">
        <f t="shared" si="2"/>
        <v>4821.835</v>
      </c>
      <c r="G73" s="283">
        <v>0</v>
      </c>
      <c r="H73" s="287">
        <v>224.29499999999999</v>
      </c>
      <c r="I73" s="287">
        <v>224.29499999999999</v>
      </c>
      <c r="J73" s="287">
        <v>4569.0690000000004</v>
      </c>
      <c r="K73" s="286" t="s">
        <v>809</v>
      </c>
      <c r="L73" s="285" t="s">
        <v>102</v>
      </c>
      <c r="M73" s="286" t="s">
        <v>810</v>
      </c>
      <c r="N73" s="283">
        <v>6384.0959999999995</v>
      </c>
      <c r="O73" s="283">
        <v>8500</v>
      </c>
      <c r="P73" s="120">
        <f t="shared" si="5"/>
        <v>2115.9040000000005</v>
      </c>
      <c r="Q73" s="283">
        <v>0</v>
      </c>
      <c r="R73" s="288" t="s">
        <v>102</v>
      </c>
      <c r="S73" s="282" t="s">
        <v>811</v>
      </c>
      <c r="T73" s="289"/>
      <c r="U73" s="316" t="s">
        <v>685</v>
      </c>
      <c r="V73" s="290" t="s">
        <v>654</v>
      </c>
      <c r="W73" s="291" t="s">
        <v>655</v>
      </c>
      <c r="X73" s="327" t="s">
        <v>812</v>
      </c>
      <c r="Y73" s="292" t="s">
        <v>130</v>
      </c>
      <c r="Z73" s="328" t="s">
        <v>148</v>
      </c>
      <c r="AA73" s="328" t="s">
        <v>148</v>
      </c>
      <c r="AB73" s="329"/>
      <c r="AC73" s="2"/>
      <c r="AD73" s="2"/>
      <c r="AE73" s="2"/>
      <c r="AF73" s="2"/>
    </row>
    <row r="74" spans="1:32" s="207" customFormat="1" ht="123.75" customHeight="1" x14ac:dyDescent="0.15">
      <c r="A74" s="281">
        <v>59</v>
      </c>
      <c r="B74" s="282" t="s">
        <v>813</v>
      </c>
      <c r="C74" s="282" t="s">
        <v>556</v>
      </c>
      <c r="D74" s="282" t="s">
        <v>815</v>
      </c>
      <c r="E74" s="283">
        <v>160</v>
      </c>
      <c r="F74" s="313">
        <f t="shared" si="2"/>
        <v>160</v>
      </c>
      <c r="G74" s="283">
        <v>0</v>
      </c>
      <c r="H74" s="287">
        <v>0</v>
      </c>
      <c r="I74" s="287">
        <v>0</v>
      </c>
      <c r="J74" s="287">
        <v>132.84</v>
      </c>
      <c r="K74" s="286" t="s">
        <v>816</v>
      </c>
      <c r="L74" s="285" t="s">
        <v>174</v>
      </c>
      <c r="M74" s="286" t="s">
        <v>810</v>
      </c>
      <c r="N74" s="283">
        <v>160</v>
      </c>
      <c r="O74" s="283">
        <v>0</v>
      </c>
      <c r="P74" s="120">
        <f t="shared" si="5"/>
        <v>-160</v>
      </c>
      <c r="Q74" s="283">
        <v>0</v>
      </c>
      <c r="R74" s="288" t="s">
        <v>172</v>
      </c>
      <c r="S74" s="282" t="s">
        <v>817</v>
      </c>
      <c r="T74" s="289"/>
      <c r="U74" s="316" t="s">
        <v>685</v>
      </c>
      <c r="V74" s="290" t="s">
        <v>654</v>
      </c>
      <c r="W74" s="291" t="s">
        <v>655</v>
      </c>
      <c r="X74" s="327" t="s">
        <v>818</v>
      </c>
      <c r="Y74" s="292" t="s">
        <v>130</v>
      </c>
      <c r="Z74" s="328" t="s">
        <v>148</v>
      </c>
      <c r="AA74" s="328"/>
      <c r="AB74" s="329"/>
      <c r="AC74" s="2"/>
      <c r="AD74" s="2"/>
      <c r="AE74" s="2"/>
      <c r="AF74" s="2"/>
    </row>
    <row r="75" spans="1:32" s="207" customFormat="1" ht="272.25" customHeight="1" x14ac:dyDescent="0.15">
      <c r="A75" s="281">
        <v>60</v>
      </c>
      <c r="B75" s="282" t="s">
        <v>819</v>
      </c>
      <c r="C75" s="282" t="s">
        <v>556</v>
      </c>
      <c r="D75" s="282" t="s">
        <v>601</v>
      </c>
      <c r="E75" s="283">
        <v>320</v>
      </c>
      <c r="F75" s="313">
        <f t="shared" si="2"/>
        <v>320</v>
      </c>
      <c r="G75" s="283">
        <v>0</v>
      </c>
      <c r="H75" s="287">
        <v>0</v>
      </c>
      <c r="I75" s="287">
        <v>0</v>
      </c>
      <c r="J75" s="287">
        <v>159.49330499999999</v>
      </c>
      <c r="K75" s="286" t="s">
        <v>820</v>
      </c>
      <c r="L75" s="285" t="s">
        <v>102</v>
      </c>
      <c r="M75" s="286" t="s">
        <v>821</v>
      </c>
      <c r="N75" s="283">
        <v>110</v>
      </c>
      <c r="O75" s="283">
        <v>260</v>
      </c>
      <c r="P75" s="120">
        <f t="shared" si="5"/>
        <v>150</v>
      </c>
      <c r="Q75" s="283">
        <v>0</v>
      </c>
      <c r="R75" s="288" t="s">
        <v>102</v>
      </c>
      <c r="S75" s="282" t="s">
        <v>822</v>
      </c>
      <c r="T75" s="289"/>
      <c r="U75" s="316" t="s">
        <v>685</v>
      </c>
      <c r="V75" s="290" t="s">
        <v>654</v>
      </c>
      <c r="W75" s="291" t="s">
        <v>655</v>
      </c>
      <c r="X75" s="327" t="s">
        <v>823</v>
      </c>
      <c r="Y75" s="292" t="s">
        <v>130</v>
      </c>
      <c r="Z75" s="328"/>
      <c r="AA75" s="328" t="s">
        <v>667</v>
      </c>
      <c r="AB75" s="329"/>
      <c r="AC75" s="2"/>
      <c r="AD75" s="2"/>
      <c r="AE75" s="2"/>
      <c r="AF75" s="2"/>
    </row>
    <row r="76" spans="1:32" s="207" customFormat="1" ht="365.25" customHeight="1" x14ac:dyDescent="0.15">
      <c r="A76" s="281">
        <v>61</v>
      </c>
      <c r="B76" s="343" t="s">
        <v>824</v>
      </c>
      <c r="C76" s="282" t="s">
        <v>556</v>
      </c>
      <c r="D76" s="282" t="s">
        <v>556</v>
      </c>
      <c r="E76" s="283">
        <v>400</v>
      </c>
      <c r="F76" s="313">
        <f t="shared" si="2"/>
        <v>400</v>
      </c>
      <c r="G76" s="283">
        <v>0</v>
      </c>
      <c r="H76" s="287">
        <v>0</v>
      </c>
      <c r="I76" s="287">
        <v>0</v>
      </c>
      <c r="J76" s="287">
        <v>188.282005</v>
      </c>
      <c r="K76" s="286" t="s">
        <v>825</v>
      </c>
      <c r="L76" s="285" t="s">
        <v>174</v>
      </c>
      <c r="M76" s="286" t="s">
        <v>826</v>
      </c>
      <c r="N76" s="283">
        <v>0</v>
      </c>
      <c r="O76" s="283">
        <v>0</v>
      </c>
      <c r="P76" s="120">
        <f t="shared" si="5"/>
        <v>0</v>
      </c>
      <c r="Q76" s="283">
        <v>0</v>
      </c>
      <c r="R76" s="288" t="s">
        <v>172</v>
      </c>
      <c r="S76" s="282" t="s">
        <v>827</v>
      </c>
      <c r="T76" s="289"/>
      <c r="U76" s="308" t="s">
        <v>673</v>
      </c>
      <c r="V76" s="290" t="s">
        <v>654</v>
      </c>
      <c r="W76" s="291" t="s">
        <v>655</v>
      </c>
      <c r="X76" s="327" t="s">
        <v>828</v>
      </c>
      <c r="Y76" s="292" t="s">
        <v>130</v>
      </c>
      <c r="Z76" s="328" t="s">
        <v>667</v>
      </c>
      <c r="AA76" s="328"/>
      <c r="AB76" s="329"/>
      <c r="AC76" s="2"/>
      <c r="AD76" s="2"/>
      <c r="AE76" s="2"/>
      <c r="AF76" s="2"/>
    </row>
    <row r="77" spans="1:32" s="207" customFormat="1" ht="132" customHeight="1" x14ac:dyDescent="0.15">
      <c r="A77" s="281">
        <v>62</v>
      </c>
      <c r="B77" s="326" t="s">
        <v>829</v>
      </c>
      <c r="C77" s="282" t="s">
        <v>656</v>
      </c>
      <c r="D77" s="282" t="s">
        <v>830</v>
      </c>
      <c r="E77" s="283">
        <v>340</v>
      </c>
      <c r="F77" s="313">
        <f>E77+G77-H77</f>
        <v>340</v>
      </c>
      <c r="G77" s="283">
        <v>0</v>
      </c>
      <c r="H77" s="287">
        <v>0</v>
      </c>
      <c r="I77" s="287">
        <v>0</v>
      </c>
      <c r="J77" s="287">
        <v>284.01358499999998</v>
      </c>
      <c r="K77" s="283" t="s">
        <v>550</v>
      </c>
      <c r="L77" s="285" t="s">
        <v>102</v>
      </c>
      <c r="M77" s="286" t="s">
        <v>682</v>
      </c>
      <c r="N77" s="283">
        <v>372.5</v>
      </c>
      <c r="O77" s="283">
        <v>322.02499999999998</v>
      </c>
      <c r="P77" s="120">
        <f t="shared" si="5"/>
        <v>-50.475000000000023</v>
      </c>
      <c r="Q77" s="283">
        <v>0</v>
      </c>
      <c r="R77" s="288" t="s">
        <v>102</v>
      </c>
      <c r="S77" s="282" t="s">
        <v>831</v>
      </c>
      <c r="T77" s="289"/>
      <c r="U77" s="316" t="s">
        <v>832</v>
      </c>
      <c r="V77" s="290" t="s">
        <v>654</v>
      </c>
      <c r="W77" s="291" t="s">
        <v>655</v>
      </c>
      <c r="X77" s="327">
        <v>54</v>
      </c>
      <c r="Y77" s="292" t="s">
        <v>538</v>
      </c>
      <c r="Z77" s="328" t="s">
        <v>148</v>
      </c>
      <c r="AA77" s="328" t="s">
        <v>148</v>
      </c>
      <c r="AB77" s="329"/>
      <c r="AD77" s="2"/>
      <c r="AE77" s="2"/>
      <c r="AF77" s="2"/>
    </row>
    <row r="78" spans="1:32" s="207" customFormat="1" ht="48.75" customHeight="1" x14ac:dyDescent="0.15">
      <c r="A78" s="281">
        <v>63</v>
      </c>
      <c r="B78" s="343" t="s">
        <v>833</v>
      </c>
      <c r="C78" s="282" t="s">
        <v>556</v>
      </c>
      <c r="D78" s="282" t="s">
        <v>657</v>
      </c>
      <c r="E78" s="283">
        <v>1600</v>
      </c>
      <c r="F78" s="313">
        <f t="shared" si="2"/>
        <v>1593.3340000000001</v>
      </c>
      <c r="G78" s="283">
        <v>0</v>
      </c>
      <c r="H78" s="287">
        <v>6.6660000000000004</v>
      </c>
      <c r="I78" s="287">
        <v>0</v>
      </c>
      <c r="J78" s="287">
        <v>1139.6880000000001</v>
      </c>
      <c r="K78" s="310" t="s">
        <v>834</v>
      </c>
      <c r="L78" s="285" t="s">
        <v>141</v>
      </c>
      <c r="M78" s="286" t="s">
        <v>835</v>
      </c>
      <c r="N78" s="283">
        <v>1600</v>
      </c>
      <c r="O78" s="283">
        <v>0</v>
      </c>
      <c r="P78" s="120">
        <f t="shared" si="5"/>
        <v>-1600</v>
      </c>
      <c r="Q78" s="121">
        <v>-1600</v>
      </c>
      <c r="R78" s="288" t="s">
        <v>141</v>
      </c>
      <c r="S78" s="282" t="s">
        <v>836</v>
      </c>
      <c r="T78" s="289"/>
      <c r="U78" s="308" t="s">
        <v>837</v>
      </c>
      <c r="V78" s="290" t="s">
        <v>654</v>
      </c>
      <c r="W78" s="291" t="s">
        <v>655</v>
      </c>
      <c r="X78" s="327" t="s">
        <v>838</v>
      </c>
      <c r="Y78" s="292" t="s">
        <v>130</v>
      </c>
      <c r="Z78" s="328"/>
      <c r="AA78" s="328" t="s">
        <v>148</v>
      </c>
      <c r="AB78" s="329"/>
      <c r="AD78" s="2"/>
      <c r="AE78" s="2"/>
      <c r="AF78" s="2"/>
    </row>
    <row r="79" spans="1:32" s="207" customFormat="1" ht="45" x14ac:dyDescent="0.15">
      <c r="A79" s="281">
        <v>64</v>
      </c>
      <c r="B79" s="343" t="s">
        <v>270</v>
      </c>
      <c r="C79" s="282" t="s">
        <v>839</v>
      </c>
      <c r="D79" s="282" t="s">
        <v>699</v>
      </c>
      <c r="E79" s="283">
        <v>195</v>
      </c>
      <c r="F79" s="313">
        <f t="shared" si="2"/>
        <v>195</v>
      </c>
      <c r="G79" s="283">
        <v>0</v>
      </c>
      <c r="H79" s="287">
        <v>0</v>
      </c>
      <c r="I79" s="287">
        <v>0</v>
      </c>
      <c r="J79" s="287">
        <v>17.75</v>
      </c>
      <c r="K79" s="283" t="s">
        <v>550</v>
      </c>
      <c r="L79" s="344" t="s">
        <v>840</v>
      </c>
      <c r="M79" s="286" t="s">
        <v>841</v>
      </c>
      <c r="N79" s="283">
        <v>0</v>
      </c>
      <c r="O79" s="283">
        <v>0</v>
      </c>
      <c r="P79" s="120">
        <f t="shared" si="5"/>
        <v>0</v>
      </c>
      <c r="Q79" s="344">
        <v>0</v>
      </c>
      <c r="R79" s="288" t="s">
        <v>172</v>
      </c>
      <c r="S79" s="282" t="s">
        <v>842</v>
      </c>
      <c r="T79" s="289"/>
      <c r="U79" s="308" t="s">
        <v>844</v>
      </c>
      <c r="V79" s="290" t="s">
        <v>654</v>
      </c>
      <c r="W79" s="291" t="s">
        <v>655</v>
      </c>
      <c r="X79" s="327">
        <v>47</v>
      </c>
      <c r="Y79" s="292" t="s">
        <v>538</v>
      </c>
      <c r="Z79" s="328"/>
      <c r="AA79" s="328" t="s">
        <v>148</v>
      </c>
      <c r="AB79" s="329"/>
      <c r="AD79" s="2"/>
      <c r="AE79" s="2"/>
      <c r="AF79" s="2"/>
    </row>
    <row r="80" spans="1:32" s="207" customFormat="1" ht="92.25" customHeight="1" x14ac:dyDescent="0.15">
      <c r="A80" s="281">
        <v>65</v>
      </c>
      <c r="B80" s="282" t="s">
        <v>845</v>
      </c>
      <c r="C80" s="282" t="s">
        <v>556</v>
      </c>
      <c r="D80" s="282" t="s">
        <v>815</v>
      </c>
      <c r="E80" s="283">
        <v>229.92</v>
      </c>
      <c r="F80" s="313">
        <f>E80+G80-H80</f>
        <v>229.92</v>
      </c>
      <c r="G80" s="283">
        <v>0</v>
      </c>
      <c r="H80" s="287">
        <v>0</v>
      </c>
      <c r="I80" s="287">
        <v>0</v>
      </c>
      <c r="J80" s="287">
        <v>220.98599999999999</v>
      </c>
      <c r="K80" s="310" t="s">
        <v>846</v>
      </c>
      <c r="L80" s="344" t="s">
        <v>840</v>
      </c>
      <c r="M80" s="286" t="s">
        <v>847</v>
      </c>
      <c r="N80" s="283">
        <v>253.69</v>
      </c>
      <c r="O80" s="283">
        <v>0</v>
      </c>
      <c r="P80" s="120">
        <f t="shared" si="5"/>
        <v>-253.69</v>
      </c>
      <c r="Q80" s="344">
        <v>0</v>
      </c>
      <c r="R80" s="288" t="s">
        <v>172</v>
      </c>
      <c r="S80" s="282" t="s">
        <v>848</v>
      </c>
      <c r="T80" s="289"/>
      <c r="U80" s="308" t="s">
        <v>844</v>
      </c>
      <c r="V80" s="290" t="s">
        <v>654</v>
      </c>
      <c r="W80" s="291" t="s">
        <v>655</v>
      </c>
      <c r="X80" s="327" t="s">
        <v>849</v>
      </c>
      <c r="Y80" s="292" t="s">
        <v>130</v>
      </c>
      <c r="Z80" s="328" t="s">
        <v>148</v>
      </c>
      <c r="AA80" s="328"/>
      <c r="AB80" s="329"/>
      <c r="AD80" s="2"/>
      <c r="AE80" s="2"/>
      <c r="AF80" s="2"/>
    </row>
    <row r="81" spans="1:32" s="207" customFormat="1" ht="122.25" customHeight="1" x14ac:dyDescent="0.15">
      <c r="A81" s="281">
        <v>66</v>
      </c>
      <c r="B81" s="282" t="s">
        <v>850</v>
      </c>
      <c r="C81" s="282" t="s">
        <v>699</v>
      </c>
      <c r="D81" s="282" t="s">
        <v>681</v>
      </c>
      <c r="E81" s="283">
        <v>1150</v>
      </c>
      <c r="F81" s="313">
        <f t="shared" si="2"/>
        <v>1150</v>
      </c>
      <c r="G81" s="283">
        <v>0</v>
      </c>
      <c r="H81" s="287">
        <v>0</v>
      </c>
      <c r="I81" s="287">
        <v>0</v>
      </c>
      <c r="J81" s="287">
        <v>957.28200000000004</v>
      </c>
      <c r="K81" s="310" t="s">
        <v>851</v>
      </c>
      <c r="L81" s="285" t="s">
        <v>102</v>
      </c>
      <c r="M81" s="286" t="s">
        <v>852</v>
      </c>
      <c r="N81" s="283">
        <v>650</v>
      </c>
      <c r="O81" s="283">
        <v>650</v>
      </c>
      <c r="P81" s="120">
        <f t="shared" si="5"/>
        <v>0</v>
      </c>
      <c r="Q81" s="309">
        <v>0</v>
      </c>
      <c r="R81" s="288" t="s">
        <v>589</v>
      </c>
      <c r="S81" s="282" t="s">
        <v>853</v>
      </c>
      <c r="T81" s="289"/>
      <c r="U81" s="308" t="s">
        <v>844</v>
      </c>
      <c r="V81" s="290" t="s">
        <v>654</v>
      </c>
      <c r="W81" s="291" t="s">
        <v>655</v>
      </c>
      <c r="X81" s="327" t="s">
        <v>854</v>
      </c>
      <c r="Y81" s="292" t="s">
        <v>130</v>
      </c>
      <c r="Z81" s="328" t="s">
        <v>148</v>
      </c>
      <c r="AA81" s="328" t="s">
        <v>667</v>
      </c>
      <c r="AB81" s="329"/>
      <c r="AD81" s="2"/>
      <c r="AE81" s="2"/>
      <c r="AF81" s="2"/>
    </row>
    <row r="82" spans="1:32" s="207" customFormat="1" ht="69.75" customHeight="1" x14ac:dyDescent="0.15">
      <c r="A82" s="281">
        <v>67</v>
      </c>
      <c r="B82" s="282" t="s">
        <v>855</v>
      </c>
      <c r="C82" s="282" t="s">
        <v>699</v>
      </c>
      <c r="D82" s="282" t="s">
        <v>594</v>
      </c>
      <c r="E82" s="283">
        <v>2965</v>
      </c>
      <c r="F82" s="313">
        <f t="shared" si="2"/>
        <v>2965</v>
      </c>
      <c r="G82" s="283">
        <v>0</v>
      </c>
      <c r="H82" s="287">
        <v>0</v>
      </c>
      <c r="I82" s="287">
        <v>0</v>
      </c>
      <c r="J82" s="287">
        <v>2607.56</v>
      </c>
      <c r="K82" s="310" t="s">
        <v>856</v>
      </c>
      <c r="L82" s="285" t="s">
        <v>102</v>
      </c>
      <c r="M82" s="286" t="s">
        <v>857</v>
      </c>
      <c r="N82" s="283">
        <v>2965</v>
      </c>
      <c r="O82" s="283">
        <v>2965</v>
      </c>
      <c r="P82" s="120">
        <f t="shared" si="5"/>
        <v>0</v>
      </c>
      <c r="Q82" s="309">
        <v>0</v>
      </c>
      <c r="R82" s="288" t="s">
        <v>102</v>
      </c>
      <c r="S82" s="282" t="s">
        <v>858</v>
      </c>
      <c r="T82" s="289"/>
      <c r="U82" s="308" t="s">
        <v>859</v>
      </c>
      <c r="V82" s="290" t="s">
        <v>654</v>
      </c>
      <c r="W82" s="291" t="s">
        <v>655</v>
      </c>
      <c r="X82" s="327" t="s">
        <v>860</v>
      </c>
      <c r="Y82" s="292" t="s">
        <v>130</v>
      </c>
      <c r="Z82" s="328"/>
      <c r="AA82" s="328" t="s">
        <v>148</v>
      </c>
      <c r="AB82" s="329"/>
      <c r="AD82" s="2"/>
      <c r="AE82" s="2"/>
      <c r="AF82" s="2"/>
    </row>
    <row r="83" spans="1:32" s="207" customFormat="1" ht="328.5" customHeight="1" x14ac:dyDescent="0.15">
      <c r="A83" s="281">
        <v>68</v>
      </c>
      <c r="B83" s="282" t="s">
        <v>273</v>
      </c>
      <c r="C83" s="282" t="s">
        <v>839</v>
      </c>
      <c r="D83" s="282" t="s">
        <v>830</v>
      </c>
      <c r="E83" s="283">
        <v>121.914</v>
      </c>
      <c r="F83" s="313">
        <f t="shared" si="2"/>
        <v>121.914</v>
      </c>
      <c r="G83" s="283">
        <v>0</v>
      </c>
      <c r="H83" s="287">
        <v>0</v>
      </c>
      <c r="I83" s="287">
        <v>0</v>
      </c>
      <c r="J83" s="287">
        <v>105.810011</v>
      </c>
      <c r="K83" s="314" t="s">
        <v>861</v>
      </c>
      <c r="L83" s="285" t="s">
        <v>153</v>
      </c>
      <c r="M83" s="286" t="s">
        <v>862</v>
      </c>
      <c r="N83" s="283">
        <v>121.786</v>
      </c>
      <c r="O83" s="283">
        <v>81</v>
      </c>
      <c r="P83" s="120">
        <f>O83-N83</f>
        <v>-40.786000000000001</v>
      </c>
      <c r="Q83" s="283">
        <v>0</v>
      </c>
      <c r="R83" s="288" t="s">
        <v>589</v>
      </c>
      <c r="S83" s="345" t="s">
        <v>863</v>
      </c>
      <c r="T83" s="289"/>
      <c r="U83" s="308" t="s">
        <v>864</v>
      </c>
      <c r="V83" s="290" t="s">
        <v>654</v>
      </c>
      <c r="W83" s="291" t="s">
        <v>655</v>
      </c>
      <c r="X83" s="327">
        <v>50</v>
      </c>
      <c r="Y83" s="292" t="s">
        <v>132</v>
      </c>
      <c r="Z83" s="328" t="s">
        <v>148</v>
      </c>
      <c r="AA83" s="328"/>
      <c r="AB83" s="329"/>
      <c r="AD83" s="2"/>
      <c r="AE83" s="2"/>
      <c r="AF83" s="2"/>
    </row>
    <row r="84" spans="1:32" s="207" customFormat="1" ht="45" x14ac:dyDescent="0.15">
      <c r="A84" s="281">
        <v>69</v>
      </c>
      <c r="B84" s="282" t="s">
        <v>274</v>
      </c>
      <c r="C84" s="282" t="s">
        <v>865</v>
      </c>
      <c r="D84" s="282" t="s">
        <v>760</v>
      </c>
      <c r="E84" s="283">
        <v>0</v>
      </c>
      <c r="F84" s="313">
        <v>113.1</v>
      </c>
      <c r="G84" s="283">
        <v>113.1</v>
      </c>
      <c r="H84" s="287">
        <v>0</v>
      </c>
      <c r="I84" s="287">
        <v>0</v>
      </c>
      <c r="J84" s="287">
        <v>113.04426599999999</v>
      </c>
      <c r="K84" s="283" t="s">
        <v>550</v>
      </c>
      <c r="L84" s="285" t="s">
        <v>174</v>
      </c>
      <c r="M84" s="286" t="s">
        <v>866</v>
      </c>
      <c r="N84" s="283" t="s">
        <v>867</v>
      </c>
      <c r="O84" s="283">
        <v>0</v>
      </c>
      <c r="P84" s="120" t="s">
        <v>868</v>
      </c>
      <c r="Q84" s="283">
        <v>0</v>
      </c>
      <c r="R84" s="288" t="s">
        <v>172</v>
      </c>
      <c r="S84" s="282" t="s">
        <v>869</v>
      </c>
      <c r="T84" s="289"/>
      <c r="U84" s="316" t="s">
        <v>870</v>
      </c>
      <c r="V84" s="290" t="s">
        <v>871</v>
      </c>
      <c r="W84" s="291" t="s">
        <v>872</v>
      </c>
      <c r="X84" s="317" t="s">
        <v>873</v>
      </c>
      <c r="Y84" s="292"/>
      <c r="Z84" s="279" t="s">
        <v>148</v>
      </c>
      <c r="AA84" s="279"/>
      <c r="AB84" s="280"/>
      <c r="AC84" s="2"/>
      <c r="AD84" s="2"/>
      <c r="AE84" s="2"/>
      <c r="AF84" s="2"/>
    </row>
    <row r="85" spans="1:32" s="207" customFormat="1" x14ac:dyDescent="0.15">
      <c r="A85" s="281"/>
      <c r="B85" s="282" t="s">
        <v>874</v>
      </c>
      <c r="C85" s="282"/>
      <c r="D85" s="282"/>
      <c r="E85" s="283"/>
      <c r="F85" s="313"/>
      <c r="G85" s="283"/>
      <c r="H85" s="287"/>
      <c r="I85" s="287"/>
      <c r="J85" s="287"/>
      <c r="K85" s="283"/>
      <c r="L85" s="285"/>
      <c r="M85" s="286"/>
      <c r="N85" s="283"/>
      <c r="O85" s="283"/>
      <c r="P85" s="284"/>
      <c r="Q85" s="283"/>
      <c r="R85" s="288"/>
      <c r="S85" s="282"/>
      <c r="T85" s="289"/>
      <c r="U85" s="316"/>
      <c r="V85" s="278"/>
      <c r="W85" s="291"/>
      <c r="X85" s="317"/>
      <c r="Y85" s="292"/>
      <c r="Z85" s="279"/>
      <c r="AA85" s="279"/>
      <c r="AB85" s="280"/>
    </row>
    <row r="86" spans="1:32" ht="21.6" customHeight="1" x14ac:dyDescent="0.15">
      <c r="A86" s="131"/>
      <c r="B86" s="298" t="s">
        <v>875</v>
      </c>
      <c r="C86" s="132"/>
      <c r="D86" s="132"/>
      <c r="E86" s="133"/>
      <c r="F86" s="299"/>
      <c r="G86" s="300"/>
      <c r="H86" s="301"/>
      <c r="I86" s="301"/>
      <c r="J86" s="133"/>
      <c r="K86" s="133"/>
      <c r="L86" s="134"/>
      <c r="M86" s="135"/>
      <c r="N86" s="133"/>
      <c r="O86" s="133"/>
      <c r="P86" s="133"/>
      <c r="Q86" s="133"/>
      <c r="R86" s="136"/>
      <c r="S86" s="132"/>
      <c r="T86" s="132"/>
      <c r="U86" s="303"/>
      <c r="V86" s="137"/>
      <c r="W86" s="137"/>
      <c r="X86" s="325"/>
      <c r="Y86" s="304"/>
      <c r="Z86" s="138"/>
      <c r="AA86" s="138"/>
      <c r="AB86" s="139"/>
    </row>
    <row r="87" spans="1:32" ht="141" customHeight="1" x14ac:dyDescent="0.15">
      <c r="A87" s="117">
        <v>70</v>
      </c>
      <c r="B87" s="118" t="s">
        <v>876</v>
      </c>
      <c r="C87" s="312" t="s">
        <v>877</v>
      </c>
      <c r="D87" s="312" t="s">
        <v>657</v>
      </c>
      <c r="E87" s="315">
        <v>33.164999999999999</v>
      </c>
      <c r="F87" s="346">
        <f>E87+G87-H87</f>
        <v>33.164999999999999</v>
      </c>
      <c r="G87" s="315">
        <v>0</v>
      </c>
      <c r="H87" s="347">
        <v>0</v>
      </c>
      <c r="I87" s="347">
        <v>0</v>
      </c>
      <c r="J87" s="287">
        <v>29</v>
      </c>
      <c r="K87" s="283" t="s">
        <v>550</v>
      </c>
      <c r="L87" s="348" t="s">
        <v>153</v>
      </c>
      <c r="M87" s="123" t="s">
        <v>878</v>
      </c>
      <c r="N87" s="307">
        <v>34.195999999999998</v>
      </c>
      <c r="O87" s="121">
        <v>30.116</v>
      </c>
      <c r="P87" s="120">
        <f>O87-N87</f>
        <v>-4.0799999999999983</v>
      </c>
      <c r="Q87" s="121">
        <v>-3.5</v>
      </c>
      <c r="R87" s="288" t="s">
        <v>100</v>
      </c>
      <c r="S87" s="126" t="s">
        <v>879</v>
      </c>
      <c r="T87" s="127"/>
      <c r="U87" s="320" t="s">
        <v>534</v>
      </c>
      <c r="V87" s="128" t="s">
        <v>2</v>
      </c>
      <c r="W87" s="129" t="s">
        <v>674</v>
      </c>
      <c r="X87" s="321" t="s">
        <v>880</v>
      </c>
      <c r="Y87" s="311" t="s">
        <v>538</v>
      </c>
      <c r="Z87" s="115" t="s">
        <v>148</v>
      </c>
      <c r="AA87" s="115"/>
      <c r="AB87" s="116"/>
    </row>
    <row r="88" spans="1:32" ht="21.6" customHeight="1" x14ac:dyDescent="0.15">
      <c r="A88" s="131"/>
      <c r="B88" s="298" t="s">
        <v>881</v>
      </c>
      <c r="C88" s="132"/>
      <c r="D88" s="132"/>
      <c r="E88" s="133"/>
      <c r="F88" s="299"/>
      <c r="G88" s="300"/>
      <c r="H88" s="301"/>
      <c r="I88" s="301"/>
      <c r="J88" s="133"/>
      <c r="K88" s="133"/>
      <c r="L88" s="134"/>
      <c r="M88" s="135"/>
      <c r="N88" s="133"/>
      <c r="O88" s="133"/>
      <c r="P88" s="133"/>
      <c r="Q88" s="133"/>
      <c r="R88" s="136"/>
      <c r="S88" s="132"/>
      <c r="T88" s="132"/>
      <c r="U88" s="303"/>
      <c r="V88" s="137"/>
      <c r="W88" s="137"/>
      <c r="X88" s="325"/>
      <c r="Y88" s="304"/>
      <c r="Z88" s="138"/>
      <c r="AA88" s="138"/>
      <c r="AB88" s="139"/>
    </row>
    <row r="89" spans="1:32" s="360" customFormat="1" ht="246" customHeight="1" x14ac:dyDescent="0.15">
      <c r="A89" s="349">
        <v>71</v>
      </c>
      <c r="B89" s="312" t="s">
        <v>882</v>
      </c>
      <c r="C89" s="312" t="s">
        <v>556</v>
      </c>
      <c r="D89" s="312" t="s">
        <v>594</v>
      </c>
      <c r="E89" s="315">
        <v>150</v>
      </c>
      <c r="F89" s="346">
        <f>E89+G89-H89</f>
        <v>150</v>
      </c>
      <c r="G89" s="315">
        <v>0</v>
      </c>
      <c r="H89" s="347">
        <v>0</v>
      </c>
      <c r="I89" s="347">
        <v>0</v>
      </c>
      <c r="J89" s="287">
        <v>141.10637199999999</v>
      </c>
      <c r="K89" s="350" t="s">
        <v>883</v>
      </c>
      <c r="L89" s="351" t="s">
        <v>153</v>
      </c>
      <c r="M89" s="331" t="s">
        <v>884</v>
      </c>
      <c r="N89" s="315">
        <v>150</v>
      </c>
      <c r="O89" s="315">
        <v>150</v>
      </c>
      <c r="P89" s="120">
        <f t="shared" ref="P89:P101" si="6">O89-N89</f>
        <v>0</v>
      </c>
      <c r="Q89" s="315">
        <v>0</v>
      </c>
      <c r="R89" s="352" t="s">
        <v>589</v>
      </c>
      <c r="S89" s="312" t="s">
        <v>885</v>
      </c>
      <c r="T89" s="353"/>
      <c r="U89" s="354" t="s">
        <v>887</v>
      </c>
      <c r="V89" s="355" t="s">
        <v>654</v>
      </c>
      <c r="W89" s="356" t="s">
        <v>655</v>
      </c>
      <c r="X89" s="357" t="s">
        <v>888</v>
      </c>
      <c r="Y89" s="318" t="s">
        <v>130</v>
      </c>
      <c r="Z89" s="358" t="s">
        <v>667</v>
      </c>
      <c r="AA89" s="358"/>
      <c r="AB89" s="359"/>
      <c r="AC89" s="207"/>
      <c r="AD89" s="2"/>
      <c r="AE89" s="2"/>
      <c r="AF89" s="2"/>
    </row>
    <row r="90" spans="1:32" s="360" customFormat="1" ht="33.75" x14ac:dyDescent="0.15">
      <c r="A90" s="1284">
        <v>72</v>
      </c>
      <c r="B90" s="1286" t="s">
        <v>889</v>
      </c>
      <c r="C90" s="1286" t="s">
        <v>890</v>
      </c>
      <c r="D90" s="1286" t="s">
        <v>657</v>
      </c>
      <c r="E90" s="315">
        <v>9.4990000000000006</v>
      </c>
      <c r="F90" s="346">
        <f>E90+G90-H90</f>
        <v>9.4990000000000006</v>
      </c>
      <c r="G90" s="315">
        <v>0</v>
      </c>
      <c r="H90" s="347">
        <v>0</v>
      </c>
      <c r="I90" s="347">
        <v>0</v>
      </c>
      <c r="J90" s="287">
        <v>9.1380960000000009</v>
      </c>
      <c r="K90" s="283" t="s">
        <v>550</v>
      </c>
      <c r="L90" s="1288" t="s">
        <v>102</v>
      </c>
      <c r="M90" s="1290" t="s">
        <v>682</v>
      </c>
      <c r="N90" s="315">
        <v>10.002000000000001</v>
      </c>
      <c r="O90" s="315">
        <v>12.5</v>
      </c>
      <c r="P90" s="120">
        <f t="shared" si="6"/>
        <v>2.4979999999999993</v>
      </c>
      <c r="Q90" s="315">
        <v>0</v>
      </c>
      <c r="R90" s="1292" t="s">
        <v>102</v>
      </c>
      <c r="S90" s="1286" t="s">
        <v>891</v>
      </c>
      <c r="T90" s="353"/>
      <c r="U90" s="354" t="s">
        <v>673</v>
      </c>
      <c r="V90" s="355" t="s">
        <v>2</v>
      </c>
      <c r="W90" s="356" t="s">
        <v>674</v>
      </c>
      <c r="X90" s="1298" t="s">
        <v>892</v>
      </c>
      <c r="Y90" s="318"/>
      <c r="Z90" s="358" t="s">
        <v>667</v>
      </c>
      <c r="AA90" s="358"/>
      <c r="AB90" s="359"/>
      <c r="AC90" s="2"/>
      <c r="AD90" s="2"/>
      <c r="AE90" s="2"/>
      <c r="AF90" s="2"/>
    </row>
    <row r="91" spans="1:32" s="360" customFormat="1" ht="45" x14ac:dyDescent="0.15">
      <c r="A91" s="1285"/>
      <c r="B91" s="1287"/>
      <c r="C91" s="1287"/>
      <c r="D91" s="1287"/>
      <c r="E91" s="315">
        <v>83.12</v>
      </c>
      <c r="F91" s="346">
        <f t="shared" ref="F91:F101" si="7">E91+G91-H91</f>
        <v>83.12</v>
      </c>
      <c r="G91" s="315">
        <v>0</v>
      </c>
      <c r="H91" s="347">
        <v>0</v>
      </c>
      <c r="I91" s="347">
        <v>0</v>
      </c>
      <c r="J91" s="287">
        <v>79.961904000000004</v>
      </c>
      <c r="K91" s="283" t="s">
        <v>550</v>
      </c>
      <c r="L91" s="1289"/>
      <c r="M91" s="1291"/>
      <c r="N91" s="315">
        <v>89.498000000000005</v>
      </c>
      <c r="O91" s="315">
        <v>89.236000000000004</v>
      </c>
      <c r="P91" s="120">
        <f t="shared" si="6"/>
        <v>-0.26200000000000045</v>
      </c>
      <c r="Q91" s="315">
        <v>0</v>
      </c>
      <c r="R91" s="1293"/>
      <c r="S91" s="1287"/>
      <c r="T91" s="353"/>
      <c r="U91" s="354" t="s">
        <v>673</v>
      </c>
      <c r="V91" s="355" t="s">
        <v>654</v>
      </c>
      <c r="W91" s="356" t="s">
        <v>655</v>
      </c>
      <c r="X91" s="1299"/>
      <c r="Y91" s="318"/>
      <c r="Z91" s="358" t="s">
        <v>667</v>
      </c>
      <c r="AA91" s="358"/>
      <c r="AB91" s="359"/>
      <c r="AC91" s="2"/>
      <c r="AD91" s="2"/>
      <c r="AE91" s="2"/>
      <c r="AF91" s="2"/>
    </row>
    <row r="92" spans="1:32" s="360" customFormat="1" ht="90.75" customHeight="1" x14ac:dyDescent="0.15">
      <c r="A92" s="349">
        <v>73</v>
      </c>
      <c r="B92" s="312" t="s">
        <v>277</v>
      </c>
      <c r="C92" s="312" t="s">
        <v>656</v>
      </c>
      <c r="D92" s="312" t="s">
        <v>657</v>
      </c>
      <c r="E92" s="315">
        <v>5400</v>
      </c>
      <c r="F92" s="346">
        <f t="shared" si="7"/>
        <v>5135.0609999999997</v>
      </c>
      <c r="G92" s="315">
        <v>1037.8869999999999</v>
      </c>
      <c r="H92" s="347">
        <v>1302.826</v>
      </c>
      <c r="I92" s="347">
        <v>0</v>
      </c>
      <c r="J92" s="287">
        <v>4546.085</v>
      </c>
      <c r="K92" s="331" t="s">
        <v>893</v>
      </c>
      <c r="L92" s="351" t="s">
        <v>102</v>
      </c>
      <c r="M92" s="331" t="s">
        <v>894</v>
      </c>
      <c r="N92" s="315">
        <v>5400</v>
      </c>
      <c r="O92" s="315">
        <v>14400</v>
      </c>
      <c r="P92" s="120">
        <f t="shared" si="6"/>
        <v>9000</v>
      </c>
      <c r="Q92" s="315">
        <v>0</v>
      </c>
      <c r="R92" s="352" t="s">
        <v>102</v>
      </c>
      <c r="S92" s="312" t="s">
        <v>895</v>
      </c>
      <c r="T92" s="353"/>
      <c r="U92" s="354" t="s">
        <v>896</v>
      </c>
      <c r="V92" s="355" t="s">
        <v>897</v>
      </c>
      <c r="W92" s="356" t="s">
        <v>898</v>
      </c>
      <c r="X92" s="357" t="s">
        <v>899</v>
      </c>
      <c r="Y92" s="318"/>
      <c r="Z92" s="358"/>
      <c r="AA92" s="358" t="s">
        <v>547</v>
      </c>
      <c r="AB92" s="359"/>
      <c r="AC92" s="2"/>
      <c r="AD92" s="2"/>
      <c r="AE92" s="2"/>
      <c r="AF92" s="2"/>
    </row>
    <row r="93" spans="1:32" s="360" customFormat="1" ht="87.75" customHeight="1" x14ac:dyDescent="0.15">
      <c r="A93" s="349">
        <v>74</v>
      </c>
      <c r="B93" s="312" t="s">
        <v>278</v>
      </c>
      <c r="C93" s="312" t="s">
        <v>900</v>
      </c>
      <c r="D93" s="312" t="s">
        <v>530</v>
      </c>
      <c r="E93" s="315">
        <v>1800</v>
      </c>
      <c r="F93" s="346">
        <f>E93+G93-H93</f>
        <v>1800</v>
      </c>
      <c r="G93" s="315">
        <v>0</v>
      </c>
      <c r="H93" s="347">
        <v>0</v>
      </c>
      <c r="I93" s="347">
        <v>0</v>
      </c>
      <c r="J93" s="287">
        <v>1800</v>
      </c>
      <c r="K93" s="283" t="s">
        <v>550</v>
      </c>
      <c r="L93" s="351" t="s">
        <v>102</v>
      </c>
      <c r="M93" s="331" t="s">
        <v>901</v>
      </c>
      <c r="N93" s="315">
        <v>1800</v>
      </c>
      <c r="O93" s="315">
        <v>3000</v>
      </c>
      <c r="P93" s="120">
        <f t="shared" si="6"/>
        <v>1200</v>
      </c>
      <c r="Q93" s="315">
        <v>0</v>
      </c>
      <c r="R93" s="352" t="s">
        <v>102</v>
      </c>
      <c r="S93" s="312" t="s">
        <v>902</v>
      </c>
      <c r="T93" s="353"/>
      <c r="U93" s="354" t="s">
        <v>896</v>
      </c>
      <c r="V93" s="355" t="s">
        <v>897</v>
      </c>
      <c r="W93" s="356" t="s">
        <v>898</v>
      </c>
      <c r="X93" s="357" t="s">
        <v>903</v>
      </c>
      <c r="Y93" s="318"/>
      <c r="Z93" s="358"/>
      <c r="AA93" s="358" t="s">
        <v>547</v>
      </c>
      <c r="AB93" s="359" t="s">
        <v>547</v>
      </c>
      <c r="AC93" s="2"/>
      <c r="AD93" s="2"/>
      <c r="AE93" s="2"/>
      <c r="AF93" s="2"/>
    </row>
    <row r="94" spans="1:32" s="360" customFormat="1" ht="33.75" x14ac:dyDescent="0.15">
      <c r="A94" s="1284">
        <v>75</v>
      </c>
      <c r="B94" s="1286" t="s">
        <v>279</v>
      </c>
      <c r="C94" s="1286" t="s">
        <v>904</v>
      </c>
      <c r="D94" s="1286" t="s">
        <v>530</v>
      </c>
      <c r="E94" s="315">
        <v>63.57</v>
      </c>
      <c r="F94" s="346">
        <f>E94+G94-H94</f>
        <v>63.57</v>
      </c>
      <c r="G94" s="315">
        <v>0</v>
      </c>
      <c r="H94" s="347">
        <v>0</v>
      </c>
      <c r="I94" s="347">
        <v>0</v>
      </c>
      <c r="J94" s="287">
        <v>63.501883999999997</v>
      </c>
      <c r="K94" s="1258" t="s">
        <v>550</v>
      </c>
      <c r="L94" s="1288" t="s">
        <v>102</v>
      </c>
      <c r="M94" s="1290" t="s">
        <v>905</v>
      </c>
      <c r="N94" s="315">
        <v>91.533000000000001</v>
      </c>
      <c r="O94" s="315">
        <v>91.533000000000001</v>
      </c>
      <c r="P94" s="120">
        <f t="shared" si="6"/>
        <v>0</v>
      </c>
      <c r="Q94" s="315">
        <v>0</v>
      </c>
      <c r="R94" s="1292" t="s">
        <v>102</v>
      </c>
      <c r="S94" s="1286" t="s">
        <v>906</v>
      </c>
      <c r="T94" s="1286"/>
      <c r="U94" s="1286" t="s">
        <v>896</v>
      </c>
      <c r="V94" s="355" t="s">
        <v>2</v>
      </c>
      <c r="W94" s="356" t="s">
        <v>545</v>
      </c>
      <c r="X94" s="1298" t="s">
        <v>907</v>
      </c>
      <c r="Y94" s="1300"/>
      <c r="Z94" s="1294" t="s">
        <v>547</v>
      </c>
      <c r="AA94" s="1294"/>
      <c r="AB94" s="1296"/>
      <c r="AC94" s="2"/>
      <c r="AD94" s="2"/>
      <c r="AE94" s="2"/>
      <c r="AF94" s="2"/>
    </row>
    <row r="95" spans="1:32" s="360" customFormat="1" ht="45" x14ac:dyDescent="0.15">
      <c r="A95" s="1285"/>
      <c r="B95" s="1287"/>
      <c r="C95" s="1287"/>
      <c r="D95" s="1287"/>
      <c r="E95" s="315">
        <v>3600</v>
      </c>
      <c r="F95" s="346">
        <f t="shared" si="7"/>
        <v>3600</v>
      </c>
      <c r="G95" s="315">
        <v>0</v>
      </c>
      <c r="H95" s="347">
        <v>0</v>
      </c>
      <c r="I95" s="347">
        <v>0</v>
      </c>
      <c r="J95" s="287">
        <v>3428.8795909999999</v>
      </c>
      <c r="K95" s="1259"/>
      <c r="L95" s="1304"/>
      <c r="M95" s="1291"/>
      <c r="N95" s="315">
        <v>2600</v>
      </c>
      <c r="O95" s="315">
        <v>3700</v>
      </c>
      <c r="P95" s="120">
        <f t="shared" si="6"/>
        <v>1100</v>
      </c>
      <c r="Q95" s="315">
        <v>0</v>
      </c>
      <c r="R95" s="1293"/>
      <c r="S95" s="1287"/>
      <c r="T95" s="1287"/>
      <c r="U95" s="1287"/>
      <c r="V95" s="355" t="s">
        <v>897</v>
      </c>
      <c r="W95" s="356" t="s">
        <v>898</v>
      </c>
      <c r="X95" s="1299"/>
      <c r="Y95" s="1301"/>
      <c r="Z95" s="1295"/>
      <c r="AA95" s="1295"/>
      <c r="AB95" s="1297"/>
      <c r="AC95" s="2"/>
      <c r="AD95" s="2"/>
      <c r="AE95" s="2"/>
      <c r="AF95" s="2"/>
    </row>
    <row r="96" spans="1:32" s="360" customFormat="1" ht="54.75" customHeight="1" x14ac:dyDescent="0.15">
      <c r="A96" s="1284">
        <v>76</v>
      </c>
      <c r="B96" s="1286" t="s">
        <v>908</v>
      </c>
      <c r="C96" s="1286" t="s">
        <v>909</v>
      </c>
      <c r="D96" s="1016" t="s">
        <v>594</v>
      </c>
      <c r="E96" s="315">
        <v>6.3609999999999998</v>
      </c>
      <c r="F96" s="346">
        <f>E96+G96-H96</f>
        <v>6.3609999999999998</v>
      </c>
      <c r="G96" s="315">
        <v>0</v>
      </c>
      <c r="H96" s="347">
        <v>0</v>
      </c>
      <c r="I96" s="347">
        <v>0</v>
      </c>
      <c r="J96" s="287">
        <v>2.7895249999999998</v>
      </c>
      <c r="K96" s="1302" t="s">
        <v>910</v>
      </c>
      <c r="L96" s="1288" t="s">
        <v>102</v>
      </c>
      <c r="M96" s="1290" t="s">
        <v>911</v>
      </c>
      <c r="N96" s="315">
        <v>4.8259999999999996</v>
      </c>
      <c r="O96" s="315">
        <v>1.083</v>
      </c>
      <c r="P96" s="120">
        <f t="shared" si="6"/>
        <v>-3.7429999999999994</v>
      </c>
      <c r="Q96" s="315">
        <v>0</v>
      </c>
      <c r="R96" s="1292" t="s">
        <v>102</v>
      </c>
      <c r="S96" s="1286" t="s">
        <v>912</v>
      </c>
      <c r="T96" s="353"/>
      <c r="U96" s="1286" t="s">
        <v>896</v>
      </c>
      <c r="V96" s="355" t="s">
        <v>2</v>
      </c>
      <c r="W96" s="356" t="s">
        <v>545</v>
      </c>
      <c r="X96" s="357" t="s">
        <v>913</v>
      </c>
      <c r="Y96" s="1300"/>
      <c r="Z96" s="1294" t="s">
        <v>547</v>
      </c>
      <c r="AA96" s="1294"/>
      <c r="AB96" s="1296"/>
      <c r="AC96" s="2"/>
      <c r="AD96" s="2"/>
      <c r="AE96" s="2"/>
      <c r="AF96" s="2"/>
    </row>
    <row r="97" spans="1:32" s="360" customFormat="1" ht="79.5" customHeight="1" x14ac:dyDescent="0.15">
      <c r="A97" s="1285"/>
      <c r="B97" s="1287"/>
      <c r="C97" s="1287"/>
      <c r="D97" s="1017"/>
      <c r="E97" s="315">
        <v>57.25</v>
      </c>
      <c r="F97" s="346">
        <f t="shared" si="7"/>
        <v>57.25</v>
      </c>
      <c r="G97" s="315">
        <v>0</v>
      </c>
      <c r="H97" s="347">
        <v>0</v>
      </c>
      <c r="I97" s="347">
        <v>0</v>
      </c>
      <c r="J97" s="287">
        <v>25.106252999999999</v>
      </c>
      <c r="K97" s="1303"/>
      <c r="L97" s="1304"/>
      <c r="M97" s="1291"/>
      <c r="N97" s="315">
        <v>43.433999999999997</v>
      </c>
      <c r="O97" s="315">
        <v>7.7309999999999999</v>
      </c>
      <c r="P97" s="120">
        <f t="shared" si="6"/>
        <v>-35.702999999999996</v>
      </c>
      <c r="Q97" s="315">
        <v>0</v>
      </c>
      <c r="R97" s="1293"/>
      <c r="S97" s="1287"/>
      <c r="T97" s="353"/>
      <c r="U97" s="1287"/>
      <c r="V97" s="355" t="s">
        <v>897</v>
      </c>
      <c r="W97" s="356" t="s">
        <v>898</v>
      </c>
      <c r="X97" s="357" t="s">
        <v>913</v>
      </c>
      <c r="Y97" s="1301"/>
      <c r="Z97" s="1295"/>
      <c r="AA97" s="1295"/>
      <c r="AB97" s="1297"/>
      <c r="AC97" s="2"/>
      <c r="AD97" s="2"/>
      <c r="AE97" s="2"/>
      <c r="AF97" s="2"/>
    </row>
    <row r="98" spans="1:32" s="360" customFormat="1" ht="165" customHeight="1" x14ac:dyDescent="0.15">
      <c r="A98" s="349">
        <v>77</v>
      </c>
      <c r="B98" s="312" t="s">
        <v>914</v>
      </c>
      <c r="C98" s="312" t="s">
        <v>699</v>
      </c>
      <c r="D98" s="312" t="s">
        <v>657</v>
      </c>
      <c r="E98" s="315">
        <v>97</v>
      </c>
      <c r="F98" s="346">
        <f t="shared" si="7"/>
        <v>97</v>
      </c>
      <c r="G98" s="315">
        <v>0</v>
      </c>
      <c r="H98" s="347">
        <v>0</v>
      </c>
      <c r="I98" s="347">
        <v>0</v>
      </c>
      <c r="J98" s="287">
        <v>97</v>
      </c>
      <c r="K98" s="331" t="s">
        <v>915</v>
      </c>
      <c r="L98" s="351" t="s">
        <v>102</v>
      </c>
      <c r="M98" s="331" t="s">
        <v>916</v>
      </c>
      <c r="N98" s="315">
        <v>110</v>
      </c>
      <c r="O98" s="315">
        <v>110</v>
      </c>
      <c r="P98" s="120">
        <f t="shared" si="6"/>
        <v>0</v>
      </c>
      <c r="Q98" s="315">
        <v>0</v>
      </c>
      <c r="R98" s="352" t="s">
        <v>102</v>
      </c>
      <c r="S98" s="312" t="s">
        <v>917</v>
      </c>
      <c r="T98" s="353"/>
      <c r="U98" s="354" t="s">
        <v>534</v>
      </c>
      <c r="V98" s="355" t="s">
        <v>654</v>
      </c>
      <c r="W98" s="356" t="s">
        <v>655</v>
      </c>
      <c r="X98" s="357" t="s">
        <v>918</v>
      </c>
      <c r="Y98" s="318" t="s">
        <v>130</v>
      </c>
      <c r="Z98" s="358"/>
      <c r="AA98" s="358" t="s">
        <v>667</v>
      </c>
      <c r="AB98" s="359"/>
      <c r="AC98" s="2"/>
      <c r="AD98" s="2"/>
      <c r="AE98" s="2"/>
      <c r="AF98" s="2"/>
    </row>
    <row r="99" spans="1:32" s="360" customFormat="1" ht="204.75" customHeight="1" x14ac:dyDescent="0.15">
      <c r="A99" s="349">
        <v>78</v>
      </c>
      <c r="B99" s="312" t="s">
        <v>919</v>
      </c>
      <c r="C99" s="312" t="s">
        <v>699</v>
      </c>
      <c r="D99" s="312" t="s">
        <v>657</v>
      </c>
      <c r="E99" s="315">
        <v>2900</v>
      </c>
      <c r="F99" s="346">
        <f t="shared" si="7"/>
        <v>2900</v>
      </c>
      <c r="G99" s="315">
        <v>0</v>
      </c>
      <c r="H99" s="347">
        <v>0</v>
      </c>
      <c r="I99" s="347">
        <v>0</v>
      </c>
      <c r="J99" s="287">
        <v>2821.8742569999999</v>
      </c>
      <c r="K99" s="331" t="s">
        <v>920</v>
      </c>
      <c r="L99" s="351" t="s">
        <v>102</v>
      </c>
      <c r="M99" s="331" t="s">
        <v>921</v>
      </c>
      <c r="N99" s="315">
        <v>3430</v>
      </c>
      <c r="O99" s="315">
        <v>4343.32</v>
      </c>
      <c r="P99" s="120">
        <f t="shared" si="6"/>
        <v>913.31999999999971</v>
      </c>
      <c r="Q99" s="315">
        <v>0</v>
      </c>
      <c r="R99" s="352" t="s">
        <v>102</v>
      </c>
      <c r="S99" s="312" t="s">
        <v>922</v>
      </c>
      <c r="T99" s="353"/>
      <c r="U99" s="354" t="s">
        <v>534</v>
      </c>
      <c r="V99" s="355" t="s">
        <v>654</v>
      </c>
      <c r="W99" s="356" t="s">
        <v>655</v>
      </c>
      <c r="X99" s="357" t="s">
        <v>923</v>
      </c>
      <c r="Y99" s="318" t="s">
        <v>130</v>
      </c>
      <c r="Z99" s="358" t="s">
        <v>667</v>
      </c>
      <c r="AA99" s="358"/>
      <c r="AB99" s="359"/>
      <c r="AC99" s="2"/>
      <c r="AD99" s="2"/>
      <c r="AE99" s="2"/>
      <c r="AF99" s="2"/>
    </row>
    <row r="100" spans="1:32" s="360" customFormat="1" ht="225.75" customHeight="1" x14ac:dyDescent="0.15">
      <c r="A100" s="349">
        <v>79</v>
      </c>
      <c r="B100" s="312" t="s">
        <v>924</v>
      </c>
      <c r="C100" s="312" t="s">
        <v>699</v>
      </c>
      <c r="D100" s="312" t="s">
        <v>601</v>
      </c>
      <c r="E100" s="315">
        <v>1500</v>
      </c>
      <c r="F100" s="346">
        <f t="shared" si="7"/>
        <v>1500</v>
      </c>
      <c r="G100" s="315">
        <v>0</v>
      </c>
      <c r="H100" s="347">
        <v>0</v>
      </c>
      <c r="I100" s="347">
        <v>0</v>
      </c>
      <c r="J100" s="287">
        <v>315.96452699999998</v>
      </c>
      <c r="K100" s="331" t="s">
        <v>925</v>
      </c>
      <c r="L100" s="351" t="s">
        <v>102</v>
      </c>
      <c r="M100" s="331" t="s">
        <v>926</v>
      </c>
      <c r="N100" s="315">
        <v>1500</v>
      </c>
      <c r="O100" s="315">
        <v>1400</v>
      </c>
      <c r="P100" s="120">
        <f t="shared" si="6"/>
        <v>-100</v>
      </c>
      <c r="Q100" s="315">
        <v>0</v>
      </c>
      <c r="R100" s="352" t="s">
        <v>102</v>
      </c>
      <c r="S100" s="312" t="s">
        <v>927</v>
      </c>
      <c r="T100" s="353"/>
      <c r="U100" s="354" t="s">
        <v>534</v>
      </c>
      <c r="V100" s="355" t="s">
        <v>654</v>
      </c>
      <c r="W100" s="356" t="s">
        <v>655</v>
      </c>
      <c r="X100" s="357" t="s">
        <v>928</v>
      </c>
      <c r="Y100" s="318" t="s">
        <v>130</v>
      </c>
      <c r="Z100" s="358" t="s">
        <v>667</v>
      </c>
      <c r="AA100" s="358" t="s">
        <v>667</v>
      </c>
      <c r="AB100" s="359"/>
      <c r="AC100" s="2"/>
      <c r="AD100" s="2"/>
      <c r="AE100" s="2"/>
      <c r="AF100" s="2"/>
    </row>
    <row r="101" spans="1:32" s="360" customFormat="1" ht="256.5" customHeight="1" x14ac:dyDescent="0.15">
      <c r="A101" s="349">
        <v>80</v>
      </c>
      <c r="B101" s="312" t="s">
        <v>284</v>
      </c>
      <c r="C101" s="312" t="s">
        <v>676</v>
      </c>
      <c r="D101" s="312" t="s">
        <v>657</v>
      </c>
      <c r="E101" s="315">
        <v>630.42899999999997</v>
      </c>
      <c r="F101" s="346">
        <f t="shared" si="7"/>
        <v>630.42899999999997</v>
      </c>
      <c r="G101" s="315">
        <v>0</v>
      </c>
      <c r="H101" s="347">
        <v>0</v>
      </c>
      <c r="I101" s="347">
        <v>0</v>
      </c>
      <c r="J101" s="124">
        <v>588.90499999999997</v>
      </c>
      <c r="K101" s="350" t="s">
        <v>929</v>
      </c>
      <c r="L101" s="351" t="s">
        <v>153</v>
      </c>
      <c r="M101" s="361" t="s">
        <v>930</v>
      </c>
      <c r="N101" s="315">
        <v>750.18899999999996</v>
      </c>
      <c r="O101" s="315">
        <v>750.18899999999996</v>
      </c>
      <c r="P101" s="120">
        <f t="shared" si="6"/>
        <v>0</v>
      </c>
      <c r="Q101" s="121">
        <v>-6.1420000000000003</v>
      </c>
      <c r="R101" s="352" t="s">
        <v>100</v>
      </c>
      <c r="S101" s="312" t="s">
        <v>931</v>
      </c>
      <c r="T101" s="353"/>
      <c r="U101" s="354" t="s">
        <v>859</v>
      </c>
      <c r="V101" s="355" t="s">
        <v>654</v>
      </c>
      <c r="W101" s="356" t="s">
        <v>655</v>
      </c>
      <c r="X101" s="357" t="s">
        <v>932</v>
      </c>
      <c r="Y101" s="318"/>
      <c r="Z101" s="358" t="s">
        <v>667</v>
      </c>
      <c r="AA101" s="358" t="s">
        <v>667</v>
      </c>
      <c r="AB101" s="359"/>
      <c r="AC101" s="207"/>
      <c r="AD101" s="2"/>
      <c r="AE101" s="2"/>
      <c r="AF101" s="2"/>
    </row>
    <row r="102" spans="1:32" ht="21" customHeight="1" x14ac:dyDescent="0.15">
      <c r="A102" s="131"/>
      <c r="B102" s="298" t="s">
        <v>933</v>
      </c>
      <c r="C102" s="132"/>
      <c r="D102" s="132"/>
      <c r="E102" s="133"/>
      <c r="F102" s="299"/>
      <c r="G102" s="300"/>
      <c r="H102" s="301"/>
      <c r="I102" s="301"/>
      <c r="J102" s="133"/>
      <c r="K102" s="133"/>
      <c r="L102" s="134"/>
      <c r="M102" s="135"/>
      <c r="N102" s="133"/>
      <c r="O102" s="133"/>
      <c r="P102" s="133"/>
      <c r="Q102" s="133"/>
      <c r="R102" s="136"/>
      <c r="S102" s="132"/>
      <c r="T102" s="132"/>
      <c r="U102" s="303"/>
      <c r="V102" s="137"/>
      <c r="W102" s="137"/>
      <c r="X102" s="325"/>
      <c r="Y102" s="304"/>
      <c r="Z102" s="138"/>
      <c r="AA102" s="138"/>
      <c r="AB102" s="139"/>
    </row>
    <row r="103" spans="1:32" s="207" customFormat="1" ht="135.75" customHeight="1" x14ac:dyDescent="0.15">
      <c r="A103" s="281">
        <v>81</v>
      </c>
      <c r="B103" s="282" t="s">
        <v>934</v>
      </c>
      <c r="C103" s="282" t="s">
        <v>935</v>
      </c>
      <c r="D103" s="282" t="s">
        <v>657</v>
      </c>
      <c r="E103" s="283">
        <v>236.364</v>
      </c>
      <c r="F103" s="313">
        <f>E103+G103-H103</f>
        <v>236.364</v>
      </c>
      <c r="G103" s="283">
        <v>0</v>
      </c>
      <c r="H103" s="287">
        <v>0</v>
      </c>
      <c r="I103" s="287">
        <v>0</v>
      </c>
      <c r="J103" s="287">
        <v>190.87930800000001</v>
      </c>
      <c r="K103" s="350" t="s">
        <v>936</v>
      </c>
      <c r="L103" s="285" t="s">
        <v>153</v>
      </c>
      <c r="M103" s="286" t="s">
        <v>937</v>
      </c>
      <c r="N103" s="283">
        <v>269.58499999999998</v>
      </c>
      <c r="O103" s="283">
        <v>233.184</v>
      </c>
      <c r="P103" s="120">
        <f>O103-N103</f>
        <v>-36.400999999999982</v>
      </c>
      <c r="Q103" s="283">
        <v>-12.500999999999999</v>
      </c>
      <c r="R103" s="288" t="s">
        <v>100</v>
      </c>
      <c r="S103" s="282" t="s">
        <v>938</v>
      </c>
      <c r="T103" s="289"/>
      <c r="U103" s="316" t="s">
        <v>685</v>
      </c>
      <c r="V103" s="290" t="s">
        <v>2</v>
      </c>
      <c r="W103" s="291" t="s">
        <v>939</v>
      </c>
      <c r="X103" s="317" t="s">
        <v>940</v>
      </c>
      <c r="Y103" s="292"/>
      <c r="Z103" s="279" t="s">
        <v>667</v>
      </c>
      <c r="AA103" s="279"/>
      <c r="AB103" s="280"/>
      <c r="AC103" s="2"/>
      <c r="AD103" s="2"/>
      <c r="AE103" s="2"/>
      <c r="AF103" s="2"/>
    </row>
    <row r="104" spans="1:32" ht="21" customHeight="1" x14ac:dyDescent="0.15">
      <c r="A104" s="131"/>
      <c r="B104" s="298" t="s">
        <v>941</v>
      </c>
      <c r="C104" s="132"/>
      <c r="D104" s="132"/>
      <c r="E104" s="133"/>
      <c r="F104" s="299"/>
      <c r="G104" s="300"/>
      <c r="H104" s="301"/>
      <c r="I104" s="301"/>
      <c r="J104" s="133"/>
      <c r="K104" s="133"/>
      <c r="L104" s="134"/>
      <c r="M104" s="135"/>
      <c r="N104" s="133"/>
      <c r="O104" s="133"/>
      <c r="P104" s="133"/>
      <c r="Q104" s="133"/>
      <c r="R104" s="136"/>
      <c r="S104" s="132"/>
      <c r="T104" s="132"/>
      <c r="U104" s="303"/>
      <c r="V104" s="137"/>
      <c r="W104" s="137"/>
      <c r="X104" s="325"/>
      <c r="Y104" s="304"/>
      <c r="Z104" s="138"/>
      <c r="AA104" s="138"/>
      <c r="AB104" s="139"/>
    </row>
    <row r="105" spans="1:32" s="360" customFormat="1" ht="75" customHeight="1" x14ac:dyDescent="0.15">
      <c r="A105" s="349">
        <v>82</v>
      </c>
      <c r="B105" s="312" t="s">
        <v>942</v>
      </c>
      <c r="C105" s="312" t="s">
        <v>943</v>
      </c>
      <c r="D105" s="312" t="s">
        <v>657</v>
      </c>
      <c r="E105" s="315">
        <v>33.408000000000001</v>
      </c>
      <c r="F105" s="346">
        <f t="shared" ref="F105:F110" si="8">E105+G105-H105</f>
        <v>33.408000000000001</v>
      </c>
      <c r="G105" s="315">
        <v>0</v>
      </c>
      <c r="H105" s="347">
        <v>0</v>
      </c>
      <c r="I105" s="347">
        <v>0</v>
      </c>
      <c r="J105" s="287">
        <v>33.408000000000001</v>
      </c>
      <c r="K105" s="283" t="s">
        <v>550</v>
      </c>
      <c r="L105" s="351" t="s">
        <v>153</v>
      </c>
      <c r="M105" s="331" t="s">
        <v>944</v>
      </c>
      <c r="N105" s="315">
        <v>36.54</v>
      </c>
      <c r="O105" s="315">
        <v>36.54</v>
      </c>
      <c r="P105" s="120">
        <f>O105-N105</f>
        <v>0</v>
      </c>
      <c r="Q105" s="315">
        <v>0</v>
      </c>
      <c r="R105" s="352" t="s">
        <v>589</v>
      </c>
      <c r="S105" s="312" t="s">
        <v>945</v>
      </c>
      <c r="T105" s="353"/>
      <c r="U105" s="354" t="s">
        <v>534</v>
      </c>
      <c r="V105" s="355" t="s">
        <v>2</v>
      </c>
      <c r="W105" s="356" t="s">
        <v>939</v>
      </c>
      <c r="X105" s="357" t="s">
        <v>946</v>
      </c>
      <c r="Y105" s="318" t="s">
        <v>538</v>
      </c>
      <c r="Z105" s="358"/>
      <c r="AA105" s="358" t="s">
        <v>667</v>
      </c>
      <c r="AB105" s="359"/>
      <c r="AC105" s="2"/>
      <c r="AD105" s="2"/>
      <c r="AE105" s="2"/>
      <c r="AF105" s="2"/>
    </row>
    <row r="106" spans="1:32" s="360" customFormat="1" ht="75" customHeight="1" x14ac:dyDescent="0.15">
      <c r="A106" s="349">
        <v>83</v>
      </c>
      <c r="B106" s="312" t="s">
        <v>947</v>
      </c>
      <c r="C106" s="312" t="s">
        <v>948</v>
      </c>
      <c r="D106" s="312" t="s">
        <v>657</v>
      </c>
      <c r="E106" s="315">
        <v>172.18899999999999</v>
      </c>
      <c r="F106" s="346">
        <f t="shared" si="8"/>
        <v>172.18899999999999</v>
      </c>
      <c r="G106" s="315">
        <v>0</v>
      </c>
      <c r="H106" s="347">
        <v>0</v>
      </c>
      <c r="I106" s="347">
        <v>0</v>
      </c>
      <c r="J106" s="287">
        <v>172.18899999999999</v>
      </c>
      <c r="K106" s="283" t="s">
        <v>550</v>
      </c>
      <c r="L106" s="351" t="s">
        <v>102</v>
      </c>
      <c r="M106" s="331" t="s">
        <v>944</v>
      </c>
      <c r="N106" s="315">
        <v>174.34899999999999</v>
      </c>
      <c r="O106" s="315">
        <v>174.351</v>
      </c>
      <c r="P106" s="120">
        <f t="shared" ref="P106:P110" si="9">O106-N106</f>
        <v>2.0000000000095497E-3</v>
      </c>
      <c r="Q106" s="315">
        <v>0</v>
      </c>
      <c r="R106" s="352" t="s">
        <v>102</v>
      </c>
      <c r="S106" s="312" t="s">
        <v>949</v>
      </c>
      <c r="T106" s="353"/>
      <c r="U106" s="354" t="s">
        <v>534</v>
      </c>
      <c r="V106" s="355" t="s">
        <v>2</v>
      </c>
      <c r="W106" s="356" t="s">
        <v>939</v>
      </c>
      <c r="X106" s="357" t="s">
        <v>950</v>
      </c>
      <c r="Y106" s="318" t="s">
        <v>538</v>
      </c>
      <c r="Z106" s="358"/>
      <c r="AA106" s="358" t="s">
        <v>667</v>
      </c>
      <c r="AB106" s="359"/>
      <c r="AC106" s="2"/>
      <c r="AD106" s="2"/>
      <c r="AE106" s="2"/>
      <c r="AF106" s="2"/>
    </row>
    <row r="107" spans="1:32" s="360" customFormat="1" ht="127.5" customHeight="1" x14ac:dyDescent="0.15">
      <c r="A107" s="349">
        <v>84</v>
      </c>
      <c r="B107" s="312" t="s">
        <v>951</v>
      </c>
      <c r="C107" s="312" t="s">
        <v>540</v>
      </c>
      <c r="D107" s="312" t="s">
        <v>657</v>
      </c>
      <c r="E107" s="315">
        <v>319.35300000000001</v>
      </c>
      <c r="F107" s="346">
        <f t="shared" si="8"/>
        <v>319.35300000000001</v>
      </c>
      <c r="G107" s="315">
        <v>0</v>
      </c>
      <c r="H107" s="347">
        <v>0</v>
      </c>
      <c r="I107" s="347">
        <v>0</v>
      </c>
      <c r="J107" s="287">
        <v>319.35183899999998</v>
      </c>
      <c r="K107" s="283" t="s">
        <v>550</v>
      </c>
      <c r="L107" s="351" t="s">
        <v>102</v>
      </c>
      <c r="M107" s="331" t="s">
        <v>952</v>
      </c>
      <c r="N107" s="315">
        <v>362.15199999999999</v>
      </c>
      <c r="O107" s="315">
        <v>334.59899999999999</v>
      </c>
      <c r="P107" s="120">
        <f t="shared" si="9"/>
        <v>-27.552999999999997</v>
      </c>
      <c r="Q107" s="315">
        <v>0</v>
      </c>
      <c r="R107" s="352" t="s">
        <v>102</v>
      </c>
      <c r="S107" s="312" t="s">
        <v>953</v>
      </c>
      <c r="T107" s="353"/>
      <c r="U107" s="354" t="s">
        <v>534</v>
      </c>
      <c r="V107" s="355" t="s">
        <v>2</v>
      </c>
      <c r="W107" s="356" t="s">
        <v>939</v>
      </c>
      <c r="X107" s="357" t="s">
        <v>954</v>
      </c>
      <c r="Y107" s="318"/>
      <c r="Z107" s="358"/>
      <c r="AA107" s="358" t="s">
        <v>148</v>
      </c>
      <c r="AB107" s="359"/>
      <c r="AC107" s="2"/>
      <c r="AD107" s="2"/>
      <c r="AE107" s="2"/>
      <c r="AF107" s="2"/>
    </row>
    <row r="108" spans="1:32" s="360" customFormat="1" ht="51" customHeight="1" x14ac:dyDescent="0.15">
      <c r="A108" s="349">
        <v>85</v>
      </c>
      <c r="B108" s="312" t="s">
        <v>955</v>
      </c>
      <c r="C108" s="312" t="s">
        <v>956</v>
      </c>
      <c r="D108" s="312" t="s">
        <v>657</v>
      </c>
      <c r="E108" s="315">
        <v>20.196000000000002</v>
      </c>
      <c r="F108" s="346">
        <f t="shared" si="8"/>
        <v>20.196000000000002</v>
      </c>
      <c r="G108" s="315">
        <v>0</v>
      </c>
      <c r="H108" s="347">
        <v>0</v>
      </c>
      <c r="I108" s="347">
        <v>0</v>
      </c>
      <c r="J108" s="287">
        <v>17.288309999999999</v>
      </c>
      <c r="K108" s="283" t="s">
        <v>550</v>
      </c>
      <c r="L108" s="351" t="s">
        <v>102</v>
      </c>
      <c r="M108" s="331" t="s">
        <v>957</v>
      </c>
      <c r="N108" s="315">
        <v>22.902000000000001</v>
      </c>
      <c r="O108" s="315">
        <v>22.902000000000001</v>
      </c>
      <c r="P108" s="120">
        <f t="shared" si="9"/>
        <v>0</v>
      </c>
      <c r="Q108" s="315">
        <v>0</v>
      </c>
      <c r="R108" s="352" t="s">
        <v>102</v>
      </c>
      <c r="S108" s="323" t="s">
        <v>958</v>
      </c>
      <c r="T108" s="353"/>
      <c r="U108" s="354" t="s">
        <v>534</v>
      </c>
      <c r="V108" s="355" t="s">
        <v>2</v>
      </c>
      <c r="W108" s="356" t="s">
        <v>939</v>
      </c>
      <c r="X108" s="357" t="s">
        <v>959</v>
      </c>
      <c r="Y108" s="318"/>
      <c r="Z108" s="358"/>
      <c r="AA108" s="358" t="s">
        <v>148</v>
      </c>
      <c r="AB108" s="359"/>
      <c r="AC108" s="2"/>
      <c r="AD108" s="2"/>
      <c r="AE108" s="2"/>
      <c r="AF108" s="2"/>
    </row>
    <row r="109" spans="1:32" s="360" customFormat="1" ht="138.75" customHeight="1" x14ac:dyDescent="0.15">
      <c r="A109" s="349">
        <v>86</v>
      </c>
      <c r="B109" s="312" t="s">
        <v>960</v>
      </c>
      <c r="C109" s="312" t="s">
        <v>961</v>
      </c>
      <c r="D109" s="312" t="s">
        <v>962</v>
      </c>
      <c r="E109" s="315">
        <v>95.19</v>
      </c>
      <c r="F109" s="346">
        <f t="shared" si="8"/>
        <v>95.19</v>
      </c>
      <c r="G109" s="315">
        <v>0</v>
      </c>
      <c r="H109" s="347">
        <v>0</v>
      </c>
      <c r="I109" s="347">
        <v>0</v>
      </c>
      <c r="J109" s="287">
        <v>60.717927000000003</v>
      </c>
      <c r="K109" s="283" t="s">
        <v>550</v>
      </c>
      <c r="L109" s="351" t="s">
        <v>102</v>
      </c>
      <c r="M109" s="331" t="s">
        <v>963</v>
      </c>
      <c r="N109" s="315">
        <v>113.27200000000001</v>
      </c>
      <c r="O109" s="315">
        <v>99.287999999999997</v>
      </c>
      <c r="P109" s="120">
        <f t="shared" si="9"/>
        <v>-13.984000000000009</v>
      </c>
      <c r="Q109" s="315">
        <v>0</v>
      </c>
      <c r="R109" s="352" t="s">
        <v>102</v>
      </c>
      <c r="S109" s="312" t="s">
        <v>964</v>
      </c>
      <c r="T109" s="353"/>
      <c r="U109" s="354" t="s">
        <v>534</v>
      </c>
      <c r="V109" s="355" t="s">
        <v>2</v>
      </c>
      <c r="W109" s="356" t="s">
        <v>939</v>
      </c>
      <c r="X109" s="357" t="s">
        <v>965</v>
      </c>
      <c r="Y109" s="318"/>
      <c r="Z109" s="358" t="s">
        <v>148</v>
      </c>
      <c r="AA109" s="358"/>
      <c r="AB109" s="359"/>
      <c r="AC109" s="2"/>
      <c r="AD109" s="2"/>
      <c r="AE109" s="2"/>
      <c r="AF109" s="2"/>
    </row>
    <row r="110" spans="1:32" s="360" customFormat="1" ht="193.5" customHeight="1" x14ac:dyDescent="0.15">
      <c r="A110" s="349">
        <v>87</v>
      </c>
      <c r="B110" s="312" t="s">
        <v>966</v>
      </c>
      <c r="C110" s="312" t="s">
        <v>967</v>
      </c>
      <c r="D110" s="312" t="s">
        <v>657</v>
      </c>
      <c r="E110" s="315">
        <v>186.654</v>
      </c>
      <c r="F110" s="346">
        <f t="shared" si="8"/>
        <v>186.654</v>
      </c>
      <c r="G110" s="315">
        <v>0</v>
      </c>
      <c r="H110" s="347">
        <v>0</v>
      </c>
      <c r="I110" s="347">
        <v>0</v>
      </c>
      <c r="J110" s="287">
        <v>122.776172</v>
      </c>
      <c r="K110" s="331" t="s">
        <v>968</v>
      </c>
      <c r="L110" s="351" t="s">
        <v>102</v>
      </c>
      <c r="M110" s="331" t="s">
        <v>969</v>
      </c>
      <c r="N110" s="315">
        <v>184.291</v>
      </c>
      <c r="O110" s="315">
        <v>207.762</v>
      </c>
      <c r="P110" s="120">
        <f t="shared" si="9"/>
        <v>23.471000000000004</v>
      </c>
      <c r="Q110" s="315">
        <v>0</v>
      </c>
      <c r="R110" s="352" t="s">
        <v>102</v>
      </c>
      <c r="S110" s="312" t="s">
        <v>970</v>
      </c>
      <c r="T110" s="353"/>
      <c r="U110" s="354" t="s">
        <v>534</v>
      </c>
      <c r="V110" s="355" t="s">
        <v>2</v>
      </c>
      <c r="W110" s="356" t="s">
        <v>939</v>
      </c>
      <c r="X110" s="357" t="s">
        <v>971</v>
      </c>
      <c r="Y110" s="318"/>
      <c r="Z110" s="358" t="s">
        <v>148</v>
      </c>
      <c r="AA110" s="358"/>
      <c r="AB110" s="359"/>
      <c r="AC110" s="2"/>
      <c r="AD110" s="2"/>
      <c r="AE110" s="2"/>
      <c r="AF110" s="2"/>
    </row>
    <row r="111" spans="1:32" ht="21.6" customHeight="1" x14ac:dyDescent="0.15">
      <c r="A111" s="131"/>
      <c r="B111" s="298" t="s">
        <v>972</v>
      </c>
      <c r="C111" s="132"/>
      <c r="D111" s="132"/>
      <c r="E111" s="133"/>
      <c r="F111" s="299"/>
      <c r="G111" s="300"/>
      <c r="H111" s="301"/>
      <c r="I111" s="301"/>
      <c r="J111" s="133"/>
      <c r="K111" s="133"/>
      <c r="L111" s="134"/>
      <c r="M111" s="135"/>
      <c r="N111" s="133"/>
      <c r="O111" s="133"/>
      <c r="P111" s="133"/>
      <c r="Q111" s="133"/>
      <c r="R111" s="136"/>
      <c r="S111" s="132"/>
      <c r="T111" s="132"/>
      <c r="U111" s="303"/>
      <c r="V111" s="137"/>
      <c r="W111" s="137"/>
      <c r="X111" s="325"/>
      <c r="Y111" s="304"/>
      <c r="Z111" s="138"/>
      <c r="AA111" s="138"/>
      <c r="AB111" s="139"/>
    </row>
    <row r="112" spans="1:32" s="360" customFormat="1" ht="33.75" x14ac:dyDescent="0.15">
      <c r="A112" s="349">
        <v>88</v>
      </c>
      <c r="B112" s="312" t="s">
        <v>973</v>
      </c>
      <c r="C112" s="312" t="s">
        <v>967</v>
      </c>
      <c r="D112" s="312" t="s">
        <v>657</v>
      </c>
      <c r="E112" s="315">
        <v>520.07899999999995</v>
      </c>
      <c r="F112" s="346">
        <f>E112+G112-H112</f>
        <v>520.07899999999995</v>
      </c>
      <c r="G112" s="315">
        <v>0</v>
      </c>
      <c r="H112" s="347">
        <v>0</v>
      </c>
      <c r="I112" s="347">
        <v>0</v>
      </c>
      <c r="J112" s="287">
        <v>520.07899999999995</v>
      </c>
      <c r="K112" s="283" t="s">
        <v>550</v>
      </c>
      <c r="L112" s="351" t="s">
        <v>102</v>
      </c>
      <c r="M112" s="331" t="s">
        <v>974</v>
      </c>
      <c r="N112" s="315">
        <v>500</v>
      </c>
      <c r="O112" s="315">
        <v>500</v>
      </c>
      <c r="P112" s="120">
        <f t="shared" ref="P112:P114" si="10">O112-N112</f>
        <v>0</v>
      </c>
      <c r="Q112" s="315">
        <v>0</v>
      </c>
      <c r="R112" s="352" t="s">
        <v>102</v>
      </c>
      <c r="S112" s="312" t="s">
        <v>975</v>
      </c>
      <c r="T112" s="353"/>
      <c r="U112" s="354" t="s">
        <v>685</v>
      </c>
      <c r="V112" s="355" t="s">
        <v>2</v>
      </c>
      <c r="W112" s="356" t="s">
        <v>939</v>
      </c>
      <c r="X112" s="357" t="s">
        <v>976</v>
      </c>
      <c r="Y112" s="318" t="s">
        <v>538</v>
      </c>
      <c r="Z112" s="358"/>
      <c r="AA112" s="358" t="s">
        <v>667</v>
      </c>
      <c r="AB112" s="359"/>
      <c r="AC112" s="2"/>
      <c r="AD112" s="2"/>
      <c r="AE112" s="2"/>
      <c r="AF112" s="2"/>
    </row>
    <row r="113" spans="1:32" s="360" customFormat="1" ht="48" customHeight="1" x14ac:dyDescent="0.15">
      <c r="A113" s="349">
        <v>89</v>
      </c>
      <c r="B113" s="312" t="s">
        <v>977</v>
      </c>
      <c r="C113" s="312" t="s">
        <v>540</v>
      </c>
      <c r="D113" s="312" t="s">
        <v>657</v>
      </c>
      <c r="E113" s="315">
        <v>241.10400000000001</v>
      </c>
      <c r="F113" s="346">
        <f>E113+G113-H113</f>
        <v>241.10400000000001</v>
      </c>
      <c r="G113" s="315">
        <v>0</v>
      </c>
      <c r="H113" s="347">
        <v>0</v>
      </c>
      <c r="I113" s="347">
        <v>0</v>
      </c>
      <c r="J113" s="287">
        <v>241.10400000000001</v>
      </c>
      <c r="K113" s="283" t="s">
        <v>550</v>
      </c>
      <c r="L113" s="351" t="s">
        <v>102</v>
      </c>
      <c r="M113" s="331" t="s">
        <v>978</v>
      </c>
      <c r="N113" s="315">
        <v>273.41699999999997</v>
      </c>
      <c r="O113" s="315">
        <v>273.41699999999997</v>
      </c>
      <c r="P113" s="120">
        <f t="shared" si="10"/>
        <v>0</v>
      </c>
      <c r="Q113" s="315">
        <v>0</v>
      </c>
      <c r="R113" s="352" t="s">
        <v>102</v>
      </c>
      <c r="S113" s="312" t="s">
        <v>979</v>
      </c>
      <c r="T113" s="353"/>
      <c r="U113" s="354" t="s">
        <v>685</v>
      </c>
      <c r="V113" s="355" t="s">
        <v>2</v>
      </c>
      <c r="W113" s="356" t="s">
        <v>939</v>
      </c>
      <c r="X113" s="357" t="s">
        <v>980</v>
      </c>
      <c r="Y113" s="318"/>
      <c r="Z113" s="358"/>
      <c r="AA113" s="358" t="s">
        <v>667</v>
      </c>
      <c r="AB113" s="359"/>
      <c r="AC113" s="2"/>
      <c r="AD113" s="2"/>
      <c r="AE113" s="2"/>
      <c r="AF113" s="2"/>
    </row>
    <row r="114" spans="1:32" s="360" customFormat="1" ht="78.75" customHeight="1" x14ac:dyDescent="0.15">
      <c r="A114" s="349">
        <v>90</v>
      </c>
      <c r="B114" s="312" t="s">
        <v>981</v>
      </c>
      <c r="C114" s="312" t="s">
        <v>982</v>
      </c>
      <c r="D114" s="312" t="s">
        <v>657</v>
      </c>
      <c r="E114" s="315">
        <v>278.09699999999998</v>
      </c>
      <c r="F114" s="346">
        <f>E114+G114-H114</f>
        <v>278.61085599999996</v>
      </c>
      <c r="G114" s="315">
        <v>0.51385599999999998</v>
      </c>
      <c r="H114" s="347">
        <v>0</v>
      </c>
      <c r="I114" s="347">
        <v>0</v>
      </c>
      <c r="J114" s="287">
        <v>277.59956199999999</v>
      </c>
      <c r="K114" s="350" t="s">
        <v>983</v>
      </c>
      <c r="L114" s="362" t="s">
        <v>102</v>
      </c>
      <c r="M114" s="331" t="s">
        <v>984</v>
      </c>
      <c r="N114" s="315">
        <v>257.97399999999999</v>
      </c>
      <c r="O114" s="315">
        <v>257.97399999999999</v>
      </c>
      <c r="P114" s="120">
        <f t="shared" si="10"/>
        <v>0</v>
      </c>
      <c r="Q114" s="315">
        <v>0</v>
      </c>
      <c r="R114" s="352" t="s">
        <v>102</v>
      </c>
      <c r="S114" s="312" t="s">
        <v>985</v>
      </c>
      <c r="T114" s="353"/>
      <c r="U114" s="354" t="s">
        <v>685</v>
      </c>
      <c r="V114" s="355" t="s">
        <v>2</v>
      </c>
      <c r="W114" s="356" t="s">
        <v>986</v>
      </c>
      <c r="X114" s="357" t="s">
        <v>987</v>
      </c>
      <c r="Y114" s="318"/>
      <c r="Z114" s="358" t="s">
        <v>667</v>
      </c>
      <c r="AA114" s="358"/>
      <c r="AB114" s="359"/>
      <c r="AC114" s="2"/>
      <c r="AD114" s="2"/>
      <c r="AE114" s="2"/>
      <c r="AF114" s="2"/>
    </row>
    <row r="115" spans="1:32" s="207" customFormat="1" x14ac:dyDescent="0.15">
      <c r="A115" s="281"/>
      <c r="B115" s="322" t="s">
        <v>988</v>
      </c>
      <c r="C115" s="323"/>
      <c r="D115" s="323"/>
      <c r="E115" s="283"/>
      <c r="F115" s="313"/>
      <c r="G115" s="283"/>
      <c r="H115" s="287"/>
      <c r="I115" s="287"/>
      <c r="J115" s="287"/>
      <c r="K115" s="283"/>
      <c r="L115" s="285"/>
      <c r="M115" s="286"/>
      <c r="N115" s="324"/>
      <c r="O115" s="283"/>
      <c r="P115" s="284"/>
      <c r="Q115" s="283"/>
      <c r="R115" s="288"/>
      <c r="S115" s="282"/>
      <c r="T115" s="289"/>
      <c r="U115" s="316"/>
      <c r="V115" s="278"/>
      <c r="W115" s="291"/>
      <c r="X115" s="317"/>
      <c r="Y115" s="318"/>
      <c r="Z115" s="279"/>
      <c r="AA115" s="279"/>
      <c r="AB115" s="280"/>
    </row>
    <row r="116" spans="1:32" s="207" customFormat="1" ht="22.5" x14ac:dyDescent="0.15">
      <c r="A116" s="281"/>
      <c r="B116" s="322" t="s">
        <v>989</v>
      </c>
      <c r="C116" s="323"/>
      <c r="D116" s="323"/>
      <c r="E116" s="283"/>
      <c r="F116" s="313">
        <f>E116+G116-H116</f>
        <v>0</v>
      </c>
      <c r="G116" s="283"/>
      <c r="H116" s="287"/>
      <c r="I116" s="287"/>
      <c r="J116" s="287"/>
      <c r="K116" s="283"/>
      <c r="L116" s="285"/>
      <c r="M116" s="286"/>
      <c r="N116" s="324"/>
      <c r="O116" s="283"/>
      <c r="P116" s="284"/>
      <c r="Q116" s="283"/>
      <c r="R116" s="288"/>
      <c r="S116" s="282"/>
      <c r="T116" s="289"/>
      <c r="U116" s="316"/>
      <c r="V116" s="290"/>
      <c r="W116" s="291"/>
      <c r="X116" s="290"/>
      <c r="Y116" s="318"/>
      <c r="Z116" s="279"/>
      <c r="AA116" s="279"/>
      <c r="AB116" s="280"/>
    </row>
    <row r="117" spans="1:32" ht="18" customHeight="1" x14ac:dyDescent="0.15">
      <c r="A117" s="131"/>
      <c r="B117" s="298" t="s">
        <v>990</v>
      </c>
      <c r="C117" s="132"/>
      <c r="D117" s="132"/>
      <c r="E117" s="133"/>
      <c r="F117" s="299"/>
      <c r="G117" s="300"/>
      <c r="H117" s="301"/>
      <c r="I117" s="301"/>
      <c r="J117" s="133"/>
      <c r="K117" s="133"/>
      <c r="L117" s="134"/>
      <c r="M117" s="135"/>
      <c r="N117" s="133"/>
      <c r="O117" s="133"/>
      <c r="P117" s="133"/>
      <c r="Q117" s="133"/>
      <c r="R117" s="136"/>
      <c r="S117" s="132"/>
      <c r="T117" s="132"/>
      <c r="U117" s="303"/>
      <c r="V117" s="137"/>
      <c r="W117" s="137"/>
      <c r="X117" s="137"/>
      <c r="Y117" s="137"/>
      <c r="Z117" s="138"/>
      <c r="AA117" s="138"/>
      <c r="AB117" s="139"/>
    </row>
    <row r="118" spans="1:32" s="207" customFormat="1" ht="58.5" customHeight="1" x14ac:dyDescent="0.15">
      <c r="A118" s="363">
        <v>91</v>
      </c>
      <c r="B118" s="343" t="s">
        <v>991</v>
      </c>
      <c r="C118" s="282" t="s">
        <v>992</v>
      </c>
      <c r="D118" s="282" t="s">
        <v>563</v>
      </c>
      <c r="E118" s="283">
        <v>27.922000000000001</v>
      </c>
      <c r="F118" s="313">
        <f>E118+G118-H118</f>
        <v>27.922000000000001</v>
      </c>
      <c r="G118" s="283">
        <v>0</v>
      </c>
      <c r="H118" s="287">
        <v>0</v>
      </c>
      <c r="I118" s="287">
        <v>0</v>
      </c>
      <c r="J118" s="287">
        <v>38.122</v>
      </c>
      <c r="K118" s="283" t="s">
        <v>550</v>
      </c>
      <c r="L118" s="285" t="s">
        <v>153</v>
      </c>
      <c r="M118" s="123" t="s">
        <v>993</v>
      </c>
      <c r="N118" s="283">
        <v>27.922000000000001</v>
      </c>
      <c r="O118" s="283">
        <v>27.959</v>
      </c>
      <c r="P118" s="120">
        <f t="shared" ref="P118:P138" si="11">O118-N118</f>
        <v>3.6999999999999034E-2</v>
      </c>
      <c r="Q118" s="315">
        <v>0</v>
      </c>
      <c r="R118" s="288" t="s">
        <v>589</v>
      </c>
      <c r="S118" s="282" t="s">
        <v>994</v>
      </c>
      <c r="T118" s="289"/>
      <c r="U118" s="316" t="s">
        <v>844</v>
      </c>
      <c r="V118" s="309" t="s">
        <v>2</v>
      </c>
      <c r="W118" s="310" t="s">
        <v>996</v>
      </c>
      <c r="X118" s="364">
        <v>82</v>
      </c>
      <c r="Y118" s="292"/>
      <c r="Z118" s="328" t="s">
        <v>148</v>
      </c>
      <c r="AA118" s="328"/>
      <c r="AB118" s="329"/>
      <c r="AD118" s="2"/>
      <c r="AE118" s="2"/>
      <c r="AF118" s="2"/>
    </row>
    <row r="119" spans="1:32" s="207" customFormat="1" ht="58.5" customHeight="1" x14ac:dyDescent="0.15">
      <c r="A119" s="363">
        <v>92</v>
      </c>
      <c r="B119" s="282" t="s">
        <v>293</v>
      </c>
      <c r="C119" s="282" t="s">
        <v>997</v>
      </c>
      <c r="D119" s="282" t="s">
        <v>563</v>
      </c>
      <c r="E119" s="283">
        <v>118.76900000000001</v>
      </c>
      <c r="F119" s="313">
        <f>E119+G119-H119+I119</f>
        <v>103.76900000000001</v>
      </c>
      <c r="G119" s="283">
        <v>0</v>
      </c>
      <c r="H119" s="287">
        <v>0</v>
      </c>
      <c r="I119" s="287">
        <v>-15</v>
      </c>
      <c r="J119" s="287">
        <v>71.290000000000006</v>
      </c>
      <c r="K119" s="283" t="s">
        <v>550</v>
      </c>
      <c r="L119" s="285" t="s">
        <v>152</v>
      </c>
      <c r="M119" s="123" t="s">
        <v>998</v>
      </c>
      <c r="N119" s="283">
        <v>113.17</v>
      </c>
      <c r="O119" s="283">
        <v>98.299000000000007</v>
      </c>
      <c r="P119" s="120">
        <f t="shared" si="11"/>
        <v>-14.870999999999995</v>
      </c>
      <c r="Q119" s="365" t="s">
        <v>999</v>
      </c>
      <c r="R119" s="288" t="s">
        <v>100</v>
      </c>
      <c r="S119" s="282" t="s">
        <v>1000</v>
      </c>
      <c r="T119" s="289"/>
      <c r="U119" s="316" t="s">
        <v>844</v>
      </c>
      <c r="V119" s="309" t="s">
        <v>2</v>
      </c>
      <c r="W119" s="310" t="s">
        <v>996</v>
      </c>
      <c r="X119" s="364">
        <v>83</v>
      </c>
      <c r="Y119" s="292" t="s">
        <v>631</v>
      </c>
      <c r="Z119" s="328" t="s">
        <v>148</v>
      </c>
      <c r="AA119" s="328"/>
      <c r="AB119" s="329"/>
      <c r="AD119" s="2"/>
      <c r="AE119" s="2"/>
      <c r="AF119" s="2"/>
    </row>
    <row r="120" spans="1:32" s="207" customFormat="1" ht="58.5" customHeight="1" x14ac:dyDescent="0.15">
      <c r="A120" s="363">
        <v>93</v>
      </c>
      <c r="B120" s="282" t="s">
        <v>294</v>
      </c>
      <c r="C120" s="282" t="s">
        <v>1001</v>
      </c>
      <c r="D120" s="282" t="s">
        <v>563</v>
      </c>
      <c r="E120" s="283">
        <v>18.431000000000001</v>
      </c>
      <c r="F120" s="313">
        <f t="shared" ref="F120:F125" si="12">E120+G120-H120</f>
        <v>18.431000000000001</v>
      </c>
      <c r="G120" s="283">
        <v>0</v>
      </c>
      <c r="H120" s="287">
        <v>0</v>
      </c>
      <c r="I120" s="287">
        <v>0</v>
      </c>
      <c r="J120" s="287">
        <v>19.527000000000001</v>
      </c>
      <c r="K120" s="283" t="s">
        <v>550</v>
      </c>
      <c r="L120" s="285" t="s">
        <v>102</v>
      </c>
      <c r="M120" s="123" t="s">
        <v>1002</v>
      </c>
      <c r="N120" s="283">
        <v>67.5</v>
      </c>
      <c r="O120" s="283">
        <v>51.061</v>
      </c>
      <c r="P120" s="120">
        <f t="shared" si="11"/>
        <v>-16.439</v>
      </c>
      <c r="Q120" s="315">
        <v>0</v>
      </c>
      <c r="R120" s="288" t="s">
        <v>589</v>
      </c>
      <c r="S120" s="282" t="s">
        <v>1003</v>
      </c>
      <c r="T120" s="289"/>
      <c r="U120" s="316" t="s">
        <v>844</v>
      </c>
      <c r="V120" s="309" t="s">
        <v>2</v>
      </c>
      <c r="W120" s="310" t="s">
        <v>996</v>
      </c>
      <c r="X120" s="364">
        <v>84</v>
      </c>
      <c r="Y120" s="292" t="s">
        <v>538</v>
      </c>
      <c r="Z120" s="328" t="s">
        <v>148</v>
      </c>
      <c r="AA120" s="328"/>
      <c r="AB120" s="329"/>
      <c r="AD120" s="2"/>
      <c r="AE120" s="2"/>
      <c r="AF120" s="2"/>
    </row>
    <row r="121" spans="1:32" s="207" customFormat="1" ht="58.5" customHeight="1" x14ac:dyDescent="0.15">
      <c r="A121" s="363">
        <v>94</v>
      </c>
      <c r="B121" s="282" t="s">
        <v>295</v>
      </c>
      <c r="C121" s="282" t="s">
        <v>1004</v>
      </c>
      <c r="D121" s="282" t="s">
        <v>563</v>
      </c>
      <c r="E121" s="283">
        <v>116.872</v>
      </c>
      <c r="F121" s="313">
        <f t="shared" si="12"/>
        <v>116.872</v>
      </c>
      <c r="G121" s="283">
        <v>0</v>
      </c>
      <c r="H121" s="287">
        <v>0</v>
      </c>
      <c r="I121" s="287">
        <v>0</v>
      </c>
      <c r="J121" s="287">
        <v>100.146</v>
      </c>
      <c r="K121" s="283" t="s">
        <v>550</v>
      </c>
      <c r="L121" s="285" t="s">
        <v>153</v>
      </c>
      <c r="M121" s="286" t="s">
        <v>1005</v>
      </c>
      <c r="N121" s="283">
        <v>110.057</v>
      </c>
      <c r="O121" s="283">
        <v>137.72800000000001</v>
      </c>
      <c r="P121" s="120">
        <f t="shared" si="11"/>
        <v>27.671000000000006</v>
      </c>
      <c r="Q121" s="365" t="s">
        <v>1006</v>
      </c>
      <c r="R121" s="288" t="s">
        <v>100</v>
      </c>
      <c r="S121" s="282" t="s">
        <v>1007</v>
      </c>
      <c r="T121" s="289"/>
      <c r="U121" s="316" t="s">
        <v>844</v>
      </c>
      <c r="V121" s="309" t="s">
        <v>2</v>
      </c>
      <c r="W121" s="310" t="s">
        <v>996</v>
      </c>
      <c r="X121" s="364">
        <v>85</v>
      </c>
      <c r="Y121" s="292" t="s">
        <v>538</v>
      </c>
      <c r="Z121" s="328" t="s">
        <v>148</v>
      </c>
      <c r="AA121" s="328"/>
      <c r="AB121" s="329"/>
      <c r="AD121" s="2"/>
      <c r="AE121" s="2"/>
      <c r="AF121" s="2"/>
    </row>
    <row r="122" spans="1:32" s="207" customFormat="1" ht="75" customHeight="1" x14ac:dyDescent="0.15">
      <c r="A122" s="363">
        <v>95</v>
      </c>
      <c r="B122" s="282" t="s">
        <v>296</v>
      </c>
      <c r="C122" s="282" t="s">
        <v>967</v>
      </c>
      <c r="D122" s="282" t="s">
        <v>563</v>
      </c>
      <c r="E122" s="283">
        <v>29.161999999999999</v>
      </c>
      <c r="F122" s="313">
        <f t="shared" si="12"/>
        <v>29.161999999999999</v>
      </c>
      <c r="G122" s="283">
        <v>0</v>
      </c>
      <c r="H122" s="287">
        <v>0</v>
      </c>
      <c r="I122" s="287">
        <v>0</v>
      </c>
      <c r="J122" s="287">
        <v>24.893999999999998</v>
      </c>
      <c r="K122" s="283" t="s">
        <v>550</v>
      </c>
      <c r="L122" s="122" t="s">
        <v>102</v>
      </c>
      <c r="M122" s="123" t="s">
        <v>1008</v>
      </c>
      <c r="N122" s="283">
        <v>30.094999999999999</v>
      </c>
      <c r="O122" s="283">
        <v>42.533999999999999</v>
      </c>
      <c r="P122" s="120">
        <f t="shared" si="11"/>
        <v>12.439</v>
      </c>
      <c r="Q122" s="365" t="s">
        <v>1009</v>
      </c>
      <c r="R122" s="288" t="s">
        <v>100</v>
      </c>
      <c r="S122" s="282" t="s">
        <v>1010</v>
      </c>
      <c r="T122" s="289"/>
      <c r="U122" s="316" t="s">
        <v>844</v>
      </c>
      <c r="V122" s="309" t="s">
        <v>2</v>
      </c>
      <c r="W122" s="310" t="s">
        <v>996</v>
      </c>
      <c r="X122" s="364">
        <v>86</v>
      </c>
      <c r="Y122" s="292"/>
      <c r="Z122" s="328" t="s">
        <v>148</v>
      </c>
      <c r="AA122" s="328"/>
      <c r="AB122" s="329"/>
      <c r="AD122" s="2"/>
      <c r="AE122" s="2"/>
      <c r="AF122" s="2"/>
    </row>
    <row r="123" spans="1:32" s="207" customFormat="1" ht="45" customHeight="1" x14ac:dyDescent="0.15">
      <c r="A123" s="363">
        <v>96</v>
      </c>
      <c r="B123" s="282" t="s">
        <v>1011</v>
      </c>
      <c r="C123" s="282" t="s">
        <v>1012</v>
      </c>
      <c r="D123" s="282" t="s">
        <v>563</v>
      </c>
      <c r="E123" s="283">
        <v>11.081</v>
      </c>
      <c r="F123" s="313">
        <f t="shared" si="12"/>
        <v>11.081</v>
      </c>
      <c r="G123" s="283">
        <v>0</v>
      </c>
      <c r="H123" s="287">
        <v>0</v>
      </c>
      <c r="I123" s="287">
        <v>0</v>
      </c>
      <c r="J123" s="287">
        <v>11.882</v>
      </c>
      <c r="K123" s="283" t="s">
        <v>550</v>
      </c>
      <c r="L123" s="285" t="s">
        <v>153</v>
      </c>
      <c r="M123" s="286" t="s">
        <v>1013</v>
      </c>
      <c r="N123" s="283">
        <v>12.132999999999999</v>
      </c>
      <c r="O123" s="283">
        <v>11.984999999999999</v>
      </c>
      <c r="P123" s="120">
        <f t="shared" si="11"/>
        <v>-0.14799999999999969</v>
      </c>
      <c r="Q123" s="365">
        <v>-6.5000000000000002E-2</v>
      </c>
      <c r="R123" s="288" t="s">
        <v>100</v>
      </c>
      <c r="S123" s="282" t="s">
        <v>1014</v>
      </c>
      <c r="T123" s="289"/>
      <c r="U123" s="316" t="s">
        <v>844</v>
      </c>
      <c r="V123" s="309" t="s">
        <v>2</v>
      </c>
      <c r="W123" s="310" t="s">
        <v>996</v>
      </c>
      <c r="X123" s="364">
        <v>87</v>
      </c>
      <c r="Y123" s="292"/>
      <c r="Z123" s="328" t="s">
        <v>148</v>
      </c>
      <c r="AA123" s="328"/>
      <c r="AB123" s="329"/>
      <c r="AD123" s="2"/>
      <c r="AE123" s="2"/>
      <c r="AF123" s="2"/>
    </row>
    <row r="124" spans="1:32" s="207" customFormat="1" ht="69" customHeight="1" x14ac:dyDescent="0.15">
      <c r="A124" s="363">
        <v>97</v>
      </c>
      <c r="B124" s="282" t="s">
        <v>298</v>
      </c>
      <c r="C124" s="282" t="s">
        <v>1015</v>
      </c>
      <c r="D124" s="282" t="s">
        <v>563</v>
      </c>
      <c r="E124" s="283">
        <v>115.71599999999999</v>
      </c>
      <c r="F124" s="313">
        <f t="shared" si="12"/>
        <v>115.71599999999999</v>
      </c>
      <c r="G124" s="283">
        <v>0</v>
      </c>
      <c r="H124" s="287">
        <v>0</v>
      </c>
      <c r="I124" s="287">
        <v>0</v>
      </c>
      <c r="J124" s="287">
        <v>114.45699999999999</v>
      </c>
      <c r="K124" s="283" t="s">
        <v>550</v>
      </c>
      <c r="L124" s="285" t="s">
        <v>153</v>
      </c>
      <c r="M124" s="286" t="s">
        <v>1016</v>
      </c>
      <c r="N124" s="283">
        <v>119.774</v>
      </c>
      <c r="O124" s="283">
        <v>117.229</v>
      </c>
      <c r="P124" s="120">
        <f t="shared" si="11"/>
        <v>-2.5450000000000017</v>
      </c>
      <c r="Q124" s="365">
        <v>-1.829</v>
      </c>
      <c r="R124" s="288" t="s">
        <v>100</v>
      </c>
      <c r="S124" s="282" t="s">
        <v>1017</v>
      </c>
      <c r="T124" s="289"/>
      <c r="U124" s="316" t="s">
        <v>844</v>
      </c>
      <c r="V124" s="309" t="s">
        <v>2</v>
      </c>
      <c r="W124" s="310" t="s">
        <v>996</v>
      </c>
      <c r="X124" s="364">
        <v>88</v>
      </c>
      <c r="Y124" s="292" t="s">
        <v>631</v>
      </c>
      <c r="Z124" s="328" t="s">
        <v>148</v>
      </c>
      <c r="AA124" s="328" t="s">
        <v>148</v>
      </c>
      <c r="AB124" s="329"/>
      <c r="AD124" s="2"/>
      <c r="AE124" s="2"/>
      <c r="AF124" s="2"/>
    </row>
    <row r="125" spans="1:32" s="207" customFormat="1" ht="45" customHeight="1" x14ac:dyDescent="0.15">
      <c r="A125" s="363">
        <v>98</v>
      </c>
      <c r="B125" s="282" t="s">
        <v>299</v>
      </c>
      <c r="C125" s="282" t="s">
        <v>549</v>
      </c>
      <c r="D125" s="282" t="s">
        <v>563</v>
      </c>
      <c r="E125" s="283">
        <v>2.484</v>
      </c>
      <c r="F125" s="313">
        <f t="shared" si="12"/>
        <v>2.484</v>
      </c>
      <c r="G125" s="283">
        <v>0</v>
      </c>
      <c r="H125" s="287">
        <v>0</v>
      </c>
      <c r="I125" s="287">
        <v>0</v>
      </c>
      <c r="J125" s="287">
        <v>1.4379999999999999</v>
      </c>
      <c r="K125" s="283" t="s">
        <v>550</v>
      </c>
      <c r="L125" s="285" t="s">
        <v>102</v>
      </c>
      <c r="M125" s="286" t="s">
        <v>1018</v>
      </c>
      <c r="N125" s="283">
        <v>2.496</v>
      </c>
      <c r="O125" s="283">
        <v>2.4009999999999998</v>
      </c>
      <c r="P125" s="120">
        <f t="shared" si="11"/>
        <v>-9.5000000000000195E-2</v>
      </c>
      <c r="Q125" s="365">
        <v>-9.1999999999999998E-2</v>
      </c>
      <c r="R125" s="288" t="s">
        <v>100</v>
      </c>
      <c r="S125" s="282" t="s">
        <v>1019</v>
      </c>
      <c r="T125" s="289"/>
      <c r="U125" s="316" t="s">
        <v>844</v>
      </c>
      <c r="V125" s="309" t="s">
        <v>2</v>
      </c>
      <c r="W125" s="310" t="s">
        <v>996</v>
      </c>
      <c r="X125" s="364">
        <v>89</v>
      </c>
      <c r="Y125" s="292"/>
      <c r="Z125" s="328" t="s">
        <v>148</v>
      </c>
      <c r="AA125" s="328"/>
      <c r="AB125" s="329"/>
      <c r="AD125" s="2"/>
      <c r="AE125" s="2"/>
      <c r="AF125" s="2"/>
    </row>
    <row r="126" spans="1:32" s="207" customFormat="1" ht="87.75" customHeight="1" x14ac:dyDescent="0.15">
      <c r="A126" s="363">
        <v>99</v>
      </c>
      <c r="B126" s="282" t="s">
        <v>300</v>
      </c>
      <c r="C126" s="282" t="s">
        <v>1020</v>
      </c>
      <c r="D126" s="282" t="s">
        <v>563</v>
      </c>
      <c r="E126" s="283">
        <v>494.52</v>
      </c>
      <c r="F126" s="313">
        <f>E126+G126-H126</f>
        <v>494.52</v>
      </c>
      <c r="G126" s="283">
        <v>0</v>
      </c>
      <c r="H126" s="287">
        <v>0</v>
      </c>
      <c r="I126" s="287">
        <v>0</v>
      </c>
      <c r="J126" s="287">
        <v>394.42599999999999</v>
      </c>
      <c r="K126" s="283" t="s">
        <v>550</v>
      </c>
      <c r="L126" s="285" t="s">
        <v>153</v>
      </c>
      <c r="M126" s="286" t="s">
        <v>1021</v>
      </c>
      <c r="N126" s="283">
        <v>500</v>
      </c>
      <c r="O126" s="283">
        <v>648.61099999999999</v>
      </c>
      <c r="P126" s="120">
        <f t="shared" si="11"/>
        <v>148.61099999999999</v>
      </c>
      <c r="Q126" s="365">
        <v>-52.137</v>
      </c>
      <c r="R126" s="288" t="s">
        <v>100</v>
      </c>
      <c r="S126" s="282" t="s">
        <v>1022</v>
      </c>
      <c r="T126" s="289" t="s">
        <v>1023</v>
      </c>
      <c r="U126" s="316" t="s">
        <v>844</v>
      </c>
      <c r="V126" s="309" t="s">
        <v>2</v>
      </c>
      <c r="W126" s="310" t="s">
        <v>996</v>
      </c>
      <c r="X126" s="364">
        <v>90</v>
      </c>
      <c r="Y126" s="292" t="s">
        <v>631</v>
      </c>
      <c r="Z126" s="328" t="s">
        <v>148</v>
      </c>
      <c r="AA126" s="328"/>
      <c r="AB126" s="329"/>
      <c r="AD126" s="2"/>
      <c r="AE126" s="2"/>
      <c r="AF126" s="2"/>
    </row>
    <row r="127" spans="1:32" s="207" customFormat="1" ht="101.25" customHeight="1" x14ac:dyDescent="0.15">
      <c r="A127" s="363">
        <v>100</v>
      </c>
      <c r="B127" s="333" t="s">
        <v>301</v>
      </c>
      <c r="C127" s="333" t="s">
        <v>1001</v>
      </c>
      <c r="D127" s="333" t="s">
        <v>563</v>
      </c>
      <c r="E127" s="283">
        <v>144.11699999999999</v>
      </c>
      <c r="F127" s="313">
        <f t="shared" ref="F127:F138" si="13">E127+G127-H127</f>
        <v>144.11699999999999</v>
      </c>
      <c r="G127" s="283">
        <v>0</v>
      </c>
      <c r="H127" s="287">
        <v>0</v>
      </c>
      <c r="I127" s="287">
        <v>0</v>
      </c>
      <c r="J127" s="287">
        <v>138.38999999999999</v>
      </c>
      <c r="K127" s="314" t="s">
        <v>1024</v>
      </c>
      <c r="L127" s="285" t="s">
        <v>153</v>
      </c>
      <c r="M127" s="286" t="s">
        <v>1025</v>
      </c>
      <c r="N127" s="283">
        <v>174.96299999999999</v>
      </c>
      <c r="O127" s="283">
        <v>159.76499999999999</v>
      </c>
      <c r="P127" s="120">
        <f t="shared" si="11"/>
        <v>-15.198000000000008</v>
      </c>
      <c r="Q127" s="365">
        <v>-5.8000000000000003E-2</v>
      </c>
      <c r="R127" s="288" t="s">
        <v>100</v>
      </c>
      <c r="S127" s="282" t="s">
        <v>1026</v>
      </c>
      <c r="T127" s="289"/>
      <c r="U127" s="316" t="s">
        <v>844</v>
      </c>
      <c r="V127" s="309" t="s">
        <v>2</v>
      </c>
      <c r="W127" s="310" t="s">
        <v>996</v>
      </c>
      <c r="X127" s="364">
        <v>92</v>
      </c>
      <c r="Y127" s="292"/>
      <c r="Z127" s="328" t="s">
        <v>148</v>
      </c>
      <c r="AA127" s="328"/>
      <c r="AB127" s="329"/>
      <c r="AD127" s="2"/>
      <c r="AE127" s="2"/>
      <c r="AF127" s="2"/>
    </row>
    <row r="128" spans="1:32" s="207" customFormat="1" ht="71.25" customHeight="1" x14ac:dyDescent="0.15">
      <c r="A128" s="363">
        <v>101</v>
      </c>
      <c r="B128" s="282" t="s">
        <v>1027</v>
      </c>
      <c r="C128" s="282" t="s">
        <v>1028</v>
      </c>
      <c r="D128" s="282" t="s">
        <v>563</v>
      </c>
      <c r="E128" s="283">
        <v>338.27600000000001</v>
      </c>
      <c r="F128" s="313">
        <f t="shared" si="13"/>
        <v>338.27600000000001</v>
      </c>
      <c r="G128" s="283">
        <v>0</v>
      </c>
      <c r="H128" s="287">
        <v>0</v>
      </c>
      <c r="I128" s="287">
        <v>0</v>
      </c>
      <c r="J128" s="287">
        <v>321.15199999999999</v>
      </c>
      <c r="K128" s="283" t="s">
        <v>550</v>
      </c>
      <c r="L128" s="366" t="s">
        <v>102</v>
      </c>
      <c r="M128" s="361" t="s">
        <v>1008</v>
      </c>
      <c r="N128" s="283">
        <v>326.41500000000002</v>
      </c>
      <c r="O128" s="121">
        <v>341.89299999999997</v>
      </c>
      <c r="P128" s="120">
        <f t="shared" si="11"/>
        <v>15.477999999999952</v>
      </c>
      <c r="Q128" s="315">
        <v>0</v>
      </c>
      <c r="R128" s="288" t="s">
        <v>589</v>
      </c>
      <c r="S128" s="282" t="s">
        <v>1029</v>
      </c>
      <c r="T128" s="289"/>
      <c r="U128" s="316" t="s">
        <v>844</v>
      </c>
      <c r="V128" s="309" t="s">
        <v>2</v>
      </c>
      <c r="W128" s="310" t="s">
        <v>996</v>
      </c>
      <c r="X128" s="364">
        <v>93</v>
      </c>
      <c r="Y128" s="292" t="s">
        <v>631</v>
      </c>
      <c r="Z128" s="328" t="s">
        <v>148</v>
      </c>
      <c r="AA128" s="328"/>
      <c r="AB128" s="329"/>
      <c r="AD128" s="2"/>
      <c r="AE128" s="2"/>
      <c r="AF128" s="2"/>
    </row>
    <row r="129" spans="1:32" s="207" customFormat="1" ht="71.25" customHeight="1" x14ac:dyDescent="0.15">
      <c r="A129" s="363">
        <v>102</v>
      </c>
      <c r="B129" s="343" t="s">
        <v>303</v>
      </c>
      <c r="C129" s="282" t="s">
        <v>1028</v>
      </c>
      <c r="D129" s="282" t="s">
        <v>563</v>
      </c>
      <c r="E129" s="283">
        <v>162.12100000000001</v>
      </c>
      <c r="F129" s="313">
        <f t="shared" si="13"/>
        <v>162.12100000000001</v>
      </c>
      <c r="G129" s="283">
        <v>0</v>
      </c>
      <c r="H129" s="287">
        <v>0</v>
      </c>
      <c r="I129" s="287">
        <v>0</v>
      </c>
      <c r="J129" s="287">
        <v>141.79</v>
      </c>
      <c r="K129" s="283" t="s">
        <v>550</v>
      </c>
      <c r="L129" s="285" t="s">
        <v>102</v>
      </c>
      <c r="M129" s="286" t="s">
        <v>1030</v>
      </c>
      <c r="N129" s="283">
        <v>154.75700000000001</v>
      </c>
      <c r="O129" s="283">
        <v>170.34100000000001</v>
      </c>
      <c r="P129" s="120">
        <f t="shared" si="11"/>
        <v>15.584000000000003</v>
      </c>
      <c r="Q129" s="365">
        <v>0</v>
      </c>
      <c r="R129" s="288" t="s">
        <v>102</v>
      </c>
      <c r="S129" s="282" t="s">
        <v>1031</v>
      </c>
      <c r="T129" s="289"/>
      <c r="U129" s="316" t="s">
        <v>844</v>
      </c>
      <c r="V129" s="309" t="s">
        <v>2</v>
      </c>
      <c r="W129" s="310" t="s">
        <v>996</v>
      </c>
      <c r="X129" s="364">
        <v>94</v>
      </c>
      <c r="Y129" s="292" t="s">
        <v>538</v>
      </c>
      <c r="Z129" s="328" t="s">
        <v>148</v>
      </c>
      <c r="AA129" s="328"/>
      <c r="AB129" s="329"/>
      <c r="AD129" s="2"/>
      <c r="AE129" s="2"/>
      <c r="AF129" s="2"/>
    </row>
    <row r="130" spans="1:32" s="207" customFormat="1" ht="45" customHeight="1" x14ac:dyDescent="0.15">
      <c r="A130" s="941">
        <v>103</v>
      </c>
      <c r="B130" s="1307" t="s">
        <v>304</v>
      </c>
      <c r="C130" s="1014" t="s">
        <v>1032</v>
      </c>
      <c r="D130" s="1016" t="s">
        <v>563</v>
      </c>
      <c r="E130" s="283">
        <v>36.021999999999998</v>
      </c>
      <c r="F130" s="313">
        <f t="shared" si="13"/>
        <v>36.021999999999998</v>
      </c>
      <c r="G130" s="283">
        <v>0</v>
      </c>
      <c r="H130" s="287">
        <v>0</v>
      </c>
      <c r="I130" s="287">
        <v>0</v>
      </c>
      <c r="J130" s="287">
        <v>14.321</v>
      </c>
      <c r="K130" s="1258" t="s">
        <v>550</v>
      </c>
      <c r="L130" s="367" t="s">
        <v>102</v>
      </c>
      <c r="M130" s="368" t="s">
        <v>1033</v>
      </c>
      <c r="N130" s="283">
        <v>36.021999999999998</v>
      </c>
      <c r="O130" s="283">
        <v>46.417999999999999</v>
      </c>
      <c r="P130" s="120">
        <f t="shared" si="11"/>
        <v>10.396000000000001</v>
      </c>
      <c r="Q130" s="283">
        <v>0</v>
      </c>
      <c r="R130" s="288" t="s">
        <v>102</v>
      </c>
      <c r="S130" s="333" t="s">
        <v>1034</v>
      </c>
      <c r="T130" s="289"/>
      <c r="U130" s="316" t="s">
        <v>844</v>
      </c>
      <c r="V130" s="309" t="s">
        <v>2</v>
      </c>
      <c r="W130" s="310" t="s">
        <v>996</v>
      </c>
      <c r="X130" s="1309">
        <v>95</v>
      </c>
      <c r="Y130" s="957"/>
      <c r="Z130" s="1272" t="s">
        <v>148</v>
      </c>
      <c r="AA130" s="1272"/>
      <c r="AB130" s="1274"/>
      <c r="AD130" s="2"/>
      <c r="AE130" s="2"/>
      <c r="AF130" s="2"/>
    </row>
    <row r="131" spans="1:32" s="207" customFormat="1" ht="45" customHeight="1" x14ac:dyDescent="0.15">
      <c r="A131" s="942"/>
      <c r="B131" s="1308"/>
      <c r="C131" s="1015"/>
      <c r="D131" s="1017"/>
      <c r="E131" s="283">
        <v>5.7149999999999999</v>
      </c>
      <c r="F131" s="313">
        <f t="shared" si="13"/>
        <v>5.7149999999999999</v>
      </c>
      <c r="G131" s="283">
        <v>0</v>
      </c>
      <c r="H131" s="287">
        <v>0</v>
      </c>
      <c r="I131" s="287">
        <v>0</v>
      </c>
      <c r="J131" s="287">
        <v>4.8</v>
      </c>
      <c r="K131" s="1259"/>
      <c r="L131" s="369"/>
      <c r="M131" s="370"/>
      <c r="N131" s="283">
        <v>1.3260000000000001</v>
      </c>
      <c r="O131" s="283">
        <v>1.3260000000000001</v>
      </c>
      <c r="P131" s="120">
        <f t="shared" si="11"/>
        <v>0</v>
      </c>
      <c r="Q131" s="283"/>
      <c r="R131" s="288"/>
      <c r="S131" s="335"/>
      <c r="T131" s="289"/>
      <c r="U131" s="316" t="s">
        <v>844</v>
      </c>
      <c r="V131" s="309" t="s">
        <v>2</v>
      </c>
      <c r="W131" s="310" t="s">
        <v>1035</v>
      </c>
      <c r="X131" s="1310"/>
      <c r="Y131" s="958"/>
      <c r="Z131" s="1273"/>
      <c r="AA131" s="1273"/>
      <c r="AB131" s="1275"/>
      <c r="AD131" s="2"/>
      <c r="AE131" s="2"/>
      <c r="AF131" s="2"/>
    </row>
    <row r="132" spans="1:32" s="207" customFormat="1" ht="97.5" customHeight="1" x14ac:dyDescent="0.15">
      <c r="A132" s="363">
        <v>104</v>
      </c>
      <c r="B132" s="343" t="s">
        <v>305</v>
      </c>
      <c r="C132" s="282" t="s">
        <v>549</v>
      </c>
      <c r="D132" s="282" t="s">
        <v>563</v>
      </c>
      <c r="E132" s="283">
        <v>9.4939999999999998</v>
      </c>
      <c r="F132" s="313">
        <f t="shared" si="13"/>
        <v>9.4939999999999998</v>
      </c>
      <c r="G132" s="283">
        <v>0</v>
      </c>
      <c r="H132" s="287">
        <v>0</v>
      </c>
      <c r="I132" s="287">
        <v>0</v>
      </c>
      <c r="J132" s="287">
        <v>9.3420000000000005</v>
      </c>
      <c r="K132" s="283" t="s">
        <v>550</v>
      </c>
      <c r="L132" s="285" t="s">
        <v>102</v>
      </c>
      <c r="M132" s="286" t="s">
        <v>1036</v>
      </c>
      <c r="N132" s="283">
        <v>8.859</v>
      </c>
      <c r="O132" s="283">
        <v>8.9339999999999993</v>
      </c>
      <c r="P132" s="120">
        <f t="shared" si="11"/>
        <v>7.4999999999999289E-2</v>
      </c>
      <c r="Q132" s="283">
        <v>0</v>
      </c>
      <c r="R132" s="288" t="s">
        <v>102</v>
      </c>
      <c r="S132" s="282" t="s">
        <v>1037</v>
      </c>
      <c r="T132" s="289"/>
      <c r="U132" s="316" t="s">
        <v>844</v>
      </c>
      <c r="V132" s="309" t="s">
        <v>2</v>
      </c>
      <c r="W132" s="310" t="s">
        <v>996</v>
      </c>
      <c r="X132" s="364">
        <v>96</v>
      </c>
      <c r="Y132" s="292" t="s">
        <v>631</v>
      </c>
      <c r="Z132" s="328" t="s">
        <v>148</v>
      </c>
      <c r="AA132" s="328"/>
      <c r="AB132" s="329"/>
      <c r="AD132" s="2"/>
      <c r="AE132" s="2"/>
      <c r="AF132" s="2"/>
    </row>
    <row r="133" spans="1:32" s="207" customFormat="1" ht="102" customHeight="1" x14ac:dyDescent="0.15">
      <c r="A133" s="363">
        <v>105</v>
      </c>
      <c r="B133" s="343" t="s">
        <v>1038</v>
      </c>
      <c r="C133" s="282" t="s">
        <v>1039</v>
      </c>
      <c r="D133" s="282" t="s">
        <v>563</v>
      </c>
      <c r="E133" s="283">
        <v>217.68100000000001</v>
      </c>
      <c r="F133" s="313">
        <f t="shared" si="13"/>
        <v>217.68100000000001</v>
      </c>
      <c r="G133" s="283">
        <v>0</v>
      </c>
      <c r="H133" s="287">
        <v>0</v>
      </c>
      <c r="I133" s="287">
        <v>0</v>
      </c>
      <c r="J133" s="287">
        <v>187.249</v>
      </c>
      <c r="K133" s="314" t="s">
        <v>1040</v>
      </c>
      <c r="L133" s="285" t="s">
        <v>153</v>
      </c>
      <c r="M133" s="286" t="s">
        <v>1041</v>
      </c>
      <c r="N133" s="283">
        <v>206.798</v>
      </c>
      <c r="O133" s="121">
        <v>210.95599999999999</v>
      </c>
      <c r="P133" s="120">
        <f t="shared" si="11"/>
        <v>4.157999999999987</v>
      </c>
      <c r="Q133" s="283">
        <v>-0.73</v>
      </c>
      <c r="R133" s="288" t="s">
        <v>100</v>
      </c>
      <c r="S133" s="282" t="s">
        <v>1042</v>
      </c>
      <c r="T133" s="289"/>
      <c r="U133" s="316" t="s">
        <v>844</v>
      </c>
      <c r="V133" s="309" t="s">
        <v>2</v>
      </c>
      <c r="W133" s="310" t="s">
        <v>996</v>
      </c>
      <c r="X133" s="364">
        <v>97</v>
      </c>
      <c r="Y133" s="292"/>
      <c r="Z133" s="328" t="s">
        <v>148</v>
      </c>
      <c r="AA133" s="328"/>
      <c r="AB133" s="329"/>
      <c r="AD133" s="2"/>
      <c r="AE133" s="2"/>
      <c r="AF133" s="2"/>
    </row>
    <row r="134" spans="1:32" s="207" customFormat="1" ht="69.75" customHeight="1" x14ac:dyDescent="0.15">
      <c r="A134" s="363">
        <v>106</v>
      </c>
      <c r="B134" s="343" t="s">
        <v>307</v>
      </c>
      <c r="C134" s="282" t="s">
        <v>1043</v>
      </c>
      <c r="D134" s="282" t="s">
        <v>563</v>
      </c>
      <c r="E134" s="283">
        <v>70.120999999999995</v>
      </c>
      <c r="F134" s="313">
        <f>E134+G134-H134+I134</f>
        <v>67.120999999999995</v>
      </c>
      <c r="G134" s="283">
        <v>0</v>
      </c>
      <c r="H134" s="287">
        <v>0</v>
      </c>
      <c r="I134" s="287">
        <v>-3</v>
      </c>
      <c r="J134" s="287">
        <v>53.381999999999998</v>
      </c>
      <c r="K134" s="283" t="s">
        <v>550</v>
      </c>
      <c r="L134" s="285" t="s">
        <v>153</v>
      </c>
      <c r="M134" s="286" t="s">
        <v>998</v>
      </c>
      <c r="N134" s="283">
        <v>66.611000000000004</v>
      </c>
      <c r="O134" s="121">
        <v>59.375</v>
      </c>
      <c r="P134" s="120">
        <f t="shared" si="11"/>
        <v>-7.2360000000000042</v>
      </c>
      <c r="Q134" s="283">
        <v>-1.365</v>
      </c>
      <c r="R134" s="288" t="s">
        <v>100</v>
      </c>
      <c r="S134" s="282" t="s">
        <v>1044</v>
      </c>
      <c r="T134" s="289"/>
      <c r="U134" s="316" t="s">
        <v>844</v>
      </c>
      <c r="V134" s="309" t="s">
        <v>2</v>
      </c>
      <c r="W134" s="310" t="s">
        <v>996</v>
      </c>
      <c r="X134" s="364">
        <v>98</v>
      </c>
      <c r="Y134" s="292"/>
      <c r="Z134" s="328" t="s">
        <v>148</v>
      </c>
      <c r="AA134" s="328"/>
      <c r="AB134" s="329"/>
      <c r="AD134" s="2"/>
      <c r="AE134" s="2"/>
      <c r="AF134" s="2"/>
    </row>
    <row r="135" spans="1:32" s="207" customFormat="1" ht="45" customHeight="1" x14ac:dyDescent="0.15">
      <c r="A135" s="363">
        <v>107</v>
      </c>
      <c r="B135" s="343" t="s">
        <v>308</v>
      </c>
      <c r="C135" s="282" t="s">
        <v>540</v>
      </c>
      <c r="D135" s="282" t="s">
        <v>563</v>
      </c>
      <c r="E135" s="283">
        <v>30</v>
      </c>
      <c r="F135" s="313">
        <f t="shared" si="13"/>
        <v>30</v>
      </c>
      <c r="G135" s="283">
        <v>0</v>
      </c>
      <c r="H135" s="287">
        <v>0</v>
      </c>
      <c r="I135" s="287">
        <v>0</v>
      </c>
      <c r="J135" s="287">
        <v>30</v>
      </c>
      <c r="K135" s="283" t="s">
        <v>550</v>
      </c>
      <c r="L135" s="285" t="s">
        <v>102</v>
      </c>
      <c r="M135" s="286" t="s">
        <v>1045</v>
      </c>
      <c r="N135" s="283">
        <v>30</v>
      </c>
      <c r="O135" s="283">
        <v>30</v>
      </c>
      <c r="P135" s="120">
        <f t="shared" si="11"/>
        <v>0</v>
      </c>
      <c r="Q135" s="283">
        <v>0</v>
      </c>
      <c r="R135" s="288" t="s">
        <v>102</v>
      </c>
      <c r="S135" s="282" t="s">
        <v>1046</v>
      </c>
      <c r="T135" s="289"/>
      <c r="U135" s="316" t="s">
        <v>844</v>
      </c>
      <c r="V135" s="309" t="s">
        <v>2</v>
      </c>
      <c r="W135" s="310" t="s">
        <v>996</v>
      </c>
      <c r="X135" s="364">
        <v>99</v>
      </c>
      <c r="Y135" s="292"/>
      <c r="Z135" s="328"/>
      <c r="AA135" s="328" t="s">
        <v>148</v>
      </c>
      <c r="AB135" s="329"/>
      <c r="AD135" s="2"/>
      <c r="AE135" s="2"/>
      <c r="AF135" s="2"/>
    </row>
    <row r="136" spans="1:32" s="207" customFormat="1" ht="81.75" customHeight="1" x14ac:dyDescent="0.15">
      <c r="A136" s="363">
        <v>108</v>
      </c>
      <c r="B136" s="282" t="s">
        <v>309</v>
      </c>
      <c r="C136" s="282" t="s">
        <v>1028</v>
      </c>
      <c r="D136" s="282" t="s">
        <v>563</v>
      </c>
      <c r="E136" s="283">
        <v>82.534999999999997</v>
      </c>
      <c r="F136" s="313">
        <f t="shared" si="13"/>
        <v>82.534999999999997</v>
      </c>
      <c r="G136" s="283">
        <v>0</v>
      </c>
      <c r="H136" s="287">
        <v>0</v>
      </c>
      <c r="I136" s="287">
        <v>0</v>
      </c>
      <c r="J136" s="287">
        <v>82.534999999999997</v>
      </c>
      <c r="K136" s="283" t="s">
        <v>550</v>
      </c>
      <c r="L136" s="285" t="s">
        <v>102</v>
      </c>
      <c r="M136" s="286" t="s">
        <v>1047</v>
      </c>
      <c r="N136" s="283">
        <v>85.488</v>
      </c>
      <c r="O136" s="283">
        <v>85.488</v>
      </c>
      <c r="P136" s="120">
        <f t="shared" si="11"/>
        <v>0</v>
      </c>
      <c r="Q136" s="283">
        <v>0</v>
      </c>
      <c r="R136" s="288" t="s">
        <v>102</v>
      </c>
      <c r="S136" s="282" t="s">
        <v>1048</v>
      </c>
      <c r="T136" s="289"/>
      <c r="U136" s="316" t="s">
        <v>844</v>
      </c>
      <c r="V136" s="309" t="s">
        <v>2</v>
      </c>
      <c r="W136" s="310" t="s">
        <v>996</v>
      </c>
      <c r="X136" s="364">
        <v>101</v>
      </c>
      <c r="Y136" s="292"/>
      <c r="Z136" s="328"/>
      <c r="AA136" s="328" t="s">
        <v>148</v>
      </c>
      <c r="AB136" s="329"/>
      <c r="AD136" s="2"/>
      <c r="AE136" s="2"/>
      <c r="AF136" s="2"/>
    </row>
    <row r="137" spans="1:32" s="207" customFormat="1" ht="68.25" customHeight="1" x14ac:dyDescent="0.15">
      <c r="A137" s="363">
        <v>109</v>
      </c>
      <c r="B137" s="282" t="s">
        <v>310</v>
      </c>
      <c r="C137" s="282" t="s">
        <v>1049</v>
      </c>
      <c r="D137" s="282" t="s">
        <v>563</v>
      </c>
      <c r="E137" s="283">
        <v>20.312999999999999</v>
      </c>
      <c r="F137" s="313">
        <f t="shared" si="13"/>
        <v>20.312999999999999</v>
      </c>
      <c r="G137" s="283">
        <v>0</v>
      </c>
      <c r="H137" s="287">
        <v>0</v>
      </c>
      <c r="I137" s="287">
        <v>0</v>
      </c>
      <c r="J137" s="287">
        <v>22.731999999999999</v>
      </c>
      <c r="K137" s="283" t="s">
        <v>550</v>
      </c>
      <c r="L137" s="285" t="s">
        <v>102</v>
      </c>
      <c r="M137" s="286" t="s">
        <v>1050</v>
      </c>
      <c r="N137" s="283">
        <v>20.312999999999999</v>
      </c>
      <c r="O137" s="283">
        <v>20.312999999999999</v>
      </c>
      <c r="P137" s="120">
        <f t="shared" si="11"/>
        <v>0</v>
      </c>
      <c r="Q137" s="283">
        <v>0</v>
      </c>
      <c r="R137" s="288" t="s">
        <v>102</v>
      </c>
      <c r="S137" s="282" t="s">
        <v>1051</v>
      </c>
      <c r="T137" s="289"/>
      <c r="U137" s="316" t="s">
        <v>844</v>
      </c>
      <c r="V137" s="309" t="s">
        <v>2</v>
      </c>
      <c r="W137" s="310" t="s">
        <v>996</v>
      </c>
      <c r="X137" s="364">
        <v>102</v>
      </c>
      <c r="Y137" s="292" t="s">
        <v>538</v>
      </c>
      <c r="Z137" s="328" t="s">
        <v>148</v>
      </c>
      <c r="AA137" s="328"/>
      <c r="AB137" s="329"/>
      <c r="AD137" s="2"/>
      <c r="AE137" s="2"/>
      <c r="AF137" s="2"/>
    </row>
    <row r="138" spans="1:32" s="207" customFormat="1" ht="45" customHeight="1" x14ac:dyDescent="0.15">
      <c r="A138" s="363">
        <v>110</v>
      </c>
      <c r="B138" s="282" t="s">
        <v>311</v>
      </c>
      <c r="C138" s="282" t="s">
        <v>1053</v>
      </c>
      <c r="D138" s="282" t="s">
        <v>563</v>
      </c>
      <c r="E138" s="283">
        <v>36.156999999999996</v>
      </c>
      <c r="F138" s="313">
        <f t="shared" si="13"/>
        <v>36.156999999999996</v>
      </c>
      <c r="G138" s="283">
        <v>0</v>
      </c>
      <c r="H138" s="287">
        <v>0</v>
      </c>
      <c r="I138" s="287">
        <v>0</v>
      </c>
      <c r="J138" s="287">
        <v>9.359</v>
      </c>
      <c r="K138" s="283" t="s">
        <v>550</v>
      </c>
      <c r="L138" s="285" t="s">
        <v>153</v>
      </c>
      <c r="M138" s="286" t="s">
        <v>1054</v>
      </c>
      <c r="N138" s="283">
        <v>17.501000000000001</v>
      </c>
      <c r="O138" s="283">
        <v>15.994999999999999</v>
      </c>
      <c r="P138" s="120">
        <f t="shared" si="11"/>
        <v>-1.506000000000002</v>
      </c>
      <c r="Q138" s="283">
        <v>-2.4500000000000002</v>
      </c>
      <c r="R138" s="288" t="s">
        <v>100</v>
      </c>
      <c r="S138" s="282" t="s">
        <v>1055</v>
      </c>
      <c r="T138" s="289"/>
      <c r="U138" s="316" t="s">
        <v>844</v>
      </c>
      <c r="V138" s="309" t="s">
        <v>2</v>
      </c>
      <c r="W138" s="371" t="s">
        <v>996</v>
      </c>
      <c r="X138" s="364">
        <v>105</v>
      </c>
      <c r="Y138" s="292" t="s">
        <v>538</v>
      </c>
      <c r="Z138" s="328" t="s">
        <v>148</v>
      </c>
      <c r="AA138" s="328"/>
      <c r="AB138" s="329"/>
      <c r="AD138" s="2"/>
      <c r="AE138" s="2"/>
      <c r="AF138" s="2"/>
    </row>
    <row r="139" spans="1:32" x14ac:dyDescent="0.15">
      <c r="A139" s="131"/>
      <c r="B139" s="298" t="s">
        <v>1056</v>
      </c>
      <c r="C139" s="132"/>
      <c r="D139" s="132"/>
      <c r="E139" s="133"/>
      <c r="F139" s="299"/>
      <c r="G139" s="300"/>
      <c r="H139" s="301"/>
      <c r="I139" s="301"/>
      <c r="J139" s="133"/>
      <c r="K139" s="133"/>
      <c r="L139" s="134"/>
      <c r="M139" s="135"/>
      <c r="N139" s="133"/>
      <c r="O139" s="133"/>
      <c r="P139" s="133"/>
      <c r="Q139" s="133"/>
      <c r="R139" s="136"/>
      <c r="S139" s="132"/>
      <c r="T139" s="132"/>
      <c r="U139" s="303"/>
      <c r="V139" s="137"/>
      <c r="W139" s="137"/>
      <c r="X139" s="137"/>
      <c r="Y139" s="137"/>
      <c r="Z139" s="138"/>
      <c r="AA139" s="138"/>
      <c r="AB139" s="139"/>
    </row>
    <row r="140" spans="1:32" s="207" customFormat="1" ht="95.25" customHeight="1" x14ac:dyDescent="0.15">
      <c r="A140" s="363">
        <v>111</v>
      </c>
      <c r="B140" s="289" t="s">
        <v>312</v>
      </c>
      <c r="C140" s="282" t="s">
        <v>1057</v>
      </c>
      <c r="D140" s="282" t="s">
        <v>563</v>
      </c>
      <c r="E140" s="283">
        <v>9.1790000000000003</v>
      </c>
      <c r="F140" s="283">
        <f>E140+G140-H140</f>
        <v>9.1790000000000003</v>
      </c>
      <c r="G140" s="283">
        <v>0</v>
      </c>
      <c r="H140" s="283">
        <v>0</v>
      </c>
      <c r="I140" s="283">
        <v>0</v>
      </c>
      <c r="J140" s="283">
        <v>6.5</v>
      </c>
      <c r="K140" s="283" t="s">
        <v>550</v>
      </c>
      <c r="L140" s="285" t="s">
        <v>1058</v>
      </c>
      <c r="M140" s="286" t="s">
        <v>1059</v>
      </c>
      <c r="N140" s="283">
        <v>9.1809999999999992</v>
      </c>
      <c r="O140" s="283">
        <v>10.968</v>
      </c>
      <c r="P140" s="120">
        <f t="shared" ref="P140:P144" si="14">O140-N140</f>
        <v>1.7870000000000008</v>
      </c>
      <c r="Q140" s="283">
        <v>0</v>
      </c>
      <c r="R140" s="288" t="s">
        <v>102</v>
      </c>
      <c r="S140" s="282" t="s">
        <v>1060</v>
      </c>
      <c r="T140" s="282"/>
      <c r="U140" s="372" t="s">
        <v>844</v>
      </c>
      <c r="V140" s="309" t="s">
        <v>2</v>
      </c>
      <c r="W140" s="310" t="s">
        <v>996</v>
      </c>
      <c r="X140" s="364">
        <v>106</v>
      </c>
      <c r="Y140" s="373" t="s">
        <v>538</v>
      </c>
      <c r="Z140" s="328" t="s">
        <v>148</v>
      </c>
      <c r="AA140" s="328"/>
      <c r="AB140" s="329"/>
      <c r="AD140" s="2"/>
      <c r="AE140" s="2"/>
      <c r="AF140" s="2"/>
    </row>
    <row r="141" spans="1:32" s="207" customFormat="1" ht="72" customHeight="1" x14ac:dyDescent="0.15">
      <c r="A141" s="363">
        <v>112</v>
      </c>
      <c r="B141" s="374" t="s">
        <v>313</v>
      </c>
      <c r="C141" s="282" t="s">
        <v>1032</v>
      </c>
      <c r="D141" s="282" t="s">
        <v>563</v>
      </c>
      <c r="E141" s="283">
        <v>70.031000000000006</v>
      </c>
      <c r="F141" s="283">
        <f>E141+G141-H141</f>
        <v>70.031000000000006</v>
      </c>
      <c r="G141" s="283">
        <v>0</v>
      </c>
      <c r="H141" s="283">
        <v>0</v>
      </c>
      <c r="I141" s="283">
        <v>0</v>
      </c>
      <c r="J141" s="283">
        <v>75.590999999999994</v>
      </c>
      <c r="K141" s="283" t="s">
        <v>550</v>
      </c>
      <c r="L141" s="285" t="s">
        <v>153</v>
      </c>
      <c r="M141" s="286" t="s">
        <v>1013</v>
      </c>
      <c r="N141" s="283">
        <v>47.39</v>
      </c>
      <c r="O141" s="283">
        <v>51.536999999999999</v>
      </c>
      <c r="P141" s="120">
        <f t="shared" si="14"/>
        <v>4.1469999999999985</v>
      </c>
      <c r="Q141" s="283">
        <v>0</v>
      </c>
      <c r="R141" s="288" t="s">
        <v>589</v>
      </c>
      <c r="S141" s="282" t="s">
        <v>1061</v>
      </c>
      <c r="T141" s="282"/>
      <c r="U141" s="372" t="s">
        <v>844</v>
      </c>
      <c r="V141" s="309" t="s">
        <v>2</v>
      </c>
      <c r="W141" s="310" t="s">
        <v>996</v>
      </c>
      <c r="X141" s="364">
        <v>107</v>
      </c>
      <c r="Y141" s="373" t="s">
        <v>631</v>
      </c>
      <c r="Z141" s="328" t="s">
        <v>148</v>
      </c>
      <c r="AA141" s="328"/>
      <c r="AB141" s="329"/>
      <c r="AD141" s="2"/>
      <c r="AE141" s="2"/>
      <c r="AF141" s="2"/>
    </row>
    <row r="142" spans="1:32" s="207" customFormat="1" ht="66.75" customHeight="1" x14ac:dyDescent="0.15">
      <c r="A142" s="363">
        <v>113</v>
      </c>
      <c r="B142" s="374" t="s">
        <v>314</v>
      </c>
      <c r="C142" s="282" t="s">
        <v>982</v>
      </c>
      <c r="D142" s="282" t="s">
        <v>563</v>
      </c>
      <c r="E142" s="283">
        <v>23.866</v>
      </c>
      <c r="F142" s="283">
        <f>E142+G142-H142+I142</f>
        <v>23.68</v>
      </c>
      <c r="G142" s="283">
        <v>0</v>
      </c>
      <c r="H142" s="283">
        <v>0</v>
      </c>
      <c r="I142" s="283">
        <v>-0.186</v>
      </c>
      <c r="J142" s="283">
        <v>23.808</v>
      </c>
      <c r="K142" s="283" t="s">
        <v>550</v>
      </c>
      <c r="L142" s="285" t="s">
        <v>102</v>
      </c>
      <c r="M142" s="286" t="s">
        <v>1062</v>
      </c>
      <c r="N142" s="283">
        <v>23.866</v>
      </c>
      <c r="O142" s="283">
        <v>30.602</v>
      </c>
      <c r="P142" s="120">
        <f t="shared" si="14"/>
        <v>6.7360000000000007</v>
      </c>
      <c r="Q142" s="283">
        <v>0</v>
      </c>
      <c r="R142" s="288" t="s">
        <v>102</v>
      </c>
      <c r="S142" s="282" t="s">
        <v>1063</v>
      </c>
      <c r="T142" s="282"/>
      <c r="U142" s="372" t="s">
        <v>844</v>
      </c>
      <c r="V142" s="309" t="s">
        <v>2</v>
      </c>
      <c r="W142" s="310" t="s">
        <v>996</v>
      </c>
      <c r="X142" s="364">
        <v>108</v>
      </c>
      <c r="Y142" s="373"/>
      <c r="Z142" s="328" t="s">
        <v>148</v>
      </c>
      <c r="AA142" s="328"/>
      <c r="AB142" s="329"/>
      <c r="AD142" s="2"/>
      <c r="AE142" s="2"/>
      <c r="AF142" s="2"/>
    </row>
    <row r="143" spans="1:32" s="207" customFormat="1" ht="45" customHeight="1" x14ac:dyDescent="0.15">
      <c r="A143" s="363">
        <v>114</v>
      </c>
      <c r="B143" s="374" t="s">
        <v>1064</v>
      </c>
      <c r="C143" s="282" t="s">
        <v>1065</v>
      </c>
      <c r="D143" s="282" t="s">
        <v>563</v>
      </c>
      <c r="E143" s="283">
        <v>8.3510000000000009</v>
      </c>
      <c r="F143" s="283">
        <f>E143+G143-H143</f>
        <v>8.3510000000000009</v>
      </c>
      <c r="G143" s="283">
        <v>0</v>
      </c>
      <c r="H143" s="283">
        <v>0</v>
      </c>
      <c r="I143" s="283">
        <v>0</v>
      </c>
      <c r="J143" s="283">
        <v>8.3369999999999997</v>
      </c>
      <c r="K143" s="283" t="s">
        <v>550</v>
      </c>
      <c r="L143" s="285" t="s">
        <v>102</v>
      </c>
      <c r="M143" s="286" t="s">
        <v>1066</v>
      </c>
      <c r="N143" s="283">
        <v>8.3510000000000009</v>
      </c>
      <c r="O143" s="283">
        <v>6.843</v>
      </c>
      <c r="P143" s="120">
        <f t="shared" si="14"/>
        <v>-1.5080000000000009</v>
      </c>
      <c r="Q143" s="283">
        <v>0</v>
      </c>
      <c r="R143" s="288" t="s">
        <v>102</v>
      </c>
      <c r="S143" s="282" t="s">
        <v>1067</v>
      </c>
      <c r="T143" s="282"/>
      <c r="U143" s="372" t="s">
        <v>844</v>
      </c>
      <c r="V143" s="309" t="s">
        <v>2</v>
      </c>
      <c r="W143" s="310" t="s">
        <v>996</v>
      </c>
      <c r="X143" s="364">
        <v>109</v>
      </c>
      <c r="Y143" s="373"/>
      <c r="Z143" s="328" t="s">
        <v>148</v>
      </c>
      <c r="AA143" s="328"/>
      <c r="AB143" s="329"/>
      <c r="AD143" s="2"/>
      <c r="AE143" s="2"/>
      <c r="AF143" s="2"/>
    </row>
    <row r="144" spans="1:32" s="207" customFormat="1" ht="45" customHeight="1" x14ac:dyDescent="0.15">
      <c r="A144" s="363">
        <v>115</v>
      </c>
      <c r="B144" s="374" t="s">
        <v>315</v>
      </c>
      <c r="C144" s="282" t="s">
        <v>982</v>
      </c>
      <c r="D144" s="282" t="s">
        <v>563</v>
      </c>
      <c r="E144" s="283">
        <v>44.978000000000002</v>
      </c>
      <c r="F144" s="283">
        <f>E144+G144-H144</f>
        <v>44.978000000000002</v>
      </c>
      <c r="G144" s="283">
        <v>0</v>
      </c>
      <c r="H144" s="283">
        <v>0</v>
      </c>
      <c r="I144" s="283">
        <v>0</v>
      </c>
      <c r="J144" s="283">
        <v>40.795000000000002</v>
      </c>
      <c r="K144" s="283" t="s">
        <v>550</v>
      </c>
      <c r="L144" s="285" t="s">
        <v>102</v>
      </c>
      <c r="M144" s="286" t="s">
        <v>1068</v>
      </c>
      <c r="N144" s="283">
        <v>52.976999999999997</v>
      </c>
      <c r="O144" s="283">
        <v>53.834000000000003</v>
      </c>
      <c r="P144" s="120">
        <f t="shared" si="14"/>
        <v>0.85700000000000642</v>
      </c>
      <c r="Q144" s="283">
        <v>0</v>
      </c>
      <c r="R144" s="288" t="s">
        <v>102</v>
      </c>
      <c r="S144" s="286" t="s">
        <v>1069</v>
      </c>
      <c r="T144" s="282"/>
      <c r="U144" s="372" t="s">
        <v>844</v>
      </c>
      <c r="V144" s="309" t="s">
        <v>2</v>
      </c>
      <c r="W144" s="310" t="s">
        <v>996</v>
      </c>
      <c r="X144" s="364">
        <v>110</v>
      </c>
      <c r="Y144" s="373"/>
      <c r="Z144" s="328" t="s">
        <v>148</v>
      </c>
      <c r="AA144" s="328"/>
      <c r="AB144" s="329"/>
      <c r="AD144" s="2"/>
      <c r="AE144" s="2"/>
      <c r="AF144" s="2"/>
    </row>
    <row r="145" spans="1:32" s="207" customFormat="1" ht="22.5" x14ac:dyDescent="0.15">
      <c r="A145" s="281"/>
      <c r="B145" s="375" t="s">
        <v>1070</v>
      </c>
      <c r="C145" s="282"/>
      <c r="D145" s="282"/>
      <c r="E145" s="283"/>
      <c r="F145" s="283"/>
      <c r="G145" s="283"/>
      <c r="H145" s="283"/>
      <c r="I145" s="283"/>
      <c r="J145" s="283"/>
      <c r="K145" s="283"/>
      <c r="L145" s="285"/>
      <c r="M145" s="286"/>
      <c r="N145" s="283"/>
      <c r="O145" s="283"/>
      <c r="P145" s="283"/>
      <c r="Q145" s="283"/>
      <c r="R145" s="288"/>
      <c r="S145" s="282"/>
      <c r="T145" s="282"/>
      <c r="U145" s="372"/>
      <c r="V145" s="309"/>
      <c r="W145" s="309"/>
      <c r="X145" s="376"/>
      <c r="Y145" s="373"/>
      <c r="Z145" s="328"/>
      <c r="AA145" s="328"/>
      <c r="AB145" s="329"/>
    </row>
    <row r="146" spans="1:32" ht="18.75" customHeight="1" x14ac:dyDescent="0.15">
      <c r="A146" s="131"/>
      <c r="B146" s="298" t="s">
        <v>1071</v>
      </c>
      <c r="C146" s="132"/>
      <c r="D146" s="132"/>
      <c r="E146" s="133"/>
      <c r="F146" s="299"/>
      <c r="G146" s="300"/>
      <c r="H146" s="301"/>
      <c r="I146" s="301"/>
      <c r="J146" s="133"/>
      <c r="K146" s="133"/>
      <c r="L146" s="134"/>
      <c r="M146" s="135"/>
      <c r="N146" s="133"/>
      <c r="O146" s="133"/>
      <c r="P146" s="133"/>
      <c r="Q146" s="133"/>
      <c r="R146" s="136"/>
      <c r="S146" s="132"/>
      <c r="T146" s="132"/>
      <c r="U146" s="303"/>
      <c r="V146" s="137"/>
      <c r="W146" s="137"/>
      <c r="X146" s="137"/>
      <c r="Y146" s="137"/>
      <c r="Z146" s="138"/>
      <c r="AA146" s="138"/>
      <c r="AB146" s="139"/>
    </row>
    <row r="147" spans="1:32" s="207" customFormat="1" ht="245.25" customHeight="1" x14ac:dyDescent="0.15">
      <c r="A147" s="363">
        <v>116</v>
      </c>
      <c r="B147" s="289" t="s">
        <v>316</v>
      </c>
      <c r="C147" s="282" t="s">
        <v>961</v>
      </c>
      <c r="D147" s="282" t="s">
        <v>563</v>
      </c>
      <c r="E147" s="283">
        <v>142.113</v>
      </c>
      <c r="F147" s="283">
        <f>E147+G147-H147</f>
        <v>142.113</v>
      </c>
      <c r="G147" s="283">
        <v>0</v>
      </c>
      <c r="H147" s="283">
        <v>0</v>
      </c>
      <c r="I147" s="283">
        <v>0</v>
      </c>
      <c r="J147" s="283">
        <v>127.202</v>
      </c>
      <c r="K147" s="314" t="s">
        <v>1072</v>
      </c>
      <c r="L147" s="285" t="s">
        <v>153</v>
      </c>
      <c r="M147" s="361" t="s">
        <v>1073</v>
      </c>
      <c r="N147" s="283">
        <v>128.81700000000001</v>
      </c>
      <c r="O147" s="283">
        <v>156.87100000000001</v>
      </c>
      <c r="P147" s="120">
        <f t="shared" ref="P147:P163" si="15">O147-N147</f>
        <v>28.054000000000002</v>
      </c>
      <c r="Q147" s="365" t="s">
        <v>1074</v>
      </c>
      <c r="R147" s="288" t="s">
        <v>100</v>
      </c>
      <c r="S147" s="282" t="s">
        <v>1075</v>
      </c>
      <c r="T147" s="282"/>
      <c r="U147" s="372" t="s">
        <v>844</v>
      </c>
      <c r="V147" s="309" t="s">
        <v>2</v>
      </c>
      <c r="W147" s="310" t="s">
        <v>996</v>
      </c>
      <c r="X147" s="364">
        <v>111</v>
      </c>
      <c r="Y147" s="373"/>
      <c r="Z147" s="328" t="s">
        <v>148</v>
      </c>
      <c r="AA147" s="328"/>
      <c r="AB147" s="329"/>
      <c r="AD147" s="2"/>
      <c r="AE147" s="2"/>
      <c r="AF147" s="2"/>
    </row>
    <row r="148" spans="1:32" s="207" customFormat="1" ht="167.25" customHeight="1" x14ac:dyDescent="0.15">
      <c r="A148" s="363">
        <v>117</v>
      </c>
      <c r="B148" s="289" t="s">
        <v>317</v>
      </c>
      <c r="C148" s="282" t="s">
        <v>961</v>
      </c>
      <c r="D148" s="282" t="s">
        <v>563</v>
      </c>
      <c r="E148" s="283">
        <v>67.945999999999998</v>
      </c>
      <c r="F148" s="283">
        <f t="shared" ref="F148:F168" si="16">E148+G148-H148</f>
        <v>67.945999999999998</v>
      </c>
      <c r="G148" s="283">
        <v>0</v>
      </c>
      <c r="H148" s="283">
        <v>0</v>
      </c>
      <c r="I148" s="283">
        <v>0</v>
      </c>
      <c r="J148" s="283">
        <v>50.826999999999998</v>
      </c>
      <c r="K148" s="283" t="s">
        <v>550</v>
      </c>
      <c r="L148" s="285" t="s">
        <v>153</v>
      </c>
      <c r="M148" s="361" t="s">
        <v>1076</v>
      </c>
      <c r="N148" s="283">
        <v>67.945999999999998</v>
      </c>
      <c r="O148" s="283">
        <v>86.504999999999995</v>
      </c>
      <c r="P148" s="120">
        <f t="shared" si="15"/>
        <v>18.558999999999997</v>
      </c>
      <c r="Q148" s="365">
        <v>-1.3129999999999999</v>
      </c>
      <c r="R148" s="288" t="s">
        <v>100</v>
      </c>
      <c r="S148" s="282" t="s">
        <v>1077</v>
      </c>
      <c r="T148" s="282"/>
      <c r="U148" s="372" t="s">
        <v>844</v>
      </c>
      <c r="V148" s="309" t="s">
        <v>2</v>
      </c>
      <c r="W148" s="310" t="s">
        <v>996</v>
      </c>
      <c r="X148" s="364">
        <v>112</v>
      </c>
      <c r="Y148" s="373" t="s">
        <v>538</v>
      </c>
      <c r="Z148" s="328" t="s">
        <v>148</v>
      </c>
      <c r="AA148" s="328"/>
      <c r="AB148" s="329"/>
      <c r="AD148" s="2"/>
      <c r="AE148" s="2"/>
      <c r="AF148" s="2"/>
    </row>
    <row r="149" spans="1:32" s="207" customFormat="1" ht="167.25" customHeight="1" x14ac:dyDescent="0.15">
      <c r="A149" s="363">
        <v>118</v>
      </c>
      <c r="B149" s="289" t="s">
        <v>318</v>
      </c>
      <c r="C149" s="282" t="s">
        <v>961</v>
      </c>
      <c r="D149" s="282" t="s">
        <v>563</v>
      </c>
      <c r="E149" s="283">
        <v>17.408999999999999</v>
      </c>
      <c r="F149" s="283">
        <f t="shared" si="16"/>
        <v>17.408999999999999</v>
      </c>
      <c r="G149" s="283">
        <v>0</v>
      </c>
      <c r="H149" s="283">
        <v>0</v>
      </c>
      <c r="I149" s="283">
        <v>0</v>
      </c>
      <c r="J149" s="283">
        <v>17.669</v>
      </c>
      <c r="K149" s="283" t="s">
        <v>550</v>
      </c>
      <c r="L149" s="285" t="s">
        <v>1058</v>
      </c>
      <c r="M149" s="123" t="s">
        <v>1078</v>
      </c>
      <c r="N149" s="283">
        <v>41.597000000000001</v>
      </c>
      <c r="O149" s="283">
        <v>34.295000000000002</v>
      </c>
      <c r="P149" s="120">
        <f t="shared" si="15"/>
        <v>-7.3019999999999996</v>
      </c>
      <c r="Q149" s="365">
        <v>0</v>
      </c>
      <c r="R149" s="288" t="s">
        <v>102</v>
      </c>
      <c r="S149" s="282" t="s">
        <v>1079</v>
      </c>
      <c r="T149" s="282"/>
      <c r="U149" s="372" t="s">
        <v>844</v>
      </c>
      <c r="V149" s="309" t="s">
        <v>2</v>
      </c>
      <c r="W149" s="310" t="s">
        <v>996</v>
      </c>
      <c r="X149" s="364">
        <v>113</v>
      </c>
      <c r="Y149" s="373"/>
      <c r="Z149" s="328" t="s">
        <v>148</v>
      </c>
      <c r="AA149" s="328"/>
      <c r="AB149" s="329"/>
      <c r="AD149" s="2"/>
      <c r="AE149" s="2"/>
      <c r="AF149" s="2"/>
    </row>
    <row r="150" spans="1:32" s="207" customFormat="1" ht="170.25" customHeight="1" x14ac:dyDescent="0.15">
      <c r="A150" s="363">
        <v>119</v>
      </c>
      <c r="B150" s="289" t="s">
        <v>319</v>
      </c>
      <c r="C150" s="282" t="s">
        <v>1012</v>
      </c>
      <c r="D150" s="282" t="s">
        <v>563</v>
      </c>
      <c r="E150" s="283">
        <v>104.877</v>
      </c>
      <c r="F150" s="283">
        <f>E150+G150-H150+I150</f>
        <v>101.877</v>
      </c>
      <c r="G150" s="283">
        <v>0</v>
      </c>
      <c r="H150" s="283">
        <v>0</v>
      </c>
      <c r="I150" s="283">
        <v>-3</v>
      </c>
      <c r="J150" s="283">
        <v>95.322000000000003</v>
      </c>
      <c r="K150" s="283" t="s">
        <v>550</v>
      </c>
      <c r="L150" s="285" t="s">
        <v>102</v>
      </c>
      <c r="M150" s="123" t="s">
        <v>1080</v>
      </c>
      <c r="N150" s="283">
        <v>104.877</v>
      </c>
      <c r="O150" s="283">
        <v>104.88800000000001</v>
      </c>
      <c r="P150" s="120">
        <f t="shared" si="15"/>
        <v>1.1000000000009891E-2</v>
      </c>
      <c r="Q150" s="365">
        <v>0</v>
      </c>
      <c r="R150" s="288" t="s">
        <v>102</v>
      </c>
      <c r="S150" s="282" t="s">
        <v>1081</v>
      </c>
      <c r="T150" s="282"/>
      <c r="U150" s="372" t="s">
        <v>844</v>
      </c>
      <c r="V150" s="309" t="s">
        <v>2</v>
      </c>
      <c r="W150" s="310" t="s">
        <v>996</v>
      </c>
      <c r="X150" s="364">
        <v>114</v>
      </c>
      <c r="Y150" s="373" t="s">
        <v>631</v>
      </c>
      <c r="Z150" s="328" t="s">
        <v>148</v>
      </c>
      <c r="AA150" s="328"/>
      <c r="AB150" s="329"/>
      <c r="AD150" s="2"/>
      <c r="AE150" s="2"/>
      <c r="AF150" s="2"/>
    </row>
    <row r="151" spans="1:32" s="207" customFormat="1" ht="305.25" customHeight="1" x14ac:dyDescent="0.15">
      <c r="A151" s="363">
        <v>120</v>
      </c>
      <c r="B151" s="289" t="s">
        <v>320</v>
      </c>
      <c r="C151" s="282" t="s">
        <v>549</v>
      </c>
      <c r="D151" s="282" t="s">
        <v>563</v>
      </c>
      <c r="E151" s="283">
        <v>136.869</v>
      </c>
      <c r="F151" s="283">
        <f t="shared" si="16"/>
        <v>136.869</v>
      </c>
      <c r="G151" s="283">
        <v>0</v>
      </c>
      <c r="H151" s="283">
        <v>0</v>
      </c>
      <c r="I151" s="283">
        <v>0</v>
      </c>
      <c r="J151" s="283">
        <v>128.11699999999999</v>
      </c>
      <c r="K151" s="314" t="s">
        <v>1082</v>
      </c>
      <c r="L151" s="285" t="s">
        <v>153</v>
      </c>
      <c r="M151" s="286" t="s">
        <v>1083</v>
      </c>
      <c r="N151" s="283">
        <v>131.93700000000001</v>
      </c>
      <c r="O151" s="283">
        <v>132</v>
      </c>
      <c r="P151" s="120">
        <f t="shared" si="15"/>
        <v>6.2999999999988177E-2</v>
      </c>
      <c r="Q151" s="365">
        <v>0</v>
      </c>
      <c r="R151" s="288" t="s">
        <v>589</v>
      </c>
      <c r="S151" s="282" t="s">
        <v>1084</v>
      </c>
      <c r="T151" s="282"/>
      <c r="U151" s="372" t="s">
        <v>844</v>
      </c>
      <c r="V151" s="309" t="s">
        <v>2</v>
      </c>
      <c r="W151" s="310" t="s">
        <v>996</v>
      </c>
      <c r="X151" s="364">
        <v>115</v>
      </c>
      <c r="Y151" s="373"/>
      <c r="Z151" s="328" t="s">
        <v>148</v>
      </c>
      <c r="AA151" s="328"/>
      <c r="AB151" s="329"/>
      <c r="AD151" s="2"/>
      <c r="AE151" s="2"/>
      <c r="AF151" s="2"/>
    </row>
    <row r="152" spans="1:32" s="207" customFormat="1" ht="67.5" customHeight="1" x14ac:dyDescent="0.15">
      <c r="A152" s="363">
        <v>121</v>
      </c>
      <c r="B152" s="289" t="s">
        <v>321</v>
      </c>
      <c r="C152" s="282" t="s">
        <v>1015</v>
      </c>
      <c r="D152" s="282" t="s">
        <v>563</v>
      </c>
      <c r="E152" s="283">
        <v>20.036000000000001</v>
      </c>
      <c r="F152" s="283">
        <f t="shared" si="16"/>
        <v>20.036000000000001</v>
      </c>
      <c r="G152" s="283">
        <v>0</v>
      </c>
      <c r="H152" s="283">
        <v>0</v>
      </c>
      <c r="I152" s="283">
        <v>0</v>
      </c>
      <c r="J152" s="283">
        <v>22.073</v>
      </c>
      <c r="K152" s="283" t="s">
        <v>550</v>
      </c>
      <c r="L152" s="285" t="s">
        <v>102</v>
      </c>
      <c r="M152" s="286" t="s">
        <v>1085</v>
      </c>
      <c r="N152" s="283">
        <v>70</v>
      </c>
      <c r="O152" s="283">
        <v>100.498</v>
      </c>
      <c r="P152" s="120">
        <f t="shared" si="15"/>
        <v>30.498000000000005</v>
      </c>
      <c r="Q152" s="365">
        <v>-8.0540000000000003</v>
      </c>
      <c r="R152" s="288" t="s">
        <v>100</v>
      </c>
      <c r="S152" s="282" t="s">
        <v>1086</v>
      </c>
      <c r="T152" s="282" t="s">
        <v>1087</v>
      </c>
      <c r="U152" s="372" t="s">
        <v>844</v>
      </c>
      <c r="V152" s="309" t="s">
        <v>2</v>
      </c>
      <c r="W152" s="310" t="s">
        <v>996</v>
      </c>
      <c r="X152" s="364">
        <v>116</v>
      </c>
      <c r="Y152" s="373" t="s">
        <v>538</v>
      </c>
      <c r="Z152" s="328" t="s">
        <v>148</v>
      </c>
      <c r="AA152" s="328"/>
      <c r="AB152" s="329"/>
      <c r="AD152" s="2"/>
      <c r="AE152" s="2"/>
      <c r="AF152" s="2"/>
    </row>
    <row r="153" spans="1:32" s="207" customFormat="1" ht="67.5" customHeight="1" x14ac:dyDescent="0.15">
      <c r="A153" s="363">
        <v>122</v>
      </c>
      <c r="B153" s="289" t="s">
        <v>322</v>
      </c>
      <c r="C153" s="282" t="s">
        <v>961</v>
      </c>
      <c r="D153" s="282" t="s">
        <v>563</v>
      </c>
      <c r="E153" s="283">
        <v>38.923000000000002</v>
      </c>
      <c r="F153" s="283">
        <f>E153+G153-H153+I153</f>
        <v>37.423000000000002</v>
      </c>
      <c r="G153" s="283">
        <v>0</v>
      </c>
      <c r="H153" s="283">
        <v>0</v>
      </c>
      <c r="I153" s="283">
        <v>-1.5</v>
      </c>
      <c r="J153" s="283">
        <v>32.036000000000001</v>
      </c>
      <c r="K153" s="283" t="s">
        <v>550</v>
      </c>
      <c r="L153" s="285" t="s">
        <v>153</v>
      </c>
      <c r="M153" s="286" t="s">
        <v>1088</v>
      </c>
      <c r="N153" s="283">
        <v>36.976999999999997</v>
      </c>
      <c r="O153" s="283">
        <v>36.948</v>
      </c>
      <c r="P153" s="120">
        <f t="shared" si="15"/>
        <v>-2.8999999999996362E-2</v>
      </c>
      <c r="Q153" s="365" t="s">
        <v>1089</v>
      </c>
      <c r="R153" s="288" t="s">
        <v>100</v>
      </c>
      <c r="S153" s="282" t="s">
        <v>1090</v>
      </c>
      <c r="T153" s="282"/>
      <c r="U153" s="372" t="s">
        <v>844</v>
      </c>
      <c r="V153" s="309" t="s">
        <v>2</v>
      </c>
      <c r="W153" s="310" t="s">
        <v>996</v>
      </c>
      <c r="X153" s="364">
        <v>117</v>
      </c>
      <c r="Y153" s="373" t="s">
        <v>631</v>
      </c>
      <c r="Z153" s="328" t="s">
        <v>148</v>
      </c>
      <c r="AA153" s="328"/>
      <c r="AB153" s="329"/>
      <c r="AD153" s="2"/>
      <c r="AE153" s="2"/>
      <c r="AF153" s="2"/>
    </row>
    <row r="154" spans="1:32" s="207" customFormat="1" ht="67.5" customHeight="1" x14ac:dyDescent="0.15">
      <c r="A154" s="363">
        <v>123</v>
      </c>
      <c r="B154" s="289" t="s">
        <v>323</v>
      </c>
      <c r="C154" s="282" t="s">
        <v>1015</v>
      </c>
      <c r="D154" s="282" t="s">
        <v>563</v>
      </c>
      <c r="E154" s="283">
        <v>26.268999999999998</v>
      </c>
      <c r="F154" s="283">
        <f t="shared" si="16"/>
        <v>26.268999999999998</v>
      </c>
      <c r="G154" s="283">
        <v>0</v>
      </c>
      <c r="H154" s="283">
        <v>0</v>
      </c>
      <c r="I154" s="283">
        <v>0</v>
      </c>
      <c r="J154" s="283">
        <v>9.4870000000000001</v>
      </c>
      <c r="K154" s="283" t="s">
        <v>550</v>
      </c>
      <c r="L154" s="285" t="s">
        <v>102</v>
      </c>
      <c r="M154" s="286" t="s">
        <v>1091</v>
      </c>
      <c r="N154" s="283">
        <v>24.956</v>
      </c>
      <c r="O154" s="283">
        <v>24.92</v>
      </c>
      <c r="P154" s="120">
        <f t="shared" si="15"/>
        <v>-3.5999999999997812E-2</v>
      </c>
      <c r="Q154" s="365">
        <v>0</v>
      </c>
      <c r="R154" s="288" t="s">
        <v>102</v>
      </c>
      <c r="S154" s="282" t="s">
        <v>1092</v>
      </c>
      <c r="T154" s="282"/>
      <c r="U154" s="372" t="s">
        <v>844</v>
      </c>
      <c r="V154" s="309" t="s">
        <v>2</v>
      </c>
      <c r="W154" s="310" t="s">
        <v>996</v>
      </c>
      <c r="X154" s="364">
        <v>118</v>
      </c>
      <c r="Y154" s="373"/>
      <c r="Z154" s="328" t="s">
        <v>148</v>
      </c>
      <c r="AA154" s="328"/>
      <c r="AB154" s="329"/>
      <c r="AD154" s="2"/>
      <c r="AE154" s="2"/>
      <c r="AF154" s="2"/>
    </row>
    <row r="155" spans="1:32" s="207" customFormat="1" ht="104.25" customHeight="1" x14ac:dyDescent="0.15">
      <c r="A155" s="363">
        <v>124</v>
      </c>
      <c r="B155" s="289" t="s">
        <v>324</v>
      </c>
      <c r="C155" s="282" t="s">
        <v>1015</v>
      </c>
      <c r="D155" s="282" t="s">
        <v>556</v>
      </c>
      <c r="E155" s="283">
        <v>4.7549999999999999</v>
      </c>
      <c r="F155" s="283">
        <f t="shared" si="16"/>
        <v>4.7549999999999999</v>
      </c>
      <c r="G155" s="283">
        <v>0</v>
      </c>
      <c r="H155" s="283">
        <v>0</v>
      </c>
      <c r="I155" s="283">
        <v>0</v>
      </c>
      <c r="J155" s="283">
        <v>22.940999999999999</v>
      </c>
      <c r="K155" s="283" t="s">
        <v>550</v>
      </c>
      <c r="L155" s="344" t="s">
        <v>840</v>
      </c>
      <c r="M155" s="286" t="s">
        <v>841</v>
      </c>
      <c r="N155" s="283">
        <v>0</v>
      </c>
      <c r="O155" s="283">
        <v>0</v>
      </c>
      <c r="P155" s="120">
        <f t="shared" si="15"/>
        <v>0</v>
      </c>
      <c r="Q155" s="365">
        <v>0</v>
      </c>
      <c r="R155" s="288" t="s">
        <v>172</v>
      </c>
      <c r="S155" s="282" t="s">
        <v>1093</v>
      </c>
      <c r="T155" s="282"/>
      <c r="U155" s="372" t="s">
        <v>844</v>
      </c>
      <c r="V155" s="309" t="s">
        <v>2</v>
      </c>
      <c r="W155" s="310" t="s">
        <v>996</v>
      </c>
      <c r="X155" s="364">
        <v>119</v>
      </c>
      <c r="Y155" s="373" t="s">
        <v>631</v>
      </c>
      <c r="Z155" s="328" t="s">
        <v>148</v>
      </c>
      <c r="AA155" s="328"/>
      <c r="AB155" s="329"/>
      <c r="AD155" s="2"/>
      <c r="AE155" s="2"/>
      <c r="AF155" s="2"/>
    </row>
    <row r="156" spans="1:32" s="207" customFormat="1" ht="89.25" customHeight="1" x14ac:dyDescent="0.15">
      <c r="A156" s="363">
        <v>125</v>
      </c>
      <c r="B156" s="374" t="s">
        <v>325</v>
      </c>
      <c r="C156" s="282" t="s">
        <v>956</v>
      </c>
      <c r="D156" s="282" t="s">
        <v>556</v>
      </c>
      <c r="E156" s="283">
        <v>17.815999999999999</v>
      </c>
      <c r="F156" s="283">
        <f t="shared" si="16"/>
        <v>17.815999999999999</v>
      </c>
      <c r="G156" s="283">
        <v>0</v>
      </c>
      <c r="H156" s="283">
        <v>0</v>
      </c>
      <c r="I156" s="283">
        <v>0</v>
      </c>
      <c r="J156" s="283">
        <v>17.233000000000001</v>
      </c>
      <c r="K156" s="283" t="s">
        <v>550</v>
      </c>
      <c r="L156" s="344" t="s">
        <v>840</v>
      </c>
      <c r="M156" s="286" t="s">
        <v>841</v>
      </c>
      <c r="N156" s="283">
        <v>0</v>
      </c>
      <c r="O156" s="283">
        <v>0</v>
      </c>
      <c r="P156" s="120">
        <f t="shared" si="15"/>
        <v>0</v>
      </c>
      <c r="Q156" s="365">
        <v>0</v>
      </c>
      <c r="R156" s="288" t="s">
        <v>172</v>
      </c>
      <c r="S156" s="282" t="s">
        <v>1094</v>
      </c>
      <c r="T156" s="282"/>
      <c r="U156" s="372" t="s">
        <v>844</v>
      </c>
      <c r="V156" s="309" t="s">
        <v>2</v>
      </c>
      <c r="W156" s="310" t="s">
        <v>996</v>
      </c>
      <c r="X156" s="364">
        <v>120</v>
      </c>
      <c r="Y156" s="373"/>
      <c r="Z156" s="328" t="s">
        <v>148</v>
      </c>
      <c r="AA156" s="328"/>
      <c r="AB156" s="329"/>
      <c r="AD156" s="2"/>
      <c r="AE156" s="2"/>
      <c r="AF156" s="2"/>
    </row>
    <row r="157" spans="1:32" s="207" customFormat="1" ht="102" customHeight="1" x14ac:dyDescent="0.15">
      <c r="A157" s="363">
        <v>126</v>
      </c>
      <c r="B157" s="374" t="s">
        <v>326</v>
      </c>
      <c r="C157" s="282" t="s">
        <v>956</v>
      </c>
      <c r="D157" s="282" t="s">
        <v>556</v>
      </c>
      <c r="E157" s="283">
        <v>8.8070000000000004</v>
      </c>
      <c r="F157" s="283">
        <f t="shared" si="16"/>
        <v>8.8070000000000004</v>
      </c>
      <c r="G157" s="283">
        <v>0</v>
      </c>
      <c r="H157" s="283">
        <v>0</v>
      </c>
      <c r="I157" s="283">
        <v>0</v>
      </c>
      <c r="J157" s="283">
        <v>8.234</v>
      </c>
      <c r="K157" s="283" t="s">
        <v>550</v>
      </c>
      <c r="L157" s="344" t="s">
        <v>840</v>
      </c>
      <c r="M157" s="286" t="s">
        <v>841</v>
      </c>
      <c r="N157" s="283">
        <v>0</v>
      </c>
      <c r="O157" s="283">
        <v>0</v>
      </c>
      <c r="P157" s="120">
        <f t="shared" si="15"/>
        <v>0</v>
      </c>
      <c r="Q157" s="365">
        <v>0</v>
      </c>
      <c r="R157" s="288" t="s">
        <v>172</v>
      </c>
      <c r="S157" s="282" t="s">
        <v>1095</v>
      </c>
      <c r="T157" s="282"/>
      <c r="U157" s="372" t="s">
        <v>844</v>
      </c>
      <c r="V157" s="309" t="s">
        <v>2</v>
      </c>
      <c r="W157" s="310" t="s">
        <v>996</v>
      </c>
      <c r="X157" s="364">
        <v>122</v>
      </c>
      <c r="Y157" s="373" t="s">
        <v>538</v>
      </c>
      <c r="Z157" s="328" t="s">
        <v>148</v>
      </c>
      <c r="AA157" s="328"/>
      <c r="AB157" s="329"/>
      <c r="AD157" s="2"/>
      <c r="AE157" s="2"/>
      <c r="AF157" s="2"/>
    </row>
    <row r="158" spans="1:32" s="207" customFormat="1" ht="79.5" customHeight="1" x14ac:dyDescent="0.15">
      <c r="A158" s="363">
        <v>127</v>
      </c>
      <c r="B158" s="374" t="s">
        <v>327</v>
      </c>
      <c r="C158" s="282" t="s">
        <v>549</v>
      </c>
      <c r="D158" s="282" t="s">
        <v>563</v>
      </c>
      <c r="E158" s="283">
        <v>16.030999999999999</v>
      </c>
      <c r="F158" s="283">
        <f t="shared" si="16"/>
        <v>16.030999999999999</v>
      </c>
      <c r="G158" s="283">
        <v>0</v>
      </c>
      <c r="H158" s="283">
        <v>0</v>
      </c>
      <c r="I158" s="283">
        <v>0</v>
      </c>
      <c r="J158" s="283">
        <v>18.811</v>
      </c>
      <c r="K158" s="283" t="s">
        <v>550</v>
      </c>
      <c r="L158" s="285" t="s">
        <v>102</v>
      </c>
      <c r="M158" s="286" t="s">
        <v>1096</v>
      </c>
      <c r="N158" s="283">
        <v>16.03</v>
      </c>
      <c r="O158" s="283">
        <v>17.698</v>
      </c>
      <c r="P158" s="120">
        <f t="shared" si="15"/>
        <v>1.6679999999999993</v>
      </c>
      <c r="Q158" s="365">
        <v>-2.1789999999999998</v>
      </c>
      <c r="R158" s="288" t="s">
        <v>100</v>
      </c>
      <c r="S158" s="282" t="s">
        <v>1097</v>
      </c>
      <c r="T158" s="282"/>
      <c r="U158" s="372" t="s">
        <v>844</v>
      </c>
      <c r="V158" s="309" t="s">
        <v>2</v>
      </c>
      <c r="W158" s="310" t="s">
        <v>996</v>
      </c>
      <c r="X158" s="364">
        <v>123</v>
      </c>
      <c r="Y158" s="373" t="s">
        <v>538</v>
      </c>
      <c r="Z158" s="328" t="s">
        <v>148</v>
      </c>
      <c r="AA158" s="328"/>
      <c r="AB158" s="329"/>
      <c r="AD158" s="2"/>
      <c r="AE158" s="2"/>
      <c r="AF158" s="2"/>
    </row>
    <row r="159" spans="1:32" s="207" customFormat="1" ht="75.75" customHeight="1" x14ac:dyDescent="0.15">
      <c r="A159" s="363">
        <v>128</v>
      </c>
      <c r="B159" s="374" t="s">
        <v>328</v>
      </c>
      <c r="C159" s="282" t="s">
        <v>1015</v>
      </c>
      <c r="D159" s="282" t="s">
        <v>563</v>
      </c>
      <c r="E159" s="283">
        <v>181.44900000000001</v>
      </c>
      <c r="F159" s="283">
        <f t="shared" si="16"/>
        <v>181.44900000000001</v>
      </c>
      <c r="G159" s="283">
        <v>0</v>
      </c>
      <c r="H159" s="283">
        <v>0</v>
      </c>
      <c r="I159" s="283">
        <v>0</v>
      </c>
      <c r="J159" s="283">
        <v>172.88</v>
      </c>
      <c r="K159" s="283" t="s">
        <v>550</v>
      </c>
      <c r="L159" s="285" t="s">
        <v>102</v>
      </c>
      <c r="M159" s="286" t="s">
        <v>1098</v>
      </c>
      <c r="N159" s="283">
        <v>126.455</v>
      </c>
      <c r="O159" s="283">
        <v>111.434</v>
      </c>
      <c r="P159" s="120">
        <f t="shared" si="15"/>
        <v>-15.021000000000001</v>
      </c>
      <c r="Q159" s="365">
        <v>-1.8540000000000001</v>
      </c>
      <c r="R159" s="288" t="s">
        <v>100</v>
      </c>
      <c r="S159" s="282" t="s">
        <v>1099</v>
      </c>
      <c r="T159" s="282"/>
      <c r="U159" s="372" t="s">
        <v>844</v>
      </c>
      <c r="V159" s="309" t="s">
        <v>2</v>
      </c>
      <c r="W159" s="310" t="s">
        <v>996</v>
      </c>
      <c r="X159" s="364">
        <v>124</v>
      </c>
      <c r="Y159" s="373" t="s">
        <v>631</v>
      </c>
      <c r="Z159" s="328" t="s">
        <v>148</v>
      </c>
      <c r="AA159" s="328" t="s">
        <v>148</v>
      </c>
      <c r="AB159" s="329"/>
      <c r="AD159" s="2"/>
      <c r="AE159" s="2"/>
      <c r="AF159" s="2"/>
    </row>
    <row r="160" spans="1:32" s="207" customFormat="1" ht="120.75" customHeight="1" x14ac:dyDescent="0.15">
      <c r="A160" s="363">
        <v>129</v>
      </c>
      <c r="B160" s="289" t="s">
        <v>329</v>
      </c>
      <c r="C160" s="282" t="s">
        <v>1100</v>
      </c>
      <c r="D160" s="282" t="s">
        <v>563</v>
      </c>
      <c r="E160" s="283">
        <v>69.441999999999993</v>
      </c>
      <c r="F160" s="283">
        <f t="shared" si="16"/>
        <v>69.441999999999993</v>
      </c>
      <c r="G160" s="283">
        <v>0</v>
      </c>
      <c r="H160" s="283">
        <v>0</v>
      </c>
      <c r="I160" s="283">
        <v>0</v>
      </c>
      <c r="J160" s="283">
        <v>66.787999999999997</v>
      </c>
      <c r="K160" s="283" t="s">
        <v>550</v>
      </c>
      <c r="L160" s="285" t="s">
        <v>102</v>
      </c>
      <c r="M160" s="361" t="s">
        <v>1101</v>
      </c>
      <c r="N160" s="283">
        <v>67.893000000000001</v>
      </c>
      <c r="O160" s="283">
        <v>79.525999999999996</v>
      </c>
      <c r="P160" s="120">
        <f t="shared" si="15"/>
        <v>11.632999999999996</v>
      </c>
      <c r="Q160" s="365">
        <v>0</v>
      </c>
      <c r="R160" s="288" t="s">
        <v>102</v>
      </c>
      <c r="S160" s="282" t="s">
        <v>1102</v>
      </c>
      <c r="T160" s="282"/>
      <c r="U160" s="372" t="s">
        <v>844</v>
      </c>
      <c r="V160" s="309" t="s">
        <v>2</v>
      </c>
      <c r="W160" s="310" t="s">
        <v>996</v>
      </c>
      <c r="X160" s="364">
        <v>125</v>
      </c>
      <c r="Y160" s="373"/>
      <c r="Z160" s="328" t="s">
        <v>148</v>
      </c>
      <c r="AA160" s="328"/>
      <c r="AB160" s="329"/>
      <c r="AD160" s="2"/>
      <c r="AE160" s="2"/>
      <c r="AF160" s="2"/>
    </row>
    <row r="161" spans="1:32" s="207" customFormat="1" ht="108" customHeight="1" x14ac:dyDescent="0.15">
      <c r="A161" s="363">
        <v>130</v>
      </c>
      <c r="B161" s="289" t="s">
        <v>330</v>
      </c>
      <c r="C161" s="282" t="s">
        <v>967</v>
      </c>
      <c r="D161" s="282" t="s">
        <v>563</v>
      </c>
      <c r="E161" s="283">
        <v>65.536000000000001</v>
      </c>
      <c r="F161" s="283">
        <f t="shared" si="16"/>
        <v>65.536000000000001</v>
      </c>
      <c r="G161" s="283">
        <v>0</v>
      </c>
      <c r="H161" s="283">
        <v>0</v>
      </c>
      <c r="I161" s="283">
        <v>0</v>
      </c>
      <c r="J161" s="283">
        <v>64.147000000000006</v>
      </c>
      <c r="K161" s="283" t="s">
        <v>550</v>
      </c>
      <c r="L161" s="285" t="s">
        <v>102</v>
      </c>
      <c r="M161" s="361" t="s">
        <v>1103</v>
      </c>
      <c r="N161" s="283">
        <v>76</v>
      </c>
      <c r="O161" s="283">
        <v>82.674000000000007</v>
      </c>
      <c r="P161" s="120">
        <f t="shared" si="15"/>
        <v>6.6740000000000066</v>
      </c>
      <c r="Q161" s="365">
        <v>0</v>
      </c>
      <c r="R161" s="288" t="s">
        <v>102</v>
      </c>
      <c r="S161" s="282" t="s">
        <v>1104</v>
      </c>
      <c r="T161" s="282"/>
      <c r="U161" s="372" t="s">
        <v>844</v>
      </c>
      <c r="V161" s="309" t="s">
        <v>2</v>
      </c>
      <c r="W161" s="310" t="s">
        <v>996</v>
      </c>
      <c r="X161" s="364">
        <v>126</v>
      </c>
      <c r="Y161" s="373" t="s">
        <v>538</v>
      </c>
      <c r="Z161" s="328" t="s">
        <v>148</v>
      </c>
      <c r="AA161" s="328"/>
      <c r="AB161" s="329"/>
      <c r="AD161" s="2"/>
      <c r="AE161" s="2"/>
      <c r="AF161" s="2"/>
    </row>
    <row r="162" spans="1:32" s="207" customFormat="1" ht="105" customHeight="1" x14ac:dyDescent="0.15">
      <c r="A162" s="363">
        <v>131</v>
      </c>
      <c r="B162" s="289" t="s">
        <v>331</v>
      </c>
      <c r="C162" s="282" t="s">
        <v>549</v>
      </c>
      <c r="D162" s="282" t="s">
        <v>563</v>
      </c>
      <c r="E162" s="283">
        <v>815.03899999999999</v>
      </c>
      <c r="F162" s="283">
        <f t="shared" si="16"/>
        <v>815.03899999999999</v>
      </c>
      <c r="G162" s="283">
        <v>0</v>
      </c>
      <c r="H162" s="283">
        <v>0</v>
      </c>
      <c r="I162" s="283">
        <v>0</v>
      </c>
      <c r="J162" s="283">
        <v>813.89599999999996</v>
      </c>
      <c r="K162" s="310" t="s">
        <v>1105</v>
      </c>
      <c r="L162" s="285" t="s">
        <v>153</v>
      </c>
      <c r="M162" s="361" t="s">
        <v>1106</v>
      </c>
      <c r="N162" s="283">
        <v>955.221</v>
      </c>
      <c r="O162" s="283">
        <v>867.53399999999999</v>
      </c>
      <c r="P162" s="120">
        <f t="shared" si="15"/>
        <v>-87.687000000000012</v>
      </c>
      <c r="Q162" s="365">
        <v>-1.1200000000000001</v>
      </c>
      <c r="R162" s="288" t="s">
        <v>100</v>
      </c>
      <c r="S162" s="282" t="s">
        <v>1104</v>
      </c>
      <c r="T162" s="282"/>
      <c r="U162" s="372" t="s">
        <v>844</v>
      </c>
      <c r="V162" s="309" t="s">
        <v>2</v>
      </c>
      <c r="W162" s="310" t="s">
        <v>996</v>
      </c>
      <c r="X162" s="364">
        <v>127</v>
      </c>
      <c r="Y162" s="373"/>
      <c r="Z162" s="328" t="s">
        <v>148</v>
      </c>
      <c r="AA162" s="328"/>
      <c r="AB162" s="329"/>
      <c r="AD162" s="2"/>
      <c r="AE162" s="2"/>
      <c r="AF162" s="2"/>
    </row>
    <row r="163" spans="1:32" s="207" customFormat="1" ht="375.75" customHeight="1" x14ac:dyDescent="0.15">
      <c r="A163" s="363">
        <v>132</v>
      </c>
      <c r="B163" s="289" t="s">
        <v>332</v>
      </c>
      <c r="C163" s="282" t="s">
        <v>549</v>
      </c>
      <c r="D163" s="282" t="s">
        <v>563</v>
      </c>
      <c r="E163" s="283">
        <v>2584.2190000000001</v>
      </c>
      <c r="F163" s="283">
        <f t="shared" si="16"/>
        <v>84.219000000000051</v>
      </c>
      <c r="G163" s="283">
        <v>0</v>
      </c>
      <c r="H163" s="283">
        <v>2500</v>
      </c>
      <c r="I163" s="283">
        <v>0</v>
      </c>
      <c r="J163" s="283">
        <v>68.524000000000001</v>
      </c>
      <c r="K163" s="310" t="s">
        <v>1107</v>
      </c>
      <c r="L163" s="285" t="s">
        <v>153</v>
      </c>
      <c r="M163" s="286" t="s">
        <v>1108</v>
      </c>
      <c r="N163" s="283">
        <v>437.51900000000001</v>
      </c>
      <c r="O163" s="283">
        <v>3940.259</v>
      </c>
      <c r="P163" s="120">
        <f t="shared" si="15"/>
        <v>3502.74</v>
      </c>
      <c r="Q163" s="365">
        <v>-4.2539999999999996</v>
      </c>
      <c r="R163" s="288" t="s">
        <v>100</v>
      </c>
      <c r="S163" s="282" t="s">
        <v>1109</v>
      </c>
      <c r="T163" s="282" t="s">
        <v>1110</v>
      </c>
      <c r="U163" s="372" t="s">
        <v>844</v>
      </c>
      <c r="V163" s="309" t="s">
        <v>2</v>
      </c>
      <c r="W163" s="310" t="s">
        <v>996</v>
      </c>
      <c r="X163" s="364">
        <v>128</v>
      </c>
      <c r="Y163" s="373"/>
      <c r="Z163" s="328" t="s">
        <v>148</v>
      </c>
      <c r="AA163" s="328" t="s">
        <v>148</v>
      </c>
      <c r="AB163" s="329"/>
      <c r="AD163" s="2"/>
      <c r="AE163" s="2"/>
      <c r="AF163" s="2"/>
    </row>
    <row r="164" spans="1:32" s="207" customFormat="1" ht="45" customHeight="1" x14ac:dyDescent="0.15">
      <c r="A164" s="363">
        <v>133</v>
      </c>
      <c r="B164" s="289" t="s">
        <v>333</v>
      </c>
      <c r="C164" s="282" t="s">
        <v>1053</v>
      </c>
      <c r="D164" s="282" t="s">
        <v>556</v>
      </c>
      <c r="E164" s="283">
        <v>85.751999999999995</v>
      </c>
      <c r="F164" s="283">
        <f t="shared" si="16"/>
        <v>85.751999999999995</v>
      </c>
      <c r="G164" s="283">
        <v>0</v>
      </c>
      <c r="H164" s="283">
        <v>0</v>
      </c>
      <c r="I164" s="283">
        <v>0</v>
      </c>
      <c r="J164" s="283">
        <v>28.253</v>
      </c>
      <c r="K164" s="283" t="s">
        <v>550</v>
      </c>
      <c r="L164" s="344" t="s">
        <v>840</v>
      </c>
      <c r="M164" s="286" t="s">
        <v>841</v>
      </c>
      <c r="N164" s="283">
        <v>0</v>
      </c>
      <c r="O164" s="283">
        <v>0</v>
      </c>
      <c r="P164" s="120">
        <f>O164-N164</f>
        <v>0</v>
      </c>
      <c r="Q164" s="365">
        <v>0</v>
      </c>
      <c r="R164" s="288" t="s">
        <v>172</v>
      </c>
      <c r="S164" s="282" t="s">
        <v>1111</v>
      </c>
      <c r="T164" s="282"/>
      <c r="U164" s="372" t="s">
        <v>844</v>
      </c>
      <c r="V164" s="309" t="s">
        <v>2</v>
      </c>
      <c r="W164" s="310" t="s">
        <v>996</v>
      </c>
      <c r="X164" s="364">
        <v>129</v>
      </c>
      <c r="Y164" s="373" t="s">
        <v>538</v>
      </c>
      <c r="Z164" s="328" t="s">
        <v>148</v>
      </c>
      <c r="AA164" s="328"/>
      <c r="AB164" s="329"/>
      <c r="AD164" s="2"/>
      <c r="AE164" s="2"/>
      <c r="AF164" s="2"/>
    </row>
    <row r="165" spans="1:32" s="207" customFormat="1" ht="63" customHeight="1" x14ac:dyDescent="0.15">
      <c r="A165" s="363">
        <v>134</v>
      </c>
      <c r="B165" s="289" t="s">
        <v>334</v>
      </c>
      <c r="C165" s="282" t="s">
        <v>1053</v>
      </c>
      <c r="D165" s="282" t="s">
        <v>563</v>
      </c>
      <c r="E165" s="283">
        <v>78.55</v>
      </c>
      <c r="F165" s="283">
        <f t="shared" si="16"/>
        <v>78.55</v>
      </c>
      <c r="G165" s="283">
        <v>0</v>
      </c>
      <c r="H165" s="283">
        <v>0</v>
      </c>
      <c r="I165" s="283">
        <v>0</v>
      </c>
      <c r="J165" s="283">
        <v>81.31</v>
      </c>
      <c r="K165" s="283" t="s">
        <v>550</v>
      </c>
      <c r="L165" s="285" t="s">
        <v>102</v>
      </c>
      <c r="M165" s="286" t="s">
        <v>1112</v>
      </c>
      <c r="N165" s="283">
        <v>85.948999999999998</v>
      </c>
      <c r="O165" s="283">
        <v>90.046000000000006</v>
      </c>
      <c r="P165" s="120">
        <f t="shared" ref="P165:P168" si="17">O165-N165</f>
        <v>4.0970000000000084</v>
      </c>
      <c r="Q165" s="365">
        <v>-3.7810000000000001</v>
      </c>
      <c r="R165" s="288" t="s">
        <v>100</v>
      </c>
      <c r="S165" s="282" t="s">
        <v>1113</v>
      </c>
      <c r="T165" s="282"/>
      <c r="U165" s="372" t="s">
        <v>844</v>
      </c>
      <c r="V165" s="309" t="s">
        <v>2</v>
      </c>
      <c r="W165" s="310" t="s">
        <v>996</v>
      </c>
      <c r="X165" s="364">
        <v>130</v>
      </c>
      <c r="Y165" s="373" t="s">
        <v>538</v>
      </c>
      <c r="Z165" s="328" t="s">
        <v>148</v>
      </c>
      <c r="AA165" s="328"/>
      <c r="AB165" s="329"/>
      <c r="AD165" s="2"/>
      <c r="AE165" s="2"/>
      <c r="AF165" s="2"/>
    </row>
    <row r="166" spans="1:32" s="207" customFormat="1" ht="189" customHeight="1" x14ac:dyDescent="0.15">
      <c r="A166" s="363">
        <v>135</v>
      </c>
      <c r="B166" s="289" t="s">
        <v>1114</v>
      </c>
      <c r="C166" s="282" t="s">
        <v>556</v>
      </c>
      <c r="D166" s="282" t="s">
        <v>681</v>
      </c>
      <c r="E166" s="283">
        <v>90</v>
      </c>
      <c r="F166" s="283">
        <f t="shared" si="16"/>
        <v>90</v>
      </c>
      <c r="G166" s="283">
        <v>0</v>
      </c>
      <c r="H166" s="283">
        <v>0</v>
      </c>
      <c r="I166" s="283">
        <v>0</v>
      </c>
      <c r="J166" s="283">
        <v>90</v>
      </c>
      <c r="K166" s="310" t="s">
        <v>1115</v>
      </c>
      <c r="L166" s="285" t="s">
        <v>102</v>
      </c>
      <c r="M166" s="286" t="s">
        <v>1116</v>
      </c>
      <c r="N166" s="283">
        <v>90</v>
      </c>
      <c r="O166" s="283">
        <v>90</v>
      </c>
      <c r="P166" s="120">
        <f t="shared" si="17"/>
        <v>0</v>
      </c>
      <c r="Q166" s="365">
        <v>0</v>
      </c>
      <c r="R166" s="288" t="s">
        <v>102</v>
      </c>
      <c r="S166" s="282" t="s">
        <v>1117</v>
      </c>
      <c r="T166" s="282"/>
      <c r="U166" s="372" t="s">
        <v>844</v>
      </c>
      <c r="V166" s="290" t="s">
        <v>2</v>
      </c>
      <c r="W166" s="377" t="s">
        <v>996</v>
      </c>
      <c r="X166" s="378" t="s">
        <v>1118</v>
      </c>
      <c r="Y166" s="290" t="s">
        <v>130</v>
      </c>
      <c r="Z166" s="279"/>
      <c r="AA166" s="279" t="s">
        <v>148</v>
      </c>
      <c r="AB166" s="280"/>
      <c r="AD166" s="2"/>
      <c r="AE166" s="2"/>
      <c r="AF166" s="2"/>
    </row>
    <row r="167" spans="1:32" s="207" customFormat="1" ht="105" customHeight="1" x14ac:dyDescent="0.15">
      <c r="A167" s="363">
        <v>136</v>
      </c>
      <c r="B167" s="289" t="s">
        <v>1119</v>
      </c>
      <c r="C167" s="282" t="s">
        <v>556</v>
      </c>
      <c r="D167" s="282" t="s">
        <v>563</v>
      </c>
      <c r="E167" s="283">
        <v>118.491</v>
      </c>
      <c r="F167" s="283">
        <f t="shared" si="16"/>
        <v>118.491</v>
      </c>
      <c r="G167" s="283">
        <v>0</v>
      </c>
      <c r="H167" s="283">
        <v>0</v>
      </c>
      <c r="I167" s="283">
        <v>0</v>
      </c>
      <c r="J167" s="283">
        <v>79.881</v>
      </c>
      <c r="K167" s="379" t="s">
        <v>1120</v>
      </c>
      <c r="L167" s="285" t="s">
        <v>102</v>
      </c>
      <c r="M167" s="123" t="s">
        <v>1121</v>
      </c>
      <c r="N167" s="283">
        <v>92.293999999999997</v>
      </c>
      <c r="O167" s="283">
        <v>92.435000000000002</v>
      </c>
      <c r="P167" s="120">
        <f t="shared" si="17"/>
        <v>0.14100000000000534</v>
      </c>
      <c r="Q167" s="365">
        <v>0</v>
      </c>
      <c r="R167" s="288" t="s">
        <v>589</v>
      </c>
      <c r="S167" s="282" t="s">
        <v>1122</v>
      </c>
      <c r="T167" s="282"/>
      <c r="U167" s="372" t="s">
        <v>844</v>
      </c>
      <c r="V167" s="290" t="s">
        <v>2</v>
      </c>
      <c r="W167" s="380" t="s">
        <v>996</v>
      </c>
      <c r="X167" s="378" t="s">
        <v>1123</v>
      </c>
      <c r="Y167" s="290" t="s">
        <v>130</v>
      </c>
      <c r="Z167" s="279" t="s">
        <v>148</v>
      </c>
      <c r="AA167" s="279"/>
      <c r="AB167" s="280"/>
      <c r="AD167" s="2"/>
      <c r="AE167" s="2"/>
      <c r="AF167" s="2"/>
    </row>
    <row r="168" spans="1:32" s="207" customFormat="1" ht="207.75" customHeight="1" x14ac:dyDescent="0.15">
      <c r="A168" s="363">
        <v>137</v>
      </c>
      <c r="B168" s="289" t="s">
        <v>1124</v>
      </c>
      <c r="C168" s="282" t="s">
        <v>556</v>
      </c>
      <c r="D168" s="282" t="s">
        <v>563</v>
      </c>
      <c r="E168" s="283">
        <v>7.3250000000000002</v>
      </c>
      <c r="F168" s="283">
        <f t="shared" si="16"/>
        <v>7.3250000000000002</v>
      </c>
      <c r="G168" s="283">
        <v>0</v>
      </c>
      <c r="H168" s="283">
        <v>0</v>
      </c>
      <c r="I168" s="283">
        <v>0</v>
      </c>
      <c r="J168" s="283">
        <v>7.3710000000000004</v>
      </c>
      <c r="K168" s="310" t="s">
        <v>1125</v>
      </c>
      <c r="L168" s="285" t="s">
        <v>102</v>
      </c>
      <c r="M168" s="286" t="s">
        <v>1126</v>
      </c>
      <c r="N168" s="283">
        <v>7.3250000000000002</v>
      </c>
      <c r="O168" s="121">
        <v>8.7119999999999997</v>
      </c>
      <c r="P168" s="120">
        <f t="shared" si="17"/>
        <v>1.3869999999999996</v>
      </c>
      <c r="Q168" s="365">
        <v>-0.16</v>
      </c>
      <c r="R168" s="288" t="s">
        <v>100</v>
      </c>
      <c r="S168" s="282" t="s">
        <v>1127</v>
      </c>
      <c r="T168" s="282"/>
      <c r="U168" s="372" t="s">
        <v>844</v>
      </c>
      <c r="V168" s="290" t="s">
        <v>2</v>
      </c>
      <c r="W168" s="278" t="s">
        <v>996</v>
      </c>
      <c r="X168" s="378" t="s">
        <v>1128</v>
      </c>
      <c r="Y168" s="290" t="s">
        <v>130</v>
      </c>
      <c r="Z168" s="279" t="s">
        <v>148</v>
      </c>
      <c r="AA168" s="279"/>
      <c r="AB168" s="280"/>
      <c r="AD168" s="2"/>
      <c r="AE168" s="2"/>
      <c r="AF168" s="2"/>
    </row>
    <row r="169" spans="1:32" x14ac:dyDescent="0.15">
      <c r="A169" s="131"/>
      <c r="B169" s="298" t="s">
        <v>1129</v>
      </c>
      <c r="C169" s="132"/>
      <c r="D169" s="132"/>
      <c r="E169" s="133"/>
      <c r="F169" s="299"/>
      <c r="G169" s="300"/>
      <c r="H169" s="301"/>
      <c r="I169" s="301"/>
      <c r="J169" s="133"/>
      <c r="K169" s="133"/>
      <c r="L169" s="134"/>
      <c r="M169" s="135"/>
      <c r="N169" s="133"/>
      <c r="O169" s="133"/>
      <c r="P169" s="133"/>
      <c r="Q169" s="381"/>
      <c r="R169" s="136"/>
      <c r="S169" s="132"/>
      <c r="T169" s="132"/>
      <c r="U169" s="303"/>
      <c r="V169" s="137"/>
      <c r="W169" s="137"/>
      <c r="X169" s="137"/>
      <c r="Y169" s="137"/>
      <c r="Z169" s="138"/>
      <c r="AA169" s="138"/>
      <c r="AB169" s="139"/>
    </row>
    <row r="170" spans="1:32" s="207" customFormat="1" ht="91.5" customHeight="1" x14ac:dyDescent="0.15">
      <c r="A170" s="363">
        <v>138</v>
      </c>
      <c r="B170" s="374" t="s">
        <v>337</v>
      </c>
      <c r="C170" s="282" t="s">
        <v>549</v>
      </c>
      <c r="D170" s="282" t="s">
        <v>563</v>
      </c>
      <c r="E170" s="283">
        <v>30.635999999999999</v>
      </c>
      <c r="F170" s="283">
        <f>E170+G170-H170</f>
        <v>30.635999999999999</v>
      </c>
      <c r="G170" s="283">
        <v>0</v>
      </c>
      <c r="H170" s="283">
        <v>0</v>
      </c>
      <c r="I170" s="283">
        <v>0</v>
      </c>
      <c r="J170" s="283">
        <v>30.126999999999999</v>
      </c>
      <c r="K170" s="283" t="s">
        <v>550</v>
      </c>
      <c r="L170" s="285" t="s">
        <v>102</v>
      </c>
      <c r="M170" s="286" t="s">
        <v>1130</v>
      </c>
      <c r="N170" s="283">
        <v>28.094000000000001</v>
      </c>
      <c r="O170" s="283">
        <v>26.288</v>
      </c>
      <c r="P170" s="120">
        <f t="shared" ref="P170:P172" si="18">O170-N170</f>
        <v>-1.8060000000000009</v>
      </c>
      <c r="Q170" s="365">
        <v>-0.48699999999999999</v>
      </c>
      <c r="R170" s="288" t="s">
        <v>100</v>
      </c>
      <c r="S170" s="282" t="s">
        <v>1131</v>
      </c>
      <c r="T170" s="282"/>
      <c r="U170" s="372" t="s">
        <v>844</v>
      </c>
      <c r="V170" s="309" t="s">
        <v>2</v>
      </c>
      <c r="W170" s="310" t="s">
        <v>996</v>
      </c>
      <c r="X170" s="364">
        <v>132</v>
      </c>
      <c r="Y170" s="373" t="s">
        <v>631</v>
      </c>
      <c r="Z170" s="328" t="s">
        <v>148</v>
      </c>
      <c r="AA170" s="328"/>
      <c r="AB170" s="329"/>
      <c r="AD170" s="2"/>
      <c r="AE170" s="2"/>
      <c r="AF170" s="2"/>
    </row>
    <row r="171" spans="1:32" s="207" customFormat="1" ht="66" customHeight="1" x14ac:dyDescent="0.15">
      <c r="A171" s="363">
        <v>139</v>
      </c>
      <c r="B171" s="374" t="s">
        <v>338</v>
      </c>
      <c r="C171" s="282" t="s">
        <v>1028</v>
      </c>
      <c r="D171" s="282" t="s">
        <v>563</v>
      </c>
      <c r="E171" s="283">
        <v>190.25800000000001</v>
      </c>
      <c r="F171" s="283">
        <f>E171+G171-H171</f>
        <v>190.25800000000001</v>
      </c>
      <c r="G171" s="283">
        <v>0</v>
      </c>
      <c r="H171" s="283">
        <v>0</v>
      </c>
      <c r="I171" s="283">
        <v>0</v>
      </c>
      <c r="J171" s="283">
        <v>182.779</v>
      </c>
      <c r="K171" s="283" t="s">
        <v>550</v>
      </c>
      <c r="L171" s="285" t="s">
        <v>153</v>
      </c>
      <c r="M171" s="286" t="s">
        <v>1132</v>
      </c>
      <c r="N171" s="283">
        <v>235.49700000000001</v>
      </c>
      <c r="O171" s="283">
        <v>242.63499999999999</v>
      </c>
      <c r="P171" s="120">
        <f t="shared" si="18"/>
        <v>7.1379999999999768</v>
      </c>
      <c r="Q171" s="365">
        <v>-11.558</v>
      </c>
      <c r="R171" s="288" t="s">
        <v>100</v>
      </c>
      <c r="S171" s="282" t="s">
        <v>1133</v>
      </c>
      <c r="T171" s="282"/>
      <c r="U171" s="372" t="s">
        <v>844</v>
      </c>
      <c r="V171" s="309" t="s">
        <v>2</v>
      </c>
      <c r="W171" s="310" t="s">
        <v>996</v>
      </c>
      <c r="X171" s="364">
        <v>133</v>
      </c>
      <c r="Y171" s="373" t="s">
        <v>538</v>
      </c>
      <c r="Z171" s="328" t="s">
        <v>148</v>
      </c>
      <c r="AA171" s="328" t="s">
        <v>148</v>
      </c>
      <c r="AB171" s="329"/>
      <c r="AD171" s="2"/>
      <c r="AE171" s="2"/>
      <c r="AF171" s="2"/>
    </row>
    <row r="172" spans="1:32" s="207" customFormat="1" ht="66.75" customHeight="1" x14ac:dyDescent="0.15">
      <c r="A172" s="363">
        <v>140</v>
      </c>
      <c r="B172" s="374" t="s">
        <v>339</v>
      </c>
      <c r="C172" s="282" t="s">
        <v>1039</v>
      </c>
      <c r="D172" s="282" t="s">
        <v>563</v>
      </c>
      <c r="E172" s="283">
        <v>22.274999999999999</v>
      </c>
      <c r="F172" s="283">
        <f>E172+G172-H172+I172</f>
        <v>31.460999999999999</v>
      </c>
      <c r="G172" s="283">
        <v>0</v>
      </c>
      <c r="H172" s="283">
        <v>0</v>
      </c>
      <c r="I172" s="283">
        <v>9.1859999999999999</v>
      </c>
      <c r="J172" s="283">
        <v>16.882000000000001</v>
      </c>
      <c r="K172" s="283" t="s">
        <v>550</v>
      </c>
      <c r="L172" s="285" t="s">
        <v>153</v>
      </c>
      <c r="M172" s="286" t="s">
        <v>1134</v>
      </c>
      <c r="N172" s="283">
        <v>19.225000000000001</v>
      </c>
      <c r="O172" s="283">
        <v>18.96</v>
      </c>
      <c r="P172" s="120">
        <f t="shared" si="18"/>
        <v>-0.26500000000000057</v>
      </c>
      <c r="Q172" s="365">
        <v>0</v>
      </c>
      <c r="R172" s="288" t="s">
        <v>589</v>
      </c>
      <c r="S172" s="282" t="s">
        <v>1135</v>
      </c>
      <c r="T172" s="282"/>
      <c r="U172" s="372" t="s">
        <v>844</v>
      </c>
      <c r="V172" s="309" t="s">
        <v>2</v>
      </c>
      <c r="W172" s="310" t="s">
        <v>996</v>
      </c>
      <c r="X172" s="364">
        <v>134</v>
      </c>
      <c r="Y172" s="373"/>
      <c r="Z172" s="328" t="s">
        <v>148</v>
      </c>
      <c r="AA172" s="328" t="s">
        <v>148</v>
      </c>
      <c r="AB172" s="329"/>
      <c r="AD172" s="2"/>
      <c r="AE172" s="2"/>
      <c r="AF172" s="2"/>
    </row>
    <row r="173" spans="1:32" x14ac:dyDescent="0.15">
      <c r="A173" s="131"/>
      <c r="B173" s="298" t="s">
        <v>1136</v>
      </c>
      <c r="C173" s="132"/>
      <c r="D173" s="132"/>
      <c r="E173" s="133"/>
      <c r="F173" s="299"/>
      <c r="G173" s="300"/>
      <c r="H173" s="301"/>
      <c r="I173" s="301"/>
      <c r="J173" s="133"/>
      <c r="K173" s="133"/>
      <c r="L173" s="134"/>
      <c r="M173" s="135"/>
      <c r="N173" s="133"/>
      <c r="O173" s="133"/>
      <c r="P173" s="133"/>
      <c r="Q173" s="381"/>
      <c r="R173" s="136"/>
      <c r="S173" s="132"/>
      <c r="T173" s="132"/>
      <c r="U173" s="303"/>
      <c r="V173" s="137"/>
      <c r="W173" s="137"/>
      <c r="X173" s="137"/>
      <c r="Y173" s="137"/>
      <c r="Z173" s="138"/>
      <c r="AA173" s="138"/>
      <c r="AB173" s="139"/>
    </row>
    <row r="174" spans="1:32" s="207" customFormat="1" ht="68.25" customHeight="1" x14ac:dyDescent="0.15">
      <c r="A174" s="363">
        <v>141</v>
      </c>
      <c r="B174" s="289" t="s">
        <v>340</v>
      </c>
      <c r="C174" s="282" t="s">
        <v>1039</v>
      </c>
      <c r="D174" s="282" t="s">
        <v>563</v>
      </c>
      <c r="E174" s="283">
        <v>101.91</v>
      </c>
      <c r="F174" s="283">
        <f>E174+G174-H174</f>
        <v>101.91</v>
      </c>
      <c r="G174" s="283">
        <v>0</v>
      </c>
      <c r="H174" s="283">
        <v>0</v>
      </c>
      <c r="I174" s="283">
        <v>0</v>
      </c>
      <c r="J174" s="283">
        <v>85.71</v>
      </c>
      <c r="K174" s="283" t="s">
        <v>550</v>
      </c>
      <c r="L174" s="285" t="s">
        <v>153</v>
      </c>
      <c r="M174" s="286" t="s">
        <v>1137</v>
      </c>
      <c r="N174" s="283">
        <v>96.676000000000002</v>
      </c>
      <c r="O174" s="121">
        <v>133.11799999999999</v>
      </c>
      <c r="P174" s="120">
        <f t="shared" ref="P174:P175" si="19">O174-N174</f>
        <v>36.441999999999993</v>
      </c>
      <c r="Q174" s="365">
        <v>0</v>
      </c>
      <c r="R174" s="288" t="s">
        <v>589</v>
      </c>
      <c r="S174" s="282" t="s">
        <v>1138</v>
      </c>
      <c r="T174" s="282"/>
      <c r="U174" s="372" t="s">
        <v>844</v>
      </c>
      <c r="V174" s="309" t="s">
        <v>2</v>
      </c>
      <c r="W174" s="310" t="s">
        <v>996</v>
      </c>
      <c r="X174" s="364">
        <v>135</v>
      </c>
      <c r="Y174" s="373" t="s">
        <v>631</v>
      </c>
      <c r="Z174" s="328" t="s">
        <v>148</v>
      </c>
      <c r="AA174" s="328"/>
      <c r="AB174" s="329"/>
      <c r="AD174" s="2"/>
      <c r="AE174" s="2"/>
      <c r="AF174" s="2"/>
    </row>
    <row r="175" spans="1:32" s="207" customFormat="1" ht="77.25" customHeight="1" x14ac:dyDescent="0.15">
      <c r="A175" s="363">
        <v>142</v>
      </c>
      <c r="B175" s="374" t="s">
        <v>341</v>
      </c>
      <c r="C175" s="282" t="s">
        <v>1039</v>
      </c>
      <c r="D175" s="282" t="s">
        <v>563</v>
      </c>
      <c r="E175" s="283">
        <v>66.960999999999999</v>
      </c>
      <c r="F175" s="283">
        <f>E175+G175-H175</f>
        <v>52.631999999999998</v>
      </c>
      <c r="G175" s="283">
        <v>0</v>
      </c>
      <c r="H175" s="283">
        <v>14.329000000000001</v>
      </c>
      <c r="I175" s="283">
        <v>0</v>
      </c>
      <c r="J175" s="283">
        <v>67.295000000000002</v>
      </c>
      <c r="K175" s="283" t="s">
        <v>550</v>
      </c>
      <c r="L175" s="285" t="s">
        <v>153</v>
      </c>
      <c r="M175" s="286" t="s">
        <v>1139</v>
      </c>
      <c r="N175" s="283">
        <v>53.667999999999999</v>
      </c>
      <c r="O175" s="283">
        <v>53.750999999999998</v>
      </c>
      <c r="P175" s="120">
        <f t="shared" si="19"/>
        <v>8.2999999999998408E-2</v>
      </c>
      <c r="Q175" s="365">
        <v>0</v>
      </c>
      <c r="R175" s="288" t="s">
        <v>589</v>
      </c>
      <c r="S175" s="282" t="s">
        <v>1140</v>
      </c>
      <c r="T175" s="282"/>
      <c r="U175" s="372" t="s">
        <v>844</v>
      </c>
      <c r="V175" s="309" t="s">
        <v>2</v>
      </c>
      <c r="W175" s="310" t="s">
        <v>996</v>
      </c>
      <c r="X175" s="364">
        <v>136</v>
      </c>
      <c r="Y175" s="373"/>
      <c r="Z175" s="328" t="s">
        <v>148</v>
      </c>
      <c r="AA175" s="328"/>
      <c r="AB175" s="329"/>
      <c r="AD175" s="2"/>
      <c r="AE175" s="2"/>
      <c r="AF175" s="2"/>
    </row>
    <row r="176" spans="1:32" ht="21.6" customHeight="1" x14ac:dyDescent="0.15">
      <c r="A176" s="131"/>
      <c r="B176" s="298" t="s">
        <v>1141</v>
      </c>
      <c r="C176" s="132"/>
      <c r="D176" s="132"/>
      <c r="E176" s="133"/>
      <c r="F176" s="299"/>
      <c r="G176" s="300"/>
      <c r="H176" s="301"/>
      <c r="I176" s="301"/>
      <c r="J176" s="133"/>
      <c r="K176" s="133"/>
      <c r="L176" s="134"/>
      <c r="M176" s="135"/>
      <c r="N176" s="133"/>
      <c r="O176" s="133"/>
      <c r="P176" s="133"/>
      <c r="Q176" s="133"/>
      <c r="R176" s="136"/>
      <c r="S176" s="132"/>
      <c r="T176" s="132"/>
      <c r="U176" s="303"/>
      <c r="V176" s="137"/>
      <c r="W176" s="137"/>
      <c r="X176" s="137"/>
      <c r="Y176" s="137"/>
      <c r="Z176" s="138"/>
      <c r="AA176" s="138"/>
      <c r="AB176" s="139"/>
    </row>
    <row r="177" spans="1:29" ht="92.25" customHeight="1" x14ac:dyDescent="0.15">
      <c r="A177" s="281">
        <v>143</v>
      </c>
      <c r="B177" s="282" t="s">
        <v>342</v>
      </c>
      <c r="C177" s="282" t="s">
        <v>982</v>
      </c>
      <c r="D177" s="282" t="s">
        <v>563</v>
      </c>
      <c r="E177" s="283">
        <v>8.5660000000000007</v>
      </c>
      <c r="F177" s="313">
        <f>E177+G177-H177</f>
        <v>8.5660000000000007</v>
      </c>
      <c r="G177" s="283">
        <v>0</v>
      </c>
      <c r="H177" s="287">
        <v>0</v>
      </c>
      <c r="I177" s="287">
        <v>0</v>
      </c>
      <c r="J177" s="287">
        <v>9.6602340000000009</v>
      </c>
      <c r="K177" s="283" t="s">
        <v>658</v>
      </c>
      <c r="L177" s="285" t="s">
        <v>153</v>
      </c>
      <c r="M177" s="286" t="s">
        <v>1142</v>
      </c>
      <c r="N177" s="283">
        <v>8.69</v>
      </c>
      <c r="O177" s="283">
        <v>8.6940000000000008</v>
      </c>
      <c r="P177" s="284">
        <f t="shared" ref="P177:P185" si="20">O177-N177</f>
        <v>4.0000000000013358E-3</v>
      </c>
      <c r="Q177" s="283">
        <v>0</v>
      </c>
      <c r="R177" s="288" t="s">
        <v>589</v>
      </c>
      <c r="S177" s="282" t="s">
        <v>1143</v>
      </c>
      <c r="T177" s="289"/>
      <c r="U177" s="316" t="s">
        <v>887</v>
      </c>
      <c r="V177" s="290" t="s">
        <v>2</v>
      </c>
      <c r="W177" s="291" t="s">
        <v>1145</v>
      </c>
      <c r="X177" s="290">
        <v>138</v>
      </c>
      <c r="Y177" s="292"/>
      <c r="Z177" s="279" t="s">
        <v>148</v>
      </c>
      <c r="AA177" s="279"/>
      <c r="AB177" s="280"/>
      <c r="AC177" s="207"/>
    </row>
    <row r="178" spans="1:29" ht="144" customHeight="1" x14ac:dyDescent="0.15">
      <c r="A178" s="281">
        <f>+A177+1</f>
        <v>144</v>
      </c>
      <c r="B178" s="282" t="s">
        <v>343</v>
      </c>
      <c r="C178" s="282" t="s">
        <v>982</v>
      </c>
      <c r="D178" s="282" t="s">
        <v>563</v>
      </c>
      <c r="E178" s="283">
        <v>97.317999999999998</v>
      </c>
      <c r="F178" s="313">
        <f t="shared" ref="F178:F185" si="21">E178+G178-H178</f>
        <v>97.317999999999998</v>
      </c>
      <c r="G178" s="283">
        <v>0</v>
      </c>
      <c r="H178" s="287">
        <v>0</v>
      </c>
      <c r="I178" s="287">
        <v>0</v>
      </c>
      <c r="J178" s="287">
        <v>119.762642</v>
      </c>
      <c r="K178" s="283" t="s">
        <v>658</v>
      </c>
      <c r="L178" s="285" t="s">
        <v>153</v>
      </c>
      <c r="M178" s="286" t="s">
        <v>1146</v>
      </c>
      <c r="N178" s="283">
        <v>97.317999999999998</v>
      </c>
      <c r="O178" s="283">
        <v>98.164000000000001</v>
      </c>
      <c r="P178" s="284">
        <f t="shared" si="20"/>
        <v>0.84600000000000364</v>
      </c>
      <c r="Q178" s="283">
        <v>0</v>
      </c>
      <c r="R178" s="288" t="s">
        <v>589</v>
      </c>
      <c r="S178" s="282" t="s">
        <v>1147</v>
      </c>
      <c r="T178" s="289"/>
      <c r="U178" s="316" t="s">
        <v>887</v>
      </c>
      <c r="V178" s="290" t="s">
        <v>2</v>
      </c>
      <c r="W178" s="291" t="s">
        <v>1145</v>
      </c>
      <c r="X178" s="290">
        <v>139</v>
      </c>
      <c r="Y178" s="292" t="s">
        <v>631</v>
      </c>
      <c r="Z178" s="279" t="s">
        <v>148</v>
      </c>
      <c r="AA178" s="279"/>
      <c r="AB178" s="280"/>
      <c r="AC178" s="207"/>
    </row>
    <row r="179" spans="1:29" ht="87.75" customHeight="1" x14ac:dyDescent="0.15">
      <c r="A179" s="281">
        <v>145</v>
      </c>
      <c r="B179" s="282" t="s">
        <v>344</v>
      </c>
      <c r="C179" s="282" t="s">
        <v>961</v>
      </c>
      <c r="D179" s="282" t="s">
        <v>563</v>
      </c>
      <c r="E179" s="283">
        <v>3.6840000000000002</v>
      </c>
      <c r="F179" s="313">
        <f t="shared" si="21"/>
        <v>3.6840000000000002</v>
      </c>
      <c r="G179" s="283">
        <v>0</v>
      </c>
      <c r="H179" s="287">
        <v>0</v>
      </c>
      <c r="I179" s="287">
        <v>0</v>
      </c>
      <c r="J179" s="287">
        <v>2.0320119999999999</v>
      </c>
      <c r="K179" s="283" t="s">
        <v>658</v>
      </c>
      <c r="L179" s="285" t="s">
        <v>153</v>
      </c>
      <c r="M179" s="286" t="s">
        <v>1148</v>
      </c>
      <c r="N179" s="283">
        <v>3.7090000000000001</v>
      </c>
      <c r="O179" s="283">
        <v>3.7709999999999999</v>
      </c>
      <c r="P179" s="284">
        <f t="shared" si="20"/>
        <v>6.1999999999999833E-2</v>
      </c>
      <c r="Q179" s="283">
        <v>0</v>
      </c>
      <c r="R179" s="288" t="s">
        <v>589</v>
      </c>
      <c r="S179" s="282" t="s">
        <v>1149</v>
      </c>
      <c r="T179" s="289"/>
      <c r="U179" s="316" t="s">
        <v>887</v>
      </c>
      <c r="V179" s="290" t="s">
        <v>2</v>
      </c>
      <c r="W179" s="291" t="s">
        <v>1145</v>
      </c>
      <c r="X179" s="290">
        <v>140</v>
      </c>
      <c r="Y179" s="292"/>
      <c r="Z179" s="279" t="s">
        <v>148</v>
      </c>
      <c r="AA179" s="279"/>
      <c r="AB179" s="280"/>
      <c r="AC179" s="207"/>
    </row>
    <row r="180" spans="1:29" ht="51" customHeight="1" x14ac:dyDescent="0.15">
      <c r="A180" s="281">
        <v>146</v>
      </c>
      <c r="B180" s="282" t="s">
        <v>345</v>
      </c>
      <c r="C180" s="282" t="s">
        <v>1020</v>
      </c>
      <c r="D180" s="282" t="s">
        <v>563</v>
      </c>
      <c r="E180" s="283">
        <v>16.489999999999998</v>
      </c>
      <c r="F180" s="313">
        <f t="shared" si="21"/>
        <v>16.489999999999998</v>
      </c>
      <c r="G180" s="283">
        <v>0</v>
      </c>
      <c r="H180" s="287">
        <v>0</v>
      </c>
      <c r="I180" s="287">
        <v>0</v>
      </c>
      <c r="J180" s="287">
        <v>16.489999999999998</v>
      </c>
      <c r="K180" s="283" t="s">
        <v>658</v>
      </c>
      <c r="L180" s="285" t="s">
        <v>102</v>
      </c>
      <c r="M180" s="286" t="s">
        <v>1150</v>
      </c>
      <c r="N180" s="283">
        <v>18.7</v>
      </c>
      <c r="O180" s="283">
        <v>18.7</v>
      </c>
      <c r="P180" s="284">
        <f t="shared" si="20"/>
        <v>0</v>
      </c>
      <c r="Q180" s="283">
        <v>0</v>
      </c>
      <c r="R180" s="288" t="s">
        <v>102</v>
      </c>
      <c r="S180" s="282" t="s">
        <v>1151</v>
      </c>
      <c r="T180" s="289"/>
      <c r="U180" s="316" t="s">
        <v>887</v>
      </c>
      <c r="V180" s="290" t="s">
        <v>2</v>
      </c>
      <c r="W180" s="291" t="s">
        <v>1145</v>
      </c>
      <c r="X180" s="290">
        <v>141</v>
      </c>
      <c r="Y180" s="292" t="s">
        <v>631</v>
      </c>
      <c r="Z180" s="279"/>
      <c r="AA180" s="279" t="s">
        <v>148</v>
      </c>
      <c r="AB180" s="280"/>
      <c r="AC180" s="207"/>
    </row>
    <row r="181" spans="1:29" ht="156" customHeight="1" x14ac:dyDescent="0.15">
      <c r="A181" s="281">
        <v>147</v>
      </c>
      <c r="B181" s="282" t="s">
        <v>346</v>
      </c>
      <c r="C181" s="282" t="s">
        <v>956</v>
      </c>
      <c r="D181" s="282" t="s">
        <v>563</v>
      </c>
      <c r="E181" s="283">
        <v>26.19</v>
      </c>
      <c r="F181" s="313">
        <f t="shared" si="21"/>
        <v>26.19</v>
      </c>
      <c r="G181" s="283">
        <v>0</v>
      </c>
      <c r="H181" s="287">
        <v>0</v>
      </c>
      <c r="I181" s="287">
        <v>0</v>
      </c>
      <c r="J181" s="287">
        <v>26.19</v>
      </c>
      <c r="K181" s="283" t="s">
        <v>658</v>
      </c>
      <c r="L181" s="285" t="s">
        <v>153</v>
      </c>
      <c r="M181" s="286" t="s">
        <v>1152</v>
      </c>
      <c r="N181" s="283">
        <v>29.7</v>
      </c>
      <c r="O181" s="283">
        <v>49.5</v>
      </c>
      <c r="P181" s="284">
        <f t="shared" si="20"/>
        <v>19.8</v>
      </c>
      <c r="Q181" s="283">
        <v>0</v>
      </c>
      <c r="R181" s="288" t="s">
        <v>589</v>
      </c>
      <c r="S181" s="282" t="s">
        <v>1153</v>
      </c>
      <c r="T181" s="289"/>
      <c r="U181" s="316" t="s">
        <v>887</v>
      </c>
      <c r="V181" s="290" t="s">
        <v>2</v>
      </c>
      <c r="W181" s="291" t="s">
        <v>1145</v>
      </c>
      <c r="X181" s="290">
        <v>142</v>
      </c>
      <c r="Y181" s="292" t="s">
        <v>538</v>
      </c>
      <c r="Z181" s="279"/>
      <c r="AA181" s="279" t="s">
        <v>148</v>
      </c>
      <c r="AB181" s="280"/>
      <c r="AC181" s="207"/>
    </row>
    <row r="182" spans="1:29" ht="295.5" customHeight="1" x14ac:dyDescent="0.15">
      <c r="A182" s="281">
        <v>148</v>
      </c>
      <c r="B182" s="282" t="s">
        <v>347</v>
      </c>
      <c r="C182" s="282" t="s">
        <v>956</v>
      </c>
      <c r="D182" s="282" t="s">
        <v>563</v>
      </c>
      <c r="E182" s="283">
        <v>62.012</v>
      </c>
      <c r="F182" s="313">
        <f t="shared" si="21"/>
        <v>62.012</v>
      </c>
      <c r="G182" s="283">
        <v>0</v>
      </c>
      <c r="H182" s="287">
        <v>0</v>
      </c>
      <c r="I182" s="287">
        <v>0</v>
      </c>
      <c r="J182" s="287">
        <v>46.449063000000002</v>
      </c>
      <c r="K182" s="314" t="s">
        <v>1154</v>
      </c>
      <c r="L182" s="285" t="s">
        <v>153</v>
      </c>
      <c r="M182" s="286" t="s">
        <v>1155</v>
      </c>
      <c r="N182" s="283">
        <v>59.750999999999998</v>
      </c>
      <c r="O182" s="283">
        <v>42.08</v>
      </c>
      <c r="P182" s="284">
        <f t="shared" si="20"/>
        <v>-17.670999999999999</v>
      </c>
      <c r="Q182" s="283">
        <v>0</v>
      </c>
      <c r="R182" s="288" t="s">
        <v>589</v>
      </c>
      <c r="S182" s="282" t="s">
        <v>1156</v>
      </c>
      <c r="T182" s="289"/>
      <c r="U182" s="316" t="s">
        <v>887</v>
      </c>
      <c r="V182" s="290" t="s">
        <v>2</v>
      </c>
      <c r="W182" s="291" t="s">
        <v>1145</v>
      </c>
      <c r="X182" s="290">
        <v>143</v>
      </c>
      <c r="Y182" s="292"/>
      <c r="Z182" s="279" t="s">
        <v>148</v>
      </c>
      <c r="AA182" s="279"/>
      <c r="AB182" s="280"/>
      <c r="AC182" s="207"/>
    </row>
    <row r="183" spans="1:29" ht="240.75" customHeight="1" x14ac:dyDescent="0.15">
      <c r="A183" s="281">
        <v>149</v>
      </c>
      <c r="B183" s="312" t="s">
        <v>348</v>
      </c>
      <c r="C183" s="282" t="s">
        <v>961</v>
      </c>
      <c r="D183" s="282" t="s">
        <v>563</v>
      </c>
      <c r="E183" s="283">
        <v>446.27800000000002</v>
      </c>
      <c r="F183" s="313">
        <f>E183+G183-H183</f>
        <v>446.27800000000002</v>
      </c>
      <c r="G183" s="283">
        <v>0</v>
      </c>
      <c r="H183" s="287">
        <v>0</v>
      </c>
      <c r="I183" s="287">
        <v>0</v>
      </c>
      <c r="J183" s="287">
        <v>406.27149900000001</v>
      </c>
      <c r="K183" s="314" t="s">
        <v>1157</v>
      </c>
      <c r="L183" s="285" t="s">
        <v>153</v>
      </c>
      <c r="M183" s="286" t="s">
        <v>1158</v>
      </c>
      <c r="N183" s="283">
        <v>340.39800000000002</v>
      </c>
      <c r="O183" s="283">
        <v>446</v>
      </c>
      <c r="P183" s="284">
        <f t="shared" si="20"/>
        <v>105.60199999999998</v>
      </c>
      <c r="Q183" s="283">
        <v>0</v>
      </c>
      <c r="R183" s="288" t="s">
        <v>589</v>
      </c>
      <c r="S183" s="282" t="s">
        <v>1159</v>
      </c>
      <c r="T183" s="289" t="s">
        <v>1160</v>
      </c>
      <c r="U183" s="316" t="s">
        <v>887</v>
      </c>
      <c r="V183" s="290" t="s">
        <v>2</v>
      </c>
      <c r="W183" s="291" t="s">
        <v>1145</v>
      </c>
      <c r="X183" s="290">
        <v>144</v>
      </c>
      <c r="Y183" s="292"/>
      <c r="Z183" s="279" t="s">
        <v>148</v>
      </c>
      <c r="AA183" s="279"/>
      <c r="AB183" s="280"/>
      <c r="AC183" s="207"/>
    </row>
    <row r="184" spans="1:29" ht="409.5" customHeight="1" x14ac:dyDescent="0.15">
      <c r="A184" s="281">
        <v>150</v>
      </c>
      <c r="B184" s="282" t="s">
        <v>349</v>
      </c>
      <c r="C184" s="282" t="s">
        <v>961</v>
      </c>
      <c r="D184" s="282" t="s">
        <v>601</v>
      </c>
      <c r="E184" s="283">
        <v>212.00800000000001</v>
      </c>
      <c r="F184" s="313">
        <f t="shared" si="21"/>
        <v>212.00800000000001</v>
      </c>
      <c r="G184" s="283">
        <v>0</v>
      </c>
      <c r="H184" s="287">
        <v>0</v>
      </c>
      <c r="I184" s="287">
        <v>0</v>
      </c>
      <c r="J184" s="287">
        <v>134.859399</v>
      </c>
      <c r="K184" s="314" t="s">
        <v>1161</v>
      </c>
      <c r="L184" s="285" t="s">
        <v>152</v>
      </c>
      <c r="M184" s="286" t="s">
        <v>1162</v>
      </c>
      <c r="N184" s="283">
        <v>159.602</v>
      </c>
      <c r="O184" s="283">
        <v>103.596</v>
      </c>
      <c r="P184" s="284">
        <f t="shared" si="20"/>
        <v>-56.006</v>
      </c>
      <c r="Q184" s="283">
        <v>-29</v>
      </c>
      <c r="R184" s="288" t="s">
        <v>100</v>
      </c>
      <c r="S184" s="382" t="s">
        <v>1163</v>
      </c>
      <c r="T184" s="289"/>
      <c r="U184" s="316" t="s">
        <v>887</v>
      </c>
      <c r="V184" s="290" t="s">
        <v>2</v>
      </c>
      <c r="W184" s="291" t="s">
        <v>1145</v>
      </c>
      <c r="X184" s="290">
        <v>144</v>
      </c>
      <c r="Y184" s="292"/>
      <c r="Z184" s="279" t="s">
        <v>148</v>
      </c>
      <c r="AA184" s="279"/>
      <c r="AB184" s="280"/>
      <c r="AC184" s="207"/>
    </row>
    <row r="185" spans="1:29" ht="141" customHeight="1" x14ac:dyDescent="0.15">
      <c r="A185" s="281">
        <v>151</v>
      </c>
      <c r="B185" s="282" t="s">
        <v>350</v>
      </c>
      <c r="C185" s="282" t="s">
        <v>1032</v>
      </c>
      <c r="D185" s="282" t="s">
        <v>563</v>
      </c>
      <c r="E185" s="283">
        <v>18.97</v>
      </c>
      <c r="F185" s="313">
        <f t="shared" si="21"/>
        <v>18.97</v>
      </c>
      <c r="G185" s="283">
        <v>0</v>
      </c>
      <c r="H185" s="287">
        <v>0</v>
      </c>
      <c r="I185" s="287">
        <v>0</v>
      </c>
      <c r="J185" s="287">
        <v>18.081530999999998</v>
      </c>
      <c r="K185" s="283" t="s">
        <v>658</v>
      </c>
      <c r="L185" s="285" t="s">
        <v>153</v>
      </c>
      <c r="M185" s="286" t="s">
        <v>1146</v>
      </c>
      <c r="N185" s="283">
        <v>18.984000000000002</v>
      </c>
      <c r="O185" s="283">
        <v>18.97</v>
      </c>
      <c r="P185" s="284">
        <f t="shared" si="20"/>
        <v>-1.4000000000002899E-2</v>
      </c>
      <c r="Q185" s="283">
        <v>0</v>
      </c>
      <c r="R185" s="288" t="s">
        <v>589</v>
      </c>
      <c r="S185" s="282" t="s">
        <v>1164</v>
      </c>
      <c r="T185" s="289"/>
      <c r="U185" s="316" t="s">
        <v>887</v>
      </c>
      <c r="V185" s="290" t="s">
        <v>2</v>
      </c>
      <c r="W185" s="291" t="s">
        <v>1165</v>
      </c>
      <c r="X185" s="290">
        <v>145</v>
      </c>
      <c r="Y185" s="292"/>
      <c r="Z185" s="279" t="s">
        <v>148</v>
      </c>
      <c r="AA185" s="279"/>
      <c r="AB185" s="280"/>
      <c r="AC185" s="207"/>
    </row>
    <row r="186" spans="1:29" ht="21.6" customHeight="1" x14ac:dyDescent="0.15">
      <c r="A186" s="383"/>
      <c r="B186" s="384" t="s">
        <v>1166</v>
      </c>
      <c r="C186" s="385"/>
      <c r="D186" s="385"/>
      <c r="E186" s="386"/>
      <c r="F186" s="387"/>
      <c r="G186" s="388"/>
      <c r="H186" s="389"/>
      <c r="I186" s="389"/>
      <c r="J186" s="386"/>
      <c r="K186" s="386"/>
      <c r="L186" s="390"/>
      <c r="M186" s="391"/>
      <c r="N186" s="386"/>
      <c r="O186" s="386"/>
      <c r="P186" s="386"/>
      <c r="Q186" s="386"/>
      <c r="R186" s="392"/>
      <c r="S186" s="385"/>
      <c r="T186" s="385"/>
      <c r="U186" s="393"/>
      <c r="V186" s="394"/>
      <c r="W186" s="394"/>
      <c r="X186" s="394"/>
      <c r="Y186" s="394"/>
      <c r="Z186" s="395"/>
      <c r="AA186" s="395"/>
      <c r="AB186" s="396"/>
    </row>
    <row r="187" spans="1:29" ht="232.5" customHeight="1" x14ac:dyDescent="0.15">
      <c r="A187" s="281">
        <v>152</v>
      </c>
      <c r="B187" s="282" t="s">
        <v>351</v>
      </c>
      <c r="C187" s="282" t="s">
        <v>1032</v>
      </c>
      <c r="D187" s="282" t="s">
        <v>563</v>
      </c>
      <c r="E187" s="283">
        <v>61.115000000000002</v>
      </c>
      <c r="F187" s="313">
        <f t="shared" ref="F187:F193" si="22">E187+G187-H187</f>
        <v>61.115000000000002</v>
      </c>
      <c r="G187" s="283">
        <v>0</v>
      </c>
      <c r="H187" s="287">
        <v>0</v>
      </c>
      <c r="I187" s="287">
        <v>0</v>
      </c>
      <c r="J187" s="287">
        <v>64.053077999999999</v>
      </c>
      <c r="K187" s="341" t="s">
        <v>1167</v>
      </c>
      <c r="L187" s="285" t="s">
        <v>153</v>
      </c>
      <c r="M187" s="286" t="s">
        <v>1168</v>
      </c>
      <c r="N187" s="283">
        <v>90.191000000000003</v>
      </c>
      <c r="O187" s="283">
        <v>110.581</v>
      </c>
      <c r="P187" s="284">
        <f t="shared" ref="P187:P193" si="23">O187-N187</f>
        <v>20.39</v>
      </c>
      <c r="Q187" s="283">
        <v>0</v>
      </c>
      <c r="R187" s="288" t="s">
        <v>102</v>
      </c>
      <c r="S187" s="282" t="s">
        <v>1169</v>
      </c>
      <c r="T187" s="289"/>
      <c r="U187" s="316" t="s">
        <v>887</v>
      </c>
      <c r="V187" s="290" t="s">
        <v>2</v>
      </c>
      <c r="W187" s="291" t="s">
        <v>1145</v>
      </c>
      <c r="X187" s="290">
        <v>147</v>
      </c>
      <c r="Y187" s="292"/>
      <c r="Z187" s="279" t="s">
        <v>148</v>
      </c>
      <c r="AA187" s="279"/>
      <c r="AB187" s="280"/>
      <c r="AC187" s="207"/>
    </row>
    <row r="188" spans="1:29" ht="208.5" customHeight="1" x14ac:dyDescent="0.15">
      <c r="A188" s="281">
        <v>153</v>
      </c>
      <c r="B188" s="282" t="s">
        <v>352</v>
      </c>
      <c r="C188" s="282" t="s">
        <v>549</v>
      </c>
      <c r="D188" s="282" t="s">
        <v>563</v>
      </c>
      <c r="E188" s="283">
        <v>36.093000000000004</v>
      </c>
      <c r="F188" s="313">
        <f t="shared" si="22"/>
        <v>36.093000000000004</v>
      </c>
      <c r="G188" s="283">
        <v>0</v>
      </c>
      <c r="H188" s="287">
        <v>0</v>
      </c>
      <c r="I188" s="287">
        <v>0</v>
      </c>
      <c r="J188" s="287">
        <v>40.386865</v>
      </c>
      <c r="K188" s="283" t="s">
        <v>658</v>
      </c>
      <c r="L188" s="285" t="s">
        <v>153</v>
      </c>
      <c r="M188" s="286" t="s">
        <v>1170</v>
      </c>
      <c r="N188" s="283">
        <v>39.140999999999998</v>
      </c>
      <c r="O188" s="283">
        <v>43.15</v>
      </c>
      <c r="P188" s="284">
        <f t="shared" si="23"/>
        <v>4.0090000000000003</v>
      </c>
      <c r="Q188" s="283">
        <v>0</v>
      </c>
      <c r="R188" s="288" t="s">
        <v>102</v>
      </c>
      <c r="S188" s="282" t="s">
        <v>1171</v>
      </c>
      <c r="T188" s="289"/>
      <c r="U188" s="316" t="s">
        <v>887</v>
      </c>
      <c r="V188" s="290" t="s">
        <v>2</v>
      </c>
      <c r="W188" s="291" t="s">
        <v>1145</v>
      </c>
      <c r="X188" s="290">
        <v>148</v>
      </c>
      <c r="Y188" s="292" t="s">
        <v>538</v>
      </c>
      <c r="Z188" s="279" t="s">
        <v>148</v>
      </c>
      <c r="AA188" s="279"/>
      <c r="AB188" s="280"/>
      <c r="AC188" s="207"/>
    </row>
    <row r="189" spans="1:29" ht="146.25" customHeight="1" x14ac:dyDescent="0.15">
      <c r="A189" s="281">
        <v>154</v>
      </c>
      <c r="B189" s="282" t="s">
        <v>353</v>
      </c>
      <c r="C189" s="282" t="s">
        <v>549</v>
      </c>
      <c r="D189" s="282" t="s">
        <v>563</v>
      </c>
      <c r="E189" s="283">
        <v>2.2770000000000001</v>
      </c>
      <c r="F189" s="313">
        <f t="shared" si="22"/>
        <v>2.2770000000000001</v>
      </c>
      <c r="G189" s="283">
        <v>0</v>
      </c>
      <c r="H189" s="287">
        <v>0</v>
      </c>
      <c r="I189" s="287">
        <v>0</v>
      </c>
      <c r="J189" s="287">
        <v>2.2731349999999999</v>
      </c>
      <c r="K189" s="283" t="s">
        <v>658</v>
      </c>
      <c r="L189" s="285" t="s">
        <v>153</v>
      </c>
      <c r="M189" s="286" t="s">
        <v>1170</v>
      </c>
      <c r="N189" s="283">
        <v>2.3330000000000002</v>
      </c>
      <c r="O189" s="283">
        <v>2.3250000000000002</v>
      </c>
      <c r="P189" s="284">
        <f t="shared" si="23"/>
        <v>-8.0000000000000071E-3</v>
      </c>
      <c r="Q189" s="283">
        <v>0</v>
      </c>
      <c r="R189" s="288" t="s">
        <v>102</v>
      </c>
      <c r="S189" s="282" t="s">
        <v>1172</v>
      </c>
      <c r="T189" s="289"/>
      <c r="U189" s="316" t="s">
        <v>887</v>
      </c>
      <c r="V189" s="290" t="s">
        <v>2</v>
      </c>
      <c r="W189" s="291" t="s">
        <v>1145</v>
      </c>
      <c r="X189" s="290">
        <v>149</v>
      </c>
      <c r="Y189" s="292"/>
      <c r="Z189" s="279" t="s">
        <v>148</v>
      </c>
      <c r="AA189" s="279"/>
      <c r="AB189" s="280"/>
      <c r="AC189" s="207"/>
    </row>
    <row r="190" spans="1:29" ht="165.75" customHeight="1" x14ac:dyDescent="0.15">
      <c r="A190" s="281">
        <v>155</v>
      </c>
      <c r="B190" s="282" t="s">
        <v>354</v>
      </c>
      <c r="C190" s="282" t="s">
        <v>549</v>
      </c>
      <c r="D190" s="282" t="s">
        <v>563</v>
      </c>
      <c r="E190" s="283">
        <v>9.2149999999999999</v>
      </c>
      <c r="F190" s="313">
        <f t="shared" si="22"/>
        <v>9.2149999999999999</v>
      </c>
      <c r="G190" s="283">
        <v>0</v>
      </c>
      <c r="H190" s="287">
        <v>0</v>
      </c>
      <c r="I190" s="287">
        <v>0</v>
      </c>
      <c r="J190" s="287">
        <v>9.7200000000000006</v>
      </c>
      <c r="K190" s="283" t="s">
        <v>658</v>
      </c>
      <c r="L190" s="285" t="s">
        <v>153</v>
      </c>
      <c r="M190" s="286" t="s">
        <v>1146</v>
      </c>
      <c r="N190" s="283">
        <v>31.327000000000002</v>
      </c>
      <c r="O190" s="283">
        <v>49.743000000000002</v>
      </c>
      <c r="P190" s="284">
        <f t="shared" si="23"/>
        <v>18.416</v>
      </c>
      <c r="Q190" s="283">
        <v>0</v>
      </c>
      <c r="R190" s="288" t="s">
        <v>102</v>
      </c>
      <c r="S190" s="282" t="s">
        <v>1173</v>
      </c>
      <c r="T190" s="289"/>
      <c r="U190" s="316" t="s">
        <v>887</v>
      </c>
      <c r="V190" s="290" t="s">
        <v>2</v>
      </c>
      <c r="W190" s="291" t="s">
        <v>1145</v>
      </c>
      <c r="X190" s="290">
        <v>150</v>
      </c>
      <c r="Y190" s="292" t="s">
        <v>631</v>
      </c>
      <c r="Z190" s="279" t="s">
        <v>148</v>
      </c>
      <c r="AA190" s="279"/>
      <c r="AB190" s="280"/>
      <c r="AC190" s="207"/>
    </row>
    <row r="191" spans="1:29" ht="109.5" customHeight="1" x14ac:dyDescent="0.15">
      <c r="A191" s="281">
        <v>156</v>
      </c>
      <c r="B191" s="282" t="s">
        <v>355</v>
      </c>
      <c r="C191" s="282" t="s">
        <v>549</v>
      </c>
      <c r="D191" s="282" t="s">
        <v>563</v>
      </c>
      <c r="E191" s="283">
        <v>3.4889999999999999</v>
      </c>
      <c r="F191" s="313">
        <f t="shared" si="22"/>
        <v>3.4889999999999999</v>
      </c>
      <c r="G191" s="283">
        <v>0</v>
      </c>
      <c r="H191" s="287">
        <v>0</v>
      </c>
      <c r="I191" s="287">
        <v>0</v>
      </c>
      <c r="J191" s="287">
        <v>4.9896000000000003</v>
      </c>
      <c r="K191" s="283" t="s">
        <v>658</v>
      </c>
      <c r="L191" s="285" t="s">
        <v>102</v>
      </c>
      <c r="M191" s="286" t="s">
        <v>1174</v>
      </c>
      <c r="N191" s="283">
        <v>3.4769999999999999</v>
      </c>
      <c r="O191" s="283">
        <v>3.6509999999999998</v>
      </c>
      <c r="P191" s="284">
        <f t="shared" si="23"/>
        <v>0.17399999999999993</v>
      </c>
      <c r="Q191" s="283">
        <v>0</v>
      </c>
      <c r="R191" s="288" t="s">
        <v>102</v>
      </c>
      <c r="S191" s="282" t="s">
        <v>1175</v>
      </c>
      <c r="T191" s="289"/>
      <c r="U191" s="316" t="s">
        <v>887</v>
      </c>
      <c r="V191" s="290" t="s">
        <v>2</v>
      </c>
      <c r="W191" s="291" t="s">
        <v>1145</v>
      </c>
      <c r="X191" s="290">
        <v>151</v>
      </c>
      <c r="Y191" s="292" t="s">
        <v>631</v>
      </c>
      <c r="Z191" s="279" t="s">
        <v>148</v>
      </c>
      <c r="AA191" s="279"/>
      <c r="AB191" s="280"/>
      <c r="AC191" s="207"/>
    </row>
    <row r="192" spans="1:29" ht="158.25" customHeight="1" x14ac:dyDescent="0.15">
      <c r="A192" s="281">
        <v>157</v>
      </c>
      <c r="B192" s="282" t="s">
        <v>356</v>
      </c>
      <c r="C192" s="282" t="s">
        <v>1015</v>
      </c>
      <c r="D192" s="282" t="s">
        <v>563</v>
      </c>
      <c r="E192" s="283">
        <v>15.47</v>
      </c>
      <c r="F192" s="313">
        <f t="shared" si="22"/>
        <v>15.47</v>
      </c>
      <c r="G192" s="283">
        <v>0</v>
      </c>
      <c r="H192" s="287">
        <v>0</v>
      </c>
      <c r="I192" s="287">
        <v>0</v>
      </c>
      <c r="J192" s="287">
        <v>27</v>
      </c>
      <c r="K192" s="283" t="s">
        <v>658</v>
      </c>
      <c r="L192" s="285" t="s">
        <v>153</v>
      </c>
      <c r="M192" s="286" t="s">
        <v>1170</v>
      </c>
      <c r="N192" s="283">
        <v>20.692</v>
      </c>
      <c r="O192" s="283">
        <v>29.141999999999999</v>
      </c>
      <c r="P192" s="284">
        <f t="shared" si="23"/>
        <v>8.4499999999999993</v>
      </c>
      <c r="Q192" s="283">
        <v>0</v>
      </c>
      <c r="R192" s="288" t="s">
        <v>102</v>
      </c>
      <c r="S192" s="282" t="s">
        <v>1176</v>
      </c>
      <c r="T192" s="289"/>
      <c r="U192" s="316" t="s">
        <v>887</v>
      </c>
      <c r="V192" s="290" t="s">
        <v>2</v>
      </c>
      <c r="W192" s="291" t="s">
        <v>1145</v>
      </c>
      <c r="X192" s="290">
        <v>152</v>
      </c>
      <c r="Y192" s="292" t="s">
        <v>538</v>
      </c>
      <c r="Z192" s="279" t="s">
        <v>148</v>
      </c>
      <c r="AA192" s="279"/>
      <c r="AB192" s="280"/>
      <c r="AC192" s="207"/>
    </row>
    <row r="193" spans="1:29" ht="171" customHeight="1" x14ac:dyDescent="0.15">
      <c r="A193" s="281">
        <v>158</v>
      </c>
      <c r="B193" s="282" t="s">
        <v>357</v>
      </c>
      <c r="C193" s="282" t="s">
        <v>1177</v>
      </c>
      <c r="D193" s="282" t="s">
        <v>563</v>
      </c>
      <c r="E193" s="283">
        <f>401.144+400</f>
        <v>801.14400000000001</v>
      </c>
      <c r="F193" s="313">
        <f t="shared" si="22"/>
        <v>900.89499999999998</v>
      </c>
      <c r="G193" s="283">
        <v>499.75099999999998</v>
      </c>
      <c r="H193" s="287">
        <v>400</v>
      </c>
      <c r="I193" s="287">
        <v>400</v>
      </c>
      <c r="J193" s="287">
        <v>825.73321099999998</v>
      </c>
      <c r="K193" s="283" t="s">
        <v>1178</v>
      </c>
      <c r="L193" s="285" t="s">
        <v>153</v>
      </c>
      <c r="M193" s="286" t="s">
        <v>1179</v>
      </c>
      <c r="N193" s="283">
        <v>300</v>
      </c>
      <c r="O193" s="283">
        <v>200</v>
      </c>
      <c r="P193" s="284">
        <f t="shared" si="23"/>
        <v>-100</v>
      </c>
      <c r="Q193" s="283">
        <v>-95</v>
      </c>
      <c r="R193" s="288" t="s">
        <v>100</v>
      </c>
      <c r="S193" s="282" t="s">
        <v>1180</v>
      </c>
      <c r="T193" s="289"/>
      <c r="U193" s="316" t="s">
        <v>887</v>
      </c>
      <c r="V193" s="290" t="s">
        <v>2</v>
      </c>
      <c r="W193" s="291" t="s">
        <v>1145</v>
      </c>
      <c r="X193" s="290">
        <v>153</v>
      </c>
      <c r="Y193" s="292" t="s">
        <v>631</v>
      </c>
      <c r="Z193" s="279" t="s">
        <v>148</v>
      </c>
      <c r="AA193" s="279"/>
      <c r="AB193" s="280"/>
      <c r="AC193" s="207"/>
    </row>
    <row r="194" spans="1:29" ht="29.25" customHeight="1" x14ac:dyDescent="0.15">
      <c r="A194" s="281"/>
      <c r="B194" s="322" t="s">
        <v>1181</v>
      </c>
      <c r="C194" s="282"/>
      <c r="D194" s="282"/>
      <c r="E194" s="283"/>
      <c r="F194" s="313"/>
      <c r="G194" s="283"/>
      <c r="H194" s="287"/>
      <c r="I194" s="287"/>
      <c r="J194" s="287"/>
      <c r="K194" s="283"/>
      <c r="L194" s="285"/>
      <c r="M194" s="286"/>
      <c r="N194" s="283"/>
      <c r="O194" s="283"/>
      <c r="P194" s="284"/>
      <c r="Q194" s="283"/>
      <c r="R194" s="288"/>
      <c r="S194" s="282"/>
      <c r="T194" s="289"/>
      <c r="U194" s="316"/>
      <c r="V194" s="290"/>
      <c r="W194" s="291"/>
      <c r="X194" s="278"/>
      <c r="Y194" s="292"/>
      <c r="Z194" s="279"/>
      <c r="AA194" s="279"/>
      <c r="AB194" s="280"/>
    </row>
    <row r="195" spans="1:29" ht="28.5" customHeight="1" x14ac:dyDescent="0.15">
      <c r="A195" s="281"/>
      <c r="B195" s="322" t="s">
        <v>1182</v>
      </c>
      <c r="C195" s="282"/>
      <c r="D195" s="282"/>
      <c r="E195" s="283"/>
      <c r="F195" s="313"/>
      <c r="G195" s="283"/>
      <c r="H195" s="287"/>
      <c r="I195" s="287"/>
      <c r="J195" s="287"/>
      <c r="K195" s="283"/>
      <c r="L195" s="285"/>
      <c r="M195" s="286"/>
      <c r="N195" s="283"/>
      <c r="O195" s="283"/>
      <c r="P195" s="284"/>
      <c r="Q195" s="283"/>
      <c r="R195" s="288"/>
      <c r="S195" s="282"/>
      <c r="T195" s="289"/>
      <c r="U195" s="316"/>
      <c r="V195" s="290"/>
      <c r="W195" s="291"/>
      <c r="X195" s="278"/>
      <c r="Y195" s="292"/>
      <c r="Z195" s="279"/>
      <c r="AA195" s="279"/>
      <c r="AB195" s="280"/>
    </row>
    <row r="196" spans="1:29" ht="21.6" customHeight="1" x14ac:dyDescent="0.15">
      <c r="A196" s="383"/>
      <c r="B196" s="384" t="s">
        <v>1183</v>
      </c>
      <c r="C196" s="385"/>
      <c r="D196" s="385"/>
      <c r="E196" s="386"/>
      <c r="F196" s="387"/>
      <c r="G196" s="388"/>
      <c r="H196" s="389"/>
      <c r="I196" s="389"/>
      <c r="J196" s="386"/>
      <c r="K196" s="386"/>
      <c r="L196" s="390"/>
      <c r="M196" s="391"/>
      <c r="N196" s="386"/>
      <c r="O196" s="386"/>
      <c r="P196" s="386"/>
      <c r="Q196" s="386"/>
      <c r="R196" s="392"/>
      <c r="S196" s="385"/>
      <c r="T196" s="385"/>
      <c r="U196" s="393"/>
      <c r="V196" s="394"/>
      <c r="W196" s="394"/>
      <c r="X196" s="394"/>
      <c r="Y196" s="394"/>
      <c r="Z196" s="395"/>
      <c r="AA196" s="395"/>
      <c r="AB196" s="396"/>
    </row>
    <row r="197" spans="1:29" ht="101.25" customHeight="1" x14ac:dyDescent="0.15">
      <c r="A197" s="281">
        <v>159</v>
      </c>
      <c r="B197" s="282" t="s">
        <v>358</v>
      </c>
      <c r="C197" s="282" t="s">
        <v>877</v>
      </c>
      <c r="D197" s="282" t="s">
        <v>563</v>
      </c>
      <c r="E197" s="283">
        <v>4.4669999999999996</v>
      </c>
      <c r="F197" s="313">
        <f>E197+G197-H197</f>
        <v>4.4669999999999996</v>
      </c>
      <c r="G197" s="283">
        <v>0</v>
      </c>
      <c r="H197" s="287">
        <v>0</v>
      </c>
      <c r="I197" s="287">
        <v>0</v>
      </c>
      <c r="J197" s="287">
        <v>4.1580000000000004</v>
      </c>
      <c r="K197" s="283" t="s">
        <v>1178</v>
      </c>
      <c r="L197" s="285" t="s">
        <v>102</v>
      </c>
      <c r="M197" s="286" t="s">
        <v>1174</v>
      </c>
      <c r="N197" s="283">
        <v>4.4249999999999998</v>
      </c>
      <c r="O197" s="283">
        <v>4.4219999999999997</v>
      </c>
      <c r="P197" s="284">
        <f t="shared" ref="P197:P203" si="24">O197-N197</f>
        <v>-3.0000000000001137E-3</v>
      </c>
      <c r="Q197" s="283">
        <v>0</v>
      </c>
      <c r="R197" s="288" t="s">
        <v>589</v>
      </c>
      <c r="S197" s="282" t="s">
        <v>1184</v>
      </c>
      <c r="T197" s="289"/>
      <c r="U197" s="316" t="s">
        <v>887</v>
      </c>
      <c r="V197" s="290" t="s">
        <v>2</v>
      </c>
      <c r="W197" s="291" t="s">
        <v>1145</v>
      </c>
      <c r="X197" s="290">
        <v>154</v>
      </c>
      <c r="Y197" s="292" t="s">
        <v>538</v>
      </c>
      <c r="Z197" s="279" t="s">
        <v>148</v>
      </c>
      <c r="AA197" s="279"/>
      <c r="AB197" s="280"/>
      <c r="AC197" s="207"/>
    </row>
    <row r="198" spans="1:29" ht="96.75" customHeight="1" x14ac:dyDescent="0.15">
      <c r="A198" s="281">
        <v>160</v>
      </c>
      <c r="B198" s="282" t="s">
        <v>359</v>
      </c>
      <c r="C198" s="282" t="s">
        <v>877</v>
      </c>
      <c r="D198" s="282" t="s">
        <v>563</v>
      </c>
      <c r="E198" s="283">
        <v>11.227</v>
      </c>
      <c r="F198" s="313">
        <f t="shared" ref="F198:F203" si="25">E198+G198-H198</f>
        <v>11.227</v>
      </c>
      <c r="G198" s="283">
        <v>0</v>
      </c>
      <c r="H198" s="287">
        <v>0</v>
      </c>
      <c r="I198" s="287">
        <v>0</v>
      </c>
      <c r="J198" s="287">
        <v>9.2043900000000001</v>
      </c>
      <c r="K198" s="314" t="s">
        <v>1185</v>
      </c>
      <c r="L198" s="285" t="s">
        <v>153</v>
      </c>
      <c r="M198" s="286" t="s">
        <v>1186</v>
      </c>
      <c r="N198" s="283">
        <v>11.23</v>
      </c>
      <c r="O198" s="283">
        <v>11.236000000000001</v>
      </c>
      <c r="P198" s="284">
        <f t="shared" si="24"/>
        <v>6.0000000000002274E-3</v>
      </c>
      <c r="Q198" s="283">
        <v>0</v>
      </c>
      <c r="R198" s="288" t="s">
        <v>589</v>
      </c>
      <c r="S198" s="282" t="s">
        <v>1187</v>
      </c>
      <c r="T198" s="289"/>
      <c r="U198" s="316" t="s">
        <v>887</v>
      </c>
      <c r="V198" s="290" t="s">
        <v>2</v>
      </c>
      <c r="W198" s="291" t="s">
        <v>1145</v>
      </c>
      <c r="X198" s="290">
        <v>155</v>
      </c>
      <c r="Y198" s="292"/>
      <c r="Z198" s="279" t="s">
        <v>148</v>
      </c>
      <c r="AA198" s="279"/>
      <c r="AB198" s="280"/>
      <c r="AC198" s="207"/>
    </row>
    <row r="199" spans="1:29" ht="45" x14ac:dyDescent="0.15">
      <c r="A199" s="281">
        <v>161</v>
      </c>
      <c r="B199" s="282" t="s">
        <v>360</v>
      </c>
      <c r="C199" s="282" t="s">
        <v>992</v>
      </c>
      <c r="D199" s="282" t="s">
        <v>563</v>
      </c>
      <c r="E199" s="283">
        <f>205.714+4905.009</f>
        <v>5110.723</v>
      </c>
      <c r="F199" s="313">
        <f t="shared" si="25"/>
        <v>3893.7570000000005</v>
      </c>
      <c r="G199" s="283">
        <v>991.58199999999999</v>
      </c>
      <c r="H199" s="287">
        <v>2208.5479999999998</v>
      </c>
      <c r="I199" s="287">
        <v>2208.5479999999998</v>
      </c>
      <c r="J199" s="287">
        <v>3732.529</v>
      </c>
      <c r="K199" s="283" t="s">
        <v>1178</v>
      </c>
      <c r="L199" s="285" t="s">
        <v>102</v>
      </c>
      <c r="M199" s="286" t="s">
        <v>1188</v>
      </c>
      <c r="N199" s="283">
        <v>200</v>
      </c>
      <c r="O199" s="283">
        <v>200</v>
      </c>
      <c r="P199" s="284">
        <f t="shared" si="24"/>
        <v>0</v>
      </c>
      <c r="Q199" s="283">
        <v>0</v>
      </c>
      <c r="R199" s="288" t="s">
        <v>102</v>
      </c>
      <c r="S199" s="282" t="s">
        <v>1189</v>
      </c>
      <c r="T199" s="289"/>
      <c r="U199" s="316" t="s">
        <v>887</v>
      </c>
      <c r="V199" s="290" t="s">
        <v>2</v>
      </c>
      <c r="W199" s="291" t="s">
        <v>1145</v>
      </c>
      <c r="X199" s="290">
        <v>156</v>
      </c>
      <c r="Y199" s="292"/>
      <c r="Z199" s="279"/>
      <c r="AA199" s="279" t="s">
        <v>148</v>
      </c>
      <c r="AB199" s="280"/>
      <c r="AC199" s="207"/>
    </row>
    <row r="200" spans="1:29" ht="216.75" customHeight="1" x14ac:dyDescent="0.15">
      <c r="A200" s="281">
        <v>162</v>
      </c>
      <c r="B200" s="282" t="s">
        <v>361</v>
      </c>
      <c r="C200" s="282" t="s">
        <v>1039</v>
      </c>
      <c r="D200" s="282" t="s">
        <v>563</v>
      </c>
      <c r="E200" s="283">
        <v>5060.3329999999996</v>
      </c>
      <c r="F200" s="313">
        <f t="shared" si="25"/>
        <v>5373.5550000000003</v>
      </c>
      <c r="G200" s="283">
        <v>504.22500000000002</v>
      </c>
      <c r="H200" s="287">
        <v>191.00299999999999</v>
      </c>
      <c r="I200" s="287">
        <v>191.00299999999999</v>
      </c>
      <c r="J200" s="287">
        <v>5333.7958310000004</v>
      </c>
      <c r="K200" s="283" t="s">
        <v>1178</v>
      </c>
      <c r="L200" s="285" t="s">
        <v>102</v>
      </c>
      <c r="M200" s="286" t="s">
        <v>1190</v>
      </c>
      <c r="N200" s="283">
        <v>4555.2089999999998</v>
      </c>
      <c r="O200" s="283">
        <v>4352.6440000000002</v>
      </c>
      <c r="P200" s="284">
        <f t="shared" si="24"/>
        <v>-202.5649999999996</v>
      </c>
      <c r="Q200" s="283">
        <v>0</v>
      </c>
      <c r="R200" s="288" t="s">
        <v>589</v>
      </c>
      <c r="S200" s="282" t="s">
        <v>1191</v>
      </c>
      <c r="T200" s="289"/>
      <c r="U200" s="316" t="s">
        <v>887</v>
      </c>
      <c r="V200" s="290" t="s">
        <v>2</v>
      </c>
      <c r="W200" s="291" t="s">
        <v>1192</v>
      </c>
      <c r="X200" s="290">
        <v>157</v>
      </c>
      <c r="Y200" s="292"/>
      <c r="Z200" s="279"/>
      <c r="AA200" s="279" t="s">
        <v>148</v>
      </c>
      <c r="AB200" s="280"/>
      <c r="AC200" s="207"/>
    </row>
    <row r="201" spans="1:29" ht="98.25" customHeight="1" x14ac:dyDescent="0.15">
      <c r="A201" s="281">
        <v>163</v>
      </c>
      <c r="B201" s="282" t="s">
        <v>362</v>
      </c>
      <c r="C201" s="282" t="s">
        <v>1193</v>
      </c>
      <c r="D201" s="282" t="s">
        <v>563</v>
      </c>
      <c r="E201" s="283">
        <f>42783.833+28300</f>
        <v>71083.832999999999</v>
      </c>
      <c r="F201" s="313">
        <f t="shared" si="25"/>
        <v>92356.148000000001</v>
      </c>
      <c r="G201" s="283">
        <v>48623.851999999999</v>
      </c>
      <c r="H201" s="287">
        <v>27351.537</v>
      </c>
      <c r="I201" s="287">
        <v>27351.537</v>
      </c>
      <c r="J201" s="287">
        <v>89625.828200000004</v>
      </c>
      <c r="K201" s="283" t="s">
        <v>658</v>
      </c>
      <c r="L201" s="285" t="s">
        <v>153</v>
      </c>
      <c r="M201" s="286" t="s">
        <v>1194</v>
      </c>
      <c r="N201" s="283">
        <v>43935.957000000002</v>
      </c>
      <c r="O201" s="283">
        <v>71261.521999999997</v>
      </c>
      <c r="P201" s="284">
        <f t="shared" si="24"/>
        <v>27325.564999999995</v>
      </c>
      <c r="Q201" s="283">
        <v>0</v>
      </c>
      <c r="R201" s="288" t="s">
        <v>589</v>
      </c>
      <c r="S201" s="282" t="s">
        <v>1195</v>
      </c>
      <c r="T201" s="289" t="s">
        <v>1196</v>
      </c>
      <c r="U201" s="316" t="s">
        <v>887</v>
      </c>
      <c r="V201" s="290" t="s">
        <v>2</v>
      </c>
      <c r="W201" s="291" t="s">
        <v>1192</v>
      </c>
      <c r="X201" s="290">
        <v>159</v>
      </c>
      <c r="Y201" s="292"/>
      <c r="Z201" s="279"/>
      <c r="AA201" s="279" t="s">
        <v>148</v>
      </c>
      <c r="AB201" s="280"/>
      <c r="AC201" s="207"/>
    </row>
    <row r="202" spans="1:29" ht="45" x14ac:dyDescent="0.15">
      <c r="A202" s="281">
        <v>164</v>
      </c>
      <c r="B202" s="282" t="s">
        <v>363</v>
      </c>
      <c r="C202" s="282" t="s">
        <v>961</v>
      </c>
      <c r="D202" s="282" t="s">
        <v>563</v>
      </c>
      <c r="E202" s="283">
        <f>30+568</f>
        <v>598</v>
      </c>
      <c r="F202" s="313">
        <f t="shared" si="25"/>
        <v>65.203999999999951</v>
      </c>
      <c r="G202" s="283">
        <v>5.6459999999999999</v>
      </c>
      <c r="H202" s="287">
        <v>538.44200000000001</v>
      </c>
      <c r="I202" s="287">
        <v>538.44200000000001</v>
      </c>
      <c r="J202" s="287">
        <v>47.048000000000002</v>
      </c>
      <c r="K202" s="283" t="s">
        <v>587</v>
      </c>
      <c r="L202" s="285" t="s">
        <v>102</v>
      </c>
      <c r="M202" s="286" t="s">
        <v>1197</v>
      </c>
      <c r="N202" s="283">
        <v>30</v>
      </c>
      <c r="O202" s="283">
        <v>30</v>
      </c>
      <c r="P202" s="284">
        <f t="shared" si="24"/>
        <v>0</v>
      </c>
      <c r="Q202" s="283">
        <v>0</v>
      </c>
      <c r="R202" s="288" t="s">
        <v>102</v>
      </c>
      <c r="S202" s="282" t="s">
        <v>1189</v>
      </c>
      <c r="T202" s="289"/>
      <c r="U202" s="316" t="s">
        <v>887</v>
      </c>
      <c r="V202" s="290" t="s">
        <v>2</v>
      </c>
      <c r="W202" s="291" t="s">
        <v>1198</v>
      </c>
      <c r="X202" s="290">
        <v>160</v>
      </c>
      <c r="Y202" s="292" t="s">
        <v>631</v>
      </c>
      <c r="Z202" s="279"/>
      <c r="AA202" s="279" t="s">
        <v>148</v>
      </c>
      <c r="AB202" s="280"/>
      <c r="AC202" s="207"/>
    </row>
    <row r="203" spans="1:29" ht="189.75" customHeight="1" x14ac:dyDescent="0.15">
      <c r="A203" s="281">
        <v>165</v>
      </c>
      <c r="B203" s="282" t="s">
        <v>364</v>
      </c>
      <c r="C203" s="282" t="s">
        <v>556</v>
      </c>
      <c r="D203" s="282" t="s">
        <v>563</v>
      </c>
      <c r="E203" s="283">
        <f>0+20488.664</f>
        <v>20488.664000000001</v>
      </c>
      <c r="F203" s="313">
        <f t="shared" si="25"/>
        <v>832.97300000000178</v>
      </c>
      <c r="G203" s="283">
        <v>240</v>
      </c>
      <c r="H203" s="287">
        <v>19895.690999999999</v>
      </c>
      <c r="I203" s="287">
        <v>19895.690999999999</v>
      </c>
      <c r="J203" s="287">
        <v>801.343839</v>
      </c>
      <c r="K203" s="283" t="s">
        <v>658</v>
      </c>
      <c r="L203" s="285" t="s">
        <v>102</v>
      </c>
      <c r="M203" s="286" t="s">
        <v>1199</v>
      </c>
      <c r="N203" s="283">
        <v>950</v>
      </c>
      <c r="O203" s="283">
        <v>2196.4989999999998</v>
      </c>
      <c r="P203" s="284">
        <f t="shared" si="24"/>
        <v>1246.4989999999998</v>
      </c>
      <c r="Q203" s="283">
        <v>0</v>
      </c>
      <c r="R203" s="288" t="s">
        <v>589</v>
      </c>
      <c r="S203" s="282" t="s">
        <v>1200</v>
      </c>
      <c r="T203" s="289" t="s">
        <v>1201</v>
      </c>
      <c r="U203" s="316" t="s">
        <v>887</v>
      </c>
      <c r="V203" s="290" t="s">
        <v>2</v>
      </c>
      <c r="W203" s="291" t="s">
        <v>1145</v>
      </c>
      <c r="X203" s="290">
        <v>161</v>
      </c>
      <c r="Y203" s="292" t="s">
        <v>538</v>
      </c>
      <c r="Z203" s="279" t="s">
        <v>148</v>
      </c>
      <c r="AA203" s="279" t="s">
        <v>148</v>
      </c>
      <c r="AB203" s="280"/>
      <c r="AC203" s="207"/>
    </row>
    <row r="204" spans="1:29" ht="21.6" customHeight="1" x14ac:dyDescent="0.15">
      <c r="A204" s="383"/>
      <c r="B204" s="384" t="s">
        <v>1202</v>
      </c>
      <c r="C204" s="385"/>
      <c r="D204" s="385"/>
      <c r="E204" s="386"/>
      <c r="F204" s="387"/>
      <c r="G204" s="388"/>
      <c r="H204" s="389"/>
      <c r="I204" s="389"/>
      <c r="J204" s="386"/>
      <c r="K204" s="386"/>
      <c r="L204" s="390"/>
      <c r="M204" s="391"/>
      <c r="N204" s="386"/>
      <c r="O204" s="386"/>
      <c r="P204" s="386"/>
      <c r="Q204" s="386"/>
      <c r="R204" s="392"/>
      <c r="S204" s="385"/>
      <c r="T204" s="385"/>
      <c r="U204" s="393"/>
      <c r="V204" s="394"/>
      <c r="W204" s="394"/>
      <c r="X204" s="394"/>
      <c r="Y204" s="394"/>
      <c r="Z204" s="395"/>
      <c r="AA204" s="395"/>
      <c r="AB204" s="396"/>
    </row>
    <row r="205" spans="1:29" ht="190.5" customHeight="1" x14ac:dyDescent="0.15">
      <c r="A205" s="281">
        <v>166</v>
      </c>
      <c r="B205" s="282" t="s">
        <v>365</v>
      </c>
      <c r="C205" s="282" t="s">
        <v>982</v>
      </c>
      <c r="D205" s="282" t="s">
        <v>563</v>
      </c>
      <c r="E205" s="283">
        <v>10.286</v>
      </c>
      <c r="F205" s="313">
        <f t="shared" ref="F205:F215" si="26">E205+G205-H205</f>
        <v>10.286</v>
      </c>
      <c r="G205" s="283">
        <v>0</v>
      </c>
      <c r="H205" s="287">
        <v>0</v>
      </c>
      <c r="I205" s="287">
        <v>0</v>
      </c>
      <c r="J205" s="287">
        <v>11.534708999999999</v>
      </c>
      <c r="K205" s="283" t="s">
        <v>658</v>
      </c>
      <c r="L205" s="285" t="s">
        <v>153</v>
      </c>
      <c r="M205" s="286" t="s">
        <v>1203</v>
      </c>
      <c r="N205" s="283">
        <v>85.111999999999995</v>
      </c>
      <c r="O205" s="283">
        <v>11.773</v>
      </c>
      <c r="P205" s="284">
        <f t="shared" ref="P205:P215" si="27">O205-N205</f>
        <v>-73.338999999999999</v>
      </c>
      <c r="Q205" s="283">
        <v>-2.0493000000000001</v>
      </c>
      <c r="R205" s="288" t="s">
        <v>100</v>
      </c>
      <c r="S205" s="282" t="s">
        <v>1204</v>
      </c>
      <c r="T205" s="289"/>
      <c r="U205" s="316" t="s">
        <v>887</v>
      </c>
      <c r="V205" s="290" t="s">
        <v>2</v>
      </c>
      <c r="W205" s="291" t="s">
        <v>1145</v>
      </c>
      <c r="X205" s="290">
        <v>162</v>
      </c>
      <c r="Y205" s="292"/>
      <c r="Z205" s="279" t="s">
        <v>148</v>
      </c>
      <c r="AA205" s="279"/>
      <c r="AB205" s="280"/>
      <c r="AC205" s="207"/>
    </row>
    <row r="206" spans="1:29" ht="131.25" customHeight="1" x14ac:dyDescent="0.15">
      <c r="A206" s="281">
        <v>167</v>
      </c>
      <c r="B206" s="282" t="s">
        <v>366</v>
      </c>
      <c r="C206" s="282" t="s">
        <v>1205</v>
      </c>
      <c r="D206" s="282" t="s">
        <v>563</v>
      </c>
      <c r="E206" s="283">
        <v>116.803</v>
      </c>
      <c r="F206" s="313">
        <f t="shared" si="26"/>
        <v>116.803</v>
      </c>
      <c r="G206" s="283">
        <v>0</v>
      </c>
      <c r="H206" s="287">
        <v>0</v>
      </c>
      <c r="I206" s="287">
        <v>0</v>
      </c>
      <c r="J206" s="287">
        <v>117.976485</v>
      </c>
      <c r="K206" s="283" t="s">
        <v>658</v>
      </c>
      <c r="L206" s="285" t="s">
        <v>153</v>
      </c>
      <c r="M206" s="286" t="s">
        <v>1146</v>
      </c>
      <c r="N206" s="283">
        <v>130.738</v>
      </c>
      <c r="O206" s="283">
        <v>123.749</v>
      </c>
      <c r="P206" s="284">
        <f t="shared" si="27"/>
        <v>-6.9890000000000043</v>
      </c>
      <c r="Q206" s="283">
        <v>0</v>
      </c>
      <c r="R206" s="288" t="s">
        <v>589</v>
      </c>
      <c r="S206" s="282" t="s">
        <v>1206</v>
      </c>
      <c r="T206" s="289"/>
      <c r="U206" s="316" t="s">
        <v>887</v>
      </c>
      <c r="V206" s="290" t="s">
        <v>2</v>
      </c>
      <c r="W206" s="291" t="s">
        <v>1145</v>
      </c>
      <c r="X206" s="290">
        <v>163</v>
      </c>
      <c r="Y206" s="292" t="s">
        <v>538</v>
      </c>
      <c r="Z206" s="279" t="s">
        <v>148</v>
      </c>
      <c r="AA206" s="279"/>
      <c r="AB206" s="280"/>
      <c r="AC206" s="207"/>
    </row>
    <row r="207" spans="1:29" ht="128.25" customHeight="1" x14ac:dyDescent="0.15">
      <c r="A207" s="281">
        <v>168</v>
      </c>
      <c r="B207" s="282" t="s">
        <v>367</v>
      </c>
      <c r="C207" s="282" t="s">
        <v>1207</v>
      </c>
      <c r="D207" s="282" t="s">
        <v>563</v>
      </c>
      <c r="E207" s="283">
        <v>13.208</v>
      </c>
      <c r="F207" s="313">
        <f t="shared" si="26"/>
        <v>13.208</v>
      </c>
      <c r="G207" s="283">
        <v>0</v>
      </c>
      <c r="H207" s="287">
        <v>0</v>
      </c>
      <c r="I207" s="287">
        <v>0</v>
      </c>
      <c r="J207" s="287">
        <v>17.455697000000001</v>
      </c>
      <c r="K207" s="283" t="s">
        <v>658</v>
      </c>
      <c r="L207" s="285" t="s">
        <v>153</v>
      </c>
      <c r="M207" s="286" t="s">
        <v>1208</v>
      </c>
      <c r="N207" s="283">
        <v>13.311</v>
      </c>
      <c r="O207" s="283">
        <v>13.222</v>
      </c>
      <c r="P207" s="284">
        <f t="shared" si="27"/>
        <v>-8.9000000000000412E-2</v>
      </c>
      <c r="Q207" s="283">
        <v>0</v>
      </c>
      <c r="R207" s="288" t="s">
        <v>589</v>
      </c>
      <c r="S207" s="282" t="s">
        <v>1209</v>
      </c>
      <c r="T207" s="289"/>
      <c r="U207" s="316" t="s">
        <v>887</v>
      </c>
      <c r="V207" s="290" t="s">
        <v>2</v>
      </c>
      <c r="W207" s="291" t="s">
        <v>1145</v>
      </c>
      <c r="X207" s="290">
        <v>166</v>
      </c>
      <c r="Y207" s="292"/>
      <c r="Z207" s="279" t="s">
        <v>148</v>
      </c>
      <c r="AA207" s="279"/>
      <c r="AB207" s="280"/>
      <c r="AC207" s="207"/>
    </row>
    <row r="208" spans="1:29" ht="178.5" customHeight="1" x14ac:dyDescent="0.15">
      <c r="A208" s="281">
        <v>169</v>
      </c>
      <c r="B208" s="282" t="s">
        <v>368</v>
      </c>
      <c r="C208" s="282" t="s">
        <v>967</v>
      </c>
      <c r="D208" s="282" t="s">
        <v>563</v>
      </c>
      <c r="E208" s="283">
        <v>24.774999999999999</v>
      </c>
      <c r="F208" s="313">
        <f t="shared" si="26"/>
        <v>24.774999999999999</v>
      </c>
      <c r="G208" s="283">
        <v>0</v>
      </c>
      <c r="H208" s="287">
        <v>0</v>
      </c>
      <c r="I208" s="287">
        <v>0</v>
      </c>
      <c r="J208" s="287">
        <v>20.252534000000001</v>
      </c>
      <c r="K208" s="314" t="s">
        <v>1210</v>
      </c>
      <c r="L208" s="285" t="s">
        <v>153</v>
      </c>
      <c r="M208" s="286" t="s">
        <v>1211</v>
      </c>
      <c r="N208" s="283">
        <v>23.564</v>
      </c>
      <c r="O208" s="283">
        <v>23.262</v>
      </c>
      <c r="P208" s="284">
        <f t="shared" si="27"/>
        <v>-0.3019999999999996</v>
      </c>
      <c r="Q208" s="283">
        <v>0</v>
      </c>
      <c r="R208" s="288" t="s">
        <v>589</v>
      </c>
      <c r="S208" s="282" t="s">
        <v>1212</v>
      </c>
      <c r="T208" s="289"/>
      <c r="U208" s="316" t="s">
        <v>887</v>
      </c>
      <c r="V208" s="290" t="s">
        <v>2</v>
      </c>
      <c r="W208" s="291" t="s">
        <v>1145</v>
      </c>
      <c r="X208" s="290">
        <v>167</v>
      </c>
      <c r="Y208" s="292"/>
      <c r="Z208" s="279" t="s">
        <v>148</v>
      </c>
      <c r="AA208" s="279"/>
      <c r="AB208" s="280"/>
      <c r="AC208" s="207"/>
    </row>
    <row r="209" spans="1:29" ht="108.75" customHeight="1" x14ac:dyDescent="0.15">
      <c r="A209" s="281">
        <v>170</v>
      </c>
      <c r="B209" s="282" t="s">
        <v>369</v>
      </c>
      <c r="C209" s="282" t="s">
        <v>1015</v>
      </c>
      <c r="D209" s="282" t="s">
        <v>563</v>
      </c>
      <c r="E209" s="283">
        <v>4.0039999999999996</v>
      </c>
      <c r="F209" s="313">
        <f t="shared" si="26"/>
        <v>4.0039999999999996</v>
      </c>
      <c r="G209" s="283">
        <v>0</v>
      </c>
      <c r="H209" s="287">
        <v>0</v>
      </c>
      <c r="I209" s="287">
        <v>0</v>
      </c>
      <c r="J209" s="287">
        <v>1.623402</v>
      </c>
      <c r="K209" s="283" t="s">
        <v>587</v>
      </c>
      <c r="L209" s="285" t="s">
        <v>153</v>
      </c>
      <c r="M209" s="286" t="s">
        <v>1213</v>
      </c>
      <c r="N209" s="283">
        <v>4.0019999999999998</v>
      </c>
      <c r="O209" s="283">
        <v>4.0010000000000003</v>
      </c>
      <c r="P209" s="284">
        <f t="shared" si="27"/>
        <v>-9.9999999999944578E-4</v>
      </c>
      <c r="Q209" s="283">
        <v>-2.0489999999999999</v>
      </c>
      <c r="R209" s="288" t="s">
        <v>100</v>
      </c>
      <c r="S209" s="282" t="s">
        <v>1214</v>
      </c>
      <c r="T209" s="289"/>
      <c r="U209" s="316" t="s">
        <v>887</v>
      </c>
      <c r="V209" s="290" t="s">
        <v>2</v>
      </c>
      <c r="W209" s="291" t="s">
        <v>1145</v>
      </c>
      <c r="X209" s="290">
        <v>168</v>
      </c>
      <c r="Y209" s="292"/>
      <c r="Z209" s="279" t="s">
        <v>148</v>
      </c>
      <c r="AA209" s="279"/>
      <c r="AB209" s="280"/>
      <c r="AC209" s="207"/>
    </row>
    <row r="210" spans="1:29" ht="149.25" customHeight="1" x14ac:dyDescent="0.15">
      <c r="A210" s="281">
        <v>171</v>
      </c>
      <c r="B210" s="282" t="s">
        <v>370</v>
      </c>
      <c r="C210" s="282" t="s">
        <v>540</v>
      </c>
      <c r="D210" s="282" t="s">
        <v>563</v>
      </c>
      <c r="E210" s="283">
        <v>43.970999999999997</v>
      </c>
      <c r="F210" s="313">
        <f t="shared" si="26"/>
        <v>43.970999999999997</v>
      </c>
      <c r="G210" s="283">
        <v>0</v>
      </c>
      <c r="H210" s="287">
        <v>0</v>
      </c>
      <c r="I210" s="287">
        <v>0</v>
      </c>
      <c r="J210" s="287">
        <v>43.607855999999998</v>
      </c>
      <c r="K210" s="283" t="s">
        <v>587</v>
      </c>
      <c r="L210" s="285" t="s">
        <v>153</v>
      </c>
      <c r="M210" s="286" t="s">
        <v>1208</v>
      </c>
      <c r="N210" s="283">
        <v>39.71</v>
      </c>
      <c r="O210" s="283">
        <v>100.059</v>
      </c>
      <c r="P210" s="284">
        <f t="shared" si="27"/>
        <v>60.348999999999997</v>
      </c>
      <c r="Q210" s="283">
        <v>0</v>
      </c>
      <c r="R210" s="288" t="s">
        <v>589</v>
      </c>
      <c r="S210" s="282" t="s">
        <v>1215</v>
      </c>
      <c r="T210" s="289" t="s">
        <v>1216</v>
      </c>
      <c r="U210" s="316" t="s">
        <v>887</v>
      </c>
      <c r="V210" s="290" t="s">
        <v>2</v>
      </c>
      <c r="W210" s="291" t="s">
        <v>1145</v>
      </c>
      <c r="X210" s="290">
        <v>169</v>
      </c>
      <c r="Y210" s="292"/>
      <c r="Z210" s="279" t="s">
        <v>148</v>
      </c>
      <c r="AA210" s="279"/>
      <c r="AB210" s="280"/>
      <c r="AC210" s="207"/>
    </row>
    <row r="211" spans="1:29" ht="54" customHeight="1" x14ac:dyDescent="0.15">
      <c r="A211" s="281">
        <v>172</v>
      </c>
      <c r="B211" s="282" t="s">
        <v>371</v>
      </c>
      <c r="C211" s="282" t="s">
        <v>549</v>
      </c>
      <c r="D211" s="282" t="s">
        <v>563</v>
      </c>
      <c r="E211" s="283">
        <v>5.6120000000000001</v>
      </c>
      <c r="F211" s="313">
        <f t="shared" si="26"/>
        <v>5.6120000000000001</v>
      </c>
      <c r="G211" s="283">
        <v>0</v>
      </c>
      <c r="H211" s="287">
        <v>0</v>
      </c>
      <c r="I211" s="287">
        <v>0</v>
      </c>
      <c r="J211" s="287">
        <v>5.1783000000000001</v>
      </c>
      <c r="K211" s="283" t="s">
        <v>587</v>
      </c>
      <c r="L211" s="285" t="s">
        <v>153</v>
      </c>
      <c r="M211" s="286" t="s">
        <v>1142</v>
      </c>
      <c r="N211" s="283">
        <v>5.7130000000000001</v>
      </c>
      <c r="O211" s="283">
        <v>5.6909999999999998</v>
      </c>
      <c r="P211" s="284">
        <f t="shared" si="27"/>
        <v>-2.2000000000000242E-2</v>
      </c>
      <c r="Q211" s="283">
        <v>0</v>
      </c>
      <c r="R211" s="288" t="s">
        <v>589</v>
      </c>
      <c r="S211" s="282" t="s">
        <v>1217</v>
      </c>
      <c r="T211" s="289"/>
      <c r="U211" s="316" t="s">
        <v>887</v>
      </c>
      <c r="V211" s="290" t="s">
        <v>2</v>
      </c>
      <c r="W211" s="291" t="s">
        <v>1145</v>
      </c>
      <c r="X211" s="290">
        <v>170</v>
      </c>
      <c r="Y211" s="292"/>
      <c r="Z211" s="279" t="s">
        <v>148</v>
      </c>
      <c r="AA211" s="279"/>
      <c r="AB211" s="280"/>
      <c r="AC211" s="207"/>
    </row>
    <row r="212" spans="1:29" ht="178.5" customHeight="1" x14ac:dyDescent="0.15">
      <c r="A212" s="281">
        <v>173</v>
      </c>
      <c r="B212" s="282" t="s">
        <v>372</v>
      </c>
      <c r="C212" s="282" t="s">
        <v>982</v>
      </c>
      <c r="D212" s="282" t="s">
        <v>1218</v>
      </c>
      <c r="E212" s="283">
        <v>132.86600000000001</v>
      </c>
      <c r="F212" s="313">
        <f t="shared" si="26"/>
        <v>132.86600000000001</v>
      </c>
      <c r="G212" s="283">
        <v>0</v>
      </c>
      <c r="H212" s="287">
        <v>0</v>
      </c>
      <c r="I212" s="287">
        <v>0</v>
      </c>
      <c r="J212" s="287">
        <v>126.36450000000001</v>
      </c>
      <c r="K212" s="283" t="s">
        <v>587</v>
      </c>
      <c r="L212" s="285" t="s">
        <v>102</v>
      </c>
      <c r="M212" s="286" t="s">
        <v>1219</v>
      </c>
      <c r="N212" s="283">
        <v>165.77099999999999</v>
      </c>
      <c r="O212" s="283">
        <v>326.971</v>
      </c>
      <c r="P212" s="284">
        <f t="shared" si="27"/>
        <v>161.20000000000002</v>
      </c>
      <c r="Q212" s="283">
        <v>-10.78</v>
      </c>
      <c r="R212" s="288" t="s">
        <v>100</v>
      </c>
      <c r="S212" s="282" t="s">
        <v>1220</v>
      </c>
      <c r="T212" s="289"/>
      <c r="U212" s="316" t="s">
        <v>887</v>
      </c>
      <c r="V212" s="290" t="s">
        <v>2</v>
      </c>
      <c r="W212" s="291" t="s">
        <v>1145</v>
      </c>
      <c r="X212" s="290">
        <v>171</v>
      </c>
      <c r="Y212" s="292" t="s">
        <v>538</v>
      </c>
      <c r="Z212" s="279" t="s">
        <v>148</v>
      </c>
      <c r="AA212" s="279"/>
      <c r="AB212" s="280"/>
      <c r="AC212" s="207"/>
    </row>
    <row r="213" spans="1:29" ht="141.75" customHeight="1" x14ac:dyDescent="0.15">
      <c r="A213" s="281">
        <v>174</v>
      </c>
      <c r="B213" s="282" t="s">
        <v>1221</v>
      </c>
      <c r="C213" s="282" t="s">
        <v>982</v>
      </c>
      <c r="D213" s="282" t="s">
        <v>1218</v>
      </c>
      <c r="E213" s="283">
        <f>3700+2000</f>
        <v>5700</v>
      </c>
      <c r="F213" s="313">
        <f t="shared" si="26"/>
        <v>6900</v>
      </c>
      <c r="G213" s="283">
        <v>1200</v>
      </c>
      <c r="H213" s="287">
        <v>0</v>
      </c>
      <c r="I213" s="287">
        <v>0</v>
      </c>
      <c r="J213" s="287">
        <v>6900</v>
      </c>
      <c r="K213" s="283" t="s">
        <v>658</v>
      </c>
      <c r="L213" s="285" t="s">
        <v>102</v>
      </c>
      <c r="M213" s="286" t="s">
        <v>1222</v>
      </c>
      <c r="N213" s="283">
        <v>1900</v>
      </c>
      <c r="O213" s="283">
        <v>4000</v>
      </c>
      <c r="P213" s="284">
        <f t="shared" si="27"/>
        <v>2100</v>
      </c>
      <c r="Q213" s="283">
        <v>0</v>
      </c>
      <c r="R213" s="288" t="s">
        <v>102</v>
      </c>
      <c r="S213" s="282" t="s">
        <v>1223</v>
      </c>
      <c r="T213" s="289"/>
      <c r="U213" s="316" t="s">
        <v>887</v>
      </c>
      <c r="V213" s="290" t="s">
        <v>2</v>
      </c>
      <c r="W213" s="291" t="s">
        <v>1145</v>
      </c>
      <c r="X213" s="290">
        <v>172</v>
      </c>
      <c r="Y213" s="292"/>
      <c r="Z213" s="279"/>
      <c r="AA213" s="279" t="s">
        <v>148</v>
      </c>
      <c r="AB213" s="280" t="s">
        <v>148</v>
      </c>
      <c r="AC213" s="207"/>
    </row>
    <row r="214" spans="1:29" ht="54.75" customHeight="1" x14ac:dyDescent="0.15">
      <c r="A214" s="281">
        <v>175</v>
      </c>
      <c r="B214" s="126" t="s">
        <v>374</v>
      </c>
      <c r="C214" s="282" t="s">
        <v>1053</v>
      </c>
      <c r="D214" s="282" t="s">
        <v>563</v>
      </c>
      <c r="E214" s="283">
        <v>32.924999999999997</v>
      </c>
      <c r="F214" s="313">
        <f t="shared" si="26"/>
        <v>32.924999999999997</v>
      </c>
      <c r="G214" s="283">
        <v>0</v>
      </c>
      <c r="H214" s="287">
        <v>0</v>
      </c>
      <c r="I214" s="287">
        <v>0</v>
      </c>
      <c r="J214" s="287">
        <v>22.1724</v>
      </c>
      <c r="K214" s="283" t="s">
        <v>658</v>
      </c>
      <c r="L214" s="285" t="s">
        <v>102</v>
      </c>
      <c r="M214" s="286" t="s">
        <v>588</v>
      </c>
      <c r="N214" s="283">
        <v>25</v>
      </c>
      <c r="O214" s="283">
        <v>0</v>
      </c>
      <c r="P214" s="284">
        <f t="shared" si="27"/>
        <v>-25</v>
      </c>
      <c r="Q214" s="283">
        <v>0</v>
      </c>
      <c r="R214" s="288" t="s">
        <v>1224</v>
      </c>
      <c r="S214" s="282" t="s">
        <v>1225</v>
      </c>
      <c r="T214" s="289"/>
      <c r="U214" s="316" t="s">
        <v>887</v>
      </c>
      <c r="V214" s="290" t="s">
        <v>2</v>
      </c>
      <c r="W214" s="291" t="s">
        <v>1145</v>
      </c>
      <c r="X214" s="290">
        <v>173</v>
      </c>
      <c r="Y214" s="292" t="s">
        <v>538</v>
      </c>
      <c r="Z214" s="279" t="s">
        <v>148</v>
      </c>
      <c r="AA214" s="279"/>
      <c r="AB214" s="280"/>
      <c r="AC214" s="207"/>
    </row>
    <row r="215" spans="1:29" ht="126.75" customHeight="1" x14ac:dyDescent="0.15">
      <c r="A215" s="281">
        <v>176</v>
      </c>
      <c r="B215" s="282" t="s">
        <v>1226</v>
      </c>
      <c r="C215" s="282" t="s">
        <v>556</v>
      </c>
      <c r="D215" s="282" t="s">
        <v>681</v>
      </c>
      <c r="E215" s="283">
        <v>50.033999999999999</v>
      </c>
      <c r="F215" s="313">
        <f t="shared" si="26"/>
        <v>50.033999999999999</v>
      </c>
      <c r="G215" s="283">
        <v>0</v>
      </c>
      <c r="H215" s="287">
        <v>0</v>
      </c>
      <c r="I215" s="287">
        <v>0</v>
      </c>
      <c r="J215" s="287">
        <v>62.320099999999996</v>
      </c>
      <c r="K215" s="314" t="s">
        <v>1227</v>
      </c>
      <c r="L215" s="285" t="s">
        <v>153</v>
      </c>
      <c r="M215" s="286" t="s">
        <v>1228</v>
      </c>
      <c r="N215" s="283">
        <v>140</v>
      </c>
      <c r="O215" s="283">
        <v>178.892</v>
      </c>
      <c r="P215" s="284">
        <f t="shared" si="27"/>
        <v>38.891999999999996</v>
      </c>
      <c r="Q215" s="283">
        <v>0</v>
      </c>
      <c r="R215" s="288" t="s">
        <v>589</v>
      </c>
      <c r="S215" s="282" t="s">
        <v>1229</v>
      </c>
      <c r="T215" s="289"/>
      <c r="U215" s="316" t="s">
        <v>887</v>
      </c>
      <c r="V215" s="290" t="s">
        <v>2</v>
      </c>
      <c r="W215" s="291" t="s">
        <v>1145</v>
      </c>
      <c r="X215" s="290" t="s">
        <v>1230</v>
      </c>
      <c r="Y215" s="292" t="s">
        <v>130</v>
      </c>
      <c r="Z215" s="279" t="s">
        <v>148</v>
      </c>
      <c r="AA215" s="279"/>
      <c r="AB215" s="280"/>
      <c r="AC215" s="207"/>
    </row>
    <row r="216" spans="1:29" ht="19.5" customHeight="1" x14ac:dyDescent="0.15">
      <c r="A216" s="397"/>
      <c r="B216" s="322" t="s">
        <v>1231</v>
      </c>
      <c r="C216" s="282"/>
      <c r="D216" s="282"/>
      <c r="E216" s="283"/>
      <c r="F216" s="313"/>
      <c r="G216" s="283"/>
      <c r="H216" s="287"/>
      <c r="I216" s="287"/>
      <c r="J216" s="287"/>
      <c r="K216" s="283"/>
      <c r="L216" s="285"/>
      <c r="M216" s="286"/>
      <c r="N216" s="283"/>
      <c r="O216" s="283"/>
      <c r="P216" s="284"/>
      <c r="Q216" s="283"/>
      <c r="R216" s="288"/>
      <c r="S216" s="282"/>
      <c r="T216" s="289"/>
      <c r="U216" s="316"/>
      <c r="V216" s="290"/>
      <c r="W216" s="291"/>
      <c r="X216" s="278"/>
      <c r="Y216" s="292"/>
      <c r="Z216" s="279"/>
      <c r="AA216" s="279"/>
      <c r="AB216" s="280"/>
    </row>
    <row r="217" spans="1:29" ht="21.6" customHeight="1" x14ac:dyDescent="0.15">
      <c r="A217" s="383"/>
      <c r="B217" s="384" t="s">
        <v>1232</v>
      </c>
      <c r="C217" s="385"/>
      <c r="D217" s="385"/>
      <c r="E217" s="386"/>
      <c r="F217" s="387"/>
      <c r="G217" s="388"/>
      <c r="H217" s="389"/>
      <c r="I217" s="389"/>
      <c r="J217" s="386"/>
      <c r="K217" s="386"/>
      <c r="L217" s="390"/>
      <c r="M217" s="391"/>
      <c r="N217" s="386"/>
      <c r="O217" s="386"/>
      <c r="P217" s="386"/>
      <c r="Q217" s="386"/>
      <c r="R217" s="392"/>
      <c r="S217" s="385"/>
      <c r="T217" s="385"/>
      <c r="U217" s="393"/>
      <c r="V217" s="394"/>
      <c r="W217" s="394"/>
      <c r="X217" s="394"/>
      <c r="Y217" s="394"/>
      <c r="Z217" s="395"/>
      <c r="AA217" s="395"/>
      <c r="AB217" s="396"/>
    </row>
    <row r="218" spans="1:29" ht="51" customHeight="1" x14ac:dyDescent="0.15">
      <c r="A218" s="281">
        <v>177</v>
      </c>
      <c r="B218" s="282" t="s">
        <v>375</v>
      </c>
      <c r="C218" s="282" t="s">
        <v>1032</v>
      </c>
      <c r="D218" s="282" t="s">
        <v>563</v>
      </c>
      <c r="E218" s="283">
        <v>35.210999999999999</v>
      </c>
      <c r="F218" s="313">
        <f t="shared" ref="F218:F224" si="28">E218+G218-H218</f>
        <v>35.210999999999999</v>
      </c>
      <c r="G218" s="283">
        <v>0</v>
      </c>
      <c r="H218" s="287">
        <v>0</v>
      </c>
      <c r="I218" s="287">
        <v>0</v>
      </c>
      <c r="J218" s="287">
        <v>35.210999999999999</v>
      </c>
      <c r="K218" s="283" t="s">
        <v>658</v>
      </c>
      <c r="L218" s="285" t="s">
        <v>102</v>
      </c>
      <c r="M218" s="286" t="s">
        <v>1150</v>
      </c>
      <c r="N218" s="283">
        <v>39.93</v>
      </c>
      <c r="O218" s="283">
        <v>39.93</v>
      </c>
      <c r="P218" s="284">
        <f t="shared" ref="P218:P224" si="29">O218-N218</f>
        <v>0</v>
      </c>
      <c r="Q218" s="283">
        <v>0</v>
      </c>
      <c r="R218" s="288" t="s">
        <v>102</v>
      </c>
      <c r="S218" s="282" t="s">
        <v>1233</v>
      </c>
      <c r="T218" s="289"/>
      <c r="U218" s="316" t="s">
        <v>887</v>
      </c>
      <c r="V218" s="290" t="s">
        <v>2</v>
      </c>
      <c r="W218" s="291" t="s">
        <v>1145</v>
      </c>
      <c r="X218" s="290">
        <v>174</v>
      </c>
      <c r="Y218" s="292"/>
      <c r="Z218" s="279"/>
      <c r="AA218" s="279" t="s">
        <v>148</v>
      </c>
      <c r="AB218" s="280"/>
      <c r="AC218" s="207"/>
    </row>
    <row r="219" spans="1:29" ht="57" customHeight="1" x14ac:dyDescent="0.15">
      <c r="A219" s="281">
        <f>+A218+1</f>
        <v>178</v>
      </c>
      <c r="B219" s="282" t="s">
        <v>376</v>
      </c>
      <c r="C219" s="282" t="s">
        <v>1032</v>
      </c>
      <c r="D219" s="282" t="s">
        <v>563</v>
      </c>
      <c r="E219" s="283">
        <v>3.4220000000000002</v>
      </c>
      <c r="F219" s="313">
        <f t="shared" si="28"/>
        <v>3.4220000000000002</v>
      </c>
      <c r="G219" s="283">
        <v>0</v>
      </c>
      <c r="H219" s="287">
        <v>0</v>
      </c>
      <c r="I219" s="287">
        <v>0</v>
      </c>
      <c r="J219" s="287">
        <v>3.981312</v>
      </c>
      <c r="K219" s="283" t="s">
        <v>649</v>
      </c>
      <c r="L219" s="285" t="s">
        <v>102</v>
      </c>
      <c r="M219" s="286" t="s">
        <v>1234</v>
      </c>
      <c r="N219" s="283">
        <v>19.036999999999999</v>
      </c>
      <c r="O219" s="283">
        <v>2.6469999999999998</v>
      </c>
      <c r="P219" s="284">
        <f t="shared" si="29"/>
        <v>-16.39</v>
      </c>
      <c r="Q219" s="283">
        <v>0</v>
      </c>
      <c r="R219" s="288" t="s">
        <v>589</v>
      </c>
      <c r="S219" s="282" t="s">
        <v>1235</v>
      </c>
      <c r="T219" s="289"/>
      <c r="U219" s="316" t="s">
        <v>887</v>
      </c>
      <c r="V219" s="290" t="s">
        <v>2</v>
      </c>
      <c r="W219" s="291" t="s">
        <v>1145</v>
      </c>
      <c r="X219" s="290">
        <v>175</v>
      </c>
      <c r="Y219" s="292"/>
      <c r="Z219" s="279" t="s">
        <v>148</v>
      </c>
      <c r="AA219" s="279"/>
      <c r="AB219" s="280"/>
      <c r="AC219" s="207"/>
    </row>
    <row r="220" spans="1:29" ht="94.5" customHeight="1" x14ac:dyDescent="0.15">
      <c r="A220" s="941">
        <v>179</v>
      </c>
      <c r="B220" s="943" t="s">
        <v>377</v>
      </c>
      <c r="C220" s="282" t="s">
        <v>1065</v>
      </c>
      <c r="D220" s="282" t="s">
        <v>563</v>
      </c>
      <c r="E220" s="283">
        <v>45.311</v>
      </c>
      <c r="F220" s="313">
        <f t="shared" si="28"/>
        <v>45.311</v>
      </c>
      <c r="G220" s="283">
        <v>0</v>
      </c>
      <c r="H220" s="287">
        <v>0</v>
      </c>
      <c r="I220" s="287">
        <v>0</v>
      </c>
      <c r="J220" s="287">
        <v>43.812618999999998</v>
      </c>
      <c r="K220" s="1305" t="s">
        <v>1236</v>
      </c>
      <c r="L220" s="1260" t="s">
        <v>153</v>
      </c>
      <c r="M220" s="1262" t="s">
        <v>1237</v>
      </c>
      <c r="N220" s="283">
        <v>47.399000000000001</v>
      </c>
      <c r="O220" s="283">
        <v>71.378</v>
      </c>
      <c r="P220" s="284">
        <f t="shared" si="29"/>
        <v>23.978999999999999</v>
      </c>
      <c r="Q220" s="283">
        <v>-2.8340000000000001</v>
      </c>
      <c r="R220" s="1014" t="s">
        <v>100</v>
      </c>
      <c r="S220" s="943" t="s">
        <v>1238</v>
      </c>
      <c r="T220" s="1014"/>
      <c r="U220" s="316" t="s">
        <v>887</v>
      </c>
      <c r="V220" s="290" t="s">
        <v>2</v>
      </c>
      <c r="W220" s="291" t="s">
        <v>1145</v>
      </c>
      <c r="X220" s="290">
        <v>176</v>
      </c>
      <c r="Y220" s="292"/>
      <c r="Z220" s="279" t="s">
        <v>148</v>
      </c>
      <c r="AA220" s="279"/>
      <c r="AB220" s="280"/>
      <c r="AC220" s="207"/>
    </row>
    <row r="221" spans="1:29" ht="89.25" customHeight="1" x14ac:dyDescent="0.15">
      <c r="A221" s="942"/>
      <c r="B221" s="944"/>
      <c r="C221" s="282" t="s">
        <v>1065</v>
      </c>
      <c r="D221" s="282" t="s">
        <v>563</v>
      </c>
      <c r="E221" s="283">
        <v>2.1070000000000002</v>
      </c>
      <c r="F221" s="313">
        <f t="shared" si="28"/>
        <v>2.1070000000000002</v>
      </c>
      <c r="G221" s="283">
        <v>0</v>
      </c>
      <c r="H221" s="287">
        <v>0</v>
      </c>
      <c r="I221" s="287">
        <v>0</v>
      </c>
      <c r="J221" s="287">
        <v>1.6391370000000001</v>
      </c>
      <c r="K221" s="1306"/>
      <c r="L221" s="1261"/>
      <c r="M221" s="1263"/>
      <c r="N221" s="283">
        <v>2.1080000000000001</v>
      </c>
      <c r="O221" s="283">
        <v>1.8069999999999999</v>
      </c>
      <c r="P221" s="284">
        <f t="shared" si="29"/>
        <v>-0.30100000000000016</v>
      </c>
      <c r="Q221" s="283">
        <v>-0.24299999999999999</v>
      </c>
      <c r="R221" s="1015"/>
      <c r="S221" s="944"/>
      <c r="T221" s="1015"/>
      <c r="U221" s="316" t="s">
        <v>887</v>
      </c>
      <c r="V221" s="290" t="s">
        <v>2</v>
      </c>
      <c r="W221" s="291" t="s">
        <v>1165</v>
      </c>
      <c r="X221" s="290">
        <v>176</v>
      </c>
      <c r="Y221" s="292"/>
      <c r="Z221" s="279" t="s">
        <v>148</v>
      </c>
      <c r="AA221" s="279"/>
      <c r="AB221" s="280"/>
      <c r="AC221" s="207"/>
    </row>
    <row r="222" spans="1:29" ht="84" customHeight="1" x14ac:dyDescent="0.15">
      <c r="A222" s="281">
        <v>180</v>
      </c>
      <c r="B222" s="282" t="s">
        <v>378</v>
      </c>
      <c r="C222" s="282" t="s">
        <v>967</v>
      </c>
      <c r="D222" s="282" t="s">
        <v>563</v>
      </c>
      <c r="E222" s="283">
        <f>205.714+2303.501</f>
        <v>2509.2150000000001</v>
      </c>
      <c r="F222" s="313">
        <f t="shared" si="28"/>
        <v>3229.79</v>
      </c>
      <c r="G222" s="283">
        <v>3054.933</v>
      </c>
      <c r="H222" s="287">
        <v>2334.3580000000002</v>
      </c>
      <c r="I222" s="287">
        <v>0</v>
      </c>
      <c r="J222" s="287">
        <v>2992.9929999999999</v>
      </c>
      <c r="K222" s="283" t="s">
        <v>649</v>
      </c>
      <c r="L222" s="285" t="s">
        <v>102</v>
      </c>
      <c r="M222" s="286" t="s">
        <v>1239</v>
      </c>
      <c r="N222" s="283">
        <v>348.10199999999998</v>
      </c>
      <c r="O222" s="283">
        <v>2787.2060000000001</v>
      </c>
      <c r="P222" s="284">
        <f t="shared" si="29"/>
        <v>2439.1040000000003</v>
      </c>
      <c r="Q222" s="283">
        <v>0</v>
      </c>
      <c r="R222" s="288" t="s">
        <v>102</v>
      </c>
      <c r="S222" s="282" t="s">
        <v>1240</v>
      </c>
      <c r="T222" s="289"/>
      <c r="U222" s="316" t="s">
        <v>887</v>
      </c>
      <c r="V222" s="290" t="s">
        <v>2</v>
      </c>
      <c r="W222" s="291" t="s">
        <v>1145</v>
      </c>
      <c r="X222" s="290">
        <v>177</v>
      </c>
      <c r="Y222" s="292"/>
      <c r="Z222" s="279"/>
      <c r="AA222" s="279" t="s">
        <v>148</v>
      </c>
      <c r="AB222" s="280"/>
      <c r="AC222" s="207"/>
    </row>
    <row r="223" spans="1:29" ht="74.25" customHeight="1" x14ac:dyDescent="0.15">
      <c r="A223" s="281">
        <v>181</v>
      </c>
      <c r="B223" s="282" t="s">
        <v>379</v>
      </c>
      <c r="C223" s="282" t="s">
        <v>1193</v>
      </c>
      <c r="D223" s="282" t="s">
        <v>563</v>
      </c>
      <c r="E223" s="283">
        <v>3.7909999999999999</v>
      </c>
      <c r="F223" s="313">
        <f t="shared" si="28"/>
        <v>3.7909999999999999</v>
      </c>
      <c r="G223" s="283">
        <v>0</v>
      </c>
      <c r="H223" s="287">
        <v>0</v>
      </c>
      <c r="I223" s="287">
        <v>0</v>
      </c>
      <c r="J223" s="287">
        <v>3.551342</v>
      </c>
      <c r="K223" s="283" t="s">
        <v>649</v>
      </c>
      <c r="L223" s="285" t="s">
        <v>102</v>
      </c>
      <c r="M223" s="286" t="s">
        <v>1241</v>
      </c>
      <c r="N223" s="283">
        <v>3.7909999999999999</v>
      </c>
      <c r="O223" s="283">
        <v>3.5859999999999999</v>
      </c>
      <c r="P223" s="284">
        <f t="shared" si="29"/>
        <v>-0.20500000000000007</v>
      </c>
      <c r="Q223" s="283">
        <v>0</v>
      </c>
      <c r="R223" s="288" t="s">
        <v>102</v>
      </c>
      <c r="S223" s="282" t="s">
        <v>1242</v>
      </c>
      <c r="T223" s="289"/>
      <c r="U223" s="316" t="s">
        <v>887</v>
      </c>
      <c r="V223" s="290" t="s">
        <v>2</v>
      </c>
      <c r="W223" s="291" t="s">
        <v>1165</v>
      </c>
      <c r="X223" s="290">
        <v>178</v>
      </c>
      <c r="Y223" s="292"/>
      <c r="Z223" s="279" t="s">
        <v>148</v>
      </c>
      <c r="AA223" s="279"/>
      <c r="AB223" s="280"/>
      <c r="AC223" s="207"/>
    </row>
    <row r="224" spans="1:29" ht="119.25" customHeight="1" x14ac:dyDescent="0.15">
      <c r="A224" s="281">
        <v>182</v>
      </c>
      <c r="B224" s="282" t="s">
        <v>1243</v>
      </c>
      <c r="C224" s="282" t="s">
        <v>1053</v>
      </c>
      <c r="D224" s="282" t="s">
        <v>563</v>
      </c>
      <c r="E224" s="283">
        <v>33.770000000000003</v>
      </c>
      <c r="F224" s="313">
        <f t="shared" si="28"/>
        <v>33.770000000000003</v>
      </c>
      <c r="G224" s="283">
        <v>0</v>
      </c>
      <c r="H224" s="287">
        <v>0</v>
      </c>
      <c r="I224" s="287">
        <v>0</v>
      </c>
      <c r="J224" s="287">
        <v>47.375743999999997</v>
      </c>
      <c r="K224" s="283" t="s">
        <v>649</v>
      </c>
      <c r="L224" s="285" t="s">
        <v>102</v>
      </c>
      <c r="M224" s="286" t="s">
        <v>1174</v>
      </c>
      <c r="N224" s="283">
        <v>47.972000000000001</v>
      </c>
      <c r="O224" s="283">
        <v>66.528999999999996</v>
      </c>
      <c r="P224" s="284">
        <f t="shared" si="29"/>
        <v>18.556999999999995</v>
      </c>
      <c r="Q224" s="283">
        <v>0</v>
      </c>
      <c r="R224" s="288" t="s">
        <v>589</v>
      </c>
      <c r="S224" s="282" t="s">
        <v>1244</v>
      </c>
      <c r="T224" s="289"/>
      <c r="U224" s="316" t="s">
        <v>887</v>
      </c>
      <c r="V224" s="290" t="s">
        <v>2</v>
      </c>
      <c r="W224" s="291" t="s">
        <v>1145</v>
      </c>
      <c r="X224" s="290">
        <v>179</v>
      </c>
      <c r="Y224" s="292" t="s">
        <v>538</v>
      </c>
      <c r="Z224" s="279" t="s">
        <v>148</v>
      </c>
      <c r="AA224" s="279"/>
      <c r="AB224" s="280"/>
      <c r="AC224" s="207"/>
    </row>
    <row r="225" spans="1:32" x14ac:dyDescent="0.15">
      <c r="A225" s="281"/>
      <c r="B225" s="322" t="s">
        <v>1245</v>
      </c>
      <c r="C225" s="282"/>
      <c r="D225" s="282"/>
      <c r="E225" s="283"/>
      <c r="F225" s="313"/>
      <c r="G225" s="283"/>
      <c r="H225" s="287"/>
      <c r="I225" s="287"/>
      <c r="J225" s="287"/>
      <c r="K225" s="283"/>
      <c r="L225" s="285"/>
      <c r="M225" s="286"/>
      <c r="N225" s="283"/>
      <c r="O225" s="283"/>
      <c r="P225" s="284"/>
      <c r="Q225" s="283"/>
      <c r="R225" s="288"/>
      <c r="S225" s="282"/>
      <c r="T225" s="289"/>
      <c r="U225" s="316"/>
      <c r="V225" s="290"/>
      <c r="W225" s="291"/>
      <c r="X225" s="278"/>
      <c r="Y225" s="292"/>
      <c r="Z225" s="279"/>
      <c r="AA225" s="279"/>
      <c r="AB225" s="280"/>
    </row>
    <row r="226" spans="1:32" x14ac:dyDescent="0.15">
      <c r="A226" s="281"/>
      <c r="B226" s="322" t="s">
        <v>1246</v>
      </c>
      <c r="C226" s="282"/>
      <c r="D226" s="282"/>
      <c r="E226" s="283"/>
      <c r="F226" s="313"/>
      <c r="G226" s="283"/>
      <c r="H226" s="287"/>
      <c r="I226" s="287"/>
      <c r="J226" s="287"/>
      <c r="K226" s="283"/>
      <c r="L226" s="285"/>
      <c r="M226" s="286"/>
      <c r="N226" s="283"/>
      <c r="O226" s="283"/>
      <c r="P226" s="284"/>
      <c r="Q226" s="283"/>
      <c r="R226" s="288"/>
      <c r="S226" s="282"/>
      <c r="T226" s="289"/>
      <c r="U226" s="316"/>
      <c r="V226" s="290"/>
      <c r="W226" s="291"/>
      <c r="X226" s="278"/>
      <c r="Y226" s="292"/>
      <c r="Z226" s="279"/>
      <c r="AA226" s="279"/>
      <c r="AB226" s="280"/>
    </row>
    <row r="227" spans="1:32" ht="21.6" customHeight="1" x14ac:dyDescent="0.15">
      <c r="A227" s="383"/>
      <c r="B227" s="384" t="s">
        <v>1247</v>
      </c>
      <c r="C227" s="385"/>
      <c r="D227" s="385"/>
      <c r="E227" s="386"/>
      <c r="F227" s="387"/>
      <c r="G227" s="388"/>
      <c r="H227" s="389"/>
      <c r="I227" s="389"/>
      <c r="J227" s="386"/>
      <c r="K227" s="386"/>
      <c r="L227" s="390"/>
      <c r="M227" s="391"/>
      <c r="N227" s="386"/>
      <c r="O227" s="386"/>
      <c r="P227" s="386"/>
      <c r="Q227" s="386"/>
      <c r="R227" s="392"/>
      <c r="S227" s="385"/>
      <c r="T227" s="385"/>
      <c r="U227" s="393"/>
      <c r="V227" s="394"/>
      <c r="W227" s="394"/>
      <c r="X227" s="394"/>
      <c r="Y227" s="394"/>
      <c r="Z227" s="395"/>
      <c r="AA227" s="395"/>
      <c r="AB227" s="396"/>
    </row>
    <row r="228" spans="1:32" ht="99" customHeight="1" x14ac:dyDescent="0.15">
      <c r="A228" s="281">
        <v>183</v>
      </c>
      <c r="B228" s="282" t="s">
        <v>380</v>
      </c>
      <c r="C228" s="282" t="s">
        <v>1057</v>
      </c>
      <c r="D228" s="282" t="s">
        <v>563</v>
      </c>
      <c r="E228" s="283">
        <v>43.383000000000003</v>
      </c>
      <c r="F228" s="313">
        <f>E228+G228-H228</f>
        <v>43.383000000000003</v>
      </c>
      <c r="G228" s="283">
        <v>0</v>
      </c>
      <c r="H228" s="287">
        <v>0</v>
      </c>
      <c r="I228" s="287">
        <v>0</v>
      </c>
      <c r="J228" s="287">
        <v>47.953530000000001</v>
      </c>
      <c r="K228" s="283" t="s">
        <v>649</v>
      </c>
      <c r="L228" s="285" t="s">
        <v>153</v>
      </c>
      <c r="M228" s="286" t="s">
        <v>1248</v>
      </c>
      <c r="N228" s="283">
        <v>40</v>
      </c>
      <c r="O228" s="283">
        <v>59.895000000000003</v>
      </c>
      <c r="P228" s="284">
        <f t="shared" ref="P228:P231" si="30">O228-N228</f>
        <v>19.895000000000003</v>
      </c>
      <c r="Q228" s="283">
        <v>0</v>
      </c>
      <c r="R228" s="288" t="s">
        <v>589</v>
      </c>
      <c r="S228" s="282" t="s">
        <v>1249</v>
      </c>
      <c r="T228" s="289"/>
      <c r="U228" s="316" t="s">
        <v>887</v>
      </c>
      <c r="V228" s="290" t="s">
        <v>2</v>
      </c>
      <c r="W228" s="291" t="s">
        <v>1145</v>
      </c>
      <c r="X228" s="290">
        <v>180</v>
      </c>
      <c r="Y228" s="292" t="s">
        <v>538</v>
      </c>
      <c r="Z228" s="279" t="s">
        <v>148</v>
      </c>
      <c r="AA228" s="279"/>
      <c r="AB228" s="280"/>
      <c r="AC228" s="207"/>
    </row>
    <row r="229" spans="1:32" ht="82.5" customHeight="1" x14ac:dyDescent="0.15">
      <c r="A229" s="281">
        <v>184</v>
      </c>
      <c r="B229" s="282" t="s">
        <v>381</v>
      </c>
      <c r="C229" s="282" t="s">
        <v>1250</v>
      </c>
      <c r="D229" s="282" t="s">
        <v>563</v>
      </c>
      <c r="E229" s="283">
        <v>3.1989999999999998</v>
      </c>
      <c r="F229" s="313">
        <f>E229+G229-H229</f>
        <v>3.1989999999999998</v>
      </c>
      <c r="G229" s="283">
        <v>0</v>
      </c>
      <c r="H229" s="287">
        <v>0</v>
      </c>
      <c r="I229" s="287">
        <v>0</v>
      </c>
      <c r="J229" s="287">
        <v>3.079237</v>
      </c>
      <c r="K229" s="283" t="s">
        <v>649</v>
      </c>
      <c r="L229" s="285" t="s">
        <v>102</v>
      </c>
      <c r="M229" s="286" t="s">
        <v>1251</v>
      </c>
      <c r="N229" s="283">
        <v>3.2290000000000001</v>
      </c>
      <c r="O229" s="283">
        <v>3.2839999999999998</v>
      </c>
      <c r="P229" s="284">
        <f t="shared" si="30"/>
        <v>5.4999999999999716E-2</v>
      </c>
      <c r="Q229" s="283">
        <v>0</v>
      </c>
      <c r="R229" s="288" t="s">
        <v>102</v>
      </c>
      <c r="S229" s="282" t="s">
        <v>1252</v>
      </c>
      <c r="T229" s="289"/>
      <c r="U229" s="316" t="s">
        <v>887</v>
      </c>
      <c r="V229" s="290" t="s">
        <v>2</v>
      </c>
      <c r="W229" s="291" t="s">
        <v>1145</v>
      </c>
      <c r="X229" s="290">
        <v>181</v>
      </c>
      <c r="Y229" s="292"/>
      <c r="Z229" s="279" t="s">
        <v>148</v>
      </c>
      <c r="AA229" s="279"/>
      <c r="AB229" s="280"/>
      <c r="AC229" s="207"/>
    </row>
    <row r="230" spans="1:32" ht="123.75" customHeight="1" x14ac:dyDescent="0.15">
      <c r="A230" s="281">
        <v>185</v>
      </c>
      <c r="B230" s="282" t="s">
        <v>382</v>
      </c>
      <c r="C230" s="282" t="s">
        <v>540</v>
      </c>
      <c r="D230" s="282" t="s">
        <v>563</v>
      </c>
      <c r="E230" s="283">
        <v>9.7200000000000006</v>
      </c>
      <c r="F230" s="313">
        <f>E230+G230-H230</f>
        <v>9.7200000000000006</v>
      </c>
      <c r="G230" s="283">
        <v>0</v>
      </c>
      <c r="H230" s="287">
        <v>0</v>
      </c>
      <c r="I230" s="287">
        <v>0</v>
      </c>
      <c r="J230" s="287">
        <v>7.2230090000000002</v>
      </c>
      <c r="K230" s="314" t="s">
        <v>1253</v>
      </c>
      <c r="L230" s="285" t="s">
        <v>153</v>
      </c>
      <c r="M230" s="286" t="s">
        <v>1254</v>
      </c>
      <c r="N230" s="283">
        <v>8.7799999999999994</v>
      </c>
      <c r="O230" s="283">
        <v>8.625</v>
      </c>
      <c r="P230" s="284">
        <f t="shared" si="30"/>
        <v>-0.15499999999999936</v>
      </c>
      <c r="Q230" s="283">
        <v>-0.216</v>
      </c>
      <c r="R230" s="288" t="s">
        <v>100</v>
      </c>
      <c r="S230" s="282" t="s">
        <v>1255</v>
      </c>
      <c r="T230" s="289"/>
      <c r="U230" s="316" t="s">
        <v>887</v>
      </c>
      <c r="V230" s="290" t="s">
        <v>2</v>
      </c>
      <c r="W230" s="291" t="s">
        <v>1145</v>
      </c>
      <c r="X230" s="290">
        <v>182</v>
      </c>
      <c r="Y230" s="292"/>
      <c r="Z230" s="279" t="s">
        <v>148</v>
      </c>
      <c r="AA230" s="279"/>
      <c r="AB230" s="280"/>
      <c r="AC230" s="207"/>
    </row>
    <row r="231" spans="1:32" ht="92.25" customHeight="1" x14ac:dyDescent="0.15">
      <c r="A231" s="281">
        <v>186</v>
      </c>
      <c r="B231" s="282" t="s">
        <v>383</v>
      </c>
      <c r="C231" s="282" t="s">
        <v>956</v>
      </c>
      <c r="D231" s="282" t="s">
        <v>563</v>
      </c>
      <c r="E231" s="283">
        <v>15.013</v>
      </c>
      <c r="F231" s="313">
        <f>E231+G231-H231</f>
        <v>15.013</v>
      </c>
      <c r="G231" s="283">
        <v>0</v>
      </c>
      <c r="H231" s="287">
        <v>0</v>
      </c>
      <c r="I231" s="287">
        <v>0</v>
      </c>
      <c r="J231" s="287">
        <v>14.703435000000001</v>
      </c>
      <c r="K231" s="283" t="s">
        <v>649</v>
      </c>
      <c r="L231" s="285" t="s">
        <v>153</v>
      </c>
      <c r="M231" s="286" t="s">
        <v>1256</v>
      </c>
      <c r="N231" s="283">
        <v>15.49</v>
      </c>
      <c r="O231" s="283">
        <v>15.712</v>
      </c>
      <c r="P231" s="284">
        <f t="shared" si="30"/>
        <v>0.22199999999999953</v>
      </c>
      <c r="Q231" s="283">
        <v>0</v>
      </c>
      <c r="R231" s="288" t="s">
        <v>589</v>
      </c>
      <c r="S231" s="282" t="s">
        <v>1257</v>
      </c>
      <c r="T231" s="289"/>
      <c r="U231" s="316" t="s">
        <v>887</v>
      </c>
      <c r="V231" s="290" t="s">
        <v>2</v>
      </c>
      <c r="W231" s="291" t="s">
        <v>1145</v>
      </c>
      <c r="X231" s="290">
        <v>183</v>
      </c>
      <c r="Y231" s="292" t="s">
        <v>631</v>
      </c>
      <c r="Z231" s="279" t="s">
        <v>148</v>
      </c>
      <c r="AA231" s="279"/>
      <c r="AB231" s="280"/>
      <c r="AC231" s="207"/>
    </row>
    <row r="232" spans="1:32" x14ac:dyDescent="0.15">
      <c r="A232" s="281"/>
      <c r="B232" s="322" t="s">
        <v>1258</v>
      </c>
      <c r="C232" s="282"/>
      <c r="D232" s="282"/>
      <c r="E232" s="283"/>
      <c r="F232" s="313"/>
      <c r="G232" s="283"/>
      <c r="H232" s="287"/>
      <c r="I232" s="287"/>
      <c r="J232" s="287"/>
      <c r="K232" s="283"/>
      <c r="L232" s="285"/>
      <c r="M232" s="286"/>
      <c r="N232" s="283"/>
      <c r="O232" s="283"/>
      <c r="P232" s="284"/>
      <c r="Q232" s="283"/>
      <c r="R232" s="288"/>
      <c r="S232" s="282"/>
      <c r="T232" s="289"/>
      <c r="U232" s="316"/>
      <c r="V232" s="290"/>
      <c r="W232" s="291"/>
      <c r="X232" s="278"/>
      <c r="Y232" s="292"/>
      <c r="Z232" s="279"/>
      <c r="AA232" s="279"/>
      <c r="AB232" s="280"/>
    </row>
    <row r="233" spans="1:32" ht="21.6" customHeight="1" x14ac:dyDescent="0.15">
      <c r="A233" s="131"/>
      <c r="B233" s="298" t="s">
        <v>1259</v>
      </c>
      <c r="C233" s="132"/>
      <c r="D233" s="132"/>
      <c r="E233" s="133"/>
      <c r="F233" s="299"/>
      <c r="G233" s="300"/>
      <c r="H233" s="301"/>
      <c r="I233" s="301"/>
      <c r="J233" s="133"/>
      <c r="K233" s="133"/>
      <c r="L233" s="134"/>
      <c r="M233" s="135"/>
      <c r="N233" s="133"/>
      <c r="O233" s="133"/>
      <c r="P233" s="133"/>
      <c r="Q233" s="133"/>
      <c r="R233" s="136"/>
      <c r="S233" s="132"/>
      <c r="T233" s="132"/>
      <c r="U233" s="303"/>
      <c r="V233" s="137"/>
      <c r="W233" s="137"/>
      <c r="X233" s="137"/>
      <c r="Y233" s="137"/>
      <c r="Z233" s="138"/>
      <c r="AA233" s="138"/>
      <c r="AB233" s="139"/>
    </row>
    <row r="234" spans="1:32" ht="60.75" customHeight="1" x14ac:dyDescent="0.15">
      <c r="A234" s="117">
        <v>187</v>
      </c>
      <c r="B234" s="118" t="s">
        <v>384</v>
      </c>
      <c r="C234" s="305" t="s">
        <v>1260</v>
      </c>
      <c r="D234" s="305" t="s">
        <v>563</v>
      </c>
      <c r="E234" s="119">
        <v>253.73699999999999</v>
      </c>
      <c r="F234" s="306">
        <f t="shared" ref="F234:F240" si="31">E234+G234-H234</f>
        <v>253.73699999999999</v>
      </c>
      <c r="G234" s="121">
        <v>0</v>
      </c>
      <c r="H234" s="124">
        <v>0</v>
      </c>
      <c r="I234" s="124">
        <v>0</v>
      </c>
      <c r="J234" s="287">
        <v>253.71560199999999</v>
      </c>
      <c r="K234" s="398" t="s">
        <v>1261</v>
      </c>
      <c r="L234" s="122" t="s">
        <v>102</v>
      </c>
      <c r="M234" s="123" t="s">
        <v>1262</v>
      </c>
      <c r="N234" s="307">
        <v>262.13799999999998</v>
      </c>
      <c r="O234" s="121">
        <v>270.78199999999998</v>
      </c>
      <c r="P234" s="120">
        <f>O234-N234</f>
        <v>8.6440000000000055</v>
      </c>
      <c r="Q234" s="121">
        <v>0</v>
      </c>
      <c r="R234" s="125" t="s">
        <v>1263</v>
      </c>
      <c r="S234" s="126" t="s">
        <v>1264</v>
      </c>
      <c r="T234" s="127"/>
      <c r="U234" s="320" t="s">
        <v>1266</v>
      </c>
      <c r="V234" s="128" t="s">
        <v>2</v>
      </c>
      <c r="W234" s="129" t="s">
        <v>1267</v>
      </c>
      <c r="X234" s="128">
        <v>185</v>
      </c>
      <c r="Y234" s="311" t="s">
        <v>631</v>
      </c>
      <c r="Z234" s="115"/>
      <c r="AA234" s="115" t="s">
        <v>148</v>
      </c>
      <c r="AB234" s="116"/>
      <c r="AC234" s="207"/>
    </row>
    <row r="235" spans="1:32" ht="71.25" customHeight="1" x14ac:dyDescent="0.15">
      <c r="A235" s="117">
        <v>188</v>
      </c>
      <c r="B235" s="118" t="s">
        <v>385</v>
      </c>
      <c r="C235" s="305" t="s">
        <v>948</v>
      </c>
      <c r="D235" s="305" t="s">
        <v>556</v>
      </c>
      <c r="E235" s="119">
        <v>18.666</v>
      </c>
      <c r="F235" s="306">
        <f t="shared" si="31"/>
        <v>18.666</v>
      </c>
      <c r="G235" s="121">
        <v>0</v>
      </c>
      <c r="H235" s="124">
        <v>0</v>
      </c>
      <c r="I235" s="124">
        <v>0</v>
      </c>
      <c r="J235" s="287">
        <v>9.0313309999999998</v>
      </c>
      <c r="K235" s="121" t="s">
        <v>1261</v>
      </c>
      <c r="L235" s="122" t="s">
        <v>1268</v>
      </c>
      <c r="M235" s="123" t="s">
        <v>1269</v>
      </c>
      <c r="N235" s="307">
        <v>0</v>
      </c>
      <c r="O235" s="283">
        <v>0</v>
      </c>
      <c r="P235" s="120">
        <f t="shared" ref="P235:P248" si="32">O235-N235</f>
        <v>0</v>
      </c>
      <c r="Q235" s="121">
        <v>0</v>
      </c>
      <c r="R235" s="125" t="s">
        <v>1270</v>
      </c>
      <c r="S235" s="126" t="s">
        <v>1271</v>
      </c>
      <c r="T235" s="127"/>
      <c r="U235" s="320" t="s">
        <v>1266</v>
      </c>
      <c r="V235" s="128" t="s">
        <v>2</v>
      </c>
      <c r="W235" s="129" t="s">
        <v>1272</v>
      </c>
      <c r="X235" s="128">
        <v>186</v>
      </c>
      <c r="Y235" s="311"/>
      <c r="Z235" s="115" t="s">
        <v>148</v>
      </c>
      <c r="AA235" s="115"/>
      <c r="AB235" s="116"/>
      <c r="AC235" s="207"/>
    </row>
    <row r="236" spans="1:32" s="207" customFormat="1" ht="45.75" customHeight="1" x14ac:dyDescent="0.15">
      <c r="A236" s="941">
        <v>189</v>
      </c>
      <c r="B236" s="943" t="s">
        <v>386</v>
      </c>
      <c r="C236" s="312" t="s">
        <v>967</v>
      </c>
      <c r="D236" s="1286" t="s">
        <v>563</v>
      </c>
      <c r="E236" s="283">
        <v>82.058999999999997</v>
      </c>
      <c r="F236" s="313">
        <f t="shared" si="31"/>
        <v>82.058999999999997</v>
      </c>
      <c r="G236" s="283">
        <v>0</v>
      </c>
      <c r="H236" s="287">
        <v>0</v>
      </c>
      <c r="I236" s="287">
        <v>0</v>
      </c>
      <c r="J236" s="287">
        <v>59.064999999999998</v>
      </c>
      <c r="K236" s="1258" t="s">
        <v>649</v>
      </c>
      <c r="L236" s="1260" t="s">
        <v>102</v>
      </c>
      <c r="M236" s="1262" t="s">
        <v>1273</v>
      </c>
      <c r="N236" s="315">
        <v>83.531999999999996</v>
      </c>
      <c r="O236" s="283">
        <v>83.531999999999996</v>
      </c>
      <c r="P236" s="284">
        <f t="shared" si="32"/>
        <v>0</v>
      </c>
      <c r="Q236" s="283">
        <v>0</v>
      </c>
      <c r="R236" s="1014" t="s">
        <v>102</v>
      </c>
      <c r="S236" s="1016" t="s">
        <v>1274</v>
      </c>
      <c r="T236" s="1014"/>
      <c r="U236" s="1016" t="s">
        <v>1266</v>
      </c>
      <c r="V236" s="128" t="s">
        <v>2</v>
      </c>
      <c r="W236" s="291" t="s">
        <v>1272</v>
      </c>
      <c r="X236" s="957">
        <v>187</v>
      </c>
      <c r="Y236" s="1300" t="s">
        <v>631</v>
      </c>
      <c r="Z236" s="1282" t="s">
        <v>148</v>
      </c>
      <c r="AA236" s="1282"/>
      <c r="AB236" s="1276"/>
      <c r="AD236" s="2"/>
      <c r="AE236" s="2"/>
      <c r="AF236" s="2"/>
    </row>
    <row r="237" spans="1:32" s="207" customFormat="1" ht="45.75" customHeight="1" x14ac:dyDescent="0.15">
      <c r="A237" s="942"/>
      <c r="B237" s="944"/>
      <c r="C237" s="312" t="s">
        <v>815</v>
      </c>
      <c r="D237" s="1287"/>
      <c r="E237" s="283">
        <v>0</v>
      </c>
      <c r="F237" s="313">
        <f>E237+G237-H237</f>
        <v>0</v>
      </c>
      <c r="G237" s="283">
        <v>0</v>
      </c>
      <c r="H237" s="287">
        <v>0</v>
      </c>
      <c r="I237" s="287">
        <v>0</v>
      </c>
      <c r="J237" s="287">
        <v>0</v>
      </c>
      <c r="K237" s="1259"/>
      <c r="L237" s="1261"/>
      <c r="M237" s="1263"/>
      <c r="N237" s="315">
        <v>11.05</v>
      </c>
      <c r="O237" s="283">
        <v>10.156000000000001</v>
      </c>
      <c r="P237" s="284">
        <f t="shared" si="32"/>
        <v>-0.89400000000000013</v>
      </c>
      <c r="Q237" s="283">
        <v>0</v>
      </c>
      <c r="R237" s="1015"/>
      <c r="S237" s="1017"/>
      <c r="T237" s="1015"/>
      <c r="U237" s="1017"/>
      <c r="V237" s="128" t="s">
        <v>2</v>
      </c>
      <c r="W237" s="291" t="s">
        <v>1275</v>
      </c>
      <c r="X237" s="958"/>
      <c r="Y237" s="1301"/>
      <c r="Z237" s="1283"/>
      <c r="AA237" s="1283"/>
      <c r="AB237" s="1277"/>
    </row>
    <row r="238" spans="1:32" ht="56.25" customHeight="1" x14ac:dyDescent="0.15">
      <c r="A238" s="117">
        <v>190</v>
      </c>
      <c r="B238" s="118" t="s">
        <v>387</v>
      </c>
      <c r="C238" s="305" t="s">
        <v>1276</v>
      </c>
      <c r="D238" s="305" t="s">
        <v>563</v>
      </c>
      <c r="E238" s="119">
        <v>192.209</v>
      </c>
      <c r="F238" s="306">
        <f t="shared" si="31"/>
        <v>192.209</v>
      </c>
      <c r="G238" s="121">
        <v>0</v>
      </c>
      <c r="H238" s="124">
        <v>0</v>
      </c>
      <c r="I238" s="124">
        <v>0</v>
      </c>
      <c r="J238" s="287">
        <v>180.148</v>
      </c>
      <c r="K238" s="121" t="s">
        <v>1261</v>
      </c>
      <c r="L238" s="122" t="s">
        <v>102</v>
      </c>
      <c r="M238" s="123" t="s">
        <v>1277</v>
      </c>
      <c r="N238" s="307">
        <v>191.08</v>
      </c>
      <c r="O238" s="283">
        <v>200.68100000000001</v>
      </c>
      <c r="P238" s="284">
        <f t="shared" si="32"/>
        <v>9.6009999999999991</v>
      </c>
      <c r="Q238" s="283">
        <v>0</v>
      </c>
      <c r="R238" s="288" t="s">
        <v>102</v>
      </c>
      <c r="S238" s="126" t="s">
        <v>1278</v>
      </c>
      <c r="T238" s="127"/>
      <c r="U238" s="320" t="s">
        <v>1266</v>
      </c>
      <c r="V238" s="128" t="s">
        <v>2</v>
      </c>
      <c r="W238" s="129" t="s">
        <v>1272</v>
      </c>
      <c r="X238" s="128">
        <v>188</v>
      </c>
      <c r="Y238" s="311" t="s">
        <v>631</v>
      </c>
      <c r="Z238" s="115" t="s">
        <v>148</v>
      </c>
      <c r="AA238" s="115"/>
      <c r="AB238" s="116"/>
      <c r="AC238" s="207"/>
    </row>
    <row r="239" spans="1:32" ht="66" customHeight="1" x14ac:dyDescent="0.15">
      <c r="A239" s="117">
        <v>191</v>
      </c>
      <c r="B239" s="118" t="s">
        <v>388</v>
      </c>
      <c r="C239" s="305" t="s">
        <v>1279</v>
      </c>
      <c r="D239" s="305" t="s">
        <v>563</v>
      </c>
      <c r="E239" s="119">
        <v>334.53899999999999</v>
      </c>
      <c r="F239" s="306">
        <f t="shared" si="31"/>
        <v>334.53899999999999</v>
      </c>
      <c r="G239" s="121">
        <v>0</v>
      </c>
      <c r="H239" s="124">
        <v>0</v>
      </c>
      <c r="I239" s="124">
        <v>0</v>
      </c>
      <c r="J239" s="287">
        <v>347.42399999999998</v>
      </c>
      <c r="K239" s="121" t="s">
        <v>1261</v>
      </c>
      <c r="L239" s="122" t="s">
        <v>102</v>
      </c>
      <c r="M239" s="123" t="s">
        <v>1280</v>
      </c>
      <c r="N239" s="307">
        <v>334.55700000000002</v>
      </c>
      <c r="O239" s="283">
        <v>334.55700000000002</v>
      </c>
      <c r="P239" s="284">
        <f t="shared" si="32"/>
        <v>0</v>
      </c>
      <c r="Q239" s="283">
        <v>0</v>
      </c>
      <c r="R239" s="288" t="s">
        <v>102</v>
      </c>
      <c r="S239" s="282" t="s">
        <v>1281</v>
      </c>
      <c r="T239" s="127"/>
      <c r="U239" s="320" t="s">
        <v>1266</v>
      </c>
      <c r="V239" s="128" t="s">
        <v>2</v>
      </c>
      <c r="W239" s="129" t="s">
        <v>1272</v>
      </c>
      <c r="X239" s="128">
        <v>189</v>
      </c>
      <c r="Y239" s="311" t="s">
        <v>631</v>
      </c>
      <c r="Z239" s="115" t="s">
        <v>148</v>
      </c>
      <c r="AA239" s="115"/>
      <c r="AB239" s="116"/>
      <c r="AC239" s="207"/>
    </row>
    <row r="240" spans="1:32" ht="60" customHeight="1" x14ac:dyDescent="0.15">
      <c r="A240" s="117">
        <v>192</v>
      </c>
      <c r="B240" s="118" t="s">
        <v>389</v>
      </c>
      <c r="C240" s="305" t="s">
        <v>1282</v>
      </c>
      <c r="D240" s="305" t="s">
        <v>563</v>
      </c>
      <c r="E240" s="119">
        <v>111.676</v>
      </c>
      <c r="F240" s="306">
        <f t="shared" si="31"/>
        <v>111.676</v>
      </c>
      <c r="G240" s="121">
        <v>0</v>
      </c>
      <c r="H240" s="124">
        <v>0</v>
      </c>
      <c r="I240" s="124">
        <v>0</v>
      </c>
      <c r="J240" s="287">
        <v>114.479</v>
      </c>
      <c r="K240" s="121" t="s">
        <v>1261</v>
      </c>
      <c r="L240" s="122" t="s">
        <v>102</v>
      </c>
      <c r="M240" s="123" t="s">
        <v>1283</v>
      </c>
      <c r="N240" s="307">
        <v>111.66500000000001</v>
      </c>
      <c r="O240" s="283">
        <v>103.523</v>
      </c>
      <c r="P240" s="284">
        <f t="shared" si="32"/>
        <v>-8.1420000000000101</v>
      </c>
      <c r="Q240" s="283">
        <v>0</v>
      </c>
      <c r="R240" s="288" t="s">
        <v>102</v>
      </c>
      <c r="S240" s="126" t="s">
        <v>1284</v>
      </c>
      <c r="T240" s="127"/>
      <c r="U240" s="320" t="s">
        <v>1266</v>
      </c>
      <c r="V240" s="128" t="s">
        <v>2</v>
      </c>
      <c r="W240" s="129" t="s">
        <v>1272</v>
      </c>
      <c r="X240" s="128">
        <v>190</v>
      </c>
      <c r="Y240" s="311" t="s">
        <v>631</v>
      </c>
      <c r="Z240" s="115" t="s">
        <v>148</v>
      </c>
      <c r="AA240" s="115"/>
      <c r="AB240" s="116"/>
      <c r="AC240" s="207"/>
    </row>
    <row r="241" spans="1:32" ht="121.5" customHeight="1" x14ac:dyDescent="0.15">
      <c r="A241" s="117">
        <v>193</v>
      </c>
      <c r="B241" s="118" t="s">
        <v>390</v>
      </c>
      <c r="C241" s="305" t="s">
        <v>1285</v>
      </c>
      <c r="D241" s="305" t="s">
        <v>563</v>
      </c>
      <c r="E241" s="119">
        <v>37.654000000000003</v>
      </c>
      <c r="F241" s="306">
        <f>E241+G241-H241</f>
        <v>37.654000000000003</v>
      </c>
      <c r="G241" s="121">
        <v>0</v>
      </c>
      <c r="H241" s="124">
        <v>0</v>
      </c>
      <c r="I241" s="124">
        <v>0</v>
      </c>
      <c r="J241" s="287">
        <v>30.717198</v>
      </c>
      <c r="K241" s="121" t="s">
        <v>1261</v>
      </c>
      <c r="L241" s="122" t="s">
        <v>1286</v>
      </c>
      <c r="M241" s="123" t="s">
        <v>1287</v>
      </c>
      <c r="N241" s="307">
        <v>37.539000000000001</v>
      </c>
      <c r="O241" s="283">
        <v>37.542000000000002</v>
      </c>
      <c r="P241" s="284">
        <f t="shared" si="32"/>
        <v>3.0000000000001137E-3</v>
      </c>
      <c r="Q241" s="283">
        <v>-5.04</v>
      </c>
      <c r="R241" s="288" t="s">
        <v>100</v>
      </c>
      <c r="S241" s="126" t="s">
        <v>1288</v>
      </c>
      <c r="T241" s="127"/>
      <c r="U241" s="320" t="s">
        <v>1266</v>
      </c>
      <c r="V241" s="128" t="s">
        <v>2</v>
      </c>
      <c r="W241" s="129" t="s">
        <v>1272</v>
      </c>
      <c r="X241" s="128">
        <v>191</v>
      </c>
      <c r="Y241" s="311" t="s">
        <v>538</v>
      </c>
      <c r="Z241" s="115" t="s">
        <v>148</v>
      </c>
      <c r="AA241" s="115"/>
      <c r="AB241" s="116"/>
      <c r="AC241" s="207"/>
    </row>
    <row r="242" spans="1:32" ht="221.25" customHeight="1" x14ac:dyDescent="0.15">
      <c r="A242" s="117">
        <v>194</v>
      </c>
      <c r="B242" s="118" t="s">
        <v>391</v>
      </c>
      <c r="C242" s="305" t="s">
        <v>1289</v>
      </c>
      <c r="D242" s="305" t="s">
        <v>1290</v>
      </c>
      <c r="E242" s="119">
        <v>17.489000000000001</v>
      </c>
      <c r="F242" s="306">
        <f t="shared" ref="F242:F248" si="33">E242+G242-H242</f>
        <v>17.489000000000001</v>
      </c>
      <c r="G242" s="121">
        <v>0</v>
      </c>
      <c r="H242" s="124">
        <v>0</v>
      </c>
      <c r="I242" s="124">
        <v>0</v>
      </c>
      <c r="J242" s="287">
        <v>15.525411999999999</v>
      </c>
      <c r="K242" s="121" t="s">
        <v>1261</v>
      </c>
      <c r="L242" s="122" t="s">
        <v>1286</v>
      </c>
      <c r="M242" s="123" t="s">
        <v>1291</v>
      </c>
      <c r="N242" s="307">
        <v>16.486999999999998</v>
      </c>
      <c r="O242" s="283">
        <v>16.486999999999998</v>
      </c>
      <c r="P242" s="284">
        <f t="shared" si="32"/>
        <v>0</v>
      </c>
      <c r="Q242" s="283">
        <v>0</v>
      </c>
      <c r="R242" s="288" t="s">
        <v>589</v>
      </c>
      <c r="S242" s="126" t="s">
        <v>1292</v>
      </c>
      <c r="T242" s="127"/>
      <c r="U242" s="320" t="s">
        <v>1266</v>
      </c>
      <c r="V242" s="128" t="s">
        <v>2</v>
      </c>
      <c r="W242" s="129" t="s">
        <v>1272</v>
      </c>
      <c r="X242" s="128">
        <v>192</v>
      </c>
      <c r="Y242" s="311" t="s">
        <v>538</v>
      </c>
      <c r="Z242" s="115" t="s">
        <v>148</v>
      </c>
      <c r="AA242" s="115"/>
      <c r="AB242" s="116"/>
      <c r="AC242" s="207"/>
    </row>
    <row r="243" spans="1:32" ht="221.25" customHeight="1" x14ac:dyDescent="0.15">
      <c r="A243" s="117">
        <v>195</v>
      </c>
      <c r="B243" s="118" t="s">
        <v>392</v>
      </c>
      <c r="C243" s="305" t="s">
        <v>1289</v>
      </c>
      <c r="D243" s="305" t="s">
        <v>563</v>
      </c>
      <c r="E243" s="119">
        <v>54.149000000000001</v>
      </c>
      <c r="F243" s="306">
        <f t="shared" si="33"/>
        <v>54.149000000000001</v>
      </c>
      <c r="G243" s="121">
        <v>0</v>
      </c>
      <c r="H243" s="124">
        <v>0</v>
      </c>
      <c r="I243" s="124">
        <v>0</v>
      </c>
      <c r="J243" s="287">
        <v>57.693710000000003</v>
      </c>
      <c r="K243" s="398" t="s">
        <v>1293</v>
      </c>
      <c r="L243" s="122" t="s">
        <v>1263</v>
      </c>
      <c r="M243" s="123" t="s">
        <v>1294</v>
      </c>
      <c r="N243" s="307">
        <v>50</v>
      </c>
      <c r="O243" s="283">
        <v>58.093000000000004</v>
      </c>
      <c r="P243" s="284">
        <f t="shared" si="32"/>
        <v>8.0930000000000035</v>
      </c>
      <c r="Q243" s="283">
        <v>0</v>
      </c>
      <c r="R243" s="288" t="s">
        <v>102</v>
      </c>
      <c r="S243" s="282" t="s">
        <v>1295</v>
      </c>
      <c r="T243" s="127"/>
      <c r="U243" s="320" t="s">
        <v>1266</v>
      </c>
      <c r="V243" s="128" t="s">
        <v>2</v>
      </c>
      <c r="W243" s="129" t="s">
        <v>1272</v>
      </c>
      <c r="X243" s="128">
        <v>193</v>
      </c>
      <c r="Y243" s="311" t="s">
        <v>132</v>
      </c>
      <c r="Z243" s="115" t="s">
        <v>148</v>
      </c>
      <c r="AA243" s="115"/>
      <c r="AB243" s="116"/>
      <c r="AC243" s="207"/>
    </row>
    <row r="244" spans="1:32" ht="159.75" customHeight="1" x14ac:dyDescent="0.15">
      <c r="A244" s="117">
        <v>196</v>
      </c>
      <c r="B244" s="118" t="s">
        <v>393</v>
      </c>
      <c r="C244" s="305" t="s">
        <v>1296</v>
      </c>
      <c r="D244" s="305" t="s">
        <v>563</v>
      </c>
      <c r="E244" s="119">
        <v>63.469000000000001</v>
      </c>
      <c r="F244" s="306">
        <f t="shared" si="33"/>
        <v>63.469000000000001</v>
      </c>
      <c r="G244" s="121">
        <v>0</v>
      </c>
      <c r="H244" s="124">
        <v>0</v>
      </c>
      <c r="I244" s="124">
        <v>0</v>
      </c>
      <c r="J244" s="287">
        <v>53.485599999999998</v>
      </c>
      <c r="K244" s="121" t="s">
        <v>1261</v>
      </c>
      <c r="L244" s="122" t="s">
        <v>1263</v>
      </c>
      <c r="M244" s="123" t="s">
        <v>1297</v>
      </c>
      <c r="N244" s="307">
        <v>83.206999999999994</v>
      </c>
      <c r="O244" s="283">
        <v>66.463999999999999</v>
      </c>
      <c r="P244" s="284">
        <f t="shared" si="32"/>
        <v>-16.742999999999995</v>
      </c>
      <c r="Q244" s="283">
        <v>0</v>
      </c>
      <c r="R244" s="288" t="s">
        <v>102</v>
      </c>
      <c r="S244" s="282" t="s">
        <v>1298</v>
      </c>
      <c r="T244" s="127"/>
      <c r="U244" s="320" t="s">
        <v>1266</v>
      </c>
      <c r="V244" s="128" t="s">
        <v>2</v>
      </c>
      <c r="W244" s="129" t="s">
        <v>1272</v>
      </c>
      <c r="X244" s="128">
        <v>194</v>
      </c>
      <c r="Y244" s="311" t="s">
        <v>538</v>
      </c>
      <c r="Z244" s="115" t="s">
        <v>148</v>
      </c>
      <c r="AA244" s="115"/>
      <c r="AB244" s="116"/>
      <c r="AC244" s="207"/>
    </row>
    <row r="245" spans="1:32" ht="81" customHeight="1" x14ac:dyDescent="0.15">
      <c r="A245" s="117">
        <v>197</v>
      </c>
      <c r="B245" s="118" t="s">
        <v>394</v>
      </c>
      <c r="C245" s="305" t="s">
        <v>1299</v>
      </c>
      <c r="D245" s="305" t="s">
        <v>563</v>
      </c>
      <c r="E245" s="119">
        <v>18.123000000000001</v>
      </c>
      <c r="F245" s="306">
        <f t="shared" si="33"/>
        <v>18.123000000000001</v>
      </c>
      <c r="G245" s="121">
        <v>0</v>
      </c>
      <c r="H245" s="124">
        <v>0</v>
      </c>
      <c r="I245" s="124">
        <v>0</v>
      </c>
      <c r="J245" s="287">
        <v>14.58</v>
      </c>
      <c r="K245" s="121" t="s">
        <v>1261</v>
      </c>
      <c r="L245" s="122" t="s">
        <v>1286</v>
      </c>
      <c r="M245" s="123" t="s">
        <v>1300</v>
      </c>
      <c r="N245" s="307">
        <v>34.837000000000003</v>
      </c>
      <c r="O245" s="283">
        <v>29.715</v>
      </c>
      <c r="P245" s="284">
        <f t="shared" si="32"/>
        <v>-5.1220000000000034</v>
      </c>
      <c r="Q245" s="283">
        <v>-5.1219999999999999</v>
      </c>
      <c r="R245" s="288" t="s">
        <v>100</v>
      </c>
      <c r="S245" s="282" t="s">
        <v>1301</v>
      </c>
      <c r="T245" s="127"/>
      <c r="U245" s="320" t="s">
        <v>1266</v>
      </c>
      <c r="V245" s="128" t="s">
        <v>2</v>
      </c>
      <c r="W245" s="129" t="s">
        <v>1272</v>
      </c>
      <c r="X245" s="128">
        <v>195</v>
      </c>
      <c r="Y245" s="311" t="s">
        <v>631</v>
      </c>
      <c r="Z245" s="115" t="s">
        <v>148</v>
      </c>
      <c r="AA245" s="115"/>
      <c r="AB245" s="116"/>
      <c r="AC245" s="207"/>
    </row>
    <row r="246" spans="1:32" ht="93.75" customHeight="1" x14ac:dyDescent="0.15">
      <c r="A246" s="117">
        <v>198</v>
      </c>
      <c r="B246" s="118" t="s">
        <v>395</v>
      </c>
      <c r="C246" s="305" t="s">
        <v>1279</v>
      </c>
      <c r="D246" s="305" t="s">
        <v>563</v>
      </c>
      <c r="E246" s="119">
        <v>23.306000000000001</v>
      </c>
      <c r="F246" s="306">
        <f t="shared" si="33"/>
        <v>23.306000000000001</v>
      </c>
      <c r="G246" s="121">
        <v>0</v>
      </c>
      <c r="H246" s="124">
        <v>0</v>
      </c>
      <c r="I246" s="124">
        <v>0</v>
      </c>
      <c r="J246" s="287">
        <v>23.245560000000001</v>
      </c>
      <c r="K246" s="121" t="s">
        <v>1261</v>
      </c>
      <c r="L246" s="122" t="s">
        <v>1263</v>
      </c>
      <c r="M246" s="123" t="s">
        <v>1302</v>
      </c>
      <c r="N246" s="307">
        <v>38.722000000000001</v>
      </c>
      <c r="O246" s="283">
        <v>24.408000000000001</v>
      </c>
      <c r="P246" s="284">
        <f t="shared" si="32"/>
        <v>-14.314</v>
      </c>
      <c r="Q246" s="283">
        <v>0</v>
      </c>
      <c r="R246" s="288" t="s">
        <v>102</v>
      </c>
      <c r="S246" s="282" t="s">
        <v>1303</v>
      </c>
      <c r="T246" s="127"/>
      <c r="U246" s="320" t="s">
        <v>1266</v>
      </c>
      <c r="V246" s="128" t="s">
        <v>2</v>
      </c>
      <c r="W246" s="129" t="s">
        <v>1272</v>
      </c>
      <c r="X246" s="128">
        <v>196</v>
      </c>
      <c r="Y246" s="311" t="s">
        <v>631</v>
      </c>
      <c r="Z246" s="115" t="s">
        <v>148</v>
      </c>
      <c r="AA246" s="115"/>
      <c r="AB246" s="116"/>
      <c r="AC246" s="207"/>
    </row>
    <row r="247" spans="1:32" ht="98.25" customHeight="1" x14ac:dyDescent="0.15">
      <c r="A247" s="117">
        <v>199</v>
      </c>
      <c r="B247" s="118" t="s">
        <v>396</v>
      </c>
      <c r="C247" s="305" t="s">
        <v>647</v>
      </c>
      <c r="D247" s="305" t="s">
        <v>563</v>
      </c>
      <c r="E247" s="119">
        <v>33.945</v>
      </c>
      <c r="F247" s="306">
        <f t="shared" si="33"/>
        <v>33.945</v>
      </c>
      <c r="G247" s="121">
        <v>0</v>
      </c>
      <c r="H247" s="124">
        <v>0</v>
      </c>
      <c r="I247" s="124">
        <v>0</v>
      </c>
      <c r="J247" s="287">
        <v>31.724136999999999</v>
      </c>
      <c r="K247" s="121" t="s">
        <v>1261</v>
      </c>
      <c r="L247" s="122" t="s">
        <v>1263</v>
      </c>
      <c r="M247" s="123" t="s">
        <v>1304</v>
      </c>
      <c r="N247" s="307">
        <v>32.012999999999998</v>
      </c>
      <c r="O247" s="283">
        <v>31.995999999999999</v>
      </c>
      <c r="P247" s="284">
        <f t="shared" si="32"/>
        <v>-1.699999999999946E-2</v>
      </c>
      <c r="Q247" s="283">
        <v>0</v>
      </c>
      <c r="R247" s="288" t="s">
        <v>102</v>
      </c>
      <c r="S247" s="282" t="s">
        <v>1305</v>
      </c>
      <c r="T247" s="127"/>
      <c r="U247" s="320" t="s">
        <v>1266</v>
      </c>
      <c r="V247" s="128" t="s">
        <v>2</v>
      </c>
      <c r="W247" s="129" t="s">
        <v>1272</v>
      </c>
      <c r="X247" s="128">
        <v>197</v>
      </c>
      <c r="Y247" s="311" t="s">
        <v>538</v>
      </c>
      <c r="Z247" s="115" t="s">
        <v>148</v>
      </c>
      <c r="AA247" s="115"/>
      <c r="AB247" s="116"/>
      <c r="AC247" s="207"/>
    </row>
    <row r="248" spans="1:32" ht="48.75" customHeight="1" x14ac:dyDescent="0.15">
      <c r="A248" s="117">
        <v>200</v>
      </c>
      <c r="B248" s="118" t="s">
        <v>397</v>
      </c>
      <c r="C248" s="305" t="s">
        <v>647</v>
      </c>
      <c r="D248" s="305" t="s">
        <v>760</v>
      </c>
      <c r="E248" s="119">
        <v>27.771000000000001</v>
      </c>
      <c r="F248" s="306">
        <f t="shared" si="33"/>
        <v>27.771000000000001</v>
      </c>
      <c r="G248" s="121">
        <v>0</v>
      </c>
      <c r="H248" s="124">
        <v>0</v>
      </c>
      <c r="I248" s="124">
        <v>0</v>
      </c>
      <c r="J248" s="287">
        <v>32.616</v>
      </c>
      <c r="K248" s="121" t="s">
        <v>1261</v>
      </c>
      <c r="L248" s="122" t="s">
        <v>1268</v>
      </c>
      <c r="M248" s="123" t="s">
        <v>1306</v>
      </c>
      <c r="N248" s="307">
        <v>0</v>
      </c>
      <c r="O248" s="283">
        <v>0</v>
      </c>
      <c r="P248" s="284">
        <f t="shared" si="32"/>
        <v>0</v>
      </c>
      <c r="Q248" s="283">
        <v>0</v>
      </c>
      <c r="R248" s="288" t="s">
        <v>1224</v>
      </c>
      <c r="S248" s="282" t="s">
        <v>1307</v>
      </c>
      <c r="T248" s="127"/>
      <c r="U248" s="320" t="s">
        <v>1266</v>
      </c>
      <c r="V248" s="128" t="s">
        <v>2</v>
      </c>
      <c r="W248" s="129" t="s">
        <v>1272</v>
      </c>
      <c r="X248" s="128">
        <v>198</v>
      </c>
      <c r="Y248" s="311" t="s">
        <v>538</v>
      </c>
      <c r="Z248" s="115" t="s">
        <v>148</v>
      </c>
      <c r="AA248" s="115"/>
      <c r="AB248" s="116"/>
      <c r="AC248" s="207"/>
    </row>
    <row r="249" spans="1:32" ht="21.6" customHeight="1" x14ac:dyDescent="0.15">
      <c r="A249" s="131"/>
      <c r="B249" s="298" t="s">
        <v>1308</v>
      </c>
      <c r="C249" s="132"/>
      <c r="D249" s="132"/>
      <c r="E249" s="133"/>
      <c r="F249" s="299"/>
      <c r="G249" s="300"/>
      <c r="H249" s="301"/>
      <c r="I249" s="301"/>
      <c r="J249" s="133"/>
      <c r="K249" s="133"/>
      <c r="L249" s="134"/>
      <c r="M249" s="135"/>
      <c r="N249" s="133"/>
      <c r="O249" s="133"/>
      <c r="P249" s="133"/>
      <c r="Q249" s="133"/>
      <c r="R249" s="136"/>
      <c r="S249" s="132"/>
      <c r="T249" s="132"/>
      <c r="U249" s="303"/>
      <c r="V249" s="137"/>
      <c r="W249" s="137"/>
      <c r="X249" s="137"/>
      <c r="Y249" s="137"/>
      <c r="Z249" s="138"/>
      <c r="AA249" s="138"/>
      <c r="AB249" s="139"/>
    </row>
    <row r="250" spans="1:32" ht="97.5" customHeight="1" x14ac:dyDescent="0.15">
      <c r="A250" s="117">
        <v>201</v>
      </c>
      <c r="B250" s="118" t="s">
        <v>1309</v>
      </c>
      <c r="C250" s="305" t="s">
        <v>1310</v>
      </c>
      <c r="D250" s="305" t="s">
        <v>563</v>
      </c>
      <c r="E250" s="119">
        <v>5.3819999999999997</v>
      </c>
      <c r="F250" s="306">
        <f t="shared" ref="F250:F270" si="34">E250+G250-H250</f>
        <v>5.3819999999999997</v>
      </c>
      <c r="G250" s="399">
        <v>0</v>
      </c>
      <c r="H250" s="400">
        <v>0</v>
      </c>
      <c r="I250" s="400">
        <v>0</v>
      </c>
      <c r="J250" s="287">
        <v>4.306</v>
      </c>
      <c r="K250" s="121" t="s">
        <v>1261</v>
      </c>
      <c r="L250" s="122" t="s">
        <v>1286</v>
      </c>
      <c r="M250" s="123" t="s">
        <v>1311</v>
      </c>
      <c r="N250" s="307">
        <v>5.3819999999999997</v>
      </c>
      <c r="O250" s="283">
        <v>5.56</v>
      </c>
      <c r="P250" s="284">
        <f>O250-N250</f>
        <v>0.17799999999999994</v>
      </c>
      <c r="Q250" s="283">
        <v>0</v>
      </c>
      <c r="R250" s="288" t="s">
        <v>589</v>
      </c>
      <c r="S250" s="126" t="s">
        <v>1312</v>
      </c>
      <c r="T250" s="127"/>
      <c r="U250" s="320" t="s">
        <v>1266</v>
      </c>
      <c r="V250" s="128" t="s">
        <v>2</v>
      </c>
      <c r="W250" s="129" t="s">
        <v>1272</v>
      </c>
      <c r="X250" s="128">
        <v>199</v>
      </c>
      <c r="Y250" s="311"/>
      <c r="Z250" s="401" t="s">
        <v>148</v>
      </c>
      <c r="AA250" s="401"/>
      <c r="AB250" s="402"/>
      <c r="AC250" s="207"/>
    </row>
    <row r="251" spans="1:32" ht="97.5" customHeight="1" x14ac:dyDescent="0.15">
      <c r="A251" s="117">
        <v>202</v>
      </c>
      <c r="B251" s="118" t="s">
        <v>1313</v>
      </c>
      <c r="C251" s="305" t="s">
        <v>1285</v>
      </c>
      <c r="D251" s="305" t="s">
        <v>563</v>
      </c>
      <c r="E251" s="119">
        <v>130.11799999999999</v>
      </c>
      <c r="F251" s="306">
        <f t="shared" si="34"/>
        <v>130.11799999999999</v>
      </c>
      <c r="G251" s="399">
        <v>0</v>
      </c>
      <c r="H251" s="400">
        <v>0</v>
      </c>
      <c r="I251" s="400">
        <v>0</v>
      </c>
      <c r="J251" s="287">
        <v>120.44389700000001</v>
      </c>
      <c r="K251" s="121" t="s">
        <v>1261</v>
      </c>
      <c r="L251" s="122" t="s">
        <v>1263</v>
      </c>
      <c r="M251" s="123" t="s">
        <v>1314</v>
      </c>
      <c r="N251" s="307">
        <v>75</v>
      </c>
      <c r="O251" s="283">
        <v>120</v>
      </c>
      <c r="P251" s="284">
        <f t="shared" ref="P251:P270" si="35">O251-N251</f>
        <v>45</v>
      </c>
      <c r="Q251" s="283">
        <v>0</v>
      </c>
      <c r="R251" s="288" t="s">
        <v>102</v>
      </c>
      <c r="S251" s="282" t="s">
        <v>1315</v>
      </c>
      <c r="T251" s="127" t="s">
        <v>1316</v>
      </c>
      <c r="U251" s="320" t="s">
        <v>1266</v>
      </c>
      <c r="V251" s="128" t="s">
        <v>2</v>
      </c>
      <c r="W251" s="129" t="s">
        <v>1272</v>
      </c>
      <c r="X251" s="128">
        <v>200</v>
      </c>
      <c r="Y251" s="311" t="s">
        <v>631</v>
      </c>
      <c r="Z251" s="401" t="s">
        <v>148</v>
      </c>
      <c r="AA251" s="401" t="s">
        <v>148</v>
      </c>
      <c r="AB251" s="402"/>
      <c r="AC251" s="207"/>
    </row>
    <row r="252" spans="1:32" ht="83.25" customHeight="1" x14ac:dyDescent="0.15">
      <c r="A252" s="117">
        <v>203</v>
      </c>
      <c r="B252" s="118" t="s">
        <v>1317</v>
      </c>
      <c r="C252" s="305" t="s">
        <v>1279</v>
      </c>
      <c r="D252" s="305" t="s">
        <v>563</v>
      </c>
      <c r="E252" s="119">
        <v>5.8929999999999998</v>
      </c>
      <c r="F252" s="306">
        <f t="shared" si="34"/>
        <v>5.8929999999999998</v>
      </c>
      <c r="G252" s="399">
        <v>0</v>
      </c>
      <c r="H252" s="400">
        <v>0</v>
      </c>
      <c r="I252" s="400">
        <v>0</v>
      </c>
      <c r="J252" s="287">
        <v>5.6820000000000004</v>
      </c>
      <c r="K252" s="121" t="s">
        <v>1261</v>
      </c>
      <c r="L252" s="122" t="s">
        <v>1263</v>
      </c>
      <c r="M252" s="123" t="s">
        <v>1318</v>
      </c>
      <c r="N252" s="307">
        <v>5.9450000000000003</v>
      </c>
      <c r="O252" s="283">
        <v>9.4600000000000009</v>
      </c>
      <c r="P252" s="284">
        <f t="shared" si="35"/>
        <v>3.5150000000000006</v>
      </c>
      <c r="Q252" s="283">
        <v>0</v>
      </c>
      <c r="R252" s="288" t="s">
        <v>102</v>
      </c>
      <c r="S252" s="126" t="s">
        <v>1319</v>
      </c>
      <c r="T252" s="127"/>
      <c r="U252" s="320" t="s">
        <v>1266</v>
      </c>
      <c r="V252" s="128" t="s">
        <v>2</v>
      </c>
      <c r="W252" s="129" t="s">
        <v>1267</v>
      </c>
      <c r="X252" s="128">
        <v>202</v>
      </c>
      <c r="Y252" s="311"/>
      <c r="Z252" s="401" t="s">
        <v>148</v>
      </c>
      <c r="AA252" s="401"/>
      <c r="AB252" s="402"/>
      <c r="AC252" s="207"/>
    </row>
    <row r="253" spans="1:32" ht="66" customHeight="1" x14ac:dyDescent="0.15">
      <c r="A253" s="117">
        <f>+A252+1</f>
        <v>204</v>
      </c>
      <c r="B253" s="118" t="s">
        <v>1320</v>
      </c>
      <c r="C253" s="305" t="s">
        <v>715</v>
      </c>
      <c r="D253" s="305" t="s">
        <v>556</v>
      </c>
      <c r="E253" s="119">
        <v>10.286</v>
      </c>
      <c r="F253" s="306">
        <f t="shared" si="34"/>
        <v>10.286</v>
      </c>
      <c r="G253" s="399">
        <v>0</v>
      </c>
      <c r="H253" s="400">
        <v>0</v>
      </c>
      <c r="I253" s="400">
        <v>0</v>
      </c>
      <c r="J253" s="287">
        <v>9.7200000000000006</v>
      </c>
      <c r="K253" s="121" t="s">
        <v>1321</v>
      </c>
      <c r="L253" s="122" t="s">
        <v>1322</v>
      </c>
      <c r="M253" s="123" t="s">
        <v>1323</v>
      </c>
      <c r="N253" s="307">
        <v>0</v>
      </c>
      <c r="O253" s="283">
        <v>0</v>
      </c>
      <c r="P253" s="284">
        <f t="shared" si="35"/>
        <v>0</v>
      </c>
      <c r="Q253" s="283">
        <v>0</v>
      </c>
      <c r="R253" s="288" t="s">
        <v>1224</v>
      </c>
      <c r="S253" s="282" t="s">
        <v>1324</v>
      </c>
      <c r="T253" s="127"/>
      <c r="U253" s="320" t="s">
        <v>1266</v>
      </c>
      <c r="V253" s="128" t="s">
        <v>2</v>
      </c>
      <c r="W253" s="129" t="s">
        <v>1272</v>
      </c>
      <c r="X253" s="128">
        <v>203</v>
      </c>
      <c r="Y253" s="311" t="s">
        <v>538</v>
      </c>
      <c r="Z253" s="401" t="s">
        <v>148</v>
      </c>
      <c r="AA253" s="401"/>
      <c r="AB253" s="402"/>
      <c r="AC253" s="207"/>
    </row>
    <row r="254" spans="1:32" ht="177" customHeight="1" x14ac:dyDescent="0.15">
      <c r="A254" s="117">
        <f>+A253+1</f>
        <v>205</v>
      </c>
      <c r="B254" s="118" t="s">
        <v>401</v>
      </c>
      <c r="C254" s="305" t="s">
        <v>585</v>
      </c>
      <c r="D254" s="305" t="s">
        <v>681</v>
      </c>
      <c r="E254" s="119">
        <v>103.92700000000001</v>
      </c>
      <c r="F254" s="306">
        <f t="shared" si="34"/>
        <v>103.92700000000001</v>
      </c>
      <c r="G254" s="399">
        <v>0</v>
      </c>
      <c r="H254" s="400">
        <v>0</v>
      </c>
      <c r="I254" s="400">
        <v>0</v>
      </c>
      <c r="J254" s="287">
        <v>77.025531000000001</v>
      </c>
      <c r="K254" s="398" t="s">
        <v>1325</v>
      </c>
      <c r="L254" s="122" t="s">
        <v>1326</v>
      </c>
      <c r="M254" s="123" t="s">
        <v>1327</v>
      </c>
      <c r="N254" s="307">
        <v>101.907</v>
      </c>
      <c r="O254" s="283">
        <v>113.739</v>
      </c>
      <c r="P254" s="284">
        <f t="shared" si="35"/>
        <v>11.832000000000008</v>
      </c>
      <c r="Q254" s="283">
        <v>0</v>
      </c>
      <c r="R254" s="288" t="s">
        <v>102</v>
      </c>
      <c r="S254" s="282" t="s">
        <v>1328</v>
      </c>
      <c r="T254" s="127"/>
      <c r="U254" s="320" t="s">
        <v>1266</v>
      </c>
      <c r="V254" s="128" t="s">
        <v>2</v>
      </c>
      <c r="W254" s="129" t="s">
        <v>1272</v>
      </c>
      <c r="X254" s="128">
        <v>204</v>
      </c>
      <c r="Y254" s="311" t="s">
        <v>132</v>
      </c>
      <c r="Z254" s="401" t="s">
        <v>148</v>
      </c>
      <c r="AA254" s="401"/>
      <c r="AB254" s="402"/>
      <c r="AC254" s="207"/>
    </row>
    <row r="255" spans="1:32" s="207" customFormat="1" ht="97.5" customHeight="1" x14ac:dyDescent="0.15">
      <c r="A255" s="941">
        <v>206</v>
      </c>
      <c r="B255" s="943" t="s">
        <v>1329</v>
      </c>
      <c r="C255" s="1311" t="s">
        <v>1330</v>
      </c>
      <c r="D255" s="1311" t="s">
        <v>563</v>
      </c>
      <c r="E255" s="283">
        <v>8.7750000000000004</v>
      </c>
      <c r="F255" s="313">
        <f t="shared" si="34"/>
        <v>8.7750000000000004</v>
      </c>
      <c r="G255" s="315">
        <v>0</v>
      </c>
      <c r="H255" s="347">
        <v>0</v>
      </c>
      <c r="I255" s="347">
        <v>0</v>
      </c>
      <c r="J255" s="365">
        <v>85.369836000000006</v>
      </c>
      <c r="K255" s="1278" t="s">
        <v>1331</v>
      </c>
      <c r="L255" s="1260" t="s">
        <v>1332</v>
      </c>
      <c r="M255" s="1262" t="s">
        <v>1333</v>
      </c>
      <c r="N255" s="315">
        <v>7.7549999999999999</v>
      </c>
      <c r="O255" s="283">
        <v>7.7469999999999999</v>
      </c>
      <c r="P255" s="284">
        <f t="shared" si="35"/>
        <v>-8.0000000000000071E-3</v>
      </c>
      <c r="Q255" s="283">
        <v>0</v>
      </c>
      <c r="R255" s="1014" t="s">
        <v>1332</v>
      </c>
      <c r="S255" s="1016" t="s">
        <v>1334</v>
      </c>
      <c r="T255" s="1014"/>
      <c r="U255" s="1016" t="s">
        <v>1266</v>
      </c>
      <c r="V255" s="128" t="s">
        <v>2</v>
      </c>
      <c r="W255" s="291" t="s">
        <v>1272</v>
      </c>
      <c r="X255" s="957">
        <v>205</v>
      </c>
      <c r="Y255" s="1300" t="s">
        <v>132</v>
      </c>
      <c r="Z255" s="1294" t="s">
        <v>148</v>
      </c>
      <c r="AA255" s="1294"/>
      <c r="AB255" s="1296"/>
      <c r="AD255" s="2"/>
      <c r="AE255" s="2"/>
      <c r="AF255" s="2"/>
    </row>
    <row r="256" spans="1:32" s="207" customFormat="1" ht="33.75" x14ac:dyDescent="0.15">
      <c r="A256" s="942"/>
      <c r="B256" s="944"/>
      <c r="C256" s="1312"/>
      <c r="D256" s="1312"/>
      <c r="E256" s="283">
        <v>76.822000000000003</v>
      </c>
      <c r="F256" s="313">
        <f t="shared" si="34"/>
        <v>76.822000000000003</v>
      </c>
      <c r="G256" s="315">
        <v>0</v>
      </c>
      <c r="H256" s="347">
        <v>0</v>
      </c>
      <c r="I256" s="347">
        <v>0</v>
      </c>
      <c r="J256" s="403">
        <v>0</v>
      </c>
      <c r="K256" s="1279"/>
      <c r="L256" s="1261"/>
      <c r="M256" s="1263"/>
      <c r="N256" s="315">
        <v>99.516000000000005</v>
      </c>
      <c r="O256" s="283">
        <v>99.659000000000006</v>
      </c>
      <c r="P256" s="284">
        <f t="shared" si="35"/>
        <v>0.14300000000000068</v>
      </c>
      <c r="Q256" s="283">
        <v>0</v>
      </c>
      <c r="R256" s="1015"/>
      <c r="S256" s="1017"/>
      <c r="T256" s="1015"/>
      <c r="U256" s="1017"/>
      <c r="V256" s="128" t="s">
        <v>2</v>
      </c>
      <c r="W256" s="291" t="s">
        <v>1335</v>
      </c>
      <c r="X256" s="958"/>
      <c r="Y256" s="1301"/>
      <c r="Z256" s="1295"/>
      <c r="AA256" s="1295"/>
      <c r="AB256" s="1297"/>
    </row>
    <row r="257" spans="1:32" ht="64.5" customHeight="1" x14ac:dyDescent="0.15">
      <c r="A257" s="117">
        <v>207</v>
      </c>
      <c r="B257" s="118" t="s">
        <v>1336</v>
      </c>
      <c r="C257" s="305" t="s">
        <v>1337</v>
      </c>
      <c r="D257" s="305" t="s">
        <v>563</v>
      </c>
      <c r="E257" s="119">
        <v>45.454000000000001</v>
      </c>
      <c r="F257" s="306">
        <f t="shared" si="34"/>
        <v>45.454000000000001</v>
      </c>
      <c r="G257" s="399">
        <v>0</v>
      </c>
      <c r="H257" s="400">
        <v>0</v>
      </c>
      <c r="I257" s="400">
        <v>0</v>
      </c>
      <c r="J257" s="287">
        <v>39.013424000000001</v>
      </c>
      <c r="K257" s="121" t="s">
        <v>1338</v>
      </c>
      <c r="L257" s="122" t="s">
        <v>1339</v>
      </c>
      <c r="M257" s="123" t="s">
        <v>1340</v>
      </c>
      <c r="N257" s="307">
        <v>33.429000000000002</v>
      </c>
      <c r="O257" s="283">
        <v>33.427</v>
      </c>
      <c r="P257" s="284">
        <f t="shared" si="35"/>
        <v>-2.0000000000024443E-3</v>
      </c>
      <c r="Q257" s="283">
        <v>0</v>
      </c>
      <c r="R257" s="288" t="s">
        <v>102</v>
      </c>
      <c r="S257" s="282" t="s">
        <v>1341</v>
      </c>
      <c r="T257" s="127"/>
      <c r="U257" s="320" t="s">
        <v>1266</v>
      </c>
      <c r="V257" s="128" t="s">
        <v>2</v>
      </c>
      <c r="W257" s="129" t="s">
        <v>1272</v>
      </c>
      <c r="X257" s="128">
        <v>207</v>
      </c>
      <c r="Y257" s="311" t="s">
        <v>538</v>
      </c>
      <c r="Z257" s="401" t="s">
        <v>148</v>
      </c>
      <c r="AA257" s="401"/>
      <c r="AB257" s="402"/>
      <c r="AC257" s="207"/>
    </row>
    <row r="258" spans="1:32" ht="74.25" customHeight="1" x14ac:dyDescent="0.15">
      <c r="A258" s="117">
        <v>208</v>
      </c>
      <c r="B258" s="118" t="s">
        <v>1342</v>
      </c>
      <c r="C258" s="305" t="s">
        <v>1343</v>
      </c>
      <c r="D258" s="305" t="s">
        <v>563</v>
      </c>
      <c r="E258" s="119">
        <v>101.971</v>
      </c>
      <c r="F258" s="306">
        <f t="shared" si="34"/>
        <v>101.971</v>
      </c>
      <c r="G258" s="399">
        <v>0</v>
      </c>
      <c r="H258" s="400">
        <v>0</v>
      </c>
      <c r="I258" s="400">
        <v>0</v>
      </c>
      <c r="J258" s="287">
        <f>40.734336+15.682732</f>
        <v>56.417068</v>
      </c>
      <c r="K258" s="121" t="s">
        <v>1338</v>
      </c>
      <c r="L258" s="122" t="s">
        <v>1344</v>
      </c>
      <c r="M258" s="123" t="s">
        <v>1345</v>
      </c>
      <c r="N258" s="307">
        <v>101.946</v>
      </c>
      <c r="O258" s="283">
        <v>300</v>
      </c>
      <c r="P258" s="284">
        <f t="shared" si="35"/>
        <v>198.054</v>
      </c>
      <c r="Q258" s="283">
        <v>0</v>
      </c>
      <c r="R258" s="288" t="s">
        <v>102</v>
      </c>
      <c r="S258" s="282" t="s">
        <v>1346</v>
      </c>
      <c r="T258" s="127"/>
      <c r="U258" s="320" t="s">
        <v>1266</v>
      </c>
      <c r="V258" s="128" t="s">
        <v>2</v>
      </c>
      <c r="W258" s="129" t="s">
        <v>1272</v>
      </c>
      <c r="X258" s="128">
        <v>208</v>
      </c>
      <c r="Y258" s="311" t="s">
        <v>631</v>
      </c>
      <c r="Z258" s="401" t="s">
        <v>148</v>
      </c>
      <c r="AA258" s="401"/>
      <c r="AB258" s="402"/>
      <c r="AC258" s="207"/>
    </row>
    <row r="259" spans="1:32" ht="111.75" customHeight="1" x14ac:dyDescent="0.15">
      <c r="A259" s="117">
        <v>209</v>
      </c>
      <c r="B259" s="118" t="s">
        <v>1347</v>
      </c>
      <c r="C259" s="305" t="s">
        <v>1348</v>
      </c>
      <c r="D259" s="305" t="s">
        <v>594</v>
      </c>
      <c r="E259" s="119">
        <v>708.505</v>
      </c>
      <c r="F259" s="306">
        <f t="shared" si="34"/>
        <v>708.505</v>
      </c>
      <c r="G259" s="399">
        <v>0</v>
      </c>
      <c r="H259" s="400">
        <v>0</v>
      </c>
      <c r="I259" s="400">
        <v>0</v>
      </c>
      <c r="J259" s="287">
        <v>581.616131</v>
      </c>
      <c r="K259" s="121" t="s">
        <v>1338</v>
      </c>
      <c r="L259" s="122" t="s">
        <v>1339</v>
      </c>
      <c r="M259" s="123" t="s">
        <v>1349</v>
      </c>
      <c r="N259" s="307">
        <v>767.505</v>
      </c>
      <c r="O259" s="283">
        <v>829.11199999999997</v>
      </c>
      <c r="P259" s="284">
        <f t="shared" si="35"/>
        <v>61.606999999999971</v>
      </c>
      <c r="Q259" s="283">
        <v>-11.715</v>
      </c>
      <c r="R259" s="288" t="s">
        <v>100</v>
      </c>
      <c r="S259" s="282" t="s">
        <v>1350</v>
      </c>
      <c r="T259" s="127" t="s">
        <v>1351</v>
      </c>
      <c r="U259" s="320" t="s">
        <v>1266</v>
      </c>
      <c r="V259" s="128" t="s">
        <v>2</v>
      </c>
      <c r="W259" s="129" t="s">
        <v>1272</v>
      </c>
      <c r="X259" s="128">
        <v>209</v>
      </c>
      <c r="Y259" s="311" t="s">
        <v>631</v>
      </c>
      <c r="Z259" s="401" t="s">
        <v>148</v>
      </c>
      <c r="AA259" s="401"/>
      <c r="AB259" s="402"/>
      <c r="AC259" s="207"/>
    </row>
    <row r="260" spans="1:32" ht="45" customHeight="1" x14ac:dyDescent="0.15">
      <c r="A260" s="117">
        <v>210</v>
      </c>
      <c r="B260" s="118" t="s">
        <v>406</v>
      </c>
      <c r="C260" s="305" t="s">
        <v>1352</v>
      </c>
      <c r="D260" s="305" t="s">
        <v>563</v>
      </c>
      <c r="E260" s="119">
        <v>5.6479999999999997</v>
      </c>
      <c r="F260" s="306">
        <f>E260+G260-H260</f>
        <v>5.6479999999999997</v>
      </c>
      <c r="G260" s="399">
        <v>0</v>
      </c>
      <c r="H260" s="400">
        <v>0</v>
      </c>
      <c r="I260" s="400">
        <v>0</v>
      </c>
      <c r="J260" s="287">
        <v>5.3716699999999999</v>
      </c>
      <c r="K260" s="121" t="s">
        <v>1338</v>
      </c>
      <c r="L260" s="285" t="s">
        <v>102</v>
      </c>
      <c r="M260" s="331" t="s">
        <v>1353</v>
      </c>
      <c r="N260" s="307">
        <v>5.6479999999999997</v>
      </c>
      <c r="O260" s="283">
        <v>5.6479999999999997</v>
      </c>
      <c r="P260" s="284">
        <f t="shared" si="35"/>
        <v>0</v>
      </c>
      <c r="Q260" s="283">
        <v>0</v>
      </c>
      <c r="R260" s="288" t="s">
        <v>102</v>
      </c>
      <c r="S260" s="282" t="s">
        <v>1354</v>
      </c>
      <c r="T260" s="127"/>
      <c r="U260" s="320" t="s">
        <v>1266</v>
      </c>
      <c r="V260" s="128" t="s">
        <v>2</v>
      </c>
      <c r="W260" s="129" t="s">
        <v>1355</v>
      </c>
      <c r="X260" s="128">
        <v>210</v>
      </c>
      <c r="Y260" s="311"/>
      <c r="Z260" s="401" t="s">
        <v>148</v>
      </c>
      <c r="AA260" s="401"/>
      <c r="AB260" s="402"/>
      <c r="AC260" s="207"/>
      <c r="AE260" s="207"/>
      <c r="AF260" s="207"/>
    </row>
    <row r="261" spans="1:32" ht="72.75" customHeight="1" x14ac:dyDescent="0.15">
      <c r="A261" s="117">
        <v>211</v>
      </c>
      <c r="B261" s="118" t="s">
        <v>1356</v>
      </c>
      <c r="C261" s="305" t="s">
        <v>909</v>
      </c>
      <c r="D261" s="305" t="s">
        <v>563</v>
      </c>
      <c r="E261" s="119">
        <v>20.018000000000001</v>
      </c>
      <c r="F261" s="306">
        <f t="shared" si="34"/>
        <v>20.018000000000001</v>
      </c>
      <c r="G261" s="399">
        <v>0</v>
      </c>
      <c r="H261" s="400">
        <v>0</v>
      </c>
      <c r="I261" s="400">
        <v>0</v>
      </c>
      <c r="J261" s="287">
        <v>17.454851999999999</v>
      </c>
      <c r="K261" s="121" t="s">
        <v>1338</v>
      </c>
      <c r="L261" s="285" t="s">
        <v>102</v>
      </c>
      <c r="M261" s="331" t="s">
        <v>1357</v>
      </c>
      <c r="N261" s="307">
        <v>18.495000000000001</v>
      </c>
      <c r="O261" s="283">
        <v>22.224</v>
      </c>
      <c r="P261" s="284">
        <f t="shared" si="35"/>
        <v>3.7289999999999992</v>
      </c>
      <c r="Q261" s="283">
        <v>0</v>
      </c>
      <c r="R261" s="288" t="s">
        <v>102</v>
      </c>
      <c r="S261" s="282" t="s">
        <v>1358</v>
      </c>
      <c r="T261" s="127"/>
      <c r="U261" s="320" t="s">
        <v>1266</v>
      </c>
      <c r="V261" s="128" t="s">
        <v>2</v>
      </c>
      <c r="W261" s="129" t="s">
        <v>1335</v>
      </c>
      <c r="X261" s="128">
        <v>211</v>
      </c>
      <c r="Y261" s="311" t="s">
        <v>631</v>
      </c>
      <c r="Z261" s="401" t="s">
        <v>148</v>
      </c>
      <c r="AA261" s="401"/>
      <c r="AB261" s="402"/>
      <c r="AC261" s="207"/>
      <c r="AE261" s="207"/>
      <c r="AF261" s="207"/>
    </row>
    <row r="262" spans="1:32" ht="234" customHeight="1" x14ac:dyDescent="0.15">
      <c r="A262" s="117">
        <v>212</v>
      </c>
      <c r="B262" s="118" t="s">
        <v>1359</v>
      </c>
      <c r="C262" s="305" t="s">
        <v>1360</v>
      </c>
      <c r="D262" s="305" t="s">
        <v>563</v>
      </c>
      <c r="E262" s="119">
        <v>275.54000000000002</v>
      </c>
      <c r="F262" s="306">
        <f t="shared" si="34"/>
        <v>275.54000000000002</v>
      </c>
      <c r="G262" s="399">
        <v>0</v>
      </c>
      <c r="H262" s="400">
        <v>0</v>
      </c>
      <c r="I262" s="400">
        <v>0</v>
      </c>
      <c r="J262" s="287">
        <v>245.28672499999999</v>
      </c>
      <c r="K262" s="404" t="s">
        <v>1361</v>
      </c>
      <c r="L262" s="285" t="s">
        <v>102</v>
      </c>
      <c r="M262" s="331" t="s">
        <v>1362</v>
      </c>
      <c r="N262" s="307">
        <v>278.37700000000001</v>
      </c>
      <c r="O262" s="283">
        <v>281.41800000000001</v>
      </c>
      <c r="P262" s="284">
        <f t="shared" si="35"/>
        <v>3.0409999999999968</v>
      </c>
      <c r="Q262" s="283">
        <v>0</v>
      </c>
      <c r="R262" s="288" t="s">
        <v>102</v>
      </c>
      <c r="S262" s="282" t="s">
        <v>1363</v>
      </c>
      <c r="T262" s="127"/>
      <c r="U262" s="320" t="s">
        <v>1266</v>
      </c>
      <c r="V262" s="128" t="s">
        <v>2</v>
      </c>
      <c r="W262" s="129" t="s">
        <v>1364</v>
      </c>
      <c r="X262" s="128">
        <v>213</v>
      </c>
      <c r="Y262" s="311" t="s">
        <v>132</v>
      </c>
      <c r="Z262" s="401" t="s">
        <v>148</v>
      </c>
      <c r="AA262" s="401"/>
      <c r="AB262" s="402"/>
      <c r="AC262" s="207"/>
      <c r="AE262" s="207"/>
      <c r="AF262" s="207"/>
    </row>
    <row r="263" spans="1:32" ht="66.75" customHeight="1" x14ac:dyDescent="0.15">
      <c r="A263" s="117">
        <v>213</v>
      </c>
      <c r="B263" s="118" t="s">
        <v>409</v>
      </c>
      <c r="C263" s="305" t="s">
        <v>1348</v>
      </c>
      <c r="D263" s="305" t="s">
        <v>563</v>
      </c>
      <c r="E263" s="119">
        <v>1019.336</v>
      </c>
      <c r="F263" s="306">
        <f t="shared" si="34"/>
        <v>1039.2180000000001</v>
      </c>
      <c r="G263" s="399">
        <v>19.882000000000001</v>
      </c>
      <c r="H263" s="400">
        <v>0</v>
      </c>
      <c r="I263" s="400">
        <v>0</v>
      </c>
      <c r="J263" s="287">
        <v>29.219311000000001</v>
      </c>
      <c r="K263" s="121" t="s">
        <v>1338</v>
      </c>
      <c r="L263" s="285" t="s">
        <v>102</v>
      </c>
      <c r="M263" s="331" t="s">
        <v>1365</v>
      </c>
      <c r="N263" s="307">
        <v>10.430999999999999</v>
      </c>
      <c r="O263" s="283">
        <v>10.430999999999999</v>
      </c>
      <c r="P263" s="284">
        <f t="shared" si="35"/>
        <v>0</v>
      </c>
      <c r="Q263" s="283">
        <v>0</v>
      </c>
      <c r="R263" s="288" t="s">
        <v>102</v>
      </c>
      <c r="S263" s="282" t="s">
        <v>1366</v>
      </c>
      <c r="T263" s="127"/>
      <c r="U263" s="320" t="s">
        <v>1266</v>
      </c>
      <c r="V263" s="128" t="s">
        <v>2</v>
      </c>
      <c r="W263" s="129" t="s">
        <v>1355</v>
      </c>
      <c r="X263" s="128">
        <v>214</v>
      </c>
      <c r="Y263" s="311" t="s">
        <v>631</v>
      </c>
      <c r="Z263" s="401" t="s">
        <v>148</v>
      </c>
      <c r="AA263" s="401"/>
      <c r="AB263" s="402"/>
      <c r="AC263" s="207"/>
      <c r="AE263" s="207"/>
      <c r="AF263" s="207"/>
    </row>
    <row r="264" spans="1:32" ht="45" x14ac:dyDescent="0.15">
      <c r="A264" s="117">
        <v>214</v>
      </c>
      <c r="B264" s="118" t="s">
        <v>410</v>
      </c>
      <c r="C264" s="305" t="s">
        <v>1367</v>
      </c>
      <c r="D264" s="305" t="s">
        <v>563</v>
      </c>
      <c r="E264" s="119">
        <v>31.224</v>
      </c>
      <c r="F264" s="306">
        <f t="shared" si="34"/>
        <v>31.224</v>
      </c>
      <c r="G264" s="399">
        <v>0</v>
      </c>
      <c r="H264" s="400">
        <v>0</v>
      </c>
      <c r="I264" s="400">
        <v>0</v>
      </c>
      <c r="J264" s="287">
        <v>19.700579999999999</v>
      </c>
      <c r="K264" s="121" t="s">
        <v>1338</v>
      </c>
      <c r="L264" s="285" t="s">
        <v>153</v>
      </c>
      <c r="M264" s="331" t="s">
        <v>1368</v>
      </c>
      <c r="N264" s="315">
        <v>45</v>
      </c>
      <c r="O264" s="283">
        <v>55</v>
      </c>
      <c r="P264" s="284">
        <f t="shared" si="35"/>
        <v>10</v>
      </c>
      <c r="Q264" s="283">
        <v>0</v>
      </c>
      <c r="R264" s="288" t="s">
        <v>589</v>
      </c>
      <c r="S264" s="282" t="s">
        <v>1369</v>
      </c>
      <c r="T264" s="127"/>
      <c r="U264" s="320" t="s">
        <v>1266</v>
      </c>
      <c r="V264" s="128" t="s">
        <v>2</v>
      </c>
      <c r="W264" s="129" t="s">
        <v>1272</v>
      </c>
      <c r="X264" s="128">
        <v>215</v>
      </c>
      <c r="Y264" s="311" t="s">
        <v>538</v>
      </c>
      <c r="Z264" s="401" t="s">
        <v>148</v>
      </c>
      <c r="AA264" s="401"/>
      <c r="AB264" s="402"/>
      <c r="AC264" s="207"/>
    </row>
    <row r="265" spans="1:32" ht="71.25" customHeight="1" x14ac:dyDescent="0.15">
      <c r="A265" s="117">
        <v>215</v>
      </c>
      <c r="B265" s="118" t="s">
        <v>411</v>
      </c>
      <c r="C265" s="305" t="s">
        <v>1367</v>
      </c>
      <c r="D265" s="305" t="s">
        <v>575</v>
      </c>
      <c r="E265" s="119">
        <v>105.968</v>
      </c>
      <c r="F265" s="306">
        <f t="shared" si="34"/>
        <v>84.968000000000018</v>
      </c>
      <c r="G265" s="399">
        <v>25</v>
      </c>
      <c r="H265" s="400">
        <v>46</v>
      </c>
      <c r="I265" s="400">
        <v>0</v>
      </c>
      <c r="J265" s="287">
        <v>85.587599999999995</v>
      </c>
      <c r="K265" s="121" t="s">
        <v>1338</v>
      </c>
      <c r="L265" s="285" t="s">
        <v>153</v>
      </c>
      <c r="M265" s="331" t="s">
        <v>1370</v>
      </c>
      <c r="N265" s="315">
        <v>106.02200000000001</v>
      </c>
      <c r="O265" s="283">
        <v>106.014</v>
      </c>
      <c r="P265" s="284">
        <f t="shared" si="35"/>
        <v>-8.0000000000097771E-3</v>
      </c>
      <c r="Q265" s="283">
        <v>0</v>
      </c>
      <c r="R265" s="288" t="s">
        <v>589</v>
      </c>
      <c r="S265" s="282" t="s">
        <v>1371</v>
      </c>
      <c r="T265" s="127"/>
      <c r="U265" s="320" t="s">
        <v>1266</v>
      </c>
      <c r="V265" s="128" t="s">
        <v>2</v>
      </c>
      <c r="W265" s="129" t="s">
        <v>1272</v>
      </c>
      <c r="X265" s="128">
        <v>217</v>
      </c>
      <c r="Y265" s="311" t="s">
        <v>538</v>
      </c>
      <c r="Z265" s="401" t="s">
        <v>148</v>
      </c>
      <c r="AA265" s="401" t="s">
        <v>148</v>
      </c>
      <c r="AB265" s="402"/>
      <c r="AC265" s="207"/>
    </row>
    <row r="266" spans="1:32" ht="61.5" customHeight="1" x14ac:dyDescent="0.15">
      <c r="A266" s="117">
        <v>216</v>
      </c>
      <c r="B266" s="118" t="s">
        <v>412</v>
      </c>
      <c r="C266" s="305" t="s">
        <v>865</v>
      </c>
      <c r="D266" s="305" t="s">
        <v>563</v>
      </c>
      <c r="E266" s="119">
        <v>102.857</v>
      </c>
      <c r="F266" s="306">
        <f>E266+G266-H266</f>
        <v>177.857</v>
      </c>
      <c r="G266" s="399">
        <v>75</v>
      </c>
      <c r="H266" s="400">
        <v>0</v>
      </c>
      <c r="I266" s="400">
        <v>0</v>
      </c>
      <c r="J266" s="287">
        <v>177.857</v>
      </c>
      <c r="K266" s="121" t="s">
        <v>1338</v>
      </c>
      <c r="L266" s="285" t="s">
        <v>102</v>
      </c>
      <c r="M266" s="331" t="s">
        <v>1372</v>
      </c>
      <c r="N266" s="315">
        <v>100</v>
      </c>
      <c r="O266" s="283">
        <v>100</v>
      </c>
      <c r="P266" s="284">
        <f t="shared" si="35"/>
        <v>0</v>
      </c>
      <c r="Q266" s="283">
        <v>0</v>
      </c>
      <c r="R266" s="288" t="s">
        <v>102</v>
      </c>
      <c r="S266" s="126" t="s">
        <v>1373</v>
      </c>
      <c r="T266" s="127"/>
      <c r="U266" s="320" t="s">
        <v>1266</v>
      </c>
      <c r="V266" s="128" t="s">
        <v>2</v>
      </c>
      <c r="W266" s="129" t="s">
        <v>1355</v>
      </c>
      <c r="X266" s="128">
        <v>218</v>
      </c>
      <c r="Y266" s="311" t="s">
        <v>538</v>
      </c>
      <c r="Z266" s="401" t="s">
        <v>136</v>
      </c>
      <c r="AA266" s="401" t="s">
        <v>148</v>
      </c>
      <c r="AB266" s="402"/>
      <c r="AC266" s="207"/>
      <c r="AE266" s="207"/>
      <c r="AF266" s="207"/>
    </row>
    <row r="267" spans="1:32" ht="33.75" x14ac:dyDescent="0.15">
      <c r="A267" s="117">
        <v>217</v>
      </c>
      <c r="B267" s="118" t="s">
        <v>413</v>
      </c>
      <c r="C267" s="305" t="s">
        <v>1367</v>
      </c>
      <c r="D267" s="305" t="s">
        <v>1053</v>
      </c>
      <c r="E267" s="119">
        <v>0</v>
      </c>
      <c r="F267" s="306">
        <f t="shared" si="34"/>
        <v>500</v>
      </c>
      <c r="G267" s="399">
        <v>500</v>
      </c>
      <c r="H267" s="400">
        <v>0</v>
      </c>
      <c r="I267" s="400">
        <v>0</v>
      </c>
      <c r="J267" s="287">
        <v>460.64073999999999</v>
      </c>
      <c r="K267" s="121" t="s">
        <v>1338</v>
      </c>
      <c r="L267" s="285" t="s">
        <v>840</v>
      </c>
      <c r="M267" s="286" t="s">
        <v>1374</v>
      </c>
      <c r="N267" s="315">
        <v>0</v>
      </c>
      <c r="O267" s="283">
        <v>0</v>
      </c>
      <c r="P267" s="284">
        <f t="shared" si="35"/>
        <v>0</v>
      </c>
      <c r="Q267" s="283">
        <v>0</v>
      </c>
      <c r="R267" s="288" t="s">
        <v>1224</v>
      </c>
      <c r="S267" s="282" t="s">
        <v>1375</v>
      </c>
      <c r="T267" s="127"/>
      <c r="U267" s="320" t="s">
        <v>1266</v>
      </c>
      <c r="V267" s="128" t="s">
        <v>2</v>
      </c>
      <c r="W267" s="129" t="s">
        <v>1272</v>
      </c>
      <c r="X267" s="128">
        <v>219</v>
      </c>
      <c r="Y267" s="311" t="s">
        <v>538</v>
      </c>
      <c r="Z267" s="401" t="s">
        <v>148</v>
      </c>
      <c r="AA267" s="401"/>
      <c r="AB267" s="402"/>
      <c r="AC267" s="207"/>
    </row>
    <row r="268" spans="1:32" ht="33.75" x14ac:dyDescent="0.15">
      <c r="A268" s="117">
        <v>218</v>
      </c>
      <c r="B268" s="118" t="s">
        <v>414</v>
      </c>
      <c r="C268" s="305" t="s">
        <v>1367</v>
      </c>
      <c r="D268" s="305" t="s">
        <v>556</v>
      </c>
      <c r="E268" s="119">
        <v>0</v>
      </c>
      <c r="F268" s="306">
        <f>E268+G268-H268</f>
        <v>102</v>
      </c>
      <c r="G268" s="399">
        <v>102</v>
      </c>
      <c r="H268" s="400">
        <v>0</v>
      </c>
      <c r="I268" s="400">
        <v>0</v>
      </c>
      <c r="J268" s="287">
        <v>102</v>
      </c>
      <c r="K268" s="404" t="s">
        <v>1376</v>
      </c>
      <c r="L268" s="285" t="s">
        <v>840</v>
      </c>
      <c r="M268" s="286" t="s">
        <v>1374</v>
      </c>
      <c r="N268" s="315">
        <v>0</v>
      </c>
      <c r="O268" s="283">
        <v>0</v>
      </c>
      <c r="P268" s="284">
        <f t="shared" si="35"/>
        <v>0</v>
      </c>
      <c r="Q268" s="283">
        <v>0</v>
      </c>
      <c r="R268" s="288" t="s">
        <v>1224</v>
      </c>
      <c r="S268" s="282" t="s">
        <v>1377</v>
      </c>
      <c r="T268" s="127"/>
      <c r="U268" s="320" t="s">
        <v>1266</v>
      </c>
      <c r="V268" s="128" t="s">
        <v>2</v>
      </c>
      <c r="W268" s="129" t="s">
        <v>1364</v>
      </c>
      <c r="X268" s="128">
        <v>220</v>
      </c>
      <c r="Y268" s="311" t="s">
        <v>538</v>
      </c>
      <c r="Z268" s="401" t="s">
        <v>148</v>
      </c>
      <c r="AA268" s="401"/>
      <c r="AB268" s="402"/>
      <c r="AC268" s="207"/>
      <c r="AE268" s="207"/>
      <c r="AF268" s="207"/>
    </row>
    <row r="269" spans="1:32" ht="210" customHeight="1" x14ac:dyDescent="0.15">
      <c r="A269" s="117">
        <v>219</v>
      </c>
      <c r="B269" s="118" t="s">
        <v>415</v>
      </c>
      <c r="C269" s="305" t="s">
        <v>900</v>
      </c>
      <c r="D269" s="305" t="s">
        <v>563</v>
      </c>
      <c r="E269" s="119">
        <v>661.23099999999999</v>
      </c>
      <c r="F269" s="306">
        <f>E269+G269-H269</f>
        <v>661.23099999999999</v>
      </c>
      <c r="G269" s="399">
        <v>0</v>
      </c>
      <c r="H269" s="400">
        <v>0</v>
      </c>
      <c r="I269" s="400">
        <v>0</v>
      </c>
      <c r="J269" s="287">
        <v>501.27</v>
      </c>
      <c r="K269" s="404" t="s">
        <v>1378</v>
      </c>
      <c r="L269" s="285" t="s">
        <v>102</v>
      </c>
      <c r="M269" s="331" t="s">
        <v>1379</v>
      </c>
      <c r="N269" s="315">
        <v>617</v>
      </c>
      <c r="O269" s="283">
        <v>493.92500000000001</v>
      </c>
      <c r="P269" s="284">
        <f t="shared" si="35"/>
        <v>-123.07499999999999</v>
      </c>
      <c r="Q269" s="283">
        <v>-44.606999999999999</v>
      </c>
      <c r="R269" s="288" t="s">
        <v>100</v>
      </c>
      <c r="S269" s="126" t="s">
        <v>1380</v>
      </c>
      <c r="T269" s="127"/>
      <c r="U269" s="320" t="s">
        <v>1266</v>
      </c>
      <c r="V269" s="128" t="s">
        <v>2</v>
      </c>
      <c r="W269" s="129" t="s">
        <v>1272</v>
      </c>
      <c r="X269" s="128" t="s">
        <v>1381</v>
      </c>
      <c r="Y269" s="311" t="s">
        <v>130</v>
      </c>
      <c r="Z269" s="401" t="s">
        <v>148</v>
      </c>
      <c r="AA269" s="401" t="s">
        <v>148</v>
      </c>
      <c r="AB269" s="402"/>
      <c r="AC269" s="207"/>
    </row>
    <row r="270" spans="1:32" ht="210" customHeight="1" x14ac:dyDescent="0.15">
      <c r="A270" s="117">
        <v>220</v>
      </c>
      <c r="B270" s="118" t="s">
        <v>416</v>
      </c>
      <c r="C270" s="305" t="s">
        <v>900</v>
      </c>
      <c r="D270" s="305" t="s">
        <v>815</v>
      </c>
      <c r="E270" s="307">
        <v>300.07</v>
      </c>
      <c r="F270" s="306">
        <f t="shared" si="34"/>
        <v>300.07</v>
      </c>
      <c r="G270" s="399">
        <v>0</v>
      </c>
      <c r="H270" s="400">
        <v>0</v>
      </c>
      <c r="I270" s="400">
        <v>0</v>
      </c>
      <c r="J270" s="287">
        <v>7.0000000000000007E-2</v>
      </c>
      <c r="K270" s="398" t="s">
        <v>1382</v>
      </c>
      <c r="L270" s="285" t="s">
        <v>102</v>
      </c>
      <c r="M270" s="331" t="s">
        <v>1383</v>
      </c>
      <c r="N270" s="315">
        <v>0</v>
      </c>
      <c r="O270" s="283">
        <v>0</v>
      </c>
      <c r="P270" s="284">
        <f t="shared" si="35"/>
        <v>0</v>
      </c>
      <c r="Q270" s="283">
        <v>0</v>
      </c>
      <c r="R270" s="288" t="s">
        <v>102</v>
      </c>
      <c r="S270" s="282" t="s">
        <v>1384</v>
      </c>
      <c r="T270" s="127"/>
      <c r="U270" s="320" t="s">
        <v>1266</v>
      </c>
      <c r="V270" s="128" t="s">
        <v>2</v>
      </c>
      <c r="W270" s="129" t="s">
        <v>1364</v>
      </c>
      <c r="X270" s="128" t="s">
        <v>1385</v>
      </c>
      <c r="Y270" s="311" t="s">
        <v>130</v>
      </c>
      <c r="Z270" s="401" t="s">
        <v>148</v>
      </c>
      <c r="AA270" s="401"/>
      <c r="AB270" s="402"/>
      <c r="AC270" s="207"/>
      <c r="AE270" s="207"/>
      <c r="AF270" s="207"/>
    </row>
    <row r="271" spans="1:32" x14ac:dyDescent="0.15">
      <c r="A271" s="117"/>
      <c r="B271" s="405" t="s">
        <v>1386</v>
      </c>
      <c r="C271" s="118"/>
      <c r="D271" s="118"/>
      <c r="E271" s="119"/>
      <c r="F271" s="306"/>
      <c r="G271" s="399"/>
      <c r="H271" s="400"/>
      <c r="I271" s="400"/>
      <c r="J271" s="124">
        <v>0</v>
      </c>
      <c r="K271" s="121"/>
      <c r="L271" s="122"/>
      <c r="M271" s="123"/>
      <c r="N271" s="119"/>
      <c r="O271" s="121"/>
      <c r="P271" s="120"/>
      <c r="Q271" s="121"/>
      <c r="R271" s="125"/>
      <c r="S271" s="126"/>
      <c r="T271" s="127"/>
      <c r="U271" s="320"/>
      <c r="V271" s="128"/>
      <c r="W271" s="129"/>
      <c r="X271" s="114"/>
      <c r="Y271" s="130"/>
      <c r="Z271" s="115"/>
      <c r="AA271" s="115"/>
      <c r="AB271" s="116"/>
    </row>
    <row r="272" spans="1:32" ht="21.6" customHeight="1" x14ac:dyDescent="0.15">
      <c r="A272" s="131"/>
      <c r="B272" s="298" t="s">
        <v>1387</v>
      </c>
      <c r="C272" s="132"/>
      <c r="D272" s="132"/>
      <c r="E272" s="133"/>
      <c r="F272" s="299"/>
      <c r="G272" s="300"/>
      <c r="H272" s="301"/>
      <c r="I272" s="301"/>
      <c r="J272" s="133"/>
      <c r="K272" s="133"/>
      <c r="L272" s="134"/>
      <c r="M272" s="135"/>
      <c r="N272" s="133"/>
      <c r="O272" s="133"/>
      <c r="P272" s="133"/>
      <c r="Q272" s="133"/>
      <c r="R272" s="136"/>
      <c r="S272" s="132"/>
      <c r="T272" s="132"/>
      <c r="U272" s="303"/>
      <c r="V272" s="137"/>
      <c r="W272" s="137"/>
      <c r="X272" s="137"/>
      <c r="Y272" s="137"/>
      <c r="Z272" s="138"/>
      <c r="AA272" s="138"/>
      <c r="AB272" s="139"/>
    </row>
    <row r="273" spans="1:32" ht="49.5" customHeight="1" x14ac:dyDescent="0.15">
      <c r="A273" s="117">
        <v>221</v>
      </c>
      <c r="B273" s="118" t="s">
        <v>417</v>
      </c>
      <c r="C273" s="305" t="s">
        <v>1388</v>
      </c>
      <c r="D273" s="305" t="s">
        <v>563</v>
      </c>
      <c r="E273" s="307">
        <v>89.155000000000001</v>
      </c>
      <c r="F273" s="306">
        <f>E273+G273-H273</f>
        <v>89.155000000000001</v>
      </c>
      <c r="G273" s="399">
        <v>0</v>
      </c>
      <c r="H273" s="400">
        <v>0</v>
      </c>
      <c r="I273" s="400">
        <v>0</v>
      </c>
      <c r="J273" s="287">
        <v>79.109444999999994</v>
      </c>
      <c r="K273" s="121" t="s">
        <v>1338</v>
      </c>
      <c r="L273" s="285" t="s">
        <v>102</v>
      </c>
      <c r="M273" s="286" t="s">
        <v>1389</v>
      </c>
      <c r="N273" s="307">
        <v>27.462</v>
      </c>
      <c r="O273" s="283">
        <v>27.462</v>
      </c>
      <c r="P273" s="284">
        <f t="shared" ref="P273:P287" si="36">O273-N273</f>
        <v>0</v>
      </c>
      <c r="Q273" s="283">
        <v>0</v>
      </c>
      <c r="R273" s="288" t="s">
        <v>102</v>
      </c>
      <c r="S273" s="282" t="s">
        <v>1390</v>
      </c>
      <c r="T273" s="127"/>
      <c r="U273" s="320" t="s">
        <v>1266</v>
      </c>
      <c r="V273" s="128" t="s">
        <v>2</v>
      </c>
      <c r="W273" s="129" t="s">
        <v>1272</v>
      </c>
      <c r="X273" s="128">
        <v>221</v>
      </c>
      <c r="Y273" s="130" t="s">
        <v>631</v>
      </c>
      <c r="Z273" s="115" t="s">
        <v>148</v>
      </c>
      <c r="AA273" s="115"/>
      <c r="AB273" s="116"/>
      <c r="AC273" s="207"/>
    </row>
    <row r="274" spans="1:32" ht="48" customHeight="1" x14ac:dyDescent="0.15">
      <c r="A274" s="117">
        <v>222</v>
      </c>
      <c r="B274" s="118" t="s">
        <v>418</v>
      </c>
      <c r="C274" s="305" t="s">
        <v>1360</v>
      </c>
      <c r="D274" s="305" t="s">
        <v>563</v>
      </c>
      <c r="E274" s="307">
        <v>16.920999999999999</v>
      </c>
      <c r="F274" s="306">
        <f>E274+G274-H274</f>
        <v>16.920999999999999</v>
      </c>
      <c r="G274" s="399">
        <v>0</v>
      </c>
      <c r="H274" s="400">
        <v>0</v>
      </c>
      <c r="I274" s="400">
        <v>0</v>
      </c>
      <c r="J274" s="287">
        <v>10.6</v>
      </c>
      <c r="K274" s="121" t="s">
        <v>1338</v>
      </c>
      <c r="L274" s="285" t="s">
        <v>153</v>
      </c>
      <c r="M274" s="331" t="s">
        <v>1391</v>
      </c>
      <c r="N274" s="307">
        <v>16.146999999999998</v>
      </c>
      <c r="O274" s="283">
        <v>12.91</v>
      </c>
      <c r="P274" s="284">
        <f t="shared" si="36"/>
        <v>-3.2369999999999983</v>
      </c>
      <c r="Q274" s="283">
        <v>-3.2370000000000001</v>
      </c>
      <c r="R274" s="288" t="s">
        <v>100</v>
      </c>
      <c r="S274" s="282" t="s">
        <v>1392</v>
      </c>
      <c r="T274" s="127"/>
      <c r="U274" s="320" t="s">
        <v>1266</v>
      </c>
      <c r="V274" s="128" t="s">
        <v>2</v>
      </c>
      <c r="W274" s="129" t="s">
        <v>1272</v>
      </c>
      <c r="X274" s="128">
        <v>222</v>
      </c>
      <c r="Y274" s="130"/>
      <c r="Z274" s="115" t="s">
        <v>148</v>
      </c>
      <c r="AA274" s="115"/>
      <c r="AB274" s="116"/>
      <c r="AC274" s="207"/>
    </row>
    <row r="275" spans="1:32" ht="133.5" customHeight="1" x14ac:dyDescent="0.15">
      <c r="A275" s="117">
        <v>223</v>
      </c>
      <c r="B275" s="118" t="s">
        <v>419</v>
      </c>
      <c r="C275" s="305" t="s">
        <v>529</v>
      </c>
      <c r="D275" s="305" t="s">
        <v>563</v>
      </c>
      <c r="E275" s="307">
        <v>41.323</v>
      </c>
      <c r="F275" s="306">
        <f>E275+G275-H275</f>
        <v>41.323</v>
      </c>
      <c r="G275" s="399">
        <v>0</v>
      </c>
      <c r="H275" s="400">
        <v>0</v>
      </c>
      <c r="I275" s="400">
        <v>0</v>
      </c>
      <c r="J275" s="287">
        <v>46.074451000000003</v>
      </c>
      <c r="K275" s="121" t="s">
        <v>1338</v>
      </c>
      <c r="L275" s="285" t="s">
        <v>102</v>
      </c>
      <c r="M275" s="331" t="s">
        <v>1393</v>
      </c>
      <c r="N275" s="307">
        <v>41.451999999999998</v>
      </c>
      <c r="O275" s="283">
        <v>41.481999999999999</v>
      </c>
      <c r="P275" s="284">
        <f t="shared" si="36"/>
        <v>3.0000000000001137E-2</v>
      </c>
      <c r="Q275" s="283">
        <v>0</v>
      </c>
      <c r="R275" s="288" t="s">
        <v>589</v>
      </c>
      <c r="S275" s="282" t="s">
        <v>1394</v>
      </c>
      <c r="T275" s="127"/>
      <c r="U275" s="320" t="s">
        <v>1266</v>
      </c>
      <c r="V275" s="128" t="s">
        <v>2</v>
      </c>
      <c r="W275" s="129" t="s">
        <v>1272</v>
      </c>
      <c r="X275" s="128">
        <v>223</v>
      </c>
      <c r="Y275" s="406"/>
      <c r="Z275" s="115" t="s">
        <v>148</v>
      </c>
      <c r="AA275" s="115"/>
      <c r="AB275" s="116"/>
      <c r="AC275" s="207"/>
    </row>
    <row r="276" spans="1:32" s="207" customFormat="1" ht="42" customHeight="1" x14ac:dyDescent="0.15">
      <c r="A276" s="941">
        <v>224</v>
      </c>
      <c r="B276" s="943" t="s">
        <v>420</v>
      </c>
      <c r="C276" s="1311" t="s">
        <v>1395</v>
      </c>
      <c r="D276" s="1311" t="s">
        <v>563</v>
      </c>
      <c r="E276" s="315">
        <v>440.435</v>
      </c>
      <c r="F276" s="313">
        <f>E276+G276-H276</f>
        <v>440.435</v>
      </c>
      <c r="G276" s="315">
        <v>0</v>
      </c>
      <c r="H276" s="347">
        <v>0</v>
      </c>
      <c r="I276" s="347">
        <v>0</v>
      </c>
      <c r="J276" s="287">
        <v>430.00647300000003</v>
      </c>
      <c r="K276" s="1258" t="s">
        <v>1338</v>
      </c>
      <c r="L276" s="1260" t="s">
        <v>1344</v>
      </c>
      <c r="M276" s="1262" t="s">
        <v>1396</v>
      </c>
      <c r="N276" s="315">
        <v>403.05500000000001</v>
      </c>
      <c r="O276" s="283">
        <v>447.42</v>
      </c>
      <c r="P276" s="284">
        <f t="shared" si="36"/>
        <v>44.365000000000009</v>
      </c>
      <c r="Q276" s="283">
        <v>0</v>
      </c>
      <c r="R276" s="1014" t="s">
        <v>102</v>
      </c>
      <c r="S276" s="1016" t="s">
        <v>1397</v>
      </c>
      <c r="T276" s="1014"/>
      <c r="U276" s="1016" t="s">
        <v>1266</v>
      </c>
      <c r="V276" s="128" t="s">
        <v>2</v>
      </c>
      <c r="W276" s="291" t="s">
        <v>1272</v>
      </c>
      <c r="X276" s="957">
        <v>224</v>
      </c>
      <c r="Y276" s="1300" t="s">
        <v>538</v>
      </c>
      <c r="Z276" s="1282" t="s">
        <v>148</v>
      </c>
      <c r="AA276" s="1282"/>
      <c r="AB276" s="1276"/>
      <c r="AD276" s="2"/>
      <c r="AE276" s="2"/>
      <c r="AF276" s="2"/>
    </row>
    <row r="277" spans="1:32" s="207" customFormat="1" ht="45" customHeight="1" x14ac:dyDescent="0.15">
      <c r="A277" s="942"/>
      <c r="B277" s="944"/>
      <c r="C277" s="1312"/>
      <c r="D277" s="1312"/>
      <c r="E277" s="315">
        <v>208.113</v>
      </c>
      <c r="F277" s="313">
        <f t="shared" ref="F277:F288" si="37">E277+G277-H277</f>
        <v>208.113</v>
      </c>
      <c r="G277" s="315">
        <v>0</v>
      </c>
      <c r="H277" s="347">
        <v>0</v>
      </c>
      <c r="I277" s="347">
        <v>0</v>
      </c>
      <c r="J277" s="287">
        <v>208.113</v>
      </c>
      <c r="K277" s="1259"/>
      <c r="L277" s="1261"/>
      <c r="M277" s="1263"/>
      <c r="N277" s="315">
        <v>207.78100000000001</v>
      </c>
      <c r="O277" s="283">
        <v>208.137</v>
      </c>
      <c r="P277" s="284">
        <f t="shared" si="36"/>
        <v>0.35599999999999454</v>
      </c>
      <c r="Q277" s="283">
        <v>0</v>
      </c>
      <c r="R277" s="1015"/>
      <c r="S277" s="1017"/>
      <c r="T277" s="1015"/>
      <c r="U277" s="1017"/>
      <c r="V277" s="128" t="s">
        <v>2</v>
      </c>
      <c r="W277" s="291" t="s">
        <v>1335</v>
      </c>
      <c r="X277" s="958"/>
      <c r="Y277" s="1301"/>
      <c r="Z277" s="1283"/>
      <c r="AA277" s="1283"/>
      <c r="AB277" s="1277"/>
    </row>
    <row r="278" spans="1:32" ht="114.75" customHeight="1" x14ac:dyDescent="0.15">
      <c r="A278" s="117">
        <v>225</v>
      </c>
      <c r="B278" s="118" t="s">
        <v>421</v>
      </c>
      <c r="C278" s="305" t="s">
        <v>904</v>
      </c>
      <c r="D278" s="305" t="s">
        <v>563</v>
      </c>
      <c r="E278" s="307">
        <v>65.629000000000005</v>
      </c>
      <c r="F278" s="306">
        <f t="shared" si="37"/>
        <v>65.629000000000005</v>
      </c>
      <c r="G278" s="399">
        <v>0</v>
      </c>
      <c r="H278" s="400">
        <v>0</v>
      </c>
      <c r="I278" s="400">
        <v>0</v>
      </c>
      <c r="J278" s="287">
        <v>74.254638999999997</v>
      </c>
      <c r="K278" s="121" t="s">
        <v>1338</v>
      </c>
      <c r="L278" s="285" t="s">
        <v>102</v>
      </c>
      <c r="M278" s="331" t="s">
        <v>1398</v>
      </c>
      <c r="N278" s="307">
        <v>59.69</v>
      </c>
      <c r="O278" s="283">
        <v>137.01</v>
      </c>
      <c r="P278" s="284">
        <f t="shared" si="36"/>
        <v>77.319999999999993</v>
      </c>
      <c r="Q278" s="283">
        <v>0</v>
      </c>
      <c r="R278" s="288" t="s">
        <v>102</v>
      </c>
      <c r="S278" s="282" t="s">
        <v>1399</v>
      </c>
      <c r="T278" s="127"/>
      <c r="U278" s="320" t="s">
        <v>1266</v>
      </c>
      <c r="V278" s="128" t="s">
        <v>2</v>
      </c>
      <c r="W278" s="129" t="s">
        <v>1272</v>
      </c>
      <c r="X278" s="128">
        <v>226</v>
      </c>
      <c r="Y278" s="130" t="s">
        <v>538</v>
      </c>
      <c r="Z278" s="115" t="s">
        <v>148</v>
      </c>
      <c r="AA278" s="115"/>
      <c r="AB278" s="116"/>
      <c r="AC278" s="207"/>
    </row>
    <row r="279" spans="1:32" ht="179.25" customHeight="1" x14ac:dyDescent="0.15">
      <c r="A279" s="117">
        <v>226</v>
      </c>
      <c r="B279" s="118" t="s">
        <v>422</v>
      </c>
      <c r="C279" s="305" t="s">
        <v>1343</v>
      </c>
      <c r="D279" s="305" t="s">
        <v>563</v>
      </c>
      <c r="E279" s="307">
        <v>71.989999999999995</v>
      </c>
      <c r="F279" s="306">
        <f t="shared" si="37"/>
        <v>71.989999999999995</v>
      </c>
      <c r="G279" s="399">
        <v>0</v>
      </c>
      <c r="H279" s="400">
        <v>0</v>
      </c>
      <c r="I279" s="400">
        <v>0</v>
      </c>
      <c r="J279" s="287">
        <v>78.046999999999997</v>
      </c>
      <c r="K279" s="398" t="s">
        <v>1400</v>
      </c>
      <c r="L279" s="285" t="s">
        <v>102</v>
      </c>
      <c r="M279" s="331" t="s">
        <v>1401</v>
      </c>
      <c r="N279" s="307">
        <v>69.869</v>
      </c>
      <c r="O279" s="283">
        <v>78.424000000000007</v>
      </c>
      <c r="P279" s="284">
        <f t="shared" si="36"/>
        <v>8.5550000000000068</v>
      </c>
      <c r="Q279" s="283">
        <v>0</v>
      </c>
      <c r="R279" s="288" t="s">
        <v>102</v>
      </c>
      <c r="S279" s="282" t="s">
        <v>1402</v>
      </c>
      <c r="T279" s="127"/>
      <c r="U279" s="320" t="s">
        <v>1266</v>
      </c>
      <c r="V279" s="128" t="s">
        <v>2</v>
      </c>
      <c r="W279" s="129" t="s">
        <v>1272</v>
      </c>
      <c r="X279" s="128">
        <v>227</v>
      </c>
      <c r="Y279" s="130" t="s">
        <v>132</v>
      </c>
      <c r="Z279" s="115" t="s">
        <v>148</v>
      </c>
      <c r="AA279" s="115"/>
      <c r="AB279" s="116"/>
      <c r="AC279" s="207"/>
    </row>
    <row r="280" spans="1:32" ht="96.75" customHeight="1" x14ac:dyDescent="0.15">
      <c r="A280" s="117">
        <v>227</v>
      </c>
      <c r="B280" s="118" t="s">
        <v>423</v>
      </c>
      <c r="C280" s="305" t="s">
        <v>904</v>
      </c>
      <c r="D280" s="305" t="s">
        <v>563</v>
      </c>
      <c r="E280" s="307">
        <v>23.609000000000002</v>
      </c>
      <c r="F280" s="306">
        <f t="shared" si="37"/>
        <v>23.609000000000002</v>
      </c>
      <c r="G280" s="399">
        <v>0</v>
      </c>
      <c r="H280" s="400">
        <v>0</v>
      </c>
      <c r="I280" s="400">
        <v>0</v>
      </c>
      <c r="J280" s="287">
        <v>19.439273</v>
      </c>
      <c r="K280" s="398" t="s">
        <v>1338</v>
      </c>
      <c r="L280" s="285" t="s">
        <v>102</v>
      </c>
      <c r="M280" s="331" t="s">
        <v>1403</v>
      </c>
      <c r="N280" s="307">
        <v>20.981999999999999</v>
      </c>
      <c r="O280" s="283">
        <v>20.844999999999999</v>
      </c>
      <c r="P280" s="284">
        <f t="shared" si="36"/>
        <v>-0.13700000000000045</v>
      </c>
      <c r="Q280" s="283">
        <v>0</v>
      </c>
      <c r="R280" s="288" t="s">
        <v>102</v>
      </c>
      <c r="S280" s="282" t="s">
        <v>1404</v>
      </c>
      <c r="T280" s="127"/>
      <c r="U280" s="320" t="s">
        <v>1266</v>
      </c>
      <c r="V280" s="128" t="s">
        <v>2</v>
      </c>
      <c r="W280" s="129" t="s">
        <v>1272</v>
      </c>
      <c r="X280" s="128">
        <v>228</v>
      </c>
      <c r="Y280" s="130"/>
      <c r="Z280" s="115" t="s">
        <v>148</v>
      </c>
      <c r="AA280" s="115"/>
      <c r="AB280" s="116"/>
      <c r="AC280" s="207"/>
    </row>
    <row r="281" spans="1:32" ht="96.75" customHeight="1" x14ac:dyDescent="0.15">
      <c r="A281" s="117">
        <v>228</v>
      </c>
      <c r="B281" s="118" t="s">
        <v>424</v>
      </c>
      <c r="C281" s="305" t="s">
        <v>1405</v>
      </c>
      <c r="D281" s="305" t="s">
        <v>563</v>
      </c>
      <c r="E281" s="119">
        <v>15.430999999999999</v>
      </c>
      <c r="F281" s="306">
        <f t="shared" si="37"/>
        <v>484.90623499999998</v>
      </c>
      <c r="G281" s="399">
        <v>469.475235</v>
      </c>
      <c r="H281" s="400">
        <v>0</v>
      </c>
      <c r="I281" s="400">
        <v>0</v>
      </c>
      <c r="J281" s="287">
        <v>485.51462199999997</v>
      </c>
      <c r="K281" s="121" t="s">
        <v>1338</v>
      </c>
      <c r="L281" s="285" t="s">
        <v>102</v>
      </c>
      <c r="M281" s="286" t="s">
        <v>1406</v>
      </c>
      <c r="N281" s="307">
        <v>15.430999999999999</v>
      </c>
      <c r="O281" s="283">
        <v>25.603999999999999</v>
      </c>
      <c r="P281" s="284">
        <f t="shared" si="36"/>
        <v>10.173</v>
      </c>
      <c r="Q281" s="283">
        <v>0</v>
      </c>
      <c r="R281" s="288" t="s">
        <v>102</v>
      </c>
      <c r="S281" s="282" t="s">
        <v>1407</v>
      </c>
      <c r="T281" s="127"/>
      <c r="U281" s="320" t="s">
        <v>1266</v>
      </c>
      <c r="V281" s="128" t="s">
        <v>2</v>
      </c>
      <c r="W281" s="129" t="s">
        <v>1355</v>
      </c>
      <c r="X281" s="128">
        <v>229</v>
      </c>
      <c r="Y281" s="311"/>
      <c r="Z281" s="401" t="s">
        <v>148</v>
      </c>
      <c r="AA281" s="401"/>
      <c r="AB281" s="402"/>
      <c r="AC281" s="207"/>
      <c r="AE281" s="207"/>
      <c r="AF281" s="207"/>
    </row>
    <row r="282" spans="1:32" ht="96.75" customHeight="1" x14ac:dyDescent="0.15">
      <c r="A282" s="117">
        <v>229</v>
      </c>
      <c r="B282" s="118" t="s">
        <v>425</v>
      </c>
      <c r="C282" s="305" t="s">
        <v>909</v>
      </c>
      <c r="D282" s="305" t="s">
        <v>563</v>
      </c>
      <c r="E282" s="307">
        <v>7.8739999999999997</v>
      </c>
      <c r="F282" s="306">
        <f t="shared" si="37"/>
        <v>7.8739999999999997</v>
      </c>
      <c r="G282" s="399">
        <v>0</v>
      </c>
      <c r="H282" s="400">
        <v>0</v>
      </c>
      <c r="I282" s="400">
        <v>0</v>
      </c>
      <c r="J282" s="287">
        <v>7.3424839999999998</v>
      </c>
      <c r="K282" s="121" t="s">
        <v>1338</v>
      </c>
      <c r="L282" s="285" t="s">
        <v>102</v>
      </c>
      <c r="M282" s="286" t="s">
        <v>1408</v>
      </c>
      <c r="N282" s="307">
        <v>7.9989999999999997</v>
      </c>
      <c r="O282" s="283">
        <v>8.1310000000000002</v>
      </c>
      <c r="P282" s="284">
        <f t="shared" si="36"/>
        <v>0.13200000000000056</v>
      </c>
      <c r="Q282" s="283">
        <v>0</v>
      </c>
      <c r="R282" s="288" t="s">
        <v>102</v>
      </c>
      <c r="S282" s="282" t="s">
        <v>1407</v>
      </c>
      <c r="T282" s="127"/>
      <c r="U282" s="320" t="s">
        <v>1266</v>
      </c>
      <c r="V282" s="128" t="s">
        <v>2</v>
      </c>
      <c r="W282" s="129" t="s">
        <v>1335</v>
      </c>
      <c r="X282" s="128">
        <v>230</v>
      </c>
      <c r="Y282" s="406"/>
      <c r="Z282" s="115" t="s">
        <v>148</v>
      </c>
      <c r="AA282" s="115"/>
      <c r="AB282" s="116"/>
      <c r="AC282" s="207"/>
      <c r="AE282" s="207"/>
      <c r="AF282" s="207"/>
    </row>
    <row r="283" spans="1:32" ht="96.75" customHeight="1" x14ac:dyDescent="0.15">
      <c r="A283" s="117">
        <v>230</v>
      </c>
      <c r="B283" s="118" t="s">
        <v>426</v>
      </c>
      <c r="C283" s="305" t="s">
        <v>1409</v>
      </c>
      <c r="D283" s="305" t="s">
        <v>563</v>
      </c>
      <c r="E283" s="307">
        <v>24.553000000000001</v>
      </c>
      <c r="F283" s="306">
        <f t="shared" si="37"/>
        <v>24.553000000000001</v>
      </c>
      <c r="G283" s="399">
        <v>0</v>
      </c>
      <c r="H283" s="400">
        <v>0</v>
      </c>
      <c r="I283" s="400">
        <v>0</v>
      </c>
      <c r="J283" s="287">
        <v>24.455345000000001</v>
      </c>
      <c r="K283" s="121" t="s">
        <v>1338</v>
      </c>
      <c r="L283" s="285" t="s">
        <v>102</v>
      </c>
      <c r="M283" s="286" t="s">
        <v>1408</v>
      </c>
      <c r="N283" s="307">
        <v>22.896000000000001</v>
      </c>
      <c r="O283" s="283">
        <v>29.498999999999999</v>
      </c>
      <c r="P283" s="284">
        <f t="shared" si="36"/>
        <v>6.602999999999998</v>
      </c>
      <c r="Q283" s="283">
        <v>0</v>
      </c>
      <c r="R283" s="288" t="s">
        <v>102</v>
      </c>
      <c r="S283" s="282" t="s">
        <v>1407</v>
      </c>
      <c r="T283" s="127"/>
      <c r="U283" s="320" t="s">
        <v>1266</v>
      </c>
      <c r="V283" s="128" t="s">
        <v>2</v>
      </c>
      <c r="W283" s="129" t="s">
        <v>1335</v>
      </c>
      <c r="X283" s="128">
        <v>231</v>
      </c>
      <c r="Y283" s="406"/>
      <c r="Z283" s="115" t="s">
        <v>148</v>
      </c>
      <c r="AA283" s="115"/>
      <c r="AB283" s="116"/>
      <c r="AC283" s="207"/>
      <c r="AE283" s="207"/>
      <c r="AF283" s="207"/>
    </row>
    <row r="284" spans="1:32" ht="130.5" customHeight="1" x14ac:dyDescent="0.15">
      <c r="A284" s="117">
        <v>231</v>
      </c>
      <c r="B284" s="118" t="s">
        <v>427</v>
      </c>
      <c r="C284" s="305" t="s">
        <v>909</v>
      </c>
      <c r="D284" s="305" t="s">
        <v>563</v>
      </c>
      <c r="E284" s="307">
        <v>21.552</v>
      </c>
      <c r="F284" s="306">
        <f t="shared" si="37"/>
        <v>21.552</v>
      </c>
      <c r="G284" s="399">
        <v>0</v>
      </c>
      <c r="H284" s="400">
        <v>0</v>
      </c>
      <c r="I284" s="400">
        <v>0</v>
      </c>
      <c r="J284" s="287">
        <v>19.887540999999999</v>
      </c>
      <c r="K284" s="121" t="s">
        <v>1338</v>
      </c>
      <c r="L284" s="285" t="s">
        <v>102</v>
      </c>
      <c r="M284" s="286" t="s">
        <v>1410</v>
      </c>
      <c r="N284" s="307">
        <v>23.986000000000001</v>
      </c>
      <c r="O284" s="283">
        <v>24.11</v>
      </c>
      <c r="P284" s="284">
        <f t="shared" si="36"/>
        <v>0.12399999999999878</v>
      </c>
      <c r="Q284" s="283">
        <v>0</v>
      </c>
      <c r="R284" s="288" t="s">
        <v>102</v>
      </c>
      <c r="S284" s="282" t="s">
        <v>1411</v>
      </c>
      <c r="T284" s="127"/>
      <c r="U284" s="320" t="s">
        <v>1266</v>
      </c>
      <c r="V284" s="128" t="s">
        <v>2</v>
      </c>
      <c r="W284" s="129" t="s">
        <v>1335</v>
      </c>
      <c r="X284" s="128">
        <v>232</v>
      </c>
      <c r="Y284" s="130"/>
      <c r="Z284" s="115" t="s">
        <v>148</v>
      </c>
      <c r="AA284" s="115"/>
      <c r="AB284" s="116"/>
      <c r="AC284" s="207"/>
      <c r="AE284" s="207"/>
      <c r="AF284" s="207"/>
    </row>
    <row r="285" spans="1:32" ht="345.75" customHeight="1" x14ac:dyDescent="0.15">
      <c r="A285" s="117">
        <v>232</v>
      </c>
      <c r="B285" s="118" t="s">
        <v>428</v>
      </c>
      <c r="C285" s="305" t="s">
        <v>909</v>
      </c>
      <c r="D285" s="305" t="s">
        <v>563</v>
      </c>
      <c r="E285" s="307">
        <v>431.60199999999998</v>
      </c>
      <c r="F285" s="306">
        <f t="shared" si="37"/>
        <v>431.60199999999998</v>
      </c>
      <c r="G285" s="399">
        <v>0</v>
      </c>
      <c r="H285" s="400">
        <v>0</v>
      </c>
      <c r="I285" s="400">
        <v>0</v>
      </c>
      <c r="J285" s="287">
        <v>422.58128900000003</v>
      </c>
      <c r="K285" s="398" t="s">
        <v>1412</v>
      </c>
      <c r="L285" s="285" t="s">
        <v>102</v>
      </c>
      <c r="M285" s="331" t="s">
        <v>1413</v>
      </c>
      <c r="N285" s="307">
        <v>450.91500000000002</v>
      </c>
      <c r="O285" s="283">
        <v>485.61500000000001</v>
      </c>
      <c r="P285" s="284">
        <f t="shared" si="36"/>
        <v>34.699999999999989</v>
      </c>
      <c r="Q285" s="283">
        <v>0</v>
      </c>
      <c r="R285" s="288" t="s">
        <v>102</v>
      </c>
      <c r="S285" s="282" t="s">
        <v>1414</v>
      </c>
      <c r="T285" s="127"/>
      <c r="U285" s="320" t="s">
        <v>1266</v>
      </c>
      <c r="V285" s="128" t="s">
        <v>2</v>
      </c>
      <c r="W285" s="129" t="s">
        <v>1335</v>
      </c>
      <c r="X285" s="128">
        <v>233</v>
      </c>
      <c r="Y285" s="130" t="s">
        <v>132</v>
      </c>
      <c r="Z285" s="115" t="s">
        <v>148</v>
      </c>
      <c r="AA285" s="115"/>
      <c r="AB285" s="116"/>
      <c r="AC285" s="207"/>
      <c r="AE285" s="207"/>
      <c r="AF285" s="207"/>
    </row>
    <row r="286" spans="1:32" ht="146.25" customHeight="1" x14ac:dyDescent="0.15">
      <c r="A286" s="117">
        <v>233</v>
      </c>
      <c r="B286" s="118" t="s">
        <v>429</v>
      </c>
      <c r="C286" s="305" t="s">
        <v>1352</v>
      </c>
      <c r="D286" s="305" t="s">
        <v>563</v>
      </c>
      <c r="E286" s="307">
        <v>128.84</v>
      </c>
      <c r="F286" s="306">
        <f t="shared" si="37"/>
        <v>128.84</v>
      </c>
      <c r="G286" s="399">
        <v>0</v>
      </c>
      <c r="H286" s="400">
        <v>0</v>
      </c>
      <c r="I286" s="400">
        <v>0</v>
      </c>
      <c r="J286" s="287">
        <v>124.088781</v>
      </c>
      <c r="K286" s="398" t="s">
        <v>1415</v>
      </c>
      <c r="L286" s="285" t="s">
        <v>102</v>
      </c>
      <c r="M286" s="331" t="s">
        <v>1416</v>
      </c>
      <c r="N286" s="307">
        <v>129.072</v>
      </c>
      <c r="O286" s="283">
        <v>138.601</v>
      </c>
      <c r="P286" s="284">
        <f t="shared" si="36"/>
        <v>9.5289999999999964</v>
      </c>
      <c r="Q286" s="283">
        <v>0</v>
      </c>
      <c r="R286" s="288" t="s">
        <v>102</v>
      </c>
      <c r="S286" s="282" t="s">
        <v>1417</v>
      </c>
      <c r="T286" s="127"/>
      <c r="U286" s="320" t="s">
        <v>1266</v>
      </c>
      <c r="V286" s="128" t="s">
        <v>2</v>
      </c>
      <c r="W286" s="129" t="s">
        <v>1335</v>
      </c>
      <c r="X286" s="128">
        <v>234</v>
      </c>
      <c r="Y286" s="130" t="s">
        <v>132</v>
      </c>
      <c r="Z286" s="115" t="s">
        <v>148</v>
      </c>
      <c r="AA286" s="115"/>
      <c r="AB286" s="116"/>
      <c r="AC286" s="207"/>
      <c r="AE286" s="207"/>
      <c r="AF286" s="207"/>
    </row>
    <row r="287" spans="1:32" ht="72.75" customHeight="1" x14ac:dyDescent="0.15">
      <c r="A287" s="117">
        <v>234</v>
      </c>
      <c r="B287" s="118" t="s">
        <v>430</v>
      </c>
      <c r="C287" s="305" t="s">
        <v>1418</v>
      </c>
      <c r="D287" s="305" t="s">
        <v>563</v>
      </c>
      <c r="E287" s="307">
        <v>35.359000000000002</v>
      </c>
      <c r="F287" s="306">
        <f t="shared" si="37"/>
        <v>35.359000000000002</v>
      </c>
      <c r="G287" s="399">
        <v>0</v>
      </c>
      <c r="H287" s="400">
        <v>0</v>
      </c>
      <c r="I287" s="400">
        <v>0</v>
      </c>
      <c r="J287" s="287">
        <v>37.838861999999999</v>
      </c>
      <c r="K287" s="121" t="s">
        <v>1338</v>
      </c>
      <c r="L287" s="285" t="s">
        <v>102</v>
      </c>
      <c r="M287" s="286" t="s">
        <v>1408</v>
      </c>
      <c r="N287" s="307">
        <v>35.359000000000002</v>
      </c>
      <c r="O287" s="283">
        <v>40.479999999999997</v>
      </c>
      <c r="P287" s="284">
        <f t="shared" si="36"/>
        <v>5.1209999999999951</v>
      </c>
      <c r="Q287" s="283">
        <v>0</v>
      </c>
      <c r="R287" s="288" t="s">
        <v>102</v>
      </c>
      <c r="S287" s="282" t="s">
        <v>1419</v>
      </c>
      <c r="T287" s="127"/>
      <c r="U287" s="320" t="s">
        <v>1266</v>
      </c>
      <c r="V287" s="128" t="s">
        <v>2</v>
      </c>
      <c r="W287" s="129" t="s">
        <v>1335</v>
      </c>
      <c r="X287" s="128">
        <v>235</v>
      </c>
      <c r="Y287" s="130"/>
      <c r="Z287" s="115" t="s">
        <v>148</v>
      </c>
      <c r="AA287" s="115"/>
      <c r="AB287" s="116"/>
      <c r="AC287" s="207"/>
      <c r="AE287" s="207"/>
      <c r="AF287" s="207"/>
    </row>
    <row r="288" spans="1:32" ht="171" customHeight="1" x14ac:dyDescent="0.15">
      <c r="A288" s="117">
        <v>235</v>
      </c>
      <c r="B288" s="118" t="s">
        <v>431</v>
      </c>
      <c r="C288" s="305" t="s">
        <v>620</v>
      </c>
      <c r="D288" s="407" t="s">
        <v>563</v>
      </c>
      <c r="E288" s="307">
        <v>1301</v>
      </c>
      <c r="F288" s="306">
        <f t="shared" si="37"/>
        <v>0</v>
      </c>
      <c r="G288" s="399">
        <v>0</v>
      </c>
      <c r="H288" s="400">
        <v>1301</v>
      </c>
      <c r="I288" s="400">
        <v>0</v>
      </c>
      <c r="J288" s="287">
        <v>0</v>
      </c>
      <c r="K288" s="398" t="s">
        <v>1420</v>
      </c>
      <c r="L288" s="285" t="s">
        <v>102</v>
      </c>
      <c r="M288" s="331" t="s">
        <v>1421</v>
      </c>
      <c r="N288" s="307">
        <v>500</v>
      </c>
      <c r="O288" s="283">
        <v>1500</v>
      </c>
      <c r="P288" s="284">
        <f>O288-N288</f>
        <v>1000</v>
      </c>
      <c r="Q288" s="283">
        <v>0</v>
      </c>
      <c r="R288" s="288" t="s">
        <v>102</v>
      </c>
      <c r="S288" s="282" t="s">
        <v>1422</v>
      </c>
      <c r="T288" s="127" t="s">
        <v>1423</v>
      </c>
      <c r="U288" s="320" t="s">
        <v>1266</v>
      </c>
      <c r="V288" s="128" t="s">
        <v>2</v>
      </c>
      <c r="W288" s="129" t="s">
        <v>1272</v>
      </c>
      <c r="X288" s="128" t="s">
        <v>1424</v>
      </c>
      <c r="Y288" s="130" t="s">
        <v>130</v>
      </c>
      <c r="Z288" s="115"/>
      <c r="AA288" s="115" t="s">
        <v>148</v>
      </c>
      <c r="AB288" s="116"/>
      <c r="AC288" s="207"/>
    </row>
    <row r="289" spans="1:32" x14ac:dyDescent="0.15">
      <c r="A289" s="117"/>
      <c r="B289" s="405" t="s">
        <v>1425</v>
      </c>
      <c r="C289" s="408"/>
      <c r="D289" s="408"/>
      <c r="E289" s="119"/>
      <c r="F289" s="306"/>
      <c r="G289" s="399"/>
      <c r="H289" s="400"/>
      <c r="I289" s="400"/>
      <c r="J289" s="287"/>
      <c r="K289" s="121"/>
      <c r="L289" s="122"/>
      <c r="M289" s="123"/>
      <c r="N289" s="409"/>
      <c r="O289" s="121"/>
      <c r="P289" s="120"/>
      <c r="Q289" s="121"/>
      <c r="R289" s="125"/>
      <c r="S289" s="126"/>
      <c r="T289" s="127"/>
      <c r="U289" s="320"/>
      <c r="V289" s="128"/>
      <c r="W289" s="129"/>
      <c r="X289" s="128"/>
      <c r="Y289" s="406"/>
      <c r="Z289" s="115"/>
      <c r="AA289" s="115"/>
      <c r="AB289" s="116"/>
    </row>
    <row r="290" spans="1:32" ht="22.5" x14ac:dyDescent="0.15">
      <c r="A290" s="117"/>
      <c r="B290" s="405" t="s">
        <v>1426</v>
      </c>
      <c r="C290" s="408"/>
      <c r="D290" s="408"/>
      <c r="E290" s="119"/>
      <c r="F290" s="306"/>
      <c r="G290" s="399"/>
      <c r="H290" s="400"/>
      <c r="I290" s="400"/>
      <c r="J290" s="124"/>
      <c r="K290" s="121"/>
      <c r="L290" s="122"/>
      <c r="M290" s="123"/>
      <c r="N290" s="409"/>
      <c r="O290" s="121"/>
      <c r="P290" s="120"/>
      <c r="Q290" s="121"/>
      <c r="R290" s="125"/>
      <c r="S290" s="126"/>
      <c r="T290" s="127"/>
      <c r="U290" s="320"/>
      <c r="V290" s="128"/>
      <c r="W290" s="129"/>
      <c r="X290" s="128"/>
      <c r="Y290" s="130"/>
      <c r="Z290" s="115"/>
      <c r="AA290" s="115"/>
      <c r="AB290" s="116"/>
    </row>
    <row r="291" spans="1:32" ht="23.25" customHeight="1" x14ac:dyDescent="0.15">
      <c r="A291" s="117"/>
      <c r="B291" s="405" t="s">
        <v>1427</v>
      </c>
      <c r="C291" s="408"/>
      <c r="D291" s="408"/>
      <c r="E291" s="409"/>
      <c r="F291" s="306"/>
      <c r="G291" s="399"/>
      <c r="H291" s="400"/>
      <c r="I291" s="400"/>
      <c r="J291" s="124"/>
      <c r="K291" s="121"/>
      <c r="L291" s="122"/>
      <c r="M291" s="123"/>
      <c r="N291" s="409"/>
      <c r="O291" s="121"/>
      <c r="P291" s="120"/>
      <c r="Q291" s="121"/>
      <c r="R291" s="125"/>
      <c r="S291" s="126"/>
      <c r="T291" s="127"/>
      <c r="U291" s="320"/>
      <c r="V291" s="128"/>
      <c r="W291" s="129"/>
      <c r="X291" s="128"/>
      <c r="Y291" s="130"/>
      <c r="Z291" s="115"/>
      <c r="AA291" s="115"/>
      <c r="AB291" s="116"/>
    </row>
    <row r="292" spans="1:32" ht="22.5" x14ac:dyDescent="0.15">
      <c r="A292" s="117"/>
      <c r="B292" s="405" t="s">
        <v>1428</v>
      </c>
      <c r="C292" s="408"/>
      <c r="D292" s="408"/>
      <c r="E292" s="119"/>
      <c r="F292" s="306"/>
      <c r="G292" s="399"/>
      <c r="H292" s="400"/>
      <c r="I292" s="400"/>
      <c r="J292" s="124"/>
      <c r="K292" s="121"/>
      <c r="L292" s="122"/>
      <c r="M292" s="123"/>
      <c r="N292" s="409"/>
      <c r="O292" s="121"/>
      <c r="P292" s="120"/>
      <c r="Q292" s="121"/>
      <c r="R292" s="125"/>
      <c r="S292" s="126"/>
      <c r="T292" s="127"/>
      <c r="U292" s="320"/>
      <c r="V292" s="128"/>
      <c r="W292" s="129"/>
      <c r="X292" s="128"/>
      <c r="Y292" s="130"/>
      <c r="Z292" s="115"/>
      <c r="AA292" s="115"/>
      <c r="AB292" s="116"/>
    </row>
    <row r="293" spans="1:32" ht="21.6" customHeight="1" x14ac:dyDescent="0.15">
      <c r="A293" s="131"/>
      <c r="B293" s="298" t="s">
        <v>1429</v>
      </c>
      <c r="C293" s="132"/>
      <c r="D293" s="132"/>
      <c r="E293" s="133"/>
      <c r="F293" s="299"/>
      <c r="G293" s="300"/>
      <c r="H293" s="301"/>
      <c r="I293" s="301"/>
      <c r="J293" s="133"/>
      <c r="K293" s="133"/>
      <c r="L293" s="134"/>
      <c r="M293" s="135"/>
      <c r="N293" s="133"/>
      <c r="O293" s="133"/>
      <c r="P293" s="133"/>
      <c r="Q293" s="133"/>
      <c r="R293" s="136"/>
      <c r="S293" s="132"/>
      <c r="T293" s="132"/>
      <c r="U293" s="303"/>
      <c r="V293" s="137"/>
      <c r="W293" s="137"/>
      <c r="X293" s="137"/>
      <c r="Y293" s="137"/>
      <c r="Z293" s="138"/>
      <c r="AA293" s="138"/>
      <c r="AB293" s="139"/>
    </row>
    <row r="294" spans="1:32" ht="69.75" customHeight="1" x14ac:dyDescent="0.15">
      <c r="A294" s="117">
        <v>236</v>
      </c>
      <c r="B294" s="118" t="s">
        <v>432</v>
      </c>
      <c r="C294" s="305" t="s">
        <v>1430</v>
      </c>
      <c r="D294" s="305" t="s">
        <v>563</v>
      </c>
      <c r="E294" s="119">
        <v>95.628</v>
      </c>
      <c r="F294" s="306">
        <f>E294+G294-H294</f>
        <v>95.628</v>
      </c>
      <c r="G294" s="399">
        <v>0</v>
      </c>
      <c r="H294" s="400">
        <v>0</v>
      </c>
      <c r="I294" s="400">
        <v>0</v>
      </c>
      <c r="J294" s="287">
        <v>75.045935999999998</v>
      </c>
      <c r="K294" s="121" t="s">
        <v>1321</v>
      </c>
      <c r="L294" s="285" t="s">
        <v>153</v>
      </c>
      <c r="M294" s="286" t="s">
        <v>1431</v>
      </c>
      <c r="N294" s="307">
        <v>105.232</v>
      </c>
      <c r="O294" s="283">
        <v>116.45</v>
      </c>
      <c r="P294" s="284">
        <f>O294-N294</f>
        <v>11.218000000000004</v>
      </c>
      <c r="Q294" s="283">
        <v>-0.76200000000000001</v>
      </c>
      <c r="R294" s="288" t="s">
        <v>100</v>
      </c>
      <c r="S294" s="282" t="s">
        <v>1432</v>
      </c>
      <c r="T294" s="127"/>
      <c r="U294" s="320" t="s">
        <v>1266</v>
      </c>
      <c r="V294" s="128" t="s">
        <v>2</v>
      </c>
      <c r="W294" s="129" t="s">
        <v>1272</v>
      </c>
      <c r="X294" s="128">
        <v>236</v>
      </c>
      <c r="Y294" s="130" t="s">
        <v>538</v>
      </c>
      <c r="Z294" s="115" t="s">
        <v>148</v>
      </c>
      <c r="AA294" s="115"/>
      <c r="AB294" s="116"/>
      <c r="AC294" s="207"/>
    </row>
    <row r="295" spans="1:32" s="207" customFormat="1" ht="39.75" customHeight="1" x14ac:dyDescent="0.15">
      <c r="A295" s="941">
        <v>237</v>
      </c>
      <c r="B295" s="943" t="s">
        <v>433</v>
      </c>
      <c r="C295" s="1311" t="s">
        <v>715</v>
      </c>
      <c r="D295" s="1311" t="s">
        <v>563</v>
      </c>
      <c r="E295" s="283">
        <v>7.8940000000000001</v>
      </c>
      <c r="F295" s="313">
        <f>E295+G295-H295</f>
        <v>7.8940000000000001</v>
      </c>
      <c r="G295" s="315">
        <v>0</v>
      </c>
      <c r="H295" s="347">
        <v>0</v>
      </c>
      <c r="I295" s="347">
        <v>0</v>
      </c>
      <c r="J295" s="287">
        <v>4.5268519999999999</v>
      </c>
      <c r="K295" s="1258" t="s">
        <v>1321</v>
      </c>
      <c r="L295" s="1260" t="s">
        <v>1332</v>
      </c>
      <c r="M295" s="1262" t="s">
        <v>1433</v>
      </c>
      <c r="N295" s="315">
        <v>3.234</v>
      </c>
      <c r="O295" s="283">
        <v>2.899</v>
      </c>
      <c r="P295" s="284">
        <f>O295-N295</f>
        <v>-0.33499999999999996</v>
      </c>
      <c r="Q295" s="283">
        <v>0</v>
      </c>
      <c r="R295" s="1014" t="s">
        <v>102</v>
      </c>
      <c r="S295" s="1016" t="s">
        <v>1434</v>
      </c>
      <c r="T295" s="1014"/>
      <c r="U295" s="1016" t="s">
        <v>1266</v>
      </c>
      <c r="V295" s="128" t="s">
        <v>2</v>
      </c>
      <c r="W295" s="291" t="s">
        <v>1272</v>
      </c>
      <c r="X295" s="957">
        <v>237</v>
      </c>
      <c r="Y295" s="1321"/>
      <c r="Z295" s="1282" t="s">
        <v>148</v>
      </c>
      <c r="AA295" s="1282"/>
      <c r="AB295" s="1276"/>
      <c r="AD295" s="2"/>
      <c r="AE295" s="2"/>
      <c r="AF295" s="2"/>
    </row>
    <row r="296" spans="1:32" s="207" customFormat="1" ht="41.25" customHeight="1" x14ac:dyDescent="0.15">
      <c r="A296" s="942"/>
      <c r="B296" s="944"/>
      <c r="C296" s="1312"/>
      <c r="D296" s="1312"/>
      <c r="E296" s="315">
        <v>3.4060000000000001</v>
      </c>
      <c r="F296" s="313">
        <f>E296+G296-H296</f>
        <v>3.4060000000000001</v>
      </c>
      <c r="G296" s="315">
        <v>0</v>
      </c>
      <c r="H296" s="347">
        <v>0</v>
      </c>
      <c r="I296" s="347">
        <v>0</v>
      </c>
      <c r="J296" s="287">
        <v>0</v>
      </c>
      <c r="K296" s="1259"/>
      <c r="L296" s="1261"/>
      <c r="M296" s="1263"/>
      <c r="N296" s="315">
        <v>3.198</v>
      </c>
      <c r="O296" s="283">
        <v>3.198</v>
      </c>
      <c r="P296" s="284">
        <v>0</v>
      </c>
      <c r="Q296" s="283">
        <v>0</v>
      </c>
      <c r="R296" s="1015"/>
      <c r="S296" s="1017"/>
      <c r="T296" s="1015"/>
      <c r="U296" s="1017"/>
      <c r="V296" s="128" t="s">
        <v>2</v>
      </c>
      <c r="W296" s="291" t="s">
        <v>1364</v>
      </c>
      <c r="X296" s="958"/>
      <c r="Y296" s="1322"/>
      <c r="Z296" s="1283"/>
      <c r="AA296" s="1283"/>
      <c r="AB296" s="1277"/>
    </row>
    <row r="297" spans="1:32" ht="44.25" customHeight="1" x14ac:dyDescent="0.15">
      <c r="A297" s="117">
        <v>238</v>
      </c>
      <c r="B297" s="118" t="s">
        <v>434</v>
      </c>
      <c r="C297" s="305" t="s">
        <v>1435</v>
      </c>
      <c r="D297" s="305" t="s">
        <v>563</v>
      </c>
      <c r="E297" s="119">
        <v>95.468000000000004</v>
      </c>
      <c r="F297" s="306">
        <f>E297+G297-H297</f>
        <v>69.503</v>
      </c>
      <c r="G297" s="399">
        <v>13.035</v>
      </c>
      <c r="H297" s="400">
        <v>39</v>
      </c>
      <c r="I297" s="400">
        <v>0</v>
      </c>
      <c r="J297" s="287">
        <v>59.183999999999997</v>
      </c>
      <c r="K297" s="121" t="s">
        <v>1321</v>
      </c>
      <c r="L297" s="122" t="s">
        <v>1332</v>
      </c>
      <c r="M297" s="123" t="s">
        <v>1436</v>
      </c>
      <c r="N297" s="307">
        <v>95.468000000000004</v>
      </c>
      <c r="O297" s="283">
        <v>95.468000000000004</v>
      </c>
      <c r="P297" s="284">
        <f>O297-N297</f>
        <v>0</v>
      </c>
      <c r="Q297" s="283">
        <v>0</v>
      </c>
      <c r="R297" s="288" t="s">
        <v>102</v>
      </c>
      <c r="S297" s="282" t="s">
        <v>1437</v>
      </c>
      <c r="T297" s="127"/>
      <c r="U297" s="320" t="s">
        <v>1266</v>
      </c>
      <c r="V297" s="128" t="s">
        <v>2</v>
      </c>
      <c r="W297" s="129" t="s">
        <v>1272</v>
      </c>
      <c r="X297" s="128">
        <v>238</v>
      </c>
      <c r="Y297" s="406"/>
      <c r="Z297" s="115"/>
      <c r="AA297" s="115" t="s">
        <v>148</v>
      </c>
      <c r="AB297" s="116"/>
      <c r="AC297" s="207"/>
    </row>
    <row r="298" spans="1:32" ht="83.25" customHeight="1" x14ac:dyDescent="0.15">
      <c r="A298" s="117">
        <v>239</v>
      </c>
      <c r="B298" s="118" t="s">
        <v>435</v>
      </c>
      <c r="C298" s="305" t="s">
        <v>1430</v>
      </c>
      <c r="D298" s="305" t="s">
        <v>563</v>
      </c>
      <c r="E298" s="119">
        <v>1.758</v>
      </c>
      <c r="F298" s="306">
        <f>E298+G298-H298</f>
        <v>1.758</v>
      </c>
      <c r="G298" s="399">
        <v>0</v>
      </c>
      <c r="H298" s="400">
        <v>0</v>
      </c>
      <c r="I298" s="400">
        <v>0</v>
      </c>
      <c r="J298" s="287">
        <v>3.5029569999999999</v>
      </c>
      <c r="K298" s="121" t="s">
        <v>1321</v>
      </c>
      <c r="L298" s="122" t="s">
        <v>1332</v>
      </c>
      <c r="M298" s="123" t="s">
        <v>1438</v>
      </c>
      <c r="N298" s="307">
        <v>1.4490000000000001</v>
      </c>
      <c r="O298" s="283">
        <v>1.448</v>
      </c>
      <c r="P298" s="284">
        <f>O298-N298</f>
        <v>-1.0000000000001119E-3</v>
      </c>
      <c r="Q298" s="283">
        <v>0</v>
      </c>
      <c r="R298" s="288" t="s">
        <v>102</v>
      </c>
      <c r="S298" s="282" t="s">
        <v>1439</v>
      </c>
      <c r="T298" s="127"/>
      <c r="U298" s="320" t="s">
        <v>1266</v>
      </c>
      <c r="V298" s="128" t="s">
        <v>2</v>
      </c>
      <c r="W298" s="129" t="s">
        <v>1364</v>
      </c>
      <c r="X298" s="128">
        <v>239</v>
      </c>
      <c r="Y298" s="406"/>
      <c r="Z298" s="115" t="s">
        <v>148</v>
      </c>
      <c r="AA298" s="115"/>
      <c r="AB298" s="116"/>
      <c r="AC298" s="207"/>
      <c r="AE298" s="207"/>
      <c r="AF298" s="207"/>
    </row>
    <row r="299" spans="1:32" ht="21.6" customHeight="1" x14ac:dyDescent="0.15">
      <c r="A299" s="131"/>
      <c r="B299" s="298" t="s">
        <v>1440</v>
      </c>
      <c r="C299" s="132"/>
      <c r="D299" s="132"/>
      <c r="E299" s="133"/>
      <c r="F299" s="299"/>
      <c r="G299" s="300"/>
      <c r="H299" s="301"/>
      <c r="I299" s="301"/>
      <c r="J299" s="133"/>
      <c r="K299" s="133"/>
      <c r="L299" s="134"/>
      <c r="M299" s="135"/>
      <c r="N299" s="133"/>
      <c r="O299" s="133"/>
      <c r="P299" s="133"/>
      <c r="Q299" s="133"/>
      <c r="R299" s="136"/>
      <c r="S299" s="132"/>
      <c r="T299" s="132"/>
      <c r="U299" s="303"/>
      <c r="V299" s="137"/>
      <c r="W299" s="137"/>
      <c r="X299" s="137"/>
      <c r="Y299" s="137"/>
      <c r="Z299" s="138"/>
      <c r="AA299" s="138"/>
      <c r="AB299" s="139"/>
    </row>
    <row r="300" spans="1:32" ht="142.5" customHeight="1" x14ac:dyDescent="0.15">
      <c r="A300" s="117">
        <v>240</v>
      </c>
      <c r="B300" s="305" t="s">
        <v>436</v>
      </c>
      <c r="C300" s="305" t="s">
        <v>740</v>
      </c>
      <c r="D300" s="305" t="s">
        <v>563</v>
      </c>
      <c r="E300" s="307">
        <v>33.018000000000001</v>
      </c>
      <c r="F300" s="306">
        <f t="shared" ref="F300:F305" si="38">E300+G300-H300</f>
        <v>33.018000000000001</v>
      </c>
      <c r="G300" s="399">
        <v>0</v>
      </c>
      <c r="H300" s="400">
        <v>0</v>
      </c>
      <c r="I300" s="400">
        <v>0</v>
      </c>
      <c r="J300" s="287">
        <v>21.751000000000001</v>
      </c>
      <c r="K300" s="121" t="s">
        <v>1321</v>
      </c>
      <c r="L300" s="285" t="s">
        <v>152</v>
      </c>
      <c r="M300" s="331" t="s">
        <v>1441</v>
      </c>
      <c r="N300" s="307">
        <v>23.998999999999999</v>
      </c>
      <c r="O300" s="283">
        <v>15.407999999999999</v>
      </c>
      <c r="P300" s="284">
        <f t="shared" ref="P300:P305" si="39">O300-N300</f>
        <v>-8.5909999999999993</v>
      </c>
      <c r="Q300" s="283">
        <v>-8.532</v>
      </c>
      <c r="R300" s="288" t="s">
        <v>100</v>
      </c>
      <c r="S300" s="282" t="s">
        <v>1442</v>
      </c>
      <c r="T300" s="127"/>
      <c r="U300" s="320" t="s">
        <v>1266</v>
      </c>
      <c r="V300" s="128" t="s">
        <v>2</v>
      </c>
      <c r="W300" s="129" t="s">
        <v>1272</v>
      </c>
      <c r="X300" s="128">
        <v>241</v>
      </c>
      <c r="Y300" s="311"/>
      <c r="Z300" s="401" t="s">
        <v>148</v>
      </c>
      <c r="AA300" s="401"/>
      <c r="AB300" s="402"/>
      <c r="AC300" s="207"/>
    </row>
    <row r="301" spans="1:32" ht="69" customHeight="1" x14ac:dyDescent="0.15">
      <c r="A301" s="117">
        <v>241</v>
      </c>
      <c r="B301" s="305" t="s">
        <v>437</v>
      </c>
      <c r="C301" s="305" t="s">
        <v>1430</v>
      </c>
      <c r="D301" s="305" t="s">
        <v>563</v>
      </c>
      <c r="E301" s="307">
        <v>17.161999999999999</v>
      </c>
      <c r="F301" s="306">
        <f t="shared" si="38"/>
        <v>17.161999999999999</v>
      </c>
      <c r="G301" s="399">
        <v>0</v>
      </c>
      <c r="H301" s="400">
        <v>0</v>
      </c>
      <c r="I301" s="400">
        <v>0</v>
      </c>
      <c r="J301" s="287">
        <v>16.340630999999998</v>
      </c>
      <c r="K301" s="121" t="s">
        <v>1321</v>
      </c>
      <c r="L301" s="285" t="s">
        <v>102</v>
      </c>
      <c r="M301" s="331" t="s">
        <v>1443</v>
      </c>
      <c r="N301" s="307">
        <v>19.469000000000001</v>
      </c>
      <c r="O301" s="283">
        <v>19.469000000000001</v>
      </c>
      <c r="P301" s="284">
        <f t="shared" si="39"/>
        <v>0</v>
      </c>
      <c r="Q301" s="283">
        <v>0</v>
      </c>
      <c r="R301" s="288" t="s">
        <v>102</v>
      </c>
      <c r="S301" s="282" t="s">
        <v>1444</v>
      </c>
      <c r="T301" s="127"/>
      <c r="U301" s="320" t="s">
        <v>1266</v>
      </c>
      <c r="V301" s="128" t="s">
        <v>2</v>
      </c>
      <c r="W301" s="129" t="s">
        <v>1272</v>
      </c>
      <c r="X301" s="128">
        <v>243</v>
      </c>
      <c r="Y301" s="311" t="s">
        <v>631</v>
      </c>
      <c r="Z301" s="401" t="s">
        <v>148</v>
      </c>
      <c r="AA301" s="401"/>
      <c r="AB301" s="402"/>
      <c r="AC301" s="207"/>
    </row>
    <row r="302" spans="1:32" ht="126.75" customHeight="1" x14ac:dyDescent="0.15">
      <c r="A302" s="117">
        <v>242</v>
      </c>
      <c r="B302" s="305" t="s">
        <v>438</v>
      </c>
      <c r="C302" s="305" t="s">
        <v>1445</v>
      </c>
      <c r="D302" s="305" t="s">
        <v>563</v>
      </c>
      <c r="E302" s="307">
        <v>7948.9939999999997</v>
      </c>
      <c r="F302" s="306">
        <f t="shared" si="38"/>
        <v>11338.996765</v>
      </c>
      <c r="G302" s="399">
        <v>3390.0027650000002</v>
      </c>
      <c r="H302" s="400">
        <v>0</v>
      </c>
      <c r="I302" s="400">
        <v>0</v>
      </c>
      <c r="J302" s="287">
        <v>8881.7102279999999</v>
      </c>
      <c r="K302" s="121" t="s">
        <v>1321</v>
      </c>
      <c r="L302" s="285" t="s">
        <v>102</v>
      </c>
      <c r="M302" s="331" t="s">
        <v>1446</v>
      </c>
      <c r="N302" s="307">
        <v>8272.2620000000006</v>
      </c>
      <c r="O302" s="283">
        <v>9687.8590000000004</v>
      </c>
      <c r="P302" s="284">
        <f t="shared" si="39"/>
        <v>1415.5969999999998</v>
      </c>
      <c r="Q302" s="283">
        <v>0</v>
      </c>
      <c r="R302" s="288" t="s">
        <v>102</v>
      </c>
      <c r="S302" s="282" t="s">
        <v>1447</v>
      </c>
      <c r="T302" s="127" t="s">
        <v>1448</v>
      </c>
      <c r="U302" s="320" t="s">
        <v>1266</v>
      </c>
      <c r="V302" s="128" t="s">
        <v>2</v>
      </c>
      <c r="W302" s="129" t="s">
        <v>1449</v>
      </c>
      <c r="X302" s="128">
        <v>244</v>
      </c>
      <c r="Y302" s="311" t="s">
        <v>631</v>
      </c>
      <c r="Z302" s="401" t="s">
        <v>148</v>
      </c>
      <c r="AA302" s="401" t="s">
        <v>148</v>
      </c>
      <c r="AB302" s="402"/>
      <c r="AC302" s="207"/>
    </row>
    <row r="303" spans="1:32" ht="81.75" customHeight="1" x14ac:dyDescent="0.15">
      <c r="A303" s="117">
        <v>243</v>
      </c>
      <c r="B303" s="305" t="s">
        <v>439</v>
      </c>
      <c r="C303" s="305" t="s">
        <v>633</v>
      </c>
      <c r="D303" s="305" t="s">
        <v>563</v>
      </c>
      <c r="E303" s="307">
        <v>2.0870000000000002</v>
      </c>
      <c r="F303" s="306">
        <f t="shared" si="38"/>
        <v>2.0870000000000002</v>
      </c>
      <c r="G303" s="399">
        <v>0</v>
      </c>
      <c r="H303" s="400">
        <v>0</v>
      </c>
      <c r="I303" s="400">
        <v>0</v>
      </c>
      <c r="J303" s="287">
        <v>1.4159999999999999</v>
      </c>
      <c r="K303" s="121" t="s">
        <v>1321</v>
      </c>
      <c r="L303" s="285" t="s">
        <v>102</v>
      </c>
      <c r="M303" s="286" t="s">
        <v>1450</v>
      </c>
      <c r="N303" s="307">
        <v>10.050000000000001</v>
      </c>
      <c r="O303" s="283">
        <v>10.055999999999999</v>
      </c>
      <c r="P303" s="284">
        <f t="shared" si="39"/>
        <v>5.999999999998451E-3</v>
      </c>
      <c r="Q303" s="283">
        <v>0</v>
      </c>
      <c r="R303" s="288" t="s">
        <v>102</v>
      </c>
      <c r="S303" s="282" t="s">
        <v>1451</v>
      </c>
      <c r="T303" s="127"/>
      <c r="U303" s="320" t="s">
        <v>1266</v>
      </c>
      <c r="V303" s="128" t="s">
        <v>2</v>
      </c>
      <c r="W303" s="129" t="s">
        <v>1335</v>
      </c>
      <c r="X303" s="128">
        <v>245</v>
      </c>
      <c r="Y303" s="311"/>
      <c r="Z303" s="401" t="s">
        <v>148</v>
      </c>
      <c r="AA303" s="401"/>
      <c r="AB303" s="402"/>
      <c r="AC303" s="207"/>
      <c r="AE303" s="207"/>
      <c r="AF303" s="207"/>
    </row>
    <row r="304" spans="1:32" ht="89.25" customHeight="1" x14ac:dyDescent="0.15">
      <c r="A304" s="117">
        <v>244</v>
      </c>
      <c r="B304" s="305" t="s">
        <v>440</v>
      </c>
      <c r="C304" s="305" t="s">
        <v>620</v>
      </c>
      <c r="D304" s="305" t="s">
        <v>556</v>
      </c>
      <c r="E304" s="307">
        <v>0</v>
      </c>
      <c r="F304" s="306">
        <f t="shared" si="38"/>
        <v>200</v>
      </c>
      <c r="G304" s="399">
        <v>200</v>
      </c>
      <c r="H304" s="400">
        <v>0</v>
      </c>
      <c r="I304" s="400">
        <v>0</v>
      </c>
      <c r="J304" s="287">
        <v>200</v>
      </c>
      <c r="K304" s="410" t="s">
        <v>1321</v>
      </c>
      <c r="L304" s="285" t="s">
        <v>840</v>
      </c>
      <c r="M304" s="286" t="s">
        <v>1452</v>
      </c>
      <c r="N304" s="307">
        <v>0</v>
      </c>
      <c r="O304" s="283">
        <v>0</v>
      </c>
      <c r="P304" s="284">
        <f t="shared" si="39"/>
        <v>0</v>
      </c>
      <c r="Q304" s="283">
        <v>0</v>
      </c>
      <c r="R304" s="288" t="s">
        <v>1224</v>
      </c>
      <c r="S304" s="282" t="s">
        <v>1453</v>
      </c>
      <c r="T304" s="127"/>
      <c r="U304" s="320" t="s">
        <v>1266</v>
      </c>
      <c r="V304" s="128" t="s">
        <v>2</v>
      </c>
      <c r="W304" s="129" t="s">
        <v>1454</v>
      </c>
      <c r="X304" s="128">
        <v>246</v>
      </c>
      <c r="Y304" s="311" t="s">
        <v>538</v>
      </c>
      <c r="Z304" s="401" t="s">
        <v>148</v>
      </c>
      <c r="AA304" s="401"/>
      <c r="AB304" s="402"/>
      <c r="AC304" s="207"/>
    </row>
    <row r="305" spans="1:32" ht="60" customHeight="1" x14ac:dyDescent="0.15">
      <c r="A305" s="117">
        <v>245</v>
      </c>
      <c r="B305" s="407" t="s">
        <v>441</v>
      </c>
      <c r="C305" s="305" t="s">
        <v>760</v>
      </c>
      <c r="D305" s="305" t="s">
        <v>556</v>
      </c>
      <c r="E305" s="119">
        <v>200</v>
      </c>
      <c r="F305" s="306">
        <f t="shared" si="38"/>
        <v>200</v>
      </c>
      <c r="G305" s="399">
        <v>0</v>
      </c>
      <c r="H305" s="400">
        <v>0</v>
      </c>
      <c r="I305" s="400">
        <v>0</v>
      </c>
      <c r="J305" s="287">
        <v>0.12818499999999999</v>
      </c>
      <c r="K305" s="343" t="s">
        <v>1455</v>
      </c>
      <c r="L305" s="285" t="s">
        <v>102</v>
      </c>
      <c r="M305" s="331" t="s">
        <v>1456</v>
      </c>
      <c r="N305" s="307">
        <v>0</v>
      </c>
      <c r="O305" s="283">
        <v>0</v>
      </c>
      <c r="P305" s="284">
        <f t="shared" si="39"/>
        <v>0</v>
      </c>
      <c r="Q305" s="283">
        <v>0</v>
      </c>
      <c r="R305" s="288" t="s">
        <v>1457</v>
      </c>
      <c r="S305" s="282" t="s">
        <v>1458</v>
      </c>
      <c r="T305" s="127"/>
      <c r="U305" s="320" t="s">
        <v>1266</v>
      </c>
      <c r="V305" s="128" t="s">
        <v>2</v>
      </c>
      <c r="W305" s="129" t="s">
        <v>1355</v>
      </c>
      <c r="X305" s="128" t="s">
        <v>1385</v>
      </c>
      <c r="Y305" s="311" t="s">
        <v>130</v>
      </c>
      <c r="Z305" s="401" t="s">
        <v>148</v>
      </c>
      <c r="AA305" s="401"/>
      <c r="AB305" s="402"/>
      <c r="AC305" s="207"/>
      <c r="AE305" s="207"/>
      <c r="AF305" s="207"/>
    </row>
    <row r="306" spans="1:32" ht="21.6" customHeight="1" x14ac:dyDescent="0.15">
      <c r="A306" s="131"/>
      <c r="B306" s="298" t="s">
        <v>1459</v>
      </c>
      <c r="C306" s="132"/>
      <c r="D306" s="132"/>
      <c r="E306" s="133"/>
      <c r="F306" s="299"/>
      <c r="G306" s="300"/>
      <c r="H306" s="301"/>
      <c r="I306" s="301"/>
      <c r="J306" s="133"/>
      <c r="K306" s="133"/>
      <c r="L306" s="134"/>
      <c r="M306" s="135"/>
      <c r="N306" s="133"/>
      <c r="O306" s="133"/>
      <c r="P306" s="133"/>
      <c r="Q306" s="133"/>
      <c r="R306" s="136"/>
      <c r="S306" s="132"/>
      <c r="T306" s="132"/>
      <c r="U306" s="303"/>
      <c r="V306" s="137"/>
      <c r="W306" s="137"/>
      <c r="X306" s="137"/>
      <c r="Y306" s="137"/>
      <c r="Z306" s="138"/>
      <c r="AA306" s="138"/>
      <c r="AB306" s="139"/>
    </row>
    <row r="307" spans="1:32" s="207" customFormat="1" ht="128.25" customHeight="1" x14ac:dyDescent="0.15">
      <c r="A307" s="281">
        <v>246</v>
      </c>
      <c r="B307" s="308" t="s">
        <v>442</v>
      </c>
      <c r="C307" s="312" t="s">
        <v>1065</v>
      </c>
      <c r="D307" s="312" t="s">
        <v>563</v>
      </c>
      <c r="E307" s="283">
        <v>27.698</v>
      </c>
      <c r="F307" s="313">
        <f>E307+G307-H307</f>
        <v>27.698</v>
      </c>
      <c r="G307" s="283">
        <v>0</v>
      </c>
      <c r="H307" s="287">
        <v>0</v>
      </c>
      <c r="I307" s="287">
        <v>0</v>
      </c>
      <c r="J307" s="287">
        <v>26.658999999999999</v>
      </c>
      <c r="K307" s="410" t="s">
        <v>531</v>
      </c>
      <c r="L307" s="122" t="s">
        <v>153</v>
      </c>
      <c r="M307" s="276" t="s">
        <v>1460</v>
      </c>
      <c r="N307" s="283">
        <v>27.698</v>
      </c>
      <c r="O307" s="283">
        <v>0</v>
      </c>
      <c r="P307" s="284">
        <f>O307-N307</f>
        <v>-27.698</v>
      </c>
      <c r="Q307" s="283">
        <v>0</v>
      </c>
      <c r="R307" s="288" t="s">
        <v>589</v>
      </c>
      <c r="S307" s="282" t="s">
        <v>1461</v>
      </c>
      <c r="T307" s="289" t="s">
        <v>1462</v>
      </c>
      <c r="U307" s="316" t="s">
        <v>1464</v>
      </c>
      <c r="V307" s="290" t="s">
        <v>2</v>
      </c>
      <c r="W307" s="411" t="s">
        <v>1465</v>
      </c>
      <c r="X307" s="412">
        <v>248</v>
      </c>
      <c r="Y307" s="292" t="s">
        <v>538</v>
      </c>
      <c r="Z307" s="279" t="s">
        <v>148</v>
      </c>
      <c r="AA307" s="279"/>
      <c r="AB307" s="280"/>
      <c r="AD307" s="2"/>
      <c r="AE307" s="2"/>
      <c r="AF307" s="2"/>
    </row>
    <row r="308" spans="1:32" s="207" customFormat="1" ht="141" customHeight="1" x14ac:dyDescent="0.15">
      <c r="A308" s="281">
        <v>247</v>
      </c>
      <c r="B308" s="308" t="s">
        <v>443</v>
      </c>
      <c r="C308" s="312" t="s">
        <v>948</v>
      </c>
      <c r="D308" s="312" t="s">
        <v>563</v>
      </c>
      <c r="E308" s="283">
        <v>81.043999999999997</v>
      </c>
      <c r="F308" s="313">
        <f>E308+G308-H308</f>
        <v>81.043999999999997</v>
      </c>
      <c r="G308" s="283">
        <v>0</v>
      </c>
      <c r="H308" s="287">
        <v>0</v>
      </c>
      <c r="I308" s="287">
        <v>0</v>
      </c>
      <c r="J308" s="287">
        <v>82.367999999999995</v>
      </c>
      <c r="K308" s="410" t="s">
        <v>531</v>
      </c>
      <c r="L308" s="122" t="s">
        <v>102</v>
      </c>
      <c r="M308" s="282" t="s">
        <v>1466</v>
      </c>
      <c r="N308" s="283">
        <v>81.296999999999997</v>
      </c>
      <c r="O308" s="283">
        <v>81.274000000000001</v>
      </c>
      <c r="P308" s="284">
        <f>O308-N308</f>
        <v>-2.2999999999996135E-2</v>
      </c>
      <c r="Q308" s="283">
        <v>0</v>
      </c>
      <c r="R308" s="288" t="s">
        <v>102</v>
      </c>
      <c r="S308" s="282" t="s">
        <v>1467</v>
      </c>
      <c r="T308" s="289"/>
      <c r="U308" s="316" t="s">
        <v>1464</v>
      </c>
      <c r="V308" s="290" t="s">
        <v>2</v>
      </c>
      <c r="W308" s="411" t="s">
        <v>1465</v>
      </c>
      <c r="X308" s="412">
        <v>249</v>
      </c>
      <c r="Y308" s="292" t="s">
        <v>538</v>
      </c>
      <c r="Z308" s="279" t="s">
        <v>148</v>
      </c>
      <c r="AA308" s="279"/>
      <c r="AB308" s="280"/>
      <c r="AD308" s="2"/>
      <c r="AE308" s="2"/>
      <c r="AF308" s="2"/>
    </row>
    <row r="309" spans="1:32" ht="21.6" customHeight="1" x14ac:dyDescent="0.15">
      <c r="A309" s="131"/>
      <c r="B309" s="298" t="s">
        <v>1468</v>
      </c>
      <c r="C309" s="413"/>
      <c r="D309" s="413"/>
      <c r="E309" s="133"/>
      <c r="F309" s="299"/>
      <c r="G309" s="300"/>
      <c r="H309" s="301"/>
      <c r="I309" s="301"/>
      <c r="J309" s="133"/>
      <c r="K309" s="133"/>
      <c r="L309" s="134"/>
      <c r="M309" s="135"/>
      <c r="N309" s="133"/>
      <c r="O309" s="133"/>
      <c r="P309" s="133"/>
      <c r="Q309" s="133"/>
      <c r="R309" s="136"/>
      <c r="S309" s="132"/>
      <c r="T309" s="132"/>
      <c r="U309" s="303"/>
      <c r="V309" s="137"/>
      <c r="W309" s="137"/>
      <c r="X309" s="414"/>
      <c r="Y309" s="137"/>
      <c r="Z309" s="138"/>
      <c r="AA309" s="138"/>
      <c r="AB309" s="139"/>
    </row>
    <row r="310" spans="1:32" s="207" customFormat="1" ht="188.25" customHeight="1" x14ac:dyDescent="0.15">
      <c r="A310" s="281">
        <v>248</v>
      </c>
      <c r="B310" s="282" t="s">
        <v>444</v>
      </c>
      <c r="C310" s="312" t="s">
        <v>877</v>
      </c>
      <c r="D310" s="312" t="s">
        <v>563</v>
      </c>
      <c r="E310" s="283">
        <v>100.622</v>
      </c>
      <c r="F310" s="313">
        <f>E310+G310-H310</f>
        <v>100.622</v>
      </c>
      <c r="G310" s="283">
        <v>0</v>
      </c>
      <c r="H310" s="287">
        <v>0</v>
      </c>
      <c r="I310" s="287">
        <v>0</v>
      </c>
      <c r="J310" s="287">
        <v>98.611000000000004</v>
      </c>
      <c r="K310" s="410" t="s">
        <v>1321</v>
      </c>
      <c r="L310" s="285" t="s">
        <v>153</v>
      </c>
      <c r="M310" s="282" t="s">
        <v>1469</v>
      </c>
      <c r="N310" s="283">
        <v>122.399</v>
      </c>
      <c r="O310" s="283">
        <v>148.101</v>
      </c>
      <c r="P310" s="284">
        <f>O310-N310</f>
        <v>25.701999999999998</v>
      </c>
      <c r="Q310" s="283">
        <v>-4.6879999999999997</v>
      </c>
      <c r="R310" s="288" t="s">
        <v>100</v>
      </c>
      <c r="S310" s="282" t="s">
        <v>1470</v>
      </c>
      <c r="T310" s="289"/>
      <c r="U310" s="316" t="s">
        <v>1464</v>
      </c>
      <c r="V310" s="290" t="s">
        <v>2</v>
      </c>
      <c r="W310" s="411" t="s">
        <v>1465</v>
      </c>
      <c r="X310" s="290">
        <v>253</v>
      </c>
      <c r="Y310" s="292"/>
      <c r="Z310" s="279" t="s">
        <v>148</v>
      </c>
      <c r="AA310" s="279"/>
      <c r="AB310" s="280"/>
      <c r="AD310" s="2"/>
      <c r="AE310" s="2"/>
      <c r="AF310" s="2"/>
    </row>
    <row r="311" spans="1:32" s="207" customFormat="1" ht="188.25" customHeight="1" x14ac:dyDescent="0.15">
      <c r="A311" s="281">
        <v>249</v>
      </c>
      <c r="B311" s="282" t="s">
        <v>445</v>
      </c>
      <c r="C311" s="312" t="s">
        <v>540</v>
      </c>
      <c r="D311" s="312" t="s">
        <v>563</v>
      </c>
      <c r="E311" s="283">
        <v>313.29300000000001</v>
      </c>
      <c r="F311" s="313">
        <f>E311+G311-H311</f>
        <v>313.29300000000001</v>
      </c>
      <c r="G311" s="283">
        <v>0</v>
      </c>
      <c r="H311" s="287">
        <v>0</v>
      </c>
      <c r="I311" s="287">
        <v>0</v>
      </c>
      <c r="J311" s="287">
        <v>296.77800000000002</v>
      </c>
      <c r="K311" s="410" t="s">
        <v>531</v>
      </c>
      <c r="L311" s="285" t="s">
        <v>102</v>
      </c>
      <c r="M311" s="282" t="s">
        <v>1471</v>
      </c>
      <c r="N311" s="283">
        <v>282.57499999999999</v>
      </c>
      <c r="O311" s="283">
        <v>261.98</v>
      </c>
      <c r="P311" s="284">
        <f>O311-N311</f>
        <v>-20.59499999999997</v>
      </c>
      <c r="Q311" s="283">
        <v>0</v>
      </c>
      <c r="R311" s="288" t="s">
        <v>102</v>
      </c>
      <c r="S311" s="282" t="s">
        <v>1472</v>
      </c>
      <c r="T311" s="289"/>
      <c r="U311" s="316" t="s">
        <v>1464</v>
      </c>
      <c r="V311" s="290" t="s">
        <v>2</v>
      </c>
      <c r="W311" s="411" t="s">
        <v>1465</v>
      </c>
      <c r="X311" s="290">
        <v>255</v>
      </c>
      <c r="Y311" s="292"/>
      <c r="Z311" s="279" t="s">
        <v>148</v>
      </c>
      <c r="AA311" s="279"/>
      <c r="AB311" s="280"/>
      <c r="AD311" s="2"/>
      <c r="AE311" s="2"/>
      <c r="AF311" s="2"/>
    </row>
    <row r="312" spans="1:32" s="207" customFormat="1" ht="188.25" customHeight="1" x14ac:dyDescent="0.15">
      <c r="A312" s="281">
        <v>250</v>
      </c>
      <c r="B312" s="282" t="s">
        <v>446</v>
      </c>
      <c r="C312" s="312" t="s">
        <v>1053</v>
      </c>
      <c r="D312" s="312" t="s">
        <v>563</v>
      </c>
      <c r="E312" s="283">
        <v>192.45099999999999</v>
      </c>
      <c r="F312" s="313">
        <f>E312+G312-H312</f>
        <v>192.45099999999999</v>
      </c>
      <c r="G312" s="283">
        <v>0</v>
      </c>
      <c r="H312" s="287">
        <v>0</v>
      </c>
      <c r="I312" s="287">
        <v>0</v>
      </c>
      <c r="J312" s="287">
        <v>177.52</v>
      </c>
      <c r="K312" s="282" t="s">
        <v>1473</v>
      </c>
      <c r="L312" s="285" t="s">
        <v>153</v>
      </c>
      <c r="M312" s="282" t="s">
        <v>1474</v>
      </c>
      <c r="N312" s="283">
        <v>218.096</v>
      </c>
      <c r="O312" s="283">
        <v>223.196</v>
      </c>
      <c r="P312" s="284">
        <f>O312-N312</f>
        <v>5.0999999999999943</v>
      </c>
      <c r="Q312" s="283">
        <v>0</v>
      </c>
      <c r="R312" s="125" t="s">
        <v>589</v>
      </c>
      <c r="S312" s="282" t="s">
        <v>1475</v>
      </c>
      <c r="T312" s="289"/>
      <c r="U312" s="316" t="s">
        <v>1464</v>
      </c>
      <c r="V312" s="290" t="s">
        <v>2</v>
      </c>
      <c r="W312" s="411" t="s">
        <v>1465</v>
      </c>
      <c r="X312" s="290">
        <v>256</v>
      </c>
      <c r="Y312" s="292" t="s">
        <v>538</v>
      </c>
      <c r="Z312" s="279" t="s">
        <v>148</v>
      </c>
      <c r="AA312" s="279"/>
      <c r="AB312" s="280"/>
      <c r="AD312" s="2"/>
      <c r="AE312" s="2"/>
      <c r="AF312" s="2"/>
    </row>
    <row r="313" spans="1:32" ht="21.6" customHeight="1" x14ac:dyDescent="0.15">
      <c r="A313" s="131"/>
      <c r="B313" s="298" t="s">
        <v>1476</v>
      </c>
      <c r="C313" s="413"/>
      <c r="D313" s="413"/>
      <c r="E313" s="133"/>
      <c r="F313" s="299"/>
      <c r="G313" s="300"/>
      <c r="H313" s="301"/>
      <c r="I313" s="301"/>
      <c r="J313" s="133"/>
      <c r="K313" s="133"/>
      <c r="L313" s="134"/>
      <c r="M313" s="135"/>
      <c r="N313" s="133"/>
      <c r="O313" s="133"/>
      <c r="P313" s="133"/>
      <c r="Q313" s="133"/>
      <c r="R313" s="136"/>
      <c r="S313" s="132"/>
      <c r="T313" s="132"/>
      <c r="U313" s="303"/>
      <c r="V313" s="137"/>
      <c r="W313" s="137"/>
      <c r="X313" s="414"/>
      <c r="Y313" s="137"/>
      <c r="Z313" s="138"/>
      <c r="AA313" s="138"/>
      <c r="AB313" s="139"/>
    </row>
    <row r="314" spans="1:32" s="207" customFormat="1" ht="84.75" customHeight="1" x14ac:dyDescent="0.15">
      <c r="A314" s="281">
        <v>251</v>
      </c>
      <c r="B314" s="282" t="s">
        <v>384</v>
      </c>
      <c r="C314" s="312" t="s">
        <v>967</v>
      </c>
      <c r="D314" s="312" t="s">
        <v>563</v>
      </c>
      <c r="E314" s="283">
        <f>22.869-0.444</f>
        <v>22.425000000000001</v>
      </c>
      <c r="F314" s="313">
        <f>E314+G314-H314</f>
        <v>22.425000000000001</v>
      </c>
      <c r="G314" s="283">
        <v>0</v>
      </c>
      <c r="H314" s="287">
        <v>0</v>
      </c>
      <c r="I314" s="287">
        <v>0</v>
      </c>
      <c r="J314" s="287">
        <v>22.425000000000001</v>
      </c>
      <c r="K314" s="410" t="s">
        <v>531</v>
      </c>
      <c r="L314" s="285" t="s">
        <v>102</v>
      </c>
      <c r="M314" s="282" t="s">
        <v>1477</v>
      </c>
      <c r="N314" s="283">
        <v>26.710999999999999</v>
      </c>
      <c r="O314" s="283">
        <v>58.749000000000002</v>
      </c>
      <c r="P314" s="284">
        <f>O314-N314</f>
        <v>32.038000000000004</v>
      </c>
      <c r="Q314" s="283">
        <v>0</v>
      </c>
      <c r="R314" s="288" t="s">
        <v>102</v>
      </c>
      <c r="S314" s="282" t="s">
        <v>1478</v>
      </c>
      <c r="T314" s="289"/>
      <c r="U314" s="316" t="s">
        <v>1464</v>
      </c>
      <c r="V314" s="290" t="s">
        <v>2</v>
      </c>
      <c r="W314" s="411" t="s">
        <v>1465</v>
      </c>
      <c r="X314" s="412">
        <v>257</v>
      </c>
      <c r="Y314" s="292"/>
      <c r="Z314" s="279"/>
      <c r="AA314" s="279" t="s">
        <v>148</v>
      </c>
      <c r="AB314" s="280"/>
      <c r="AD314" s="2"/>
      <c r="AE314" s="2"/>
      <c r="AF314" s="2"/>
    </row>
    <row r="315" spans="1:32" s="207" customFormat="1" ht="125.25" customHeight="1" x14ac:dyDescent="0.15">
      <c r="A315" s="281">
        <v>252</v>
      </c>
      <c r="B315" s="282" t="s">
        <v>447</v>
      </c>
      <c r="C315" s="312" t="s">
        <v>982</v>
      </c>
      <c r="D315" s="312" t="s">
        <v>563</v>
      </c>
      <c r="E315" s="283">
        <v>163.96199999999999</v>
      </c>
      <c r="F315" s="313">
        <f>E315+G315-H315</f>
        <v>163.96199999999999</v>
      </c>
      <c r="G315" s="283">
        <v>0</v>
      </c>
      <c r="H315" s="287">
        <v>0</v>
      </c>
      <c r="I315" s="287">
        <v>0</v>
      </c>
      <c r="J315" s="287">
        <v>150.69399999999999</v>
      </c>
      <c r="K315" s="410" t="s">
        <v>531</v>
      </c>
      <c r="L315" s="285" t="s">
        <v>102</v>
      </c>
      <c r="M315" s="282" t="s">
        <v>1479</v>
      </c>
      <c r="N315" s="283">
        <v>165.34</v>
      </c>
      <c r="O315" s="283">
        <v>184.988</v>
      </c>
      <c r="P315" s="284">
        <f>O315-N315</f>
        <v>19.647999999999996</v>
      </c>
      <c r="Q315" s="283">
        <v>0</v>
      </c>
      <c r="R315" s="288" t="s">
        <v>102</v>
      </c>
      <c r="S315" s="282" t="s">
        <v>1480</v>
      </c>
      <c r="T315" s="289"/>
      <c r="U315" s="316" t="s">
        <v>1464</v>
      </c>
      <c r="V315" s="290" t="s">
        <v>2</v>
      </c>
      <c r="W315" s="411" t="s">
        <v>1465</v>
      </c>
      <c r="X315" s="412">
        <v>258</v>
      </c>
      <c r="Y315" s="292"/>
      <c r="Z315" s="279" t="s">
        <v>148</v>
      </c>
      <c r="AA315" s="279"/>
      <c r="AB315" s="280"/>
      <c r="AD315" s="2"/>
      <c r="AE315" s="2"/>
      <c r="AF315" s="2"/>
    </row>
    <row r="316" spans="1:32" s="207" customFormat="1" ht="171.75" customHeight="1" x14ac:dyDescent="0.15">
      <c r="A316" s="281">
        <v>253</v>
      </c>
      <c r="B316" s="282" t="s">
        <v>448</v>
      </c>
      <c r="C316" s="312" t="s">
        <v>956</v>
      </c>
      <c r="D316" s="312" t="s">
        <v>563</v>
      </c>
      <c r="E316" s="283">
        <v>16.382999999999999</v>
      </c>
      <c r="F316" s="313">
        <f>E316+G316-H316</f>
        <v>16.382999999999999</v>
      </c>
      <c r="G316" s="283">
        <v>0</v>
      </c>
      <c r="H316" s="287">
        <v>0</v>
      </c>
      <c r="I316" s="287">
        <v>0</v>
      </c>
      <c r="J316" s="287">
        <v>18.295000000000002</v>
      </c>
      <c r="K316" s="410" t="s">
        <v>531</v>
      </c>
      <c r="L316" s="285" t="s">
        <v>102</v>
      </c>
      <c r="M316" s="282" t="s">
        <v>1481</v>
      </c>
      <c r="N316" s="283">
        <v>21.568999999999999</v>
      </c>
      <c r="O316" s="283">
        <v>21.577999999999999</v>
      </c>
      <c r="P316" s="284">
        <f>O316-N316</f>
        <v>9.0000000000003411E-3</v>
      </c>
      <c r="Q316" s="283">
        <v>0</v>
      </c>
      <c r="R316" s="288" t="s">
        <v>102</v>
      </c>
      <c r="S316" s="282" t="s">
        <v>1482</v>
      </c>
      <c r="T316" s="289"/>
      <c r="U316" s="316" t="s">
        <v>1464</v>
      </c>
      <c r="V316" s="290" t="s">
        <v>2</v>
      </c>
      <c r="W316" s="411" t="s">
        <v>1465</v>
      </c>
      <c r="X316" s="412">
        <v>259</v>
      </c>
      <c r="Y316" s="292"/>
      <c r="Z316" s="279" t="s">
        <v>148</v>
      </c>
      <c r="AA316" s="279"/>
      <c r="AB316" s="280"/>
      <c r="AD316" s="2"/>
      <c r="AE316" s="2"/>
      <c r="AF316" s="2"/>
    </row>
    <row r="317" spans="1:32" ht="21.6" customHeight="1" x14ac:dyDescent="0.15">
      <c r="A317" s="131"/>
      <c r="B317" s="298" t="s">
        <v>1483</v>
      </c>
      <c r="C317" s="413"/>
      <c r="D317" s="413"/>
      <c r="E317" s="133"/>
      <c r="F317" s="299"/>
      <c r="G317" s="300"/>
      <c r="H317" s="301"/>
      <c r="I317" s="301"/>
      <c r="J317" s="133"/>
      <c r="K317" s="133"/>
      <c r="L317" s="134"/>
      <c r="M317" s="135"/>
      <c r="N317" s="133"/>
      <c r="O317" s="133"/>
      <c r="P317" s="133"/>
      <c r="Q317" s="133"/>
      <c r="R317" s="136"/>
      <c r="S317" s="132"/>
      <c r="T317" s="132"/>
      <c r="U317" s="303"/>
      <c r="V317" s="137"/>
      <c r="W317" s="137"/>
      <c r="X317" s="414"/>
      <c r="Y317" s="137"/>
      <c r="Z317" s="138"/>
      <c r="AA317" s="138"/>
      <c r="AB317" s="139"/>
    </row>
    <row r="318" spans="1:32" s="207" customFormat="1" ht="200.25" customHeight="1" x14ac:dyDescent="0.15">
      <c r="A318" s="281">
        <v>254</v>
      </c>
      <c r="B318" s="282" t="s">
        <v>449</v>
      </c>
      <c r="C318" s="312" t="s">
        <v>574</v>
      </c>
      <c r="D318" s="312" t="s">
        <v>563</v>
      </c>
      <c r="E318" s="283">
        <v>549.91099999999994</v>
      </c>
      <c r="F318" s="313">
        <f>E318+G318-H318</f>
        <v>671.9129999999999</v>
      </c>
      <c r="G318" s="283">
        <v>122.002</v>
      </c>
      <c r="H318" s="287">
        <v>0</v>
      </c>
      <c r="I318" s="287">
        <v>0</v>
      </c>
      <c r="J318" s="287">
        <v>295.21199999999999</v>
      </c>
      <c r="K318" s="410" t="s">
        <v>531</v>
      </c>
      <c r="L318" s="285" t="s">
        <v>153</v>
      </c>
      <c r="M318" s="282" t="s">
        <v>1484</v>
      </c>
      <c r="N318" s="283">
        <v>551.00199999999995</v>
      </c>
      <c r="O318" s="283">
        <v>530.98599999999999</v>
      </c>
      <c r="P318" s="284">
        <f>O318-N318</f>
        <v>-20.015999999999963</v>
      </c>
      <c r="Q318" s="283">
        <v>-20.015999999999998</v>
      </c>
      <c r="R318" s="288" t="s">
        <v>100</v>
      </c>
      <c r="S318" s="282" t="s">
        <v>1485</v>
      </c>
      <c r="T318" s="289"/>
      <c r="U318" s="316" t="s">
        <v>1464</v>
      </c>
      <c r="V318" s="290" t="s">
        <v>2</v>
      </c>
      <c r="W318" s="411" t="s">
        <v>1465</v>
      </c>
      <c r="X318" s="412">
        <v>260</v>
      </c>
      <c r="Y318" s="292" t="s">
        <v>631</v>
      </c>
      <c r="Z318" s="279" t="s">
        <v>148</v>
      </c>
      <c r="AA318" s="279"/>
      <c r="AB318" s="280"/>
      <c r="AD318" s="2"/>
      <c r="AE318" s="2"/>
      <c r="AF318" s="2"/>
    </row>
    <row r="319" spans="1:32" ht="21.6" customHeight="1" x14ac:dyDescent="0.15">
      <c r="A319" s="131"/>
      <c r="B319" s="298" t="s">
        <v>1486</v>
      </c>
      <c r="C319" s="413"/>
      <c r="D319" s="413"/>
      <c r="E319" s="133"/>
      <c r="F319" s="299"/>
      <c r="G319" s="300"/>
      <c r="H319" s="301"/>
      <c r="I319" s="301"/>
      <c r="J319" s="133"/>
      <c r="K319" s="133"/>
      <c r="L319" s="134"/>
      <c r="M319" s="135"/>
      <c r="N319" s="133"/>
      <c r="O319" s="133"/>
      <c r="P319" s="133"/>
      <c r="Q319" s="133"/>
      <c r="R319" s="136"/>
      <c r="S319" s="132"/>
      <c r="T319" s="132"/>
      <c r="U319" s="303"/>
      <c r="V319" s="137"/>
      <c r="W319" s="137"/>
      <c r="X319" s="414"/>
      <c r="Y319" s="137"/>
      <c r="Z319" s="138"/>
      <c r="AA319" s="138"/>
      <c r="AB319" s="139"/>
    </row>
    <row r="320" spans="1:32" s="207" customFormat="1" ht="135" customHeight="1" x14ac:dyDescent="0.15">
      <c r="A320" s="281">
        <v>255</v>
      </c>
      <c r="B320" s="282" t="s">
        <v>450</v>
      </c>
      <c r="C320" s="312" t="s">
        <v>1065</v>
      </c>
      <c r="D320" s="312" t="s">
        <v>563</v>
      </c>
      <c r="E320" s="283">
        <v>5.0209999999999999</v>
      </c>
      <c r="F320" s="313">
        <f t="shared" ref="F320:F326" si="40">E320+G320-H320</f>
        <v>5.0209999999999999</v>
      </c>
      <c r="G320" s="283">
        <v>0</v>
      </c>
      <c r="H320" s="287">
        <v>0</v>
      </c>
      <c r="I320" s="287">
        <v>0</v>
      </c>
      <c r="J320" s="287">
        <v>3.3919999999999999</v>
      </c>
      <c r="K320" s="343" t="s">
        <v>1487</v>
      </c>
      <c r="L320" s="285" t="s">
        <v>102</v>
      </c>
      <c r="M320" s="282" t="s">
        <v>1488</v>
      </c>
      <c r="N320" s="283">
        <v>5.0449999999999999</v>
      </c>
      <c r="O320" s="283">
        <v>5.069</v>
      </c>
      <c r="P320" s="284">
        <f t="shared" ref="P320:P326" si="41">O320-N320</f>
        <v>2.4000000000000021E-2</v>
      </c>
      <c r="Q320" s="283">
        <v>0</v>
      </c>
      <c r="R320" s="288" t="s">
        <v>102</v>
      </c>
      <c r="S320" s="282" t="s">
        <v>1489</v>
      </c>
      <c r="T320" s="289"/>
      <c r="U320" s="316" t="s">
        <v>1464</v>
      </c>
      <c r="V320" s="290" t="s">
        <v>2</v>
      </c>
      <c r="W320" s="411" t="s">
        <v>1490</v>
      </c>
      <c r="X320" s="290">
        <v>261</v>
      </c>
      <c r="Y320" s="292"/>
      <c r="Z320" s="279" t="s">
        <v>148</v>
      </c>
      <c r="AA320" s="279"/>
      <c r="AB320" s="280"/>
      <c r="AD320" s="2"/>
      <c r="AE320" s="2"/>
      <c r="AF320" s="2"/>
    </row>
    <row r="321" spans="1:32" s="207" customFormat="1" ht="67.5" customHeight="1" x14ac:dyDescent="0.15">
      <c r="A321" s="281">
        <v>256</v>
      </c>
      <c r="B321" s="282" t="s">
        <v>451</v>
      </c>
      <c r="C321" s="312" t="s">
        <v>1065</v>
      </c>
      <c r="D321" s="312" t="s">
        <v>563</v>
      </c>
      <c r="E321" s="283">
        <v>175.47200000000001</v>
      </c>
      <c r="F321" s="313">
        <f t="shared" si="40"/>
        <v>175.47200000000001</v>
      </c>
      <c r="G321" s="283">
        <v>0</v>
      </c>
      <c r="H321" s="287">
        <v>0</v>
      </c>
      <c r="I321" s="287">
        <v>0</v>
      </c>
      <c r="J321" s="287">
        <v>153.1</v>
      </c>
      <c r="K321" s="410" t="s">
        <v>531</v>
      </c>
      <c r="L321" s="285" t="s">
        <v>102</v>
      </c>
      <c r="M321" s="282" t="s">
        <v>1491</v>
      </c>
      <c r="N321" s="283">
        <v>176.273</v>
      </c>
      <c r="O321" s="283">
        <v>195.98</v>
      </c>
      <c r="P321" s="284">
        <f t="shared" si="41"/>
        <v>19.706999999999994</v>
      </c>
      <c r="Q321" s="283">
        <v>0</v>
      </c>
      <c r="R321" s="288" t="s">
        <v>589</v>
      </c>
      <c r="S321" s="282" t="s">
        <v>1492</v>
      </c>
      <c r="T321" s="289"/>
      <c r="U321" s="316" t="s">
        <v>1464</v>
      </c>
      <c r="V321" s="290" t="s">
        <v>2</v>
      </c>
      <c r="W321" s="411" t="s">
        <v>1490</v>
      </c>
      <c r="X321" s="290">
        <v>262</v>
      </c>
      <c r="Y321" s="292"/>
      <c r="Z321" s="279" t="s">
        <v>148</v>
      </c>
      <c r="AA321" s="279"/>
      <c r="AB321" s="280"/>
      <c r="AD321" s="2"/>
      <c r="AE321" s="2"/>
      <c r="AF321" s="2"/>
    </row>
    <row r="322" spans="1:32" s="207" customFormat="1" ht="33.75" x14ac:dyDescent="0.15">
      <c r="A322" s="281">
        <v>257</v>
      </c>
      <c r="B322" s="282" t="s">
        <v>452</v>
      </c>
      <c r="C322" s="312" t="s">
        <v>992</v>
      </c>
      <c r="D322" s="312" t="s">
        <v>563</v>
      </c>
      <c r="E322" s="283">
        <v>1095.241</v>
      </c>
      <c r="F322" s="313">
        <f t="shared" si="40"/>
        <v>1095.241</v>
      </c>
      <c r="G322" s="283">
        <v>0</v>
      </c>
      <c r="H322" s="287">
        <v>0</v>
      </c>
      <c r="I322" s="287">
        <v>0</v>
      </c>
      <c r="J322" s="287">
        <v>1095.1690000000001</v>
      </c>
      <c r="K322" s="410" t="s">
        <v>531</v>
      </c>
      <c r="L322" s="285" t="s">
        <v>102</v>
      </c>
      <c r="M322" s="282" t="s">
        <v>1493</v>
      </c>
      <c r="N322" s="283">
        <v>1072.0709999999999</v>
      </c>
      <c r="O322" s="283">
        <v>1095.818</v>
      </c>
      <c r="P322" s="284">
        <f t="shared" si="41"/>
        <v>23.747000000000071</v>
      </c>
      <c r="Q322" s="283">
        <v>0</v>
      </c>
      <c r="R322" s="288" t="s">
        <v>102</v>
      </c>
      <c r="S322" s="282" t="s">
        <v>1494</v>
      </c>
      <c r="T322" s="289"/>
      <c r="U322" s="316" t="s">
        <v>1464</v>
      </c>
      <c r="V322" s="290" t="s">
        <v>2</v>
      </c>
      <c r="W322" s="411" t="s">
        <v>1490</v>
      </c>
      <c r="X322" s="290">
        <v>263</v>
      </c>
      <c r="Y322" s="292" t="s">
        <v>631</v>
      </c>
      <c r="Z322" s="279"/>
      <c r="AA322" s="279" t="s">
        <v>148</v>
      </c>
      <c r="AB322" s="280"/>
      <c r="AD322" s="2"/>
      <c r="AE322" s="2"/>
      <c r="AF322" s="2"/>
    </row>
    <row r="323" spans="1:32" s="207" customFormat="1" ht="87" customHeight="1" x14ac:dyDescent="0.15">
      <c r="A323" s="281">
        <v>258</v>
      </c>
      <c r="B323" s="282" t="s">
        <v>453</v>
      </c>
      <c r="C323" s="312" t="s">
        <v>992</v>
      </c>
      <c r="D323" s="312" t="s">
        <v>563</v>
      </c>
      <c r="E323" s="283">
        <v>42.134999999999998</v>
      </c>
      <c r="F323" s="313">
        <f t="shared" si="40"/>
        <v>42.134999999999998</v>
      </c>
      <c r="G323" s="283">
        <v>0</v>
      </c>
      <c r="H323" s="287">
        <v>0</v>
      </c>
      <c r="I323" s="287">
        <v>0</v>
      </c>
      <c r="J323" s="287">
        <v>39.683999999999997</v>
      </c>
      <c r="K323" s="410" t="s">
        <v>531</v>
      </c>
      <c r="L323" s="285" t="s">
        <v>102</v>
      </c>
      <c r="M323" s="282" t="s">
        <v>1495</v>
      </c>
      <c r="N323" s="283">
        <v>42.134999999999998</v>
      </c>
      <c r="O323" s="283">
        <v>43.8</v>
      </c>
      <c r="P323" s="284">
        <f t="shared" si="41"/>
        <v>1.6649999999999991</v>
      </c>
      <c r="Q323" s="283">
        <v>0</v>
      </c>
      <c r="R323" s="288" t="s">
        <v>589</v>
      </c>
      <c r="S323" s="282" t="s">
        <v>1496</v>
      </c>
      <c r="T323" s="289"/>
      <c r="U323" s="316" t="s">
        <v>1464</v>
      </c>
      <c r="V323" s="290" t="s">
        <v>2</v>
      </c>
      <c r="W323" s="411" t="s">
        <v>1490</v>
      </c>
      <c r="X323" s="290">
        <v>264</v>
      </c>
      <c r="Y323" s="292"/>
      <c r="Z323" s="279"/>
      <c r="AA323" s="279" t="s">
        <v>148</v>
      </c>
      <c r="AB323" s="280"/>
      <c r="AD323" s="2"/>
      <c r="AE323" s="2"/>
      <c r="AF323" s="2"/>
    </row>
    <row r="324" spans="1:32" s="207" customFormat="1" ht="94.5" customHeight="1" x14ac:dyDescent="0.15">
      <c r="A324" s="281">
        <v>259</v>
      </c>
      <c r="B324" s="282" t="s">
        <v>454</v>
      </c>
      <c r="C324" s="312" t="s">
        <v>1497</v>
      </c>
      <c r="D324" s="312" t="s">
        <v>563</v>
      </c>
      <c r="E324" s="283">
        <v>13.638</v>
      </c>
      <c r="F324" s="313">
        <f t="shared" si="40"/>
        <v>13.638</v>
      </c>
      <c r="G324" s="283">
        <v>0</v>
      </c>
      <c r="H324" s="287">
        <v>0</v>
      </c>
      <c r="I324" s="287">
        <v>0</v>
      </c>
      <c r="J324" s="287">
        <v>12.96</v>
      </c>
      <c r="K324" s="343" t="s">
        <v>1498</v>
      </c>
      <c r="L324" s="285" t="s">
        <v>102</v>
      </c>
      <c r="M324" s="282" t="s">
        <v>1499</v>
      </c>
      <c r="N324" s="283">
        <v>14.016</v>
      </c>
      <c r="O324" s="283">
        <v>13.999000000000001</v>
      </c>
      <c r="P324" s="284">
        <f t="shared" si="41"/>
        <v>-1.699999999999946E-2</v>
      </c>
      <c r="Q324" s="283">
        <v>0</v>
      </c>
      <c r="R324" s="288" t="s">
        <v>102</v>
      </c>
      <c r="S324" s="282" t="s">
        <v>1500</v>
      </c>
      <c r="T324" s="289"/>
      <c r="U324" s="316" t="s">
        <v>1464</v>
      </c>
      <c r="V324" s="290" t="s">
        <v>2</v>
      </c>
      <c r="W324" s="411" t="s">
        <v>1490</v>
      </c>
      <c r="X324" s="290">
        <v>265</v>
      </c>
      <c r="Y324" s="292"/>
      <c r="Z324" s="279" t="s">
        <v>148</v>
      </c>
      <c r="AA324" s="279"/>
      <c r="AB324" s="280"/>
      <c r="AD324" s="2"/>
      <c r="AE324" s="2"/>
      <c r="AF324" s="2"/>
    </row>
    <row r="325" spans="1:32" s="207" customFormat="1" ht="93.75" customHeight="1" x14ac:dyDescent="0.15">
      <c r="A325" s="281">
        <v>260</v>
      </c>
      <c r="B325" s="282" t="s">
        <v>455</v>
      </c>
      <c r="C325" s="312" t="s">
        <v>1020</v>
      </c>
      <c r="D325" s="312" t="s">
        <v>563</v>
      </c>
      <c r="E325" s="283">
        <v>200</v>
      </c>
      <c r="F325" s="313">
        <f t="shared" si="40"/>
        <v>200</v>
      </c>
      <c r="G325" s="283">
        <v>0</v>
      </c>
      <c r="H325" s="287">
        <v>0</v>
      </c>
      <c r="I325" s="287">
        <v>0</v>
      </c>
      <c r="J325" s="287">
        <v>200</v>
      </c>
      <c r="K325" s="410" t="s">
        <v>531</v>
      </c>
      <c r="L325" s="285" t="s">
        <v>102</v>
      </c>
      <c r="M325" s="282" t="s">
        <v>1501</v>
      </c>
      <c r="N325" s="283">
        <v>200</v>
      </c>
      <c r="O325" s="283">
        <v>200</v>
      </c>
      <c r="P325" s="284">
        <f t="shared" si="41"/>
        <v>0</v>
      </c>
      <c r="Q325" s="283">
        <v>0</v>
      </c>
      <c r="R325" s="288" t="s">
        <v>102</v>
      </c>
      <c r="S325" s="282" t="s">
        <v>1502</v>
      </c>
      <c r="T325" s="289"/>
      <c r="U325" s="316" t="s">
        <v>1464</v>
      </c>
      <c r="V325" s="290" t="s">
        <v>2</v>
      </c>
      <c r="W325" s="411" t="s">
        <v>1490</v>
      </c>
      <c r="X325" s="290">
        <v>266</v>
      </c>
      <c r="Y325" s="292"/>
      <c r="Z325" s="279"/>
      <c r="AA325" s="279" t="s">
        <v>148</v>
      </c>
      <c r="AB325" s="280"/>
      <c r="AD325" s="2"/>
      <c r="AE325" s="2"/>
      <c r="AF325" s="2"/>
    </row>
    <row r="326" spans="1:32" s="207" customFormat="1" ht="45" x14ac:dyDescent="0.15">
      <c r="A326" s="281">
        <v>261</v>
      </c>
      <c r="B326" s="282" t="s">
        <v>456</v>
      </c>
      <c r="C326" s="312" t="s">
        <v>992</v>
      </c>
      <c r="D326" s="312" t="s">
        <v>563</v>
      </c>
      <c r="E326" s="283">
        <v>8347</v>
      </c>
      <c r="F326" s="313">
        <f t="shared" si="40"/>
        <v>8347</v>
      </c>
      <c r="G326" s="283">
        <v>0</v>
      </c>
      <c r="H326" s="287">
        <v>0</v>
      </c>
      <c r="I326" s="287">
        <v>0</v>
      </c>
      <c r="J326" s="287">
        <v>8345.8790000000008</v>
      </c>
      <c r="K326" s="410" t="s">
        <v>531</v>
      </c>
      <c r="L326" s="285" t="s">
        <v>102</v>
      </c>
      <c r="M326" s="282" t="s">
        <v>1503</v>
      </c>
      <c r="N326" s="283">
        <v>8052</v>
      </c>
      <c r="O326" s="283">
        <v>7815</v>
      </c>
      <c r="P326" s="284">
        <f t="shared" si="41"/>
        <v>-237</v>
      </c>
      <c r="Q326" s="283">
        <v>0</v>
      </c>
      <c r="R326" s="288" t="s">
        <v>102</v>
      </c>
      <c r="S326" s="282" t="s">
        <v>1504</v>
      </c>
      <c r="T326" s="289"/>
      <c r="U326" s="316" t="s">
        <v>1464</v>
      </c>
      <c r="V326" s="290" t="s">
        <v>2</v>
      </c>
      <c r="W326" s="411" t="s">
        <v>1505</v>
      </c>
      <c r="X326" s="290">
        <v>267</v>
      </c>
      <c r="Y326" s="292" t="s">
        <v>538</v>
      </c>
      <c r="Z326" s="279"/>
      <c r="AA326" s="279" t="s">
        <v>148</v>
      </c>
      <c r="AB326" s="280"/>
      <c r="AD326" s="2"/>
      <c r="AE326" s="2"/>
      <c r="AF326" s="2"/>
    </row>
    <row r="327" spans="1:32" ht="21.6" customHeight="1" x14ac:dyDescent="0.15">
      <c r="A327" s="131"/>
      <c r="B327" s="298" t="s">
        <v>1506</v>
      </c>
      <c r="C327" s="413"/>
      <c r="D327" s="413"/>
      <c r="E327" s="133"/>
      <c r="F327" s="299"/>
      <c r="G327" s="300"/>
      <c r="H327" s="301"/>
      <c r="I327" s="301"/>
      <c r="J327" s="133"/>
      <c r="K327" s="133"/>
      <c r="L327" s="134"/>
      <c r="M327" s="135"/>
      <c r="N327" s="133"/>
      <c r="O327" s="133"/>
      <c r="P327" s="133"/>
      <c r="Q327" s="133"/>
      <c r="R327" s="136"/>
      <c r="S327" s="132"/>
      <c r="T327" s="132"/>
      <c r="U327" s="303"/>
      <c r="V327" s="137"/>
      <c r="W327" s="137"/>
      <c r="X327" s="414"/>
      <c r="Y327" s="137"/>
      <c r="Z327" s="138"/>
      <c r="AA327" s="138"/>
      <c r="AB327" s="139"/>
    </row>
    <row r="328" spans="1:32" s="207" customFormat="1" ht="54" customHeight="1" x14ac:dyDescent="0.15">
      <c r="A328" s="281">
        <v>262</v>
      </c>
      <c r="B328" s="282" t="s">
        <v>457</v>
      </c>
      <c r="C328" s="312" t="s">
        <v>992</v>
      </c>
      <c r="D328" s="312" t="s">
        <v>563</v>
      </c>
      <c r="E328" s="283">
        <v>11300.737999999999</v>
      </c>
      <c r="F328" s="313">
        <f>E328+G328-H328</f>
        <v>11220.956</v>
      </c>
      <c r="G328" s="283">
        <v>0</v>
      </c>
      <c r="H328" s="287">
        <v>79.781999999999996</v>
      </c>
      <c r="I328" s="287">
        <v>0</v>
      </c>
      <c r="J328" s="287">
        <v>11093.147999999999</v>
      </c>
      <c r="K328" s="410" t="s">
        <v>531</v>
      </c>
      <c r="L328" s="285" t="s">
        <v>102</v>
      </c>
      <c r="M328" s="282" t="s">
        <v>1507</v>
      </c>
      <c r="N328" s="283">
        <v>11713.599</v>
      </c>
      <c r="O328" s="283">
        <v>11811.471</v>
      </c>
      <c r="P328" s="284">
        <f>O328-N328</f>
        <v>97.871999999999389</v>
      </c>
      <c r="Q328" s="283">
        <v>0</v>
      </c>
      <c r="R328" s="288" t="s">
        <v>102</v>
      </c>
      <c r="S328" s="282" t="s">
        <v>1508</v>
      </c>
      <c r="T328" s="289"/>
      <c r="U328" s="316" t="s">
        <v>1464</v>
      </c>
      <c r="V328" s="290" t="s">
        <v>2</v>
      </c>
      <c r="W328" s="411" t="s">
        <v>1490</v>
      </c>
      <c r="X328" s="290">
        <v>270</v>
      </c>
      <c r="Y328" s="292"/>
      <c r="Z328" s="279" t="s">
        <v>148</v>
      </c>
      <c r="AA328" s="279" t="s">
        <v>148</v>
      </c>
      <c r="AB328" s="280"/>
      <c r="AD328" s="2"/>
      <c r="AE328" s="2"/>
      <c r="AF328" s="2"/>
    </row>
    <row r="329" spans="1:32" s="207" customFormat="1" ht="103.5" customHeight="1" x14ac:dyDescent="0.15">
      <c r="A329" s="281">
        <v>263</v>
      </c>
      <c r="B329" s="282" t="s">
        <v>1509</v>
      </c>
      <c r="C329" s="312" t="s">
        <v>1039</v>
      </c>
      <c r="D329" s="312" t="s">
        <v>1510</v>
      </c>
      <c r="E329" s="283">
        <f>3320.855-446.25</f>
        <v>2874.605</v>
      </c>
      <c r="F329" s="313">
        <f>E329+G329-H329</f>
        <v>2874.605</v>
      </c>
      <c r="G329" s="283">
        <v>0</v>
      </c>
      <c r="H329" s="287">
        <v>0</v>
      </c>
      <c r="I329" s="287">
        <v>0</v>
      </c>
      <c r="J329" s="287">
        <v>2874.6039999999998</v>
      </c>
      <c r="K329" s="282" t="s">
        <v>1511</v>
      </c>
      <c r="L329" s="285" t="s">
        <v>102</v>
      </c>
      <c r="M329" s="282" t="s">
        <v>1512</v>
      </c>
      <c r="N329" s="283">
        <v>2767.4690000000001</v>
      </c>
      <c r="O329" s="283">
        <v>2197.67</v>
      </c>
      <c r="P329" s="284">
        <f>O329-N329</f>
        <v>-569.79899999999998</v>
      </c>
      <c r="Q329" s="283">
        <v>0</v>
      </c>
      <c r="R329" s="288" t="s">
        <v>102</v>
      </c>
      <c r="S329" s="282" t="s">
        <v>1513</v>
      </c>
      <c r="T329" s="289"/>
      <c r="U329" s="316" t="s">
        <v>1464</v>
      </c>
      <c r="V329" s="290" t="s">
        <v>2</v>
      </c>
      <c r="W329" s="411" t="s">
        <v>1490</v>
      </c>
      <c r="X329" s="290">
        <v>271</v>
      </c>
      <c r="Y329" s="292"/>
      <c r="Z329" s="279"/>
      <c r="AA329" s="279" t="s">
        <v>148</v>
      </c>
      <c r="AB329" s="280"/>
      <c r="AD329" s="2"/>
      <c r="AE329" s="2"/>
      <c r="AF329" s="2"/>
    </row>
    <row r="330" spans="1:32" s="207" customFormat="1" ht="135" customHeight="1" x14ac:dyDescent="0.15">
      <c r="A330" s="281">
        <v>264</v>
      </c>
      <c r="B330" s="282" t="s">
        <v>459</v>
      </c>
      <c r="C330" s="312" t="s">
        <v>1177</v>
      </c>
      <c r="D330" s="312" t="s">
        <v>563</v>
      </c>
      <c r="E330" s="283">
        <v>252.648</v>
      </c>
      <c r="F330" s="313">
        <f>E330+G330-H330</f>
        <v>181.77199999999999</v>
      </c>
      <c r="G330" s="283">
        <v>54.847000000000001</v>
      </c>
      <c r="H330" s="287">
        <v>125.723</v>
      </c>
      <c r="I330" s="287">
        <v>0</v>
      </c>
      <c r="J330" s="287">
        <v>164.03</v>
      </c>
      <c r="K330" s="410" t="s">
        <v>531</v>
      </c>
      <c r="L330" s="285" t="s">
        <v>102</v>
      </c>
      <c r="M330" s="415" t="s">
        <v>1514</v>
      </c>
      <c r="N330" s="283">
        <v>268.76900000000001</v>
      </c>
      <c r="O330" s="283">
        <v>282.07100000000003</v>
      </c>
      <c r="P330" s="284">
        <f>O330-N330</f>
        <v>13.302000000000021</v>
      </c>
      <c r="Q330" s="283">
        <v>0</v>
      </c>
      <c r="R330" s="288" t="s">
        <v>102</v>
      </c>
      <c r="S330" s="415" t="s">
        <v>1515</v>
      </c>
      <c r="T330" s="289"/>
      <c r="U330" s="316" t="s">
        <v>1464</v>
      </c>
      <c r="V330" s="290" t="s">
        <v>2</v>
      </c>
      <c r="W330" s="411" t="s">
        <v>1490</v>
      </c>
      <c r="X330" s="290">
        <v>274</v>
      </c>
      <c r="Y330" s="292" t="s">
        <v>631</v>
      </c>
      <c r="Z330" s="279"/>
      <c r="AA330" s="279" t="s">
        <v>599</v>
      </c>
      <c r="AB330" s="280"/>
      <c r="AD330" s="2"/>
      <c r="AE330" s="2"/>
      <c r="AF330" s="2"/>
    </row>
    <row r="331" spans="1:32" s="207" customFormat="1" ht="33.75" x14ac:dyDescent="0.15">
      <c r="A331" s="281">
        <v>265</v>
      </c>
      <c r="B331" s="282" t="s">
        <v>460</v>
      </c>
      <c r="C331" s="312" t="s">
        <v>1053</v>
      </c>
      <c r="D331" s="312" t="s">
        <v>556</v>
      </c>
      <c r="E331" s="365">
        <v>0</v>
      </c>
      <c r="F331" s="313">
        <f>E331+G331-H331</f>
        <v>219.93799999999999</v>
      </c>
      <c r="G331" s="283">
        <v>219.93799999999999</v>
      </c>
      <c r="H331" s="287">
        <v>0</v>
      </c>
      <c r="I331" s="287">
        <v>0</v>
      </c>
      <c r="J331" s="287">
        <v>215.131</v>
      </c>
      <c r="K331" s="410" t="s">
        <v>531</v>
      </c>
      <c r="L331" s="285" t="s">
        <v>174</v>
      </c>
      <c r="M331" s="308" t="s">
        <v>1516</v>
      </c>
      <c r="N331" s="283">
        <v>0</v>
      </c>
      <c r="O331" s="283">
        <v>0</v>
      </c>
      <c r="P331" s="284">
        <f>O331-N331</f>
        <v>0</v>
      </c>
      <c r="Q331" s="283">
        <v>0</v>
      </c>
      <c r="R331" s="288" t="s">
        <v>172</v>
      </c>
      <c r="S331" s="308" t="s">
        <v>1517</v>
      </c>
      <c r="T331" s="289"/>
      <c r="U331" s="316" t="s">
        <v>1464</v>
      </c>
      <c r="V331" s="290" t="s">
        <v>2</v>
      </c>
      <c r="W331" s="411" t="s">
        <v>1490</v>
      </c>
      <c r="X331" s="290">
        <v>275</v>
      </c>
      <c r="Y331" s="292" t="s">
        <v>538</v>
      </c>
      <c r="Z331" s="279"/>
      <c r="AA331" s="279" t="s">
        <v>599</v>
      </c>
      <c r="AB331" s="280"/>
      <c r="AD331" s="2"/>
      <c r="AE331" s="2"/>
      <c r="AF331" s="2"/>
    </row>
    <row r="332" spans="1:32" ht="21.6" customHeight="1" x14ac:dyDescent="0.15">
      <c r="A332" s="131"/>
      <c r="B332" s="298" t="s">
        <v>1518</v>
      </c>
      <c r="C332" s="413"/>
      <c r="D332" s="413"/>
      <c r="E332" s="133"/>
      <c r="F332" s="299"/>
      <c r="G332" s="300"/>
      <c r="H332" s="301"/>
      <c r="I332" s="301"/>
      <c r="J332" s="133"/>
      <c r="K332" s="133"/>
      <c r="L332" s="134"/>
      <c r="M332" s="135"/>
      <c r="N332" s="133"/>
      <c r="O332" s="133"/>
      <c r="P332" s="133"/>
      <c r="Q332" s="133"/>
      <c r="R332" s="136"/>
      <c r="S332" s="132"/>
      <c r="T332" s="132"/>
      <c r="U332" s="303"/>
      <c r="V332" s="137"/>
      <c r="W332" s="137"/>
      <c r="X332" s="414"/>
      <c r="Y332" s="137"/>
      <c r="Z332" s="138"/>
      <c r="AA332" s="138"/>
      <c r="AB332" s="139"/>
    </row>
    <row r="333" spans="1:32" s="207" customFormat="1" ht="85.5" customHeight="1" x14ac:dyDescent="0.15">
      <c r="A333" s="281">
        <v>266</v>
      </c>
      <c r="B333" s="282" t="s">
        <v>461</v>
      </c>
      <c r="C333" s="312" t="s">
        <v>1032</v>
      </c>
      <c r="D333" s="312" t="s">
        <v>563</v>
      </c>
      <c r="E333" s="283">
        <v>694.79399999999998</v>
      </c>
      <c r="F333" s="313">
        <f>E333+G333-H333</f>
        <v>694.79399999999998</v>
      </c>
      <c r="G333" s="283">
        <v>0</v>
      </c>
      <c r="H333" s="287">
        <v>0</v>
      </c>
      <c r="I333" s="287">
        <v>0</v>
      </c>
      <c r="J333" s="287">
        <v>664.76800000000003</v>
      </c>
      <c r="K333" s="410" t="s">
        <v>531</v>
      </c>
      <c r="L333" s="285" t="s">
        <v>102</v>
      </c>
      <c r="M333" s="282" t="s">
        <v>1519</v>
      </c>
      <c r="N333" s="283">
        <v>699.52599999999995</v>
      </c>
      <c r="O333" s="283">
        <v>712.07899999999995</v>
      </c>
      <c r="P333" s="284">
        <f>O333-N333</f>
        <v>12.552999999999997</v>
      </c>
      <c r="Q333" s="283">
        <v>0</v>
      </c>
      <c r="R333" s="288" t="s">
        <v>102</v>
      </c>
      <c r="S333" s="282" t="s">
        <v>1520</v>
      </c>
      <c r="T333" s="289"/>
      <c r="U333" s="316" t="s">
        <v>1464</v>
      </c>
      <c r="V333" s="290" t="s">
        <v>2</v>
      </c>
      <c r="W333" s="411" t="s">
        <v>1490</v>
      </c>
      <c r="X333" s="290">
        <v>276</v>
      </c>
      <c r="Y333" s="292" t="s">
        <v>631</v>
      </c>
      <c r="Z333" s="279" t="s">
        <v>148</v>
      </c>
      <c r="AA333" s="279" t="s">
        <v>148</v>
      </c>
      <c r="AB333" s="280"/>
      <c r="AD333" s="2"/>
      <c r="AE333" s="2"/>
      <c r="AF333" s="2"/>
    </row>
    <row r="334" spans="1:32" ht="21.6" customHeight="1" x14ac:dyDescent="0.15">
      <c r="A334" s="131"/>
      <c r="B334" s="298" t="s">
        <v>1521</v>
      </c>
      <c r="C334" s="413"/>
      <c r="D334" s="413"/>
      <c r="E334" s="133"/>
      <c r="F334" s="299"/>
      <c r="G334" s="300"/>
      <c r="H334" s="301"/>
      <c r="I334" s="301"/>
      <c r="J334" s="133"/>
      <c r="K334" s="133"/>
      <c r="L334" s="134"/>
      <c r="M334" s="135"/>
      <c r="N334" s="133"/>
      <c r="O334" s="133"/>
      <c r="P334" s="133"/>
      <c r="Q334" s="133"/>
      <c r="R334" s="136"/>
      <c r="S334" s="132"/>
      <c r="T334" s="132"/>
      <c r="U334" s="303"/>
      <c r="V334" s="137"/>
      <c r="W334" s="137"/>
      <c r="X334" s="414"/>
      <c r="Y334" s="137"/>
      <c r="Z334" s="138"/>
      <c r="AA334" s="138"/>
      <c r="AB334" s="139"/>
    </row>
    <row r="335" spans="1:32" s="207" customFormat="1" ht="210" customHeight="1" x14ac:dyDescent="0.15">
      <c r="A335" s="281">
        <v>267</v>
      </c>
      <c r="B335" s="282" t="s">
        <v>1522</v>
      </c>
      <c r="C335" s="312" t="s">
        <v>956</v>
      </c>
      <c r="D335" s="312" t="s">
        <v>563</v>
      </c>
      <c r="E335" s="283">
        <v>22.213999999999999</v>
      </c>
      <c r="F335" s="313">
        <f>E335+G335-H335</f>
        <v>22.213999999999999</v>
      </c>
      <c r="G335" s="283">
        <v>0</v>
      </c>
      <c r="H335" s="287">
        <v>0</v>
      </c>
      <c r="I335" s="287">
        <v>0</v>
      </c>
      <c r="J335" s="287">
        <v>21.869</v>
      </c>
      <c r="K335" s="410" t="s">
        <v>531</v>
      </c>
      <c r="L335" s="285" t="s">
        <v>153</v>
      </c>
      <c r="M335" s="282" t="s">
        <v>1523</v>
      </c>
      <c r="N335" s="283">
        <v>22.481999999999999</v>
      </c>
      <c r="O335" s="283">
        <v>22.085999999999999</v>
      </c>
      <c r="P335" s="284">
        <f>O335-N335</f>
        <v>-0.3960000000000008</v>
      </c>
      <c r="Q335" s="283">
        <v>-2.86</v>
      </c>
      <c r="R335" s="288" t="s">
        <v>100</v>
      </c>
      <c r="S335" s="282" t="s">
        <v>1524</v>
      </c>
      <c r="T335" s="289" t="s">
        <v>1525</v>
      </c>
      <c r="U335" s="316" t="s">
        <v>1464</v>
      </c>
      <c r="V335" s="290" t="s">
        <v>2</v>
      </c>
      <c r="W335" s="411" t="s">
        <v>1490</v>
      </c>
      <c r="X335" s="290">
        <v>277</v>
      </c>
      <c r="Y335" s="292" t="s">
        <v>538</v>
      </c>
      <c r="Z335" s="279" t="s">
        <v>148</v>
      </c>
      <c r="AA335" s="279"/>
      <c r="AB335" s="280"/>
      <c r="AD335" s="2"/>
      <c r="AE335" s="2"/>
      <c r="AF335" s="2"/>
    </row>
    <row r="336" spans="1:32" ht="21.6" customHeight="1" x14ac:dyDescent="0.15">
      <c r="A336" s="131"/>
      <c r="B336" s="298" t="s">
        <v>1526</v>
      </c>
      <c r="C336" s="132"/>
      <c r="D336" s="132"/>
      <c r="E336" s="133"/>
      <c r="F336" s="299"/>
      <c r="G336" s="300"/>
      <c r="H336" s="301"/>
      <c r="I336" s="301"/>
      <c r="J336" s="133"/>
      <c r="K336" s="133"/>
      <c r="L336" s="134"/>
      <c r="M336" s="135"/>
      <c r="N336" s="133"/>
      <c r="O336" s="133"/>
      <c r="P336" s="133"/>
      <c r="Q336" s="133"/>
      <c r="R336" s="136"/>
      <c r="S336" s="132"/>
      <c r="T336" s="132"/>
      <c r="U336" s="303"/>
      <c r="V336" s="137"/>
      <c r="W336" s="137"/>
      <c r="X336" s="137"/>
      <c r="Y336" s="137"/>
      <c r="Z336" s="138"/>
      <c r="AA336" s="138"/>
      <c r="AB336" s="139"/>
    </row>
    <row r="337" spans="1:32" s="207" customFormat="1" ht="73.5" customHeight="1" x14ac:dyDescent="0.15">
      <c r="A337" s="281">
        <v>268</v>
      </c>
      <c r="B337" s="353" t="s">
        <v>1527</v>
      </c>
      <c r="C337" s="312" t="s">
        <v>1028</v>
      </c>
      <c r="D337" s="312" t="s">
        <v>563</v>
      </c>
      <c r="E337" s="416">
        <v>44.640999999999998</v>
      </c>
      <c r="F337" s="313">
        <f>E337+G337-H337</f>
        <v>44.640999999999998</v>
      </c>
      <c r="G337" s="283">
        <v>0</v>
      </c>
      <c r="H337" s="287">
        <v>0</v>
      </c>
      <c r="I337" s="287">
        <v>0</v>
      </c>
      <c r="J337" s="287">
        <v>37.980497</v>
      </c>
      <c r="K337" s="283" t="s">
        <v>587</v>
      </c>
      <c r="L337" s="285" t="s">
        <v>102</v>
      </c>
      <c r="M337" s="286" t="s">
        <v>1528</v>
      </c>
      <c r="N337" s="283">
        <v>48.865000000000002</v>
      </c>
      <c r="O337" s="283">
        <v>56.19</v>
      </c>
      <c r="P337" s="284">
        <f>O337-N337</f>
        <v>7.3249999999999957</v>
      </c>
      <c r="Q337" s="417">
        <v>0</v>
      </c>
      <c r="R337" s="288" t="s">
        <v>102</v>
      </c>
      <c r="S337" s="282" t="s">
        <v>1529</v>
      </c>
      <c r="T337" s="289" t="s">
        <v>1530</v>
      </c>
      <c r="U337" s="316" t="s">
        <v>1531</v>
      </c>
      <c r="V337" s="290" t="s">
        <v>2</v>
      </c>
      <c r="W337" s="411" t="s">
        <v>1532</v>
      </c>
      <c r="X337" s="418">
        <v>279</v>
      </c>
      <c r="Y337" s="292"/>
      <c r="Z337" s="279" t="s">
        <v>148</v>
      </c>
      <c r="AA337" s="279"/>
      <c r="AB337" s="280"/>
      <c r="AD337" s="2"/>
      <c r="AE337" s="2"/>
      <c r="AF337" s="2"/>
    </row>
    <row r="338" spans="1:32" s="207" customFormat="1" ht="75.75" customHeight="1" x14ac:dyDescent="0.15">
      <c r="A338" s="281">
        <v>269</v>
      </c>
      <c r="B338" s="353" t="s">
        <v>1533</v>
      </c>
      <c r="C338" s="312" t="s">
        <v>982</v>
      </c>
      <c r="D338" s="312" t="s">
        <v>563</v>
      </c>
      <c r="E338" s="283">
        <v>30.783999999999999</v>
      </c>
      <c r="F338" s="313">
        <f>E338+G338-H338</f>
        <v>30.783999999999999</v>
      </c>
      <c r="G338" s="283">
        <v>0</v>
      </c>
      <c r="H338" s="287">
        <v>0</v>
      </c>
      <c r="I338" s="287">
        <v>0</v>
      </c>
      <c r="J338" s="287">
        <v>27.431999999999999</v>
      </c>
      <c r="K338" s="283" t="s">
        <v>587</v>
      </c>
      <c r="L338" s="285" t="s">
        <v>153</v>
      </c>
      <c r="M338" s="286" t="s">
        <v>1534</v>
      </c>
      <c r="N338" s="283">
        <v>27.984000000000002</v>
      </c>
      <c r="O338" s="283">
        <v>28.42</v>
      </c>
      <c r="P338" s="284">
        <f>O338-N338</f>
        <v>0.43599999999999994</v>
      </c>
      <c r="Q338" s="283">
        <v>0</v>
      </c>
      <c r="R338" s="288" t="s">
        <v>589</v>
      </c>
      <c r="S338" s="282" t="s">
        <v>1535</v>
      </c>
      <c r="T338" s="289"/>
      <c r="U338" s="316" t="s">
        <v>1531</v>
      </c>
      <c r="V338" s="290" t="s">
        <v>2</v>
      </c>
      <c r="W338" s="411" t="s">
        <v>1532</v>
      </c>
      <c r="X338" s="418">
        <v>281</v>
      </c>
      <c r="Y338" s="292" t="s">
        <v>631</v>
      </c>
      <c r="Z338" s="279" t="s">
        <v>148</v>
      </c>
      <c r="AA338" s="279"/>
      <c r="AB338" s="280"/>
      <c r="AD338" s="2"/>
      <c r="AE338" s="2"/>
      <c r="AF338" s="2"/>
    </row>
    <row r="339" spans="1:32" s="207" customFormat="1" ht="72.75" customHeight="1" x14ac:dyDescent="0.15">
      <c r="A339" s="281">
        <v>270</v>
      </c>
      <c r="B339" s="353" t="s">
        <v>1536</v>
      </c>
      <c r="C339" s="312" t="s">
        <v>1020</v>
      </c>
      <c r="D339" s="312" t="s">
        <v>563</v>
      </c>
      <c r="E339" s="283">
        <v>23.254000000000001</v>
      </c>
      <c r="F339" s="313">
        <f>E339+G339-H339</f>
        <v>23.254000000000001</v>
      </c>
      <c r="G339" s="283">
        <v>0</v>
      </c>
      <c r="H339" s="287">
        <v>0</v>
      </c>
      <c r="I339" s="287">
        <v>0</v>
      </c>
      <c r="J339" s="287">
        <v>22.976412</v>
      </c>
      <c r="K339" s="283" t="s">
        <v>587</v>
      </c>
      <c r="L339" s="285" t="s">
        <v>153</v>
      </c>
      <c r="M339" s="286" t="s">
        <v>1537</v>
      </c>
      <c r="N339" s="283">
        <v>22.425999999999998</v>
      </c>
      <c r="O339" s="283">
        <v>24.187999999999999</v>
      </c>
      <c r="P339" s="284">
        <f>O339-N339</f>
        <v>1.7620000000000005</v>
      </c>
      <c r="Q339" s="283">
        <v>0</v>
      </c>
      <c r="R339" s="288" t="s">
        <v>589</v>
      </c>
      <c r="S339" s="282" t="s">
        <v>1538</v>
      </c>
      <c r="T339" s="289"/>
      <c r="U339" s="316" t="s">
        <v>1531</v>
      </c>
      <c r="V339" s="290" t="s">
        <v>2</v>
      </c>
      <c r="W339" s="411" t="s">
        <v>1532</v>
      </c>
      <c r="X339" s="418">
        <v>282</v>
      </c>
      <c r="Y339" s="292"/>
      <c r="Z339" s="279" t="s">
        <v>148</v>
      </c>
      <c r="AA339" s="279"/>
      <c r="AB339" s="280"/>
      <c r="AD339" s="2"/>
      <c r="AE339" s="2"/>
      <c r="AF339" s="2"/>
    </row>
    <row r="340" spans="1:32" s="207" customFormat="1" ht="165.75" customHeight="1" x14ac:dyDescent="0.15">
      <c r="A340" s="281">
        <v>271</v>
      </c>
      <c r="B340" s="353" t="s">
        <v>466</v>
      </c>
      <c r="C340" s="312" t="s">
        <v>1028</v>
      </c>
      <c r="D340" s="312" t="s">
        <v>563</v>
      </c>
      <c r="E340" s="419">
        <v>26.916</v>
      </c>
      <c r="F340" s="313">
        <f>E340+G340-H340</f>
        <v>26.916</v>
      </c>
      <c r="G340" s="283">
        <v>0</v>
      </c>
      <c r="H340" s="287">
        <v>0</v>
      </c>
      <c r="I340" s="287">
        <v>0</v>
      </c>
      <c r="J340" s="287">
        <v>23.836393999999999</v>
      </c>
      <c r="K340" s="283" t="s">
        <v>587</v>
      </c>
      <c r="L340" s="285" t="s">
        <v>153</v>
      </c>
      <c r="M340" s="331" t="s">
        <v>1539</v>
      </c>
      <c r="N340" s="283">
        <v>25.542000000000002</v>
      </c>
      <c r="O340" s="283">
        <v>25.530999999999999</v>
      </c>
      <c r="P340" s="284">
        <f>O340-N340</f>
        <v>-1.1000000000002785E-2</v>
      </c>
      <c r="Q340" s="283">
        <v>0</v>
      </c>
      <c r="R340" s="288" t="s">
        <v>589</v>
      </c>
      <c r="S340" s="282" t="s">
        <v>1540</v>
      </c>
      <c r="T340" s="289"/>
      <c r="U340" s="316" t="s">
        <v>1531</v>
      </c>
      <c r="V340" s="290" t="s">
        <v>2</v>
      </c>
      <c r="W340" s="411" t="s">
        <v>1532</v>
      </c>
      <c r="X340" s="418">
        <v>283</v>
      </c>
      <c r="Y340" s="292"/>
      <c r="Z340" s="279" t="s">
        <v>148</v>
      </c>
      <c r="AA340" s="279"/>
      <c r="AB340" s="280"/>
      <c r="AD340" s="2"/>
      <c r="AE340" s="2"/>
      <c r="AF340" s="2"/>
    </row>
    <row r="341" spans="1:32" s="207" customFormat="1" ht="186.75" customHeight="1" x14ac:dyDescent="0.15">
      <c r="A341" s="281">
        <v>272</v>
      </c>
      <c r="B341" s="353" t="s">
        <v>1541</v>
      </c>
      <c r="C341" s="312" t="s">
        <v>1028</v>
      </c>
      <c r="D341" s="312" t="s">
        <v>563</v>
      </c>
      <c r="E341" s="283">
        <v>82.638999999999996</v>
      </c>
      <c r="F341" s="313">
        <f>E341+G341-H341</f>
        <v>82.638999999999996</v>
      </c>
      <c r="G341" s="283">
        <v>0</v>
      </c>
      <c r="H341" s="287">
        <v>0</v>
      </c>
      <c r="I341" s="287">
        <v>0</v>
      </c>
      <c r="J341" s="287">
        <v>73.960201999999995</v>
      </c>
      <c r="K341" s="283" t="s">
        <v>587</v>
      </c>
      <c r="L341" s="285" t="s">
        <v>153</v>
      </c>
      <c r="M341" s="331" t="s">
        <v>1542</v>
      </c>
      <c r="N341" s="315">
        <v>101.422</v>
      </c>
      <c r="O341" s="315">
        <v>107.09699999999999</v>
      </c>
      <c r="P341" s="420">
        <f>O341-N341</f>
        <v>5.6749999999999972</v>
      </c>
      <c r="Q341" s="417">
        <v>0</v>
      </c>
      <c r="R341" s="288" t="s">
        <v>589</v>
      </c>
      <c r="S341" s="312" t="s">
        <v>1543</v>
      </c>
      <c r="T341" s="289"/>
      <c r="U341" s="316" t="s">
        <v>1531</v>
      </c>
      <c r="V341" s="290" t="s">
        <v>2</v>
      </c>
      <c r="W341" s="411" t="s">
        <v>1532</v>
      </c>
      <c r="X341" s="418">
        <v>284</v>
      </c>
      <c r="Y341" s="292"/>
      <c r="Z341" s="279" t="s">
        <v>148</v>
      </c>
      <c r="AA341" s="279"/>
      <c r="AB341" s="280"/>
      <c r="AD341" s="2"/>
      <c r="AE341" s="2"/>
      <c r="AF341" s="2"/>
    </row>
    <row r="342" spans="1:32" s="207" customFormat="1" x14ac:dyDescent="0.15">
      <c r="A342" s="363"/>
      <c r="B342" s="421" t="s">
        <v>1544</v>
      </c>
      <c r="C342" s="312"/>
      <c r="D342" s="312"/>
      <c r="E342" s="283"/>
      <c r="F342" s="313"/>
      <c r="G342" s="283"/>
      <c r="H342" s="287"/>
      <c r="I342" s="287"/>
      <c r="J342" s="287"/>
      <c r="K342" s="283"/>
      <c r="L342" s="285"/>
      <c r="M342" s="286"/>
      <c r="N342" s="283"/>
      <c r="O342" s="283"/>
      <c r="P342" s="284"/>
      <c r="Q342" s="283"/>
      <c r="R342" s="288"/>
      <c r="S342" s="282"/>
      <c r="T342" s="289"/>
      <c r="U342" s="316"/>
      <c r="V342" s="290"/>
      <c r="W342" s="411"/>
      <c r="X342" s="418"/>
      <c r="Y342" s="292"/>
      <c r="Z342" s="279"/>
      <c r="AA342" s="279"/>
      <c r="AB342" s="280"/>
    </row>
    <row r="343" spans="1:32" s="207" customFormat="1" ht="22.5" x14ac:dyDescent="0.15">
      <c r="A343" s="363"/>
      <c r="B343" s="421" t="s">
        <v>1545</v>
      </c>
      <c r="C343" s="312"/>
      <c r="D343" s="312"/>
      <c r="E343" s="283"/>
      <c r="F343" s="313"/>
      <c r="G343" s="283"/>
      <c r="H343" s="287"/>
      <c r="I343" s="287"/>
      <c r="J343" s="287"/>
      <c r="K343" s="283"/>
      <c r="L343" s="285"/>
      <c r="M343" s="286"/>
      <c r="N343" s="283"/>
      <c r="O343" s="283"/>
      <c r="P343" s="284"/>
      <c r="Q343" s="283"/>
      <c r="R343" s="288"/>
      <c r="S343" s="282"/>
      <c r="T343" s="289"/>
      <c r="U343" s="316"/>
      <c r="V343" s="290"/>
      <c r="W343" s="411"/>
      <c r="X343" s="418"/>
      <c r="Y343" s="292"/>
      <c r="Z343" s="279"/>
      <c r="AA343" s="279"/>
      <c r="AB343" s="280"/>
    </row>
    <row r="344" spans="1:32" s="207" customFormat="1" x14ac:dyDescent="0.15">
      <c r="A344" s="363"/>
      <c r="B344" s="421" t="s">
        <v>1546</v>
      </c>
      <c r="C344" s="312"/>
      <c r="D344" s="312"/>
      <c r="E344" s="283"/>
      <c r="F344" s="313"/>
      <c r="G344" s="283"/>
      <c r="H344" s="287"/>
      <c r="I344" s="287"/>
      <c r="J344" s="287"/>
      <c r="K344" s="283"/>
      <c r="L344" s="285"/>
      <c r="M344" s="286"/>
      <c r="N344" s="283"/>
      <c r="O344" s="283"/>
      <c r="P344" s="284"/>
      <c r="Q344" s="283"/>
      <c r="R344" s="288"/>
      <c r="S344" s="282"/>
      <c r="T344" s="289"/>
      <c r="U344" s="316"/>
      <c r="V344" s="290"/>
      <c r="W344" s="411"/>
      <c r="X344" s="418"/>
      <c r="Y344" s="292"/>
      <c r="Z344" s="279"/>
      <c r="AA344" s="279"/>
      <c r="AB344" s="280"/>
    </row>
    <row r="345" spans="1:32" s="207" customFormat="1" x14ac:dyDescent="0.15">
      <c r="A345" s="363"/>
      <c r="B345" s="421" t="s">
        <v>1547</v>
      </c>
      <c r="C345" s="312"/>
      <c r="D345" s="312"/>
      <c r="E345" s="283"/>
      <c r="F345" s="313"/>
      <c r="G345" s="283"/>
      <c r="H345" s="287"/>
      <c r="I345" s="287"/>
      <c r="J345" s="287"/>
      <c r="K345" s="283"/>
      <c r="L345" s="285"/>
      <c r="M345" s="286"/>
      <c r="N345" s="283"/>
      <c r="O345" s="283"/>
      <c r="P345" s="284"/>
      <c r="Q345" s="283"/>
      <c r="R345" s="288"/>
      <c r="S345" s="282"/>
      <c r="T345" s="289"/>
      <c r="U345" s="316"/>
      <c r="V345" s="290"/>
      <c r="W345" s="411"/>
      <c r="X345" s="418"/>
      <c r="Y345" s="292"/>
      <c r="Z345" s="279"/>
      <c r="AA345" s="279"/>
      <c r="AB345" s="280"/>
    </row>
    <row r="346" spans="1:32" s="207" customFormat="1" ht="22.5" x14ac:dyDescent="0.15">
      <c r="A346" s="363"/>
      <c r="B346" s="421" t="s">
        <v>1548</v>
      </c>
      <c r="C346" s="312"/>
      <c r="D346" s="312"/>
      <c r="E346" s="283"/>
      <c r="F346" s="313"/>
      <c r="G346" s="283"/>
      <c r="H346" s="287"/>
      <c r="I346" s="287"/>
      <c r="J346" s="287"/>
      <c r="K346" s="283"/>
      <c r="L346" s="285"/>
      <c r="M346" s="286"/>
      <c r="N346" s="283"/>
      <c r="O346" s="283"/>
      <c r="P346" s="284"/>
      <c r="Q346" s="283"/>
      <c r="R346" s="288"/>
      <c r="S346" s="282"/>
      <c r="T346" s="289"/>
      <c r="U346" s="316"/>
      <c r="V346" s="290"/>
      <c r="W346" s="411"/>
      <c r="X346" s="418"/>
      <c r="Y346" s="292"/>
      <c r="Z346" s="279"/>
      <c r="AA346" s="279"/>
      <c r="AB346" s="280"/>
    </row>
    <row r="347" spans="1:32" ht="21.6" customHeight="1" x14ac:dyDescent="0.15">
      <c r="A347" s="131"/>
      <c r="B347" s="298" t="s">
        <v>1549</v>
      </c>
      <c r="C347" s="413"/>
      <c r="D347" s="413"/>
      <c r="E347" s="133"/>
      <c r="F347" s="299"/>
      <c r="G347" s="300"/>
      <c r="H347" s="301"/>
      <c r="I347" s="301"/>
      <c r="J347" s="133"/>
      <c r="K347" s="133"/>
      <c r="L347" s="134"/>
      <c r="M347" s="135"/>
      <c r="N347" s="133"/>
      <c r="O347" s="133"/>
      <c r="P347" s="133"/>
      <c r="Q347" s="133"/>
      <c r="R347" s="136"/>
      <c r="S347" s="132"/>
      <c r="T347" s="132"/>
      <c r="U347" s="303"/>
      <c r="V347" s="137"/>
      <c r="W347" s="137"/>
      <c r="X347" s="414"/>
      <c r="Y347" s="137"/>
      <c r="Z347" s="138"/>
      <c r="AA347" s="138"/>
      <c r="AB347" s="139"/>
    </row>
    <row r="348" spans="1:32" s="207" customFormat="1" ht="45" x14ac:dyDescent="0.15">
      <c r="A348" s="281">
        <v>273</v>
      </c>
      <c r="B348" s="353" t="s">
        <v>1550</v>
      </c>
      <c r="C348" s="312" t="s">
        <v>1551</v>
      </c>
      <c r="D348" s="312" t="s">
        <v>563</v>
      </c>
      <c r="E348" s="283">
        <v>1.728</v>
      </c>
      <c r="F348" s="313">
        <f>E348+G348-H348</f>
        <v>1.728</v>
      </c>
      <c r="G348" s="283">
        <v>0</v>
      </c>
      <c r="H348" s="287">
        <v>0</v>
      </c>
      <c r="I348" s="287">
        <v>0</v>
      </c>
      <c r="J348" s="287">
        <v>0.61834</v>
      </c>
      <c r="K348" s="283" t="s">
        <v>587</v>
      </c>
      <c r="L348" s="285" t="s">
        <v>102</v>
      </c>
      <c r="M348" s="286" t="s">
        <v>1552</v>
      </c>
      <c r="N348" s="283">
        <v>1.7290000000000001</v>
      </c>
      <c r="O348" s="283">
        <v>1.7290000000000001</v>
      </c>
      <c r="P348" s="284">
        <f>O348-N348</f>
        <v>0</v>
      </c>
      <c r="Q348" s="283">
        <v>0</v>
      </c>
      <c r="R348" s="288" t="s">
        <v>102</v>
      </c>
      <c r="S348" s="282" t="s">
        <v>1553</v>
      </c>
      <c r="T348" s="289"/>
      <c r="U348" s="316" t="s">
        <v>1531</v>
      </c>
      <c r="V348" s="290" t="s">
        <v>2</v>
      </c>
      <c r="W348" s="411" t="s">
        <v>1532</v>
      </c>
      <c r="X348" s="290">
        <v>285</v>
      </c>
      <c r="Y348" s="292"/>
      <c r="Z348" s="279" t="s">
        <v>148</v>
      </c>
      <c r="AA348" s="279"/>
      <c r="AB348" s="280"/>
      <c r="AD348" s="2"/>
      <c r="AE348" s="2"/>
      <c r="AF348" s="2"/>
    </row>
    <row r="349" spans="1:32" s="207" customFormat="1" ht="33.75" x14ac:dyDescent="0.15">
      <c r="A349" s="363"/>
      <c r="B349" s="421" t="s">
        <v>1554</v>
      </c>
      <c r="C349" s="312"/>
      <c r="D349" s="312"/>
      <c r="E349" s="283"/>
      <c r="F349" s="313"/>
      <c r="G349" s="283"/>
      <c r="H349" s="287"/>
      <c r="I349" s="287"/>
      <c r="J349" s="287"/>
      <c r="K349" s="283"/>
      <c r="L349" s="285"/>
      <c r="M349" s="286"/>
      <c r="N349" s="283"/>
      <c r="O349" s="283"/>
      <c r="P349" s="284"/>
      <c r="Q349" s="283"/>
      <c r="R349" s="288"/>
      <c r="S349" s="282"/>
      <c r="T349" s="289"/>
      <c r="U349" s="316"/>
      <c r="V349" s="290"/>
      <c r="W349" s="411"/>
      <c r="X349" s="418"/>
      <c r="Y349" s="292"/>
      <c r="Z349" s="279"/>
      <c r="AA349" s="279"/>
      <c r="AB349" s="280"/>
    </row>
    <row r="350" spans="1:32" s="207" customFormat="1" x14ac:dyDescent="0.15">
      <c r="A350" s="363"/>
      <c r="B350" s="421" t="s">
        <v>1555</v>
      </c>
      <c r="C350" s="312"/>
      <c r="D350" s="312"/>
      <c r="E350" s="283"/>
      <c r="F350" s="313"/>
      <c r="G350" s="283"/>
      <c r="H350" s="287"/>
      <c r="I350" s="287"/>
      <c r="J350" s="287"/>
      <c r="K350" s="283"/>
      <c r="L350" s="285"/>
      <c r="M350" s="286"/>
      <c r="N350" s="283"/>
      <c r="O350" s="283"/>
      <c r="P350" s="284"/>
      <c r="Q350" s="283"/>
      <c r="R350" s="288"/>
      <c r="S350" s="282"/>
      <c r="T350" s="289"/>
      <c r="U350" s="316"/>
      <c r="V350" s="290"/>
      <c r="W350" s="411"/>
      <c r="X350" s="418"/>
      <c r="Y350" s="292"/>
      <c r="Z350" s="279"/>
      <c r="AA350" s="279"/>
      <c r="AB350" s="280"/>
    </row>
    <row r="351" spans="1:32" s="207" customFormat="1" ht="22.5" x14ac:dyDescent="0.15">
      <c r="A351" s="363"/>
      <c r="B351" s="421" t="s">
        <v>1556</v>
      </c>
      <c r="C351" s="312"/>
      <c r="D351" s="312"/>
      <c r="E351" s="283"/>
      <c r="F351" s="313"/>
      <c r="G351" s="283"/>
      <c r="H351" s="287"/>
      <c r="I351" s="287"/>
      <c r="J351" s="287"/>
      <c r="K351" s="283"/>
      <c r="L351" s="285"/>
      <c r="M351" s="286"/>
      <c r="N351" s="283"/>
      <c r="O351" s="283"/>
      <c r="P351" s="284"/>
      <c r="Q351" s="283"/>
      <c r="R351" s="288"/>
      <c r="S351" s="282"/>
      <c r="T351" s="289"/>
      <c r="U351" s="316"/>
      <c r="V351" s="290"/>
      <c r="W351" s="411"/>
      <c r="X351" s="418"/>
      <c r="Y351" s="292"/>
      <c r="Z351" s="279"/>
      <c r="AA351" s="279"/>
      <c r="AB351" s="280"/>
    </row>
    <row r="352" spans="1:32" s="207" customFormat="1" ht="22.5" x14ac:dyDescent="0.15">
      <c r="A352" s="363"/>
      <c r="B352" s="421" t="s">
        <v>1557</v>
      </c>
      <c r="C352" s="312"/>
      <c r="D352" s="312"/>
      <c r="E352" s="283"/>
      <c r="F352" s="313"/>
      <c r="G352" s="283"/>
      <c r="H352" s="287"/>
      <c r="I352" s="287"/>
      <c r="J352" s="287"/>
      <c r="K352" s="283"/>
      <c r="L352" s="285"/>
      <c r="M352" s="286"/>
      <c r="N352" s="283"/>
      <c r="O352" s="283"/>
      <c r="P352" s="284"/>
      <c r="Q352" s="283"/>
      <c r="R352" s="288"/>
      <c r="S352" s="282"/>
      <c r="T352" s="289"/>
      <c r="U352" s="316"/>
      <c r="V352" s="290"/>
      <c r="W352" s="411"/>
      <c r="X352" s="418"/>
      <c r="Y352" s="292"/>
      <c r="Z352" s="279"/>
      <c r="AA352" s="279"/>
      <c r="AB352" s="280"/>
    </row>
    <row r="353" spans="1:32" s="207" customFormat="1" ht="22.5" x14ac:dyDescent="0.15">
      <c r="A353" s="363"/>
      <c r="B353" s="421" t="s">
        <v>1558</v>
      </c>
      <c r="C353" s="312"/>
      <c r="D353" s="312"/>
      <c r="E353" s="283"/>
      <c r="F353" s="313"/>
      <c r="G353" s="283"/>
      <c r="H353" s="287"/>
      <c r="I353" s="287"/>
      <c r="J353" s="287"/>
      <c r="K353" s="283"/>
      <c r="L353" s="285"/>
      <c r="M353" s="286"/>
      <c r="N353" s="283"/>
      <c r="O353" s="283"/>
      <c r="P353" s="284"/>
      <c r="Q353" s="283"/>
      <c r="R353" s="288"/>
      <c r="S353" s="282"/>
      <c r="T353" s="289"/>
      <c r="U353" s="316"/>
      <c r="V353" s="290"/>
      <c r="W353" s="411"/>
      <c r="X353" s="418"/>
      <c r="Y353" s="292"/>
      <c r="Z353" s="279"/>
      <c r="AA353" s="279"/>
      <c r="AB353" s="280"/>
    </row>
    <row r="354" spans="1:32" s="207" customFormat="1" ht="22.5" x14ac:dyDescent="0.15">
      <c r="A354" s="363"/>
      <c r="B354" s="421" t="s">
        <v>1559</v>
      </c>
      <c r="C354" s="312"/>
      <c r="D354" s="312"/>
      <c r="E354" s="283"/>
      <c r="F354" s="313"/>
      <c r="G354" s="283"/>
      <c r="H354" s="287"/>
      <c r="I354" s="287"/>
      <c r="J354" s="287"/>
      <c r="K354" s="283"/>
      <c r="L354" s="285"/>
      <c r="M354" s="286"/>
      <c r="N354" s="283"/>
      <c r="O354" s="283"/>
      <c r="P354" s="284"/>
      <c r="Q354" s="283"/>
      <c r="R354" s="288"/>
      <c r="S354" s="282"/>
      <c r="T354" s="289"/>
      <c r="U354" s="316"/>
      <c r="V354" s="290"/>
      <c r="W354" s="411"/>
      <c r="X354" s="418"/>
      <c r="Y354" s="292"/>
      <c r="Z354" s="279"/>
      <c r="AA354" s="279"/>
      <c r="AB354" s="280"/>
    </row>
    <row r="355" spans="1:32" ht="21.6" customHeight="1" x14ac:dyDescent="0.15">
      <c r="A355" s="131"/>
      <c r="B355" s="298" t="s">
        <v>1560</v>
      </c>
      <c r="C355" s="413"/>
      <c r="D355" s="413"/>
      <c r="E355" s="133"/>
      <c r="F355" s="299"/>
      <c r="G355" s="300"/>
      <c r="H355" s="301"/>
      <c r="I355" s="301"/>
      <c r="J355" s="133"/>
      <c r="K355" s="133"/>
      <c r="L355" s="134"/>
      <c r="M355" s="135"/>
      <c r="N355" s="133"/>
      <c r="O355" s="133"/>
      <c r="P355" s="133"/>
      <c r="Q355" s="133"/>
      <c r="R355" s="136"/>
      <c r="S355" s="132"/>
      <c r="T355" s="132"/>
      <c r="U355" s="303"/>
      <c r="V355" s="137"/>
      <c r="W355" s="137"/>
      <c r="X355" s="414"/>
      <c r="Y355" s="137"/>
      <c r="Z355" s="138"/>
      <c r="AA355" s="138"/>
      <c r="AB355" s="139"/>
    </row>
    <row r="356" spans="1:32" s="207" customFormat="1" ht="163.5" customHeight="1" x14ac:dyDescent="0.15">
      <c r="A356" s="281">
        <v>274</v>
      </c>
      <c r="B356" s="353" t="s">
        <v>469</v>
      </c>
      <c r="C356" s="312" t="s">
        <v>1065</v>
      </c>
      <c r="D356" s="312" t="s">
        <v>563</v>
      </c>
      <c r="E356" s="283">
        <v>74.025000000000006</v>
      </c>
      <c r="F356" s="313">
        <f>E356+G356-H356</f>
        <v>74.025000000000006</v>
      </c>
      <c r="G356" s="283">
        <v>0</v>
      </c>
      <c r="H356" s="287">
        <v>0</v>
      </c>
      <c r="I356" s="287">
        <v>0</v>
      </c>
      <c r="J356" s="287">
        <v>87.009</v>
      </c>
      <c r="K356" s="283" t="s">
        <v>587</v>
      </c>
      <c r="L356" s="285" t="s">
        <v>153</v>
      </c>
      <c r="M356" s="286" t="s">
        <v>1561</v>
      </c>
      <c r="N356" s="283">
        <v>95.921000000000006</v>
      </c>
      <c r="O356" s="283">
        <v>72.39</v>
      </c>
      <c r="P356" s="284">
        <f>O356-N356</f>
        <v>-23.531000000000006</v>
      </c>
      <c r="Q356" s="283">
        <v>0</v>
      </c>
      <c r="R356" s="288" t="s">
        <v>589</v>
      </c>
      <c r="S356" s="282" t="s">
        <v>1562</v>
      </c>
      <c r="T356" s="289"/>
      <c r="U356" s="316" t="s">
        <v>1531</v>
      </c>
      <c r="V356" s="309" t="s">
        <v>2</v>
      </c>
      <c r="W356" s="422" t="s">
        <v>1532</v>
      </c>
      <c r="X356" s="327">
        <v>287</v>
      </c>
      <c r="Y356" s="292"/>
      <c r="Z356" s="279" t="s">
        <v>148</v>
      </c>
      <c r="AA356" s="279"/>
      <c r="AB356" s="280"/>
      <c r="AD356" s="2"/>
      <c r="AE356" s="2"/>
      <c r="AF356" s="2"/>
    </row>
    <row r="357" spans="1:32" s="207" customFormat="1" ht="136.5" customHeight="1" x14ac:dyDescent="0.15">
      <c r="A357" s="281">
        <v>275</v>
      </c>
      <c r="B357" s="282" t="s">
        <v>470</v>
      </c>
      <c r="C357" s="312" t="s">
        <v>1032</v>
      </c>
      <c r="D357" s="312" t="s">
        <v>563</v>
      </c>
      <c r="E357" s="277">
        <v>151.40299999999999</v>
      </c>
      <c r="F357" s="313">
        <f>E357+G357-H357</f>
        <v>151.40299999999999</v>
      </c>
      <c r="G357" s="283">
        <v>0</v>
      </c>
      <c r="H357" s="287">
        <v>0</v>
      </c>
      <c r="I357" s="287">
        <v>0</v>
      </c>
      <c r="J357" s="287">
        <v>150.495</v>
      </c>
      <c r="K357" s="330" t="s">
        <v>1563</v>
      </c>
      <c r="L357" s="285" t="s">
        <v>102</v>
      </c>
      <c r="M357" s="286" t="s">
        <v>1564</v>
      </c>
      <c r="N357" s="283">
        <v>171.393</v>
      </c>
      <c r="O357" s="283">
        <v>128.149</v>
      </c>
      <c r="P357" s="284">
        <f>O357-N357</f>
        <v>-43.244</v>
      </c>
      <c r="Q357" s="283">
        <v>0</v>
      </c>
      <c r="R357" s="288" t="s">
        <v>102</v>
      </c>
      <c r="S357" s="282" t="s">
        <v>1565</v>
      </c>
      <c r="T357" s="289"/>
      <c r="U357" s="316" t="s">
        <v>1531</v>
      </c>
      <c r="V357" s="309" t="s">
        <v>2</v>
      </c>
      <c r="W357" s="423" t="s">
        <v>1566</v>
      </c>
      <c r="X357" s="327">
        <v>289</v>
      </c>
      <c r="Y357" s="292"/>
      <c r="Z357" s="279" t="s">
        <v>148</v>
      </c>
      <c r="AA357" s="279"/>
      <c r="AB357" s="280"/>
      <c r="AD357" s="2"/>
      <c r="AE357" s="2"/>
      <c r="AF357" s="2"/>
    </row>
    <row r="358" spans="1:32" ht="21.6" customHeight="1" x14ac:dyDescent="0.15">
      <c r="A358" s="131"/>
      <c r="B358" s="298" t="s">
        <v>1567</v>
      </c>
      <c r="C358" s="413"/>
      <c r="D358" s="413"/>
      <c r="E358" s="133"/>
      <c r="F358" s="299"/>
      <c r="G358" s="300"/>
      <c r="H358" s="301"/>
      <c r="I358" s="301"/>
      <c r="J358" s="133"/>
      <c r="K358" s="133"/>
      <c r="L358" s="134"/>
      <c r="M358" s="135"/>
      <c r="N358" s="133"/>
      <c r="O358" s="133"/>
      <c r="P358" s="133"/>
      <c r="Q358" s="133"/>
      <c r="R358" s="136"/>
      <c r="S358" s="132"/>
      <c r="T358" s="132"/>
      <c r="U358" s="303"/>
      <c r="V358" s="137"/>
      <c r="W358" s="137"/>
      <c r="X358" s="414"/>
      <c r="Y358" s="137"/>
      <c r="Z358" s="138"/>
      <c r="AA358" s="138"/>
      <c r="AB358" s="139"/>
    </row>
    <row r="359" spans="1:32" s="207" customFormat="1" ht="115.5" customHeight="1" x14ac:dyDescent="0.15">
      <c r="A359" s="281">
        <v>276</v>
      </c>
      <c r="B359" s="353" t="s">
        <v>471</v>
      </c>
      <c r="C359" s="312" t="s">
        <v>574</v>
      </c>
      <c r="D359" s="312" t="s">
        <v>563</v>
      </c>
      <c r="E359" s="283">
        <v>160</v>
      </c>
      <c r="F359" s="313">
        <f t="shared" ref="F359:F365" si="42">E359+G359-H359</f>
        <v>160</v>
      </c>
      <c r="G359" s="283">
        <v>0</v>
      </c>
      <c r="H359" s="287">
        <v>0</v>
      </c>
      <c r="I359" s="287">
        <v>0</v>
      </c>
      <c r="J359" s="287">
        <f>F359</f>
        <v>160</v>
      </c>
      <c r="K359" s="314" t="s">
        <v>1568</v>
      </c>
      <c r="L359" s="285" t="s">
        <v>102</v>
      </c>
      <c r="M359" s="286" t="s">
        <v>1569</v>
      </c>
      <c r="N359" s="283">
        <v>160</v>
      </c>
      <c r="O359" s="283">
        <v>160</v>
      </c>
      <c r="P359" s="284">
        <f t="shared" ref="P359:P360" si="43">O359-N359</f>
        <v>0</v>
      </c>
      <c r="Q359" s="283">
        <v>0</v>
      </c>
      <c r="R359" s="288" t="s">
        <v>102</v>
      </c>
      <c r="S359" s="282" t="s">
        <v>1570</v>
      </c>
      <c r="T359" s="289"/>
      <c r="U359" s="316" t="s">
        <v>1531</v>
      </c>
      <c r="V359" s="309" t="s">
        <v>2</v>
      </c>
      <c r="W359" s="422" t="s">
        <v>1532</v>
      </c>
      <c r="X359" s="376">
        <v>290</v>
      </c>
      <c r="Y359" s="292"/>
      <c r="Z359" s="279"/>
      <c r="AA359" s="279" t="s">
        <v>148</v>
      </c>
      <c r="AB359" s="280"/>
      <c r="AD359" s="2"/>
      <c r="AE359" s="2"/>
      <c r="AF359" s="2"/>
    </row>
    <row r="360" spans="1:32" s="207" customFormat="1" ht="205.5" customHeight="1" x14ac:dyDescent="0.15">
      <c r="A360" s="424">
        <v>277</v>
      </c>
      <c r="B360" s="425" t="s">
        <v>472</v>
      </c>
      <c r="C360" s="333" t="s">
        <v>1065</v>
      </c>
      <c r="D360" s="426" t="s">
        <v>563</v>
      </c>
      <c r="E360" s="283">
        <v>98.971000000000004</v>
      </c>
      <c r="F360" s="313">
        <f t="shared" si="42"/>
        <v>98.971000000000004</v>
      </c>
      <c r="G360" s="283">
        <v>0</v>
      </c>
      <c r="H360" s="287">
        <v>0</v>
      </c>
      <c r="I360" s="287">
        <v>0</v>
      </c>
      <c r="J360" s="287">
        <v>64.113</v>
      </c>
      <c r="K360" s="427" t="s">
        <v>1571</v>
      </c>
      <c r="L360" s="428" t="s">
        <v>153</v>
      </c>
      <c r="M360" s="425" t="s">
        <v>1572</v>
      </c>
      <c r="N360" s="283">
        <v>252.892</v>
      </c>
      <c r="O360" s="283">
        <v>86.566999999999993</v>
      </c>
      <c r="P360" s="284">
        <f t="shared" si="43"/>
        <v>-166.32499999999999</v>
      </c>
      <c r="Q360" s="417">
        <v>0</v>
      </c>
      <c r="R360" s="429" t="s">
        <v>589</v>
      </c>
      <c r="S360" s="333" t="s">
        <v>1573</v>
      </c>
      <c r="T360" s="429"/>
      <c r="U360" s="316" t="s">
        <v>1531</v>
      </c>
      <c r="V360" s="309" t="s">
        <v>2</v>
      </c>
      <c r="W360" s="422" t="s">
        <v>1532</v>
      </c>
      <c r="X360" s="430">
        <v>291</v>
      </c>
      <c r="Y360" s="292"/>
      <c r="Z360" s="279" t="s">
        <v>148</v>
      </c>
      <c r="AA360" s="279"/>
      <c r="AB360" s="280"/>
      <c r="AD360" s="2"/>
      <c r="AE360" s="2"/>
      <c r="AF360" s="2"/>
    </row>
    <row r="361" spans="1:32" s="207" customFormat="1" ht="156" customHeight="1" x14ac:dyDescent="0.15">
      <c r="A361" s="431"/>
      <c r="B361" s="432"/>
      <c r="C361" s="335"/>
      <c r="D361" s="433"/>
      <c r="E361" s="283">
        <v>5.6559999999999997</v>
      </c>
      <c r="F361" s="313">
        <f t="shared" si="42"/>
        <v>5.6559999999999997</v>
      </c>
      <c r="G361" s="283">
        <v>0</v>
      </c>
      <c r="H361" s="287">
        <v>0</v>
      </c>
      <c r="I361" s="287">
        <v>0</v>
      </c>
      <c r="J361" s="287">
        <v>5.1749999999999998</v>
      </c>
      <c r="K361" s="434"/>
      <c r="L361" s="285" t="s">
        <v>102</v>
      </c>
      <c r="M361" s="435" t="s">
        <v>1574</v>
      </c>
      <c r="N361" s="283">
        <v>0</v>
      </c>
      <c r="O361" s="283">
        <v>0</v>
      </c>
      <c r="P361" s="284">
        <f>O361-N361</f>
        <v>0</v>
      </c>
      <c r="Q361" s="283">
        <v>0</v>
      </c>
      <c r="R361" s="288" t="s">
        <v>102</v>
      </c>
      <c r="S361" s="308" t="s">
        <v>1575</v>
      </c>
      <c r="T361" s="288" t="s">
        <v>1576</v>
      </c>
      <c r="U361" s="316" t="s">
        <v>1531</v>
      </c>
      <c r="V361" s="309" t="s">
        <v>2</v>
      </c>
      <c r="W361" s="423" t="s">
        <v>1577</v>
      </c>
      <c r="X361" s="334"/>
      <c r="Y361" s="292"/>
      <c r="Z361" s="279" t="s">
        <v>148</v>
      </c>
      <c r="AA361" s="279"/>
      <c r="AB361" s="280"/>
      <c r="AD361" s="2"/>
      <c r="AE361" s="2"/>
      <c r="AF361" s="2"/>
    </row>
    <row r="362" spans="1:32" s="207" customFormat="1" ht="45" x14ac:dyDescent="0.15">
      <c r="A362" s="281">
        <v>278</v>
      </c>
      <c r="B362" s="282" t="s">
        <v>473</v>
      </c>
      <c r="C362" s="312" t="s">
        <v>1177</v>
      </c>
      <c r="D362" s="312" t="s">
        <v>556</v>
      </c>
      <c r="E362" s="283">
        <v>20.224</v>
      </c>
      <c r="F362" s="313">
        <f t="shared" si="42"/>
        <v>20.224</v>
      </c>
      <c r="G362" s="283">
        <v>0</v>
      </c>
      <c r="H362" s="287">
        <v>0</v>
      </c>
      <c r="I362" s="287">
        <v>0</v>
      </c>
      <c r="J362" s="287">
        <v>20.821999999999999</v>
      </c>
      <c r="K362" s="283" t="s">
        <v>1178</v>
      </c>
      <c r="L362" s="285" t="s">
        <v>174</v>
      </c>
      <c r="M362" s="286" t="s">
        <v>1578</v>
      </c>
      <c r="N362" s="283">
        <v>0</v>
      </c>
      <c r="O362" s="283">
        <v>0</v>
      </c>
      <c r="P362" s="284">
        <f t="shared" ref="P362:P365" si="44">O362-N362</f>
        <v>0</v>
      </c>
      <c r="Q362" s="283">
        <v>0</v>
      </c>
      <c r="R362" s="288" t="s">
        <v>172</v>
      </c>
      <c r="S362" s="308" t="s">
        <v>1579</v>
      </c>
      <c r="T362" s="289"/>
      <c r="U362" s="316" t="s">
        <v>1531</v>
      </c>
      <c r="V362" s="309" t="s">
        <v>2</v>
      </c>
      <c r="W362" s="422" t="s">
        <v>1532</v>
      </c>
      <c r="X362" s="376">
        <v>292</v>
      </c>
      <c r="Y362" s="292" t="s">
        <v>538</v>
      </c>
      <c r="Z362" s="279" t="s">
        <v>148</v>
      </c>
      <c r="AA362" s="279"/>
      <c r="AB362" s="280"/>
      <c r="AD362" s="2"/>
      <c r="AE362" s="2"/>
      <c r="AF362" s="2"/>
    </row>
    <row r="363" spans="1:32" s="207" customFormat="1" ht="164.25" customHeight="1" x14ac:dyDescent="0.15">
      <c r="A363" s="281">
        <v>279</v>
      </c>
      <c r="B363" s="282" t="s">
        <v>474</v>
      </c>
      <c r="C363" s="312" t="s">
        <v>1053</v>
      </c>
      <c r="D363" s="312" t="s">
        <v>563</v>
      </c>
      <c r="E363" s="277">
        <v>81.777000000000001</v>
      </c>
      <c r="F363" s="313">
        <f t="shared" si="42"/>
        <v>81.777000000000001</v>
      </c>
      <c r="G363" s="283">
        <v>0</v>
      </c>
      <c r="H363" s="287">
        <v>0</v>
      </c>
      <c r="I363" s="287">
        <v>0</v>
      </c>
      <c r="J363" s="287">
        <v>81.194999999999993</v>
      </c>
      <c r="K363" s="283" t="s">
        <v>1178</v>
      </c>
      <c r="L363" s="285" t="s">
        <v>153</v>
      </c>
      <c r="M363" s="286" t="s">
        <v>1580</v>
      </c>
      <c r="N363" s="283">
        <v>82.768000000000001</v>
      </c>
      <c r="O363" s="283">
        <v>82.647999999999996</v>
      </c>
      <c r="P363" s="284">
        <f t="shared" si="44"/>
        <v>-0.12000000000000455</v>
      </c>
      <c r="Q363" s="283">
        <v>0</v>
      </c>
      <c r="R363" s="288" t="s">
        <v>589</v>
      </c>
      <c r="S363" s="282" t="s">
        <v>1581</v>
      </c>
      <c r="T363" s="289"/>
      <c r="U363" s="316" t="s">
        <v>1531</v>
      </c>
      <c r="V363" s="309" t="s">
        <v>2</v>
      </c>
      <c r="W363" s="422" t="s">
        <v>1532</v>
      </c>
      <c r="X363" s="376">
        <v>293</v>
      </c>
      <c r="Y363" s="292" t="s">
        <v>538</v>
      </c>
      <c r="Z363" s="279" t="s">
        <v>148</v>
      </c>
      <c r="AA363" s="279"/>
      <c r="AB363" s="280"/>
      <c r="AD363" s="2"/>
      <c r="AE363" s="2"/>
      <c r="AF363" s="2"/>
    </row>
    <row r="364" spans="1:32" s="360" customFormat="1" ht="45" x14ac:dyDescent="0.15">
      <c r="A364" s="281">
        <v>280</v>
      </c>
      <c r="B364" s="312" t="s">
        <v>475</v>
      </c>
      <c r="C364" s="312" t="s">
        <v>1053</v>
      </c>
      <c r="D364" s="282" t="s">
        <v>556</v>
      </c>
      <c r="E364" s="315">
        <v>182.798</v>
      </c>
      <c r="F364" s="346">
        <f t="shared" si="42"/>
        <v>182.798</v>
      </c>
      <c r="G364" s="315">
        <v>0</v>
      </c>
      <c r="H364" s="347">
        <v>0</v>
      </c>
      <c r="I364" s="347">
        <v>0</v>
      </c>
      <c r="J364" s="287">
        <v>158.095</v>
      </c>
      <c r="K364" s="350" t="s">
        <v>1582</v>
      </c>
      <c r="L364" s="351" t="s">
        <v>174</v>
      </c>
      <c r="M364" s="286" t="s">
        <v>1583</v>
      </c>
      <c r="N364" s="315">
        <v>0</v>
      </c>
      <c r="O364" s="283">
        <v>0</v>
      </c>
      <c r="P364" s="284">
        <f t="shared" si="44"/>
        <v>0</v>
      </c>
      <c r="Q364" s="315">
        <v>0</v>
      </c>
      <c r="R364" s="352" t="s">
        <v>172</v>
      </c>
      <c r="S364" s="312" t="s">
        <v>1584</v>
      </c>
      <c r="T364" s="353"/>
      <c r="U364" s="354" t="s">
        <v>1531</v>
      </c>
      <c r="V364" s="436" t="s">
        <v>2</v>
      </c>
      <c r="W364" s="422" t="s">
        <v>1532</v>
      </c>
      <c r="X364" s="437">
        <v>294</v>
      </c>
      <c r="Y364" s="318" t="s">
        <v>538</v>
      </c>
      <c r="Z364" s="358" t="s">
        <v>148</v>
      </c>
      <c r="AA364" s="358"/>
      <c r="AB364" s="359"/>
      <c r="AC364" s="207"/>
      <c r="AD364" s="2"/>
      <c r="AE364" s="2"/>
      <c r="AF364" s="2"/>
    </row>
    <row r="365" spans="1:32" s="207" customFormat="1" ht="120" customHeight="1" x14ac:dyDescent="0.15">
      <c r="A365" s="281">
        <v>281</v>
      </c>
      <c r="B365" s="282" t="s">
        <v>1585</v>
      </c>
      <c r="C365" s="312" t="s">
        <v>556</v>
      </c>
      <c r="D365" s="312" t="s">
        <v>556</v>
      </c>
      <c r="E365" s="283">
        <v>106.503</v>
      </c>
      <c r="F365" s="313">
        <f t="shared" si="42"/>
        <v>106.503</v>
      </c>
      <c r="G365" s="283">
        <v>0</v>
      </c>
      <c r="H365" s="287">
        <v>0</v>
      </c>
      <c r="I365" s="287">
        <v>0</v>
      </c>
      <c r="J365" s="287">
        <v>93.605000000000004</v>
      </c>
      <c r="K365" s="343" t="s">
        <v>1586</v>
      </c>
      <c r="L365" s="285" t="s">
        <v>174</v>
      </c>
      <c r="M365" s="286" t="s">
        <v>1587</v>
      </c>
      <c r="N365" s="283">
        <v>0</v>
      </c>
      <c r="O365" s="283">
        <v>0</v>
      </c>
      <c r="P365" s="284">
        <f t="shared" si="44"/>
        <v>0</v>
      </c>
      <c r="Q365" s="283">
        <v>0</v>
      </c>
      <c r="R365" s="288" t="s">
        <v>172</v>
      </c>
      <c r="S365" s="282" t="s">
        <v>1588</v>
      </c>
      <c r="T365" s="289"/>
      <c r="U365" s="316" t="s">
        <v>1531</v>
      </c>
      <c r="V365" s="309" t="s">
        <v>2</v>
      </c>
      <c r="W365" s="422" t="s">
        <v>1532</v>
      </c>
      <c r="X365" s="438" t="s">
        <v>1589</v>
      </c>
      <c r="Y365" s="292"/>
      <c r="Z365" s="279" t="s">
        <v>148</v>
      </c>
      <c r="AA365" s="279"/>
      <c r="AB365" s="280"/>
      <c r="AD365" s="2"/>
      <c r="AE365" s="2"/>
      <c r="AF365" s="2"/>
    </row>
    <row r="366" spans="1:32" ht="21.6" customHeight="1" x14ac:dyDescent="0.15">
      <c r="A366" s="131"/>
      <c r="B366" s="298" t="s">
        <v>1590</v>
      </c>
      <c r="C366" s="413"/>
      <c r="D366" s="413"/>
      <c r="E366" s="133"/>
      <c r="F366" s="299"/>
      <c r="G366" s="300"/>
      <c r="H366" s="301"/>
      <c r="I366" s="301"/>
      <c r="J366" s="133"/>
      <c r="K366" s="133"/>
      <c r="L366" s="134"/>
      <c r="M366" s="135"/>
      <c r="N366" s="133"/>
      <c r="O366" s="133"/>
      <c r="P366" s="133"/>
      <c r="Q366" s="133"/>
      <c r="R366" s="136"/>
      <c r="S366" s="132"/>
      <c r="T366" s="132"/>
      <c r="U366" s="303"/>
      <c r="V366" s="137"/>
      <c r="W366" s="137"/>
      <c r="X366" s="414"/>
      <c r="Y366" s="137"/>
      <c r="Z366" s="138"/>
      <c r="AA366" s="138"/>
      <c r="AB366" s="139"/>
    </row>
    <row r="367" spans="1:32" s="207" customFormat="1" ht="129.75" customHeight="1" x14ac:dyDescent="0.15">
      <c r="A367" s="281">
        <v>282</v>
      </c>
      <c r="B367" s="282" t="s">
        <v>476</v>
      </c>
      <c r="C367" s="312" t="s">
        <v>1591</v>
      </c>
      <c r="D367" s="312" t="s">
        <v>563</v>
      </c>
      <c r="E367" s="283">
        <v>29.782</v>
      </c>
      <c r="F367" s="313">
        <f>E367+G367-H367</f>
        <v>29.782</v>
      </c>
      <c r="G367" s="283">
        <v>0</v>
      </c>
      <c r="H367" s="287">
        <v>0</v>
      </c>
      <c r="I367" s="287">
        <v>0</v>
      </c>
      <c r="J367" s="287">
        <v>23.107790000000001</v>
      </c>
      <c r="K367" s="283" t="s">
        <v>1178</v>
      </c>
      <c r="L367" s="285" t="s">
        <v>102</v>
      </c>
      <c r="M367" s="282" t="s">
        <v>1592</v>
      </c>
      <c r="N367" s="283">
        <v>29.562000000000001</v>
      </c>
      <c r="O367" s="283">
        <v>29.501999999999999</v>
      </c>
      <c r="P367" s="284">
        <f>O367-N367</f>
        <v>-6.0000000000002274E-2</v>
      </c>
      <c r="Q367" s="283">
        <v>0</v>
      </c>
      <c r="R367" s="288" t="s">
        <v>102</v>
      </c>
      <c r="S367" s="282" t="s">
        <v>1593</v>
      </c>
      <c r="T367" s="289"/>
      <c r="U367" s="316" t="s">
        <v>1531</v>
      </c>
      <c r="V367" s="309" t="s">
        <v>2</v>
      </c>
      <c r="W367" s="423" t="s">
        <v>1594</v>
      </c>
      <c r="X367" s="290">
        <v>295</v>
      </c>
      <c r="Y367" s="292"/>
      <c r="Z367" s="279" t="s">
        <v>148</v>
      </c>
      <c r="AA367" s="279"/>
      <c r="AB367" s="280"/>
      <c r="AD367" s="2"/>
      <c r="AE367" s="2"/>
      <c r="AF367" s="2"/>
    </row>
    <row r="368" spans="1:32" s="207" customFormat="1" ht="84.75" customHeight="1" x14ac:dyDescent="0.15">
      <c r="A368" s="281">
        <v>283</v>
      </c>
      <c r="B368" s="282" t="s">
        <v>477</v>
      </c>
      <c r="C368" s="312" t="s">
        <v>997</v>
      </c>
      <c r="D368" s="312" t="s">
        <v>563</v>
      </c>
      <c r="E368" s="283">
        <v>3.0059999999999998</v>
      </c>
      <c r="F368" s="313">
        <f>E368+G368-H368</f>
        <v>3.0059999999999998</v>
      </c>
      <c r="G368" s="283">
        <v>0</v>
      </c>
      <c r="H368" s="287">
        <v>0</v>
      </c>
      <c r="I368" s="287">
        <v>0</v>
      </c>
      <c r="J368" s="287">
        <v>2.484</v>
      </c>
      <c r="K368" s="283" t="s">
        <v>1178</v>
      </c>
      <c r="L368" s="285" t="s">
        <v>153</v>
      </c>
      <c r="M368" s="282" t="s">
        <v>1595</v>
      </c>
      <c r="N368" s="283">
        <v>3.01</v>
      </c>
      <c r="O368" s="283">
        <v>2.9649999999999999</v>
      </c>
      <c r="P368" s="284">
        <f>O368-N368</f>
        <v>-4.4999999999999929E-2</v>
      </c>
      <c r="Q368" s="283">
        <v>0</v>
      </c>
      <c r="R368" s="288" t="s">
        <v>589</v>
      </c>
      <c r="S368" s="282" t="s">
        <v>1596</v>
      </c>
      <c r="T368" s="289"/>
      <c r="U368" s="316" t="s">
        <v>1531</v>
      </c>
      <c r="V368" s="309" t="s">
        <v>2</v>
      </c>
      <c r="W368" s="423" t="s">
        <v>1594</v>
      </c>
      <c r="X368" s="290">
        <v>296</v>
      </c>
      <c r="Y368" s="292"/>
      <c r="Z368" s="279" t="s">
        <v>148</v>
      </c>
      <c r="AA368" s="279"/>
      <c r="AB368" s="280"/>
      <c r="AD368" s="2"/>
      <c r="AE368" s="2"/>
      <c r="AF368" s="2"/>
    </row>
    <row r="369" spans="1:32" s="207" customFormat="1" ht="173.25" customHeight="1" x14ac:dyDescent="0.15">
      <c r="A369" s="281">
        <v>284</v>
      </c>
      <c r="B369" s="282" t="s">
        <v>478</v>
      </c>
      <c r="C369" s="312" t="s">
        <v>1015</v>
      </c>
      <c r="D369" s="312" t="s">
        <v>563</v>
      </c>
      <c r="E369" s="283">
        <v>10.079000000000001</v>
      </c>
      <c r="F369" s="313">
        <f>E369+G369-H369</f>
        <v>10.079000000000001</v>
      </c>
      <c r="G369" s="283">
        <v>0</v>
      </c>
      <c r="H369" s="287">
        <v>0</v>
      </c>
      <c r="I369" s="287">
        <v>0</v>
      </c>
      <c r="J369" s="287">
        <v>7.452</v>
      </c>
      <c r="K369" s="283" t="s">
        <v>1178</v>
      </c>
      <c r="L369" s="285" t="s">
        <v>153</v>
      </c>
      <c r="M369" s="282" t="s">
        <v>1597</v>
      </c>
      <c r="N369" s="283">
        <v>11.343999999999999</v>
      </c>
      <c r="O369" s="283">
        <v>10.17</v>
      </c>
      <c r="P369" s="284">
        <f>O369-N369</f>
        <v>-1.1739999999999995</v>
      </c>
      <c r="Q369" s="283">
        <v>0</v>
      </c>
      <c r="R369" s="288" t="s">
        <v>589</v>
      </c>
      <c r="S369" s="282" t="s">
        <v>1598</v>
      </c>
      <c r="T369" s="289"/>
      <c r="U369" s="316" t="s">
        <v>1531</v>
      </c>
      <c r="V369" s="309" t="s">
        <v>2</v>
      </c>
      <c r="W369" s="423" t="s">
        <v>1594</v>
      </c>
      <c r="X369" s="290">
        <v>297</v>
      </c>
      <c r="Y369" s="292"/>
      <c r="Z369" s="279" t="s">
        <v>148</v>
      </c>
      <c r="AA369" s="279"/>
      <c r="AB369" s="280"/>
      <c r="AD369" s="2"/>
      <c r="AE369" s="2"/>
      <c r="AF369" s="2"/>
    </row>
    <row r="370" spans="1:32" s="207" customFormat="1" ht="156.75" customHeight="1" x14ac:dyDescent="0.15">
      <c r="A370" s="281">
        <v>285</v>
      </c>
      <c r="B370" s="282" t="s">
        <v>479</v>
      </c>
      <c r="C370" s="312" t="s">
        <v>943</v>
      </c>
      <c r="D370" s="312" t="s">
        <v>563</v>
      </c>
      <c r="E370" s="283">
        <v>21.6</v>
      </c>
      <c r="F370" s="313">
        <f>E370+G370-H370</f>
        <v>21.6</v>
      </c>
      <c r="G370" s="283">
        <v>0</v>
      </c>
      <c r="H370" s="287">
        <v>0</v>
      </c>
      <c r="I370" s="287">
        <v>0</v>
      </c>
      <c r="J370" s="287">
        <v>20.899260000000002</v>
      </c>
      <c r="K370" s="283" t="s">
        <v>1178</v>
      </c>
      <c r="L370" s="285" t="s">
        <v>153</v>
      </c>
      <c r="M370" s="282" t="s">
        <v>1599</v>
      </c>
      <c r="N370" s="283">
        <v>22.806999999999999</v>
      </c>
      <c r="O370" s="283">
        <v>39.356999999999999</v>
      </c>
      <c r="P370" s="284">
        <f>O370-N370</f>
        <v>16.55</v>
      </c>
      <c r="Q370" s="283">
        <v>0</v>
      </c>
      <c r="R370" s="288" t="s">
        <v>589</v>
      </c>
      <c r="S370" s="312" t="s">
        <v>1600</v>
      </c>
      <c r="T370" s="289"/>
      <c r="U370" s="316" t="s">
        <v>1531</v>
      </c>
      <c r="V370" s="309" t="s">
        <v>2</v>
      </c>
      <c r="W370" s="423" t="s">
        <v>1594</v>
      </c>
      <c r="X370" s="290">
        <v>298</v>
      </c>
      <c r="Y370" s="292"/>
      <c r="Z370" s="279" t="s">
        <v>148</v>
      </c>
      <c r="AA370" s="279"/>
      <c r="AB370" s="280"/>
      <c r="AD370" s="2"/>
      <c r="AE370" s="2"/>
      <c r="AF370" s="2"/>
    </row>
    <row r="371" spans="1:32" s="207" customFormat="1" ht="300.75" customHeight="1" x14ac:dyDescent="0.15">
      <c r="A371" s="281">
        <v>286</v>
      </c>
      <c r="B371" s="282" t="s">
        <v>1601</v>
      </c>
      <c r="C371" s="312" t="s">
        <v>556</v>
      </c>
      <c r="D371" s="312" t="s">
        <v>563</v>
      </c>
      <c r="E371" s="283">
        <v>20.571999999999999</v>
      </c>
      <c r="F371" s="313">
        <f>E371+G371-H371</f>
        <v>20.571999999999999</v>
      </c>
      <c r="G371" s="283">
        <v>0</v>
      </c>
      <c r="H371" s="287">
        <v>0</v>
      </c>
      <c r="I371" s="287">
        <v>0</v>
      </c>
      <c r="J371" s="287">
        <v>19.952999999999999</v>
      </c>
      <c r="K371" s="343" t="s">
        <v>1602</v>
      </c>
      <c r="L371" s="285" t="s">
        <v>153</v>
      </c>
      <c r="M371" s="308" t="s">
        <v>1603</v>
      </c>
      <c r="N371" s="283">
        <v>20.803000000000001</v>
      </c>
      <c r="O371" s="283">
        <v>20.742000000000001</v>
      </c>
      <c r="P371" s="284">
        <f>O371-N371</f>
        <v>-6.0999999999999943E-2</v>
      </c>
      <c r="Q371" s="283">
        <v>0</v>
      </c>
      <c r="R371" s="288" t="s">
        <v>589</v>
      </c>
      <c r="S371" s="282" t="s">
        <v>1604</v>
      </c>
      <c r="T371" s="289"/>
      <c r="U371" s="316" t="s">
        <v>1531</v>
      </c>
      <c r="V371" s="309" t="s">
        <v>2</v>
      </c>
      <c r="W371" s="423" t="s">
        <v>1594</v>
      </c>
      <c r="X371" s="290" t="s">
        <v>1605</v>
      </c>
      <c r="Y371" s="292"/>
      <c r="Z371" s="279" t="s">
        <v>148</v>
      </c>
      <c r="AA371" s="279"/>
      <c r="AB371" s="280"/>
      <c r="AD371" s="2"/>
      <c r="AE371" s="2"/>
      <c r="AF371" s="2"/>
    </row>
    <row r="372" spans="1:32" ht="21.6" customHeight="1" x14ac:dyDescent="0.15">
      <c r="A372" s="131"/>
      <c r="B372" s="298" t="s">
        <v>1606</v>
      </c>
      <c r="C372" s="413"/>
      <c r="D372" s="413"/>
      <c r="E372" s="133"/>
      <c r="F372" s="299"/>
      <c r="G372" s="300"/>
      <c r="H372" s="301"/>
      <c r="I372" s="301"/>
      <c r="J372" s="133"/>
      <c r="K372" s="133"/>
      <c r="L372" s="134"/>
      <c r="M372" s="135"/>
      <c r="N372" s="133"/>
      <c r="O372" s="133"/>
      <c r="P372" s="133"/>
      <c r="Q372" s="133"/>
      <c r="R372" s="136"/>
      <c r="S372" s="132"/>
      <c r="T372" s="132"/>
      <c r="U372" s="303"/>
      <c r="V372" s="137"/>
      <c r="W372" s="137"/>
      <c r="X372" s="414"/>
      <c r="Y372" s="137"/>
      <c r="Z372" s="138"/>
      <c r="AA372" s="138"/>
      <c r="AB372" s="139"/>
    </row>
    <row r="373" spans="1:32" s="207" customFormat="1" ht="159" customHeight="1" x14ac:dyDescent="0.15">
      <c r="A373" s="281">
        <v>287</v>
      </c>
      <c r="B373" s="282" t="s">
        <v>481</v>
      </c>
      <c r="C373" s="312" t="s">
        <v>1607</v>
      </c>
      <c r="D373" s="312" t="s">
        <v>563</v>
      </c>
      <c r="E373" s="439">
        <v>45.195999999999998</v>
      </c>
      <c r="F373" s="313">
        <f>E373+G373-H373</f>
        <v>45.195999999999998</v>
      </c>
      <c r="G373" s="283">
        <v>0</v>
      </c>
      <c r="H373" s="287">
        <v>0</v>
      </c>
      <c r="I373" s="287">
        <v>0</v>
      </c>
      <c r="J373" s="287">
        <v>51.655999999999999</v>
      </c>
      <c r="K373" s="283" t="s">
        <v>1178</v>
      </c>
      <c r="L373" s="285" t="s">
        <v>153</v>
      </c>
      <c r="M373" s="282" t="s">
        <v>1608</v>
      </c>
      <c r="N373" s="283">
        <v>45.292000000000002</v>
      </c>
      <c r="O373" s="283">
        <v>50.73</v>
      </c>
      <c r="P373" s="284">
        <f>O373-N373</f>
        <v>5.4379999999999953</v>
      </c>
      <c r="Q373" s="283">
        <v>0</v>
      </c>
      <c r="R373" s="288" t="s">
        <v>589</v>
      </c>
      <c r="S373" s="282" t="s">
        <v>1609</v>
      </c>
      <c r="T373" s="289"/>
      <c r="U373" s="316" t="s">
        <v>1531</v>
      </c>
      <c r="V373" s="309" t="s">
        <v>2</v>
      </c>
      <c r="W373" s="423" t="s">
        <v>1594</v>
      </c>
      <c r="X373" s="327">
        <v>300</v>
      </c>
      <c r="Y373" s="292"/>
      <c r="Z373" s="279" t="s">
        <v>148</v>
      </c>
      <c r="AA373" s="279"/>
      <c r="AB373" s="280"/>
      <c r="AD373" s="2"/>
      <c r="AE373" s="2"/>
      <c r="AF373" s="2"/>
    </row>
    <row r="374" spans="1:32" s="207" customFormat="1" ht="159" customHeight="1" x14ac:dyDescent="0.15">
      <c r="A374" s="281">
        <v>288</v>
      </c>
      <c r="B374" s="282" t="s">
        <v>482</v>
      </c>
      <c r="C374" s="312" t="s">
        <v>1607</v>
      </c>
      <c r="D374" s="312" t="s">
        <v>563</v>
      </c>
      <c r="E374" s="439">
        <v>24.577999999999999</v>
      </c>
      <c r="F374" s="313">
        <f>E374+G374-H374</f>
        <v>24.577999999999999</v>
      </c>
      <c r="G374" s="283">
        <v>0</v>
      </c>
      <c r="H374" s="287">
        <v>0</v>
      </c>
      <c r="I374" s="287">
        <v>0</v>
      </c>
      <c r="J374" s="287">
        <v>25.05</v>
      </c>
      <c r="K374" s="283" t="s">
        <v>1178</v>
      </c>
      <c r="L374" s="285" t="s">
        <v>153</v>
      </c>
      <c r="M374" s="282" t="s">
        <v>1610</v>
      </c>
      <c r="N374" s="283">
        <v>37.822000000000003</v>
      </c>
      <c r="O374" s="283">
        <v>37.625</v>
      </c>
      <c r="P374" s="284">
        <f>O374-N374</f>
        <v>-0.19700000000000273</v>
      </c>
      <c r="Q374" s="283">
        <v>0</v>
      </c>
      <c r="R374" s="288" t="s">
        <v>589</v>
      </c>
      <c r="S374" s="282" t="s">
        <v>1611</v>
      </c>
      <c r="T374" s="289"/>
      <c r="U374" s="316" t="s">
        <v>1531</v>
      </c>
      <c r="V374" s="309" t="s">
        <v>2</v>
      </c>
      <c r="W374" s="423" t="s">
        <v>1612</v>
      </c>
      <c r="X374" s="327">
        <v>301</v>
      </c>
      <c r="Y374" s="292"/>
      <c r="Z374" s="328" t="s">
        <v>148</v>
      </c>
      <c r="AA374" s="328"/>
      <c r="AB374" s="280"/>
      <c r="AD374" s="2"/>
      <c r="AE374" s="2"/>
      <c r="AF374" s="2"/>
    </row>
    <row r="375" spans="1:32" s="207" customFormat="1" ht="159" customHeight="1" x14ac:dyDescent="0.15">
      <c r="A375" s="281">
        <v>289</v>
      </c>
      <c r="B375" s="282" t="s">
        <v>1613</v>
      </c>
      <c r="C375" s="312" t="s">
        <v>1015</v>
      </c>
      <c r="D375" s="312" t="s">
        <v>563</v>
      </c>
      <c r="E375" s="439">
        <v>65.27</v>
      </c>
      <c r="F375" s="313">
        <f>E375+G375-H375</f>
        <v>215.21499999999997</v>
      </c>
      <c r="G375" s="283">
        <v>149.94499999999999</v>
      </c>
      <c r="H375" s="287">
        <v>0</v>
      </c>
      <c r="I375" s="287">
        <v>0</v>
      </c>
      <c r="J375" s="287">
        <v>151.49199999999999</v>
      </c>
      <c r="K375" s="283" t="s">
        <v>1178</v>
      </c>
      <c r="L375" s="285" t="s">
        <v>153</v>
      </c>
      <c r="M375" s="282" t="s">
        <v>1614</v>
      </c>
      <c r="N375" s="283">
        <v>59.881999999999998</v>
      </c>
      <c r="O375" s="283">
        <v>59.878999999999998</v>
      </c>
      <c r="P375" s="284">
        <f t="shared" ref="P375:P377" si="45">O375-N375</f>
        <v>-3.0000000000001137E-3</v>
      </c>
      <c r="Q375" s="283">
        <v>0</v>
      </c>
      <c r="R375" s="288" t="s">
        <v>589</v>
      </c>
      <c r="S375" s="282" t="s">
        <v>1615</v>
      </c>
      <c r="T375" s="289"/>
      <c r="U375" s="316" t="s">
        <v>1531</v>
      </c>
      <c r="V375" s="309" t="s">
        <v>2</v>
      </c>
      <c r="W375" s="423" t="s">
        <v>1612</v>
      </c>
      <c r="X375" s="327">
        <v>302</v>
      </c>
      <c r="Y375" s="292"/>
      <c r="Z375" s="328" t="s">
        <v>148</v>
      </c>
      <c r="AA375" s="328"/>
      <c r="AB375" s="280"/>
      <c r="AD375" s="2"/>
      <c r="AE375" s="2"/>
      <c r="AF375" s="2"/>
    </row>
    <row r="376" spans="1:32" s="207" customFormat="1" ht="159" customHeight="1" x14ac:dyDescent="0.15">
      <c r="A376" s="281">
        <v>290</v>
      </c>
      <c r="B376" s="282" t="s">
        <v>1616</v>
      </c>
      <c r="C376" s="282" t="s">
        <v>1020</v>
      </c>
      <c r="D376" s="282" t="s">
        <v>563</v>
      </c>
      <c r="E376" s="439">
        <v>20.838000000000001</v>
      </c>
      <c r="F376" s="313">
        <f>E376+G376-H376</f>
        <v>20.838000000000001</v>
      </c>
      <c r="G376" s="283">
        <v>0</v>
      </c>
      <c r="H376" s="287">
        <v>0</v>
      </c>
      <c r="I376" s="287">
        <v>0</v>
      </c>
      <c r="J376" s="287">
        <v>19.361999999999998</v>
      </c>
      <c r="K376" s="283" t="s">
        <v>1178</v>
      </c>
      <c r="L376" s="285" t="s">
        <v>102</v>
      </c>
      <c r="M376" s="282" t="s">
        <v>1617</v>
      </c>
      <c r="N376" s="283">
        <v>25.35</v>
      </c>
      <c r="O376" s="283">
        <v>27.161999999999999</v>
      </c>
      <c r="P376" s="284">
        <f t="shared" si="45"/>
        <v>1.8119999999999976</v>
      </c>
      <c r="Q376" s="283">
        <v>0</v>
      </c>
      <c r="R376" s="288" t="s">
        <v>102</v>
      </c>
      <c r="S376" s="282" t="s">
        <v>1618</v>
      </c>
      <c r="T376" s="289"/>
      <c r="U376" s="316" t="s">
        <v>1531</v>
      </c>
      <c r="V376" s="309" t="s">
        <v>2</v>
      </c>
      <c r="W376" s="440" t="s">
        <v>1619</v>
      </c>
      <c r="X376" s="327">
        <v>303</v>
      </c>
      <c r="Y376" s="292"/>
      <c r="Z376" s="328" t="s">
        <v>148</v>
      </c>
      <c r="AA376" s="328"/>
      <c r="AB376" s="280"/>
      <c r="AD376" s="2"/>
      <c r="AE376" s="2"/>
      <c r="AF376" s="2"/>
    </row>
    <row r="377" spans="1:32" s="207" customFormat="1" ht="159" customHeight="1" x14ac:dyDescent="0.15">
      <c r="A377" s="281">
        <v>291</v>
      </c>
      <c r="B377" s="282" t="s">
        <v>1620</v>
      </c>
      <c r="C377" s="282" t="s">
        <v>961</v>
      </c>
      <c r="D377" s="282" t="s">
        <v>563</v>
      </c>
      <c r="E377" s="439">
        <v>36.192999999999998</v>
      </c>
      <c r="F377" s="313">
        <f>E377+G377-H377</f>
        <v>36.192999999999998</v>
      </c>
      <c r="G377" s="283">
        <v>0</v>
      </c>
      <c r="H377" s="287">
        <v>0</v>
      </c>
      <c r="I377" s="287">
        <v>0</v>
      </c>
      <c r="J377" s="287">
        <v>23.623000000000001</v>
      </c>
      <c r="K377" s="283" t="s">
        <v>1178</v>
      </c>
      <c r="L377" s="285" t="s">
        <v>153</v>
      </c>
      <c r="M377" s="282" t="s">
        <v>1621</v>
      </c>
      <c r="N377" s="283">
        <v>32.936999999999998</v>
      </c>
      <c r="O377" s="283">
        <v>40.975000000000001</v>
      </c>
      <c r="P377" s="284">
        <f t="shared" si="45"/>
        <v>8.0380000000000038</v>
      </c>
      <c r="Q377" s="283">
        <v>0</v>
      </c>
      <c r="R377" s="288" t="s">
        <v>589</v>
      </c>
      <c r="S377" s="282" t="s">
        <v>1622</v>
      </c>
      <c r="T377" s="289"/>
      <c r="U377" s="316" t="s">
        <v>1531</v>
      </c>
      <c r="V377" s="309" t="s">
        <v>2</v>
      </c>
      <c r="W377" s="441" t="s">
        <v>1612</v>
      </c>
      <c r="X377" s="327">
        <v>304</v>
      </c>
      <c r="Y377" s="292"/>
      <c r="Z377" s="442" t="s">
        <v>148</v>
      </c>
      <c r="AA377" s="442"/>
      <c r="AB377" s="280"/>
      <c r="AD377" s="2"/>
      <c r="AE377" s="2"/>
      <c r="AF377" s="2"/>
    </row>
    <row r="378" spans="1:32" x14ac:dyDescent="0.15">
      <c r="A378" s="131"/>
      <c r="B378" s="298" t="s">
        <v>1623</v>
      </c>
      <c r="C378" s="132"/>
      <c r="D378" s="132"/>
      <c r="E378" s="133"/>
      <c r="F378" s="299"/>
      <c r="G378" s="300"/>
      <c r="H378" s="301"/>
      <c r="I378" s="301"/>
      <c r="J378" s="133"/>
      <c r="K378" s="133"/>
      <c r="L378" s="134"/>
      <c r="M378" s="135"/>
      <c r="N378" s="133"/>
      <c r="O378" s="133"/>
      <c r="P378" s="133"/>
      <c r="Q378" s="133"/>
      <c r="R378" s="136"/>
      <c r="S378" s="132"/>
      <c r="T378" s="132"/>
      <c r="U378" s="303"/>
      <c r="V378" s="137"/>
      <c r="W378" s="137"/>
      <c r="X378" s="137"/>
      <c r="Y378" s="137"/>
      <c r="Z378" s="138"/>
      <c r="AA378" s="138"/>
      <c r="AB378" s="139"/>
    </row>
    <row r="379" spans="1:32" s="207" customFormat="1" ht="51.75" customHeight="1" x14ac:dyDescent="0.15">
      <c r="A379" s="281">
        <v>292</v>
      </c>
      <c r="B379" s="282" t="s">
        <v>1624</v>
      </c>
      <c r="C379" s="312" t="s">
        <v>1032</v>
      </c>
      <c r="D379" s="312" t="s">
        <v>530</v>
      </c>
      <c r="E379" s="283">
        <v>335.68400000000003</v>
      </c>
      <c r="F379" s="313">
        <f>E379+G379-H379</f>
        <v>335.68400000000003</v>
      </c>
      <c r="G379" s="283">
        <v>0</v>
      </c>
      <c r="H379" s="287">
        <v>0</v>
      </c>
      <c r="I379" s="287">
        <v>0</v>
      </c>
      <c r="J379" s="287">
        <v>288.55595</v>
      </c>
      <c r="K379" s="283" t="s">
        <v>550</v>
      </c>
      <c r="L379" s="285" t="s">
        <v>153</v>
      </c>
      <c r="M379" s="286" t="s">
        <v>1625</v>
      </c>
      <c r="N379" s="315">
        <v>461.20299999999997</v>
      </c>
      <c r="O379" s="283">
        <v>507.28699999999998</v>
      </c>
      <c r="P379" s="120">
        <f>O379-N379</f>
        <v>46.084000000000003</v>
      </c>
      <c r="Q379" s="283">
        <v>0</v>
      </c>
      <c r="R379" s="288" t="s">
        <v>102</v>
      </c>
      <c r="S379" s="282" t="s">
        <v>1626</v>
      </c>
      <c r="T379" s="289" t="s">
        <v>1627</v>
      </c>
      <c r="U379" s="308" t="s">
        <v>534</v>
      </c>
      <c r="V379" s="309" t="s">
        <v>2</v>
      </c>
      <c r="W379" s="291" t="s">
        <v>1628</v>
      </c>
      <c r="X379" s="317" t="s">
        <v>1629</v>
      </c>
      <c r="Y379" s="318"/>
      <c r="Z379" s="279" t="s">
        <v>148</v>
      </c>
      <c r="AA379" s="279"/>
      <c r="AB379" s="280"/>
      <c r="AC379" s="2"/>
      <c r="AD379" s="2"/>
      <c r="AE379" s="2"/>
      <c r="AF379" s="2"/>
    </row>
    <row r="380" spans="1:32" s="360" customFormat="1" ht="54" customHeight="1" x14ac:dyDescent="0.15">
      <c r="A380" s="443">
        <f>+A379+1</f>
        <v>293</v>
      </c>
      <c r="B380" s="444" t="s">
        <v>486</v>
      </c>
      <c r="C380" s="312" t="s">
        <v>877</v>
      </c>
      <c r="D380" s="312" t="s">
        <v>563</v>
      </c>
      <c r="E380" s="315">
        <v>296.22399999999999</v>
      </c>
      <c r="F380" s="346">
        <f t="shared" ref="F380:F397" si="46">E380+G380-H380</f>
        <v>296.22399999999999</v>
      </c>
      <c r="G380" s="315">
        <v>0</v>
      </c>
      <c r="H380" s="347">
        <v>0</v>
      </c>
      <c r="I380" s="347">
        <v>0</v>
      </c>
      <c r="J380" s="287">
        <v>292.209</v>
      </c>
      <c r="K380" s="445" t="s">
        <v>1630</v>
      </c>
      <c r="L380" s="351" t="s">
        <v>153</v>
      </c>
      <c r="M380" s="331" t="s">
        <v>1631</v>
      </c>
      <c r="N380" s="315">
        <v>272.83199999999999</v>
      </c>
      <c r="O380" s="315">
        <v>245.251</v>
      </c>
      <c r="P380" s="120">
        <f>O380-N380</f>
        <v>-27.580999999999989</v>
      </c>
      <c r="Q380" s="315">
        <v>-1.8029999999999999</v>
      </c>
      <c r="R380" s="352" t="s">
        <v>100</v>
      </c>
      <c r="S380" s="282" t="s">
        <v>1632</v>
      </c>
      <c r="T380" s="353"/>
      <c r="U380" s="354" t="s">
        <v>844</v>
      </c>
      <c r="V380" s="446" t="s">
        <v>2</v>
      </c>
      <c r="W380" s="447" t="s">
        <v>1633</v>
      </c>
      <c r="X380" s="448">
        <v>104</v>
      </c>
      <c r="Y380" s="318"/>
      <c r="Z380" s="449" t="s">
        <v>148</v>
      </c>
      <c r="AA380" s="449"/>
      <c r="AB380" s="450"/>
      <c r="AC380" s="207"/>
      <c r="AD380" s="2"/>
      <c r="AE380" s="2"/>
      <c r="AF380" s="2"/>
    </row>
    <row r="381" spans="1:32" s="360" customFormat="1" ht="128.25" customHeight="1" x14ac:dyDescent="0.15">
      <c r="A381" s="443">
        <f>+A380+1</f>
        <v>294</v>
      </c>
      <c r="B381" s="451" t="s">
        <v>1634</v>
      </c>
      <c r="C381" s="312" t="s">
        <v>549</v>
      </c>
      <c r="D381" s="312" t="s">
        <v>563</v>
      </c>
      <c r="E381" s="315">
        <v>108.617</v>
      </c>
      <c r="F381" s="315">
        <f t="shared" si="46"/>
        <v>108.617</v>
      </c>
      <c r="G381" s="315">
        <v>0</v>
      </c>
      <c r="H381" s="315">
        <v>0</v>
      </c>
      <c r="I381" s="315">
        <v>0</v>
      </c>
      <c r="J381" s="283">
        <v>103.28400000000001</v>
      </c>
      <c r="K381" s="445" t="s">
        <v>1635</v>
      </c>
      <c r="L381" s="351" t="s">
        <v>153</v>
      </c>
      <c r="M381" s="331" t="s">
        <v>1636</v>
      </c>
      <c r="N381" s="315">
        <v>105.7</v>
      </c>
      <c r="O381" s="315">
        <v>116.904</v>
      </c>
      <c r="P381" s="120">
        <f>O381-N381</f>
        <v>11.203999999999994</v>
      </c>
      <c r="Q381" s="315">
        <v>0</v>
      </c>
      <c r="R381" s="352" t="s">
        <v>589</v>
      </c>
      <c r="S381" s="282" t="s">
        <v>1637</v>
      </c>
      <c r="T381" s="312"/>
      <c r="U381" s="452" t="s">
        <v>844</v>
      </c>
      <c r="V381" s="436" t="s">
        <v>2</v>
      </c>
      <c r="W381" s="453" t="s">
        <v>1633</v>
      </c>
      <c r="X381" s="448">
        <v>137</v>
      </c>
      <c r="Y381" s="454"/>
      <c r="Z381" s="449" t="s">
        <v>148</v>
      </c>
      <c r="AA381" s="449"/>
      <c r="AB381" s="450"/>
      <c r="AC381" s="207"/>
      <c r="AD381" s="2"/>
      <c r="AE381" s="2"/>
      <c r="AF381" s="2"/>
    </row>
    <row r="382" spans="1:32" s="360" customFormat="1" ht="74.25" customHeight="1" x14ac:dyDescent="0.15">
      <c r="A382" s="443">
        <f>+A381+1</f>
        <v>295</v>
      </c>
      <c r="B382" s="312" t="s">
        <v>488</v>
      </c>
      <c r="C382" s="312" t="s">
        <v>1032</v>
      </c>
      <c r="D382" s="312" t="s">
        <v>563</v>
      </c>
      <c r="E382" s="455">
        <v>19.358000000000001</v>
      </c>
      <c r="F382" s="346">
        <f t="shared" si="46"/>
        <v>19.358000000000001</v>
      </c>
      <c r="G382" s="315">
        <v>0</v>
      </c>
      <c r="H382" s="347">
        <v>0</v>
      </c>
      <c r="I382" s="347">
        <v>0</v>
      </c>
      <c r="J382" s="287">
        <v>16.106999999999999</v>
      </c>
      <c r="K382" s="283" t="s">
        <v>1638</v>
      </c>
      <c r="L382" s="351" t="s">
        <v>153</v>
      </c>
      <c r="M382" s="286" t="s">
        <v>1639</v>
      </c>
      <c r="N382" s="315">
        <v>17.870999999999999</v>
      </c>
      <c r="O382" s="315">
        <v>17.16</v>
      </c>
      <c r="P382" s="120">
        <f>O382-N382</f>
        <v>-0.71099999999999852</v>
      </c>
      <c r="Q382" s="315">
        <v>0</v>
      </c>
      <c r="R382" s="352" t="s">
        <v>589</v>
      </c>
      <c r="S382" s="312" t="s">
        <v>1640</v>
      </c>
      <c r="T382" s="353"/>
      <c r="U382" s="354" t="s">
        <v>1531</v>
      </c>
      <c r="V382" s="436" t="s">
        <v>2</v>
      </c>
      <c r="W382" s="423" t="s">
        <v>1641</v>
      </c>
      <c r="X382" s="456">
        <v>306</v>
      </c>
      <c r="Y382" s="318" t="s">
        <v>538</v>
      </c>
      <c r="Z382" s="449" t="s">
        <v>148</v>
      </c>
      <c r="AA382" s="449"/>
      <c r="AB382" s="359"/>
      <c r="AC382" s="207"/>
      <c r="AD382" s="2"/>
      <c r="AE382" s="2"/>
      <c r="AF382" s="2"/>
    </row>
    <row r="383" spans="1:32" s="360" customFormat="1" ht="127.5" customHeight="1" x14ac:dyDescent="0.15">
      <c r="A383" s="349">
        <v>296</v>
      </c>
      <c r="B383" s="312" t="s">
        <v>489</v>
      </c>
      <c r="C383" s="312" t="s">
        <v>956</v>
      </c>
      <c r="D383" s="312" t="s">
        <v>563</v>
      </c>
      <c r="E383" s="455">
        <v>199</v>
      </c>
      <c r="F383" s="346">
        <f t="shared" si="46"/>
        <v>199</v>
      </c>
      <c r="G383" s="315">
        <v>0</v>
      </c>
      <c r="H383" s="347">
        <v>0</v>
      </c>
      <c r="I383" s="347">
        <v>0</v>
      </c>
      <c r="J383" s="287">
        <v>194.03124500000001</v>
      </c>
      <c r="K383" s="330" t="s">
        <v>1642</v>
      </c>
      <c r="L383" s="351" t="s">
        <v>153</v>
      </c>
      <c r="M383" s="286" t="s">
        <v>1643</v>
      </c>
      <c r="N383" s="315">
        <v>198.65299999999999</v>
      </c>
      <c r="O383" s="315">
        <v>208.49799999999999</v>
      </c>
      <c r="P383" s="284">
        <f t="shared" ref="P383:P398" si="47">O383-N383</f>
        <v>9.8449999999999989</v>
      </c>
      <c r="Q383" s="315">
        <v>0</v>
      </c>
      <c r="R383" s="352" t="s">
        <v>589</v>
      </c>
      <c r="S383" s="282" t="s">
        <v>1644</v>
      </c>
      <c r="T383" s="353"/>
      <c r="U383" s="354" t="s">
        <v>1531</v>
      </c>
      <c r="V383" s="436" t="s">
        <v>2</v>
      </c>
      <c r="W383" s="423" t="s">
        <v>1594</v>
      </c>
      <c r="X383" s="456">
        <v>307</v>
      </c>
      <c r="Y383" s="318"/>
      <c r="Z383" s="449" t="s">
        <v>148</v>
      </c>
      <c r="AA383" s="449"/>
      <c r="AB383" s="359"/>
      <c r="AC383" s="207"/>
      <c r="AD383" s="2"/>
      <c r="AE383" s="2"/>
      <c r="AF383" s="2"/>
    </row>
    <row r="384" spans="1:32" s="360" customFormat="1" ht="55.5" customHeight="1" x14ac:dyDescent="0.15">
      <c r="A384" s="349">
        <v>297</v>
      </c>
      <c r="B384" s="312" t="s">
        <v>490</v>
      </c>
      <c r="C384" s="312" t="s">
        <v>574</v>
      </c>
      <c r="D384" s="312" t="s">
        <v>563</v>
      </c>
      <c r="E384" s="457">
        <v>102.20099999999999</v>
      </c>
      <c r="F384" s="346">
        <f t="shared" si="46"/>
        <v>102.20099999999999</v>
      </c>
      <c r="G384" s="315">
        <v>0</v>
      </c>
      <c r="H384" s="347">
        <v>0</v>
      </c>
      <c r="I384" s="347">
        <v>0</v>
      </c>
      <c r="J384" s="287">
        <v>92.727000000000004</v>
      </c>
      <c r="K384" s="283" t="s">
        <v>1638</v>
      </c>
      <c r="L384" s="351" t="s">
        <v>102</v>
      </c>
      <c r="M384" s="286" t="s">
        <v>1645</v>
      </c>
      <c r="N384" s="315">
        <v>101.877</v>
      </c>
      <c r="O384" s="315">
        <v>101.971</v>
      </c>
      <c r="P384" s="284">
        <f t="shared" si="47"/>
        <v>9.4000000000008299E-2</v>
      </c>
      <c r="Q384" s="315">
        <v>0</v>
      </c>
      <c r="R384" s="352" t="s">
        <v>102</v>
      </c>
      <c r="S384" s="312" t="s">
        <v>1646</v>
      </c>
      <c r="T384" s="353"/>
      <c r="U384" s="354" t="s">
        <v>1531</v>
      </c>
      <c r="V384" s="436" t="s">
        <v>2</v>
      </c>
      <c r="W384" s="423" t="s">
        <v>1647</v>
      </c>
      <c r="X384" s="456">
        <v>308</v>
      </c>
      <c r="Y384" s="318"/>
      <c r="Z384" s="449" t="s">
        <v>148</v>
      </c>
      <c r="AA384" s="449"/>
      <c r="AB384" s="359"/>
      <c r="AC384" s="207"/>
      <c r="AD384" s="2"/>
      <c r="AE384" s="2"/>
      <c r="AF384" s="2"/>
    </row>
    <row r="385" spans="1:32" s="360" customFormat="1" ht="107.25" customHeight="1" x14ac:dyDescent="0.15">
      <c r="A385" s="349">
        <v>298</v>
      </c>
      <c r="B385" s="458" t="s">
        <v>491</v>
      </c>
      <c r="C385" s="312" t="s">
        <v>982</v>
      </c>
      <c r="D385" s="312" t="s">
        <v>563</v>
      </c>
      <c r="E385" s="455">
        <v>5386.86</v>
      </c>
      <c r="F385" s="346">
        <f t="shared" si="46"/>
        <v>5386.86</v>
      </c>
      <c r="G385" s="315">
        <v>0</v>
      </c>
      <c r="H385" s="347">
        <v>0</v>
      </c>
      <c r="I385" s="347">
        <v>0</v>
      </c>
      <c r="J385" s="287">
        <v>5301.4660000000003</v>
      </c>
      <c r="K385" s="283" t="s">
        <v>1648</v>
      </c>
      <c r="L385" s="351" t="s">
        <v>153</v>
      </c>
      <c r="M385" s="286" t="s">
        <v>1649</v>
      </c>
      <c r="N385" s="283">
        <v>5300</v>
      </c>
      <c r="O385" s="283">
        <v>5602.0150000000003</v>
      </c>
      <c r="P385" s="284">
        <f t="shared" si="47"/>
        <v>302.01500000000033</v>
      </c>
      <c r="Q385" s="283">
        <v>0</v>
      </c>
      <c r="R385" s="352" t="s">
        <v>589</v>
      </c>
      <c r="S385" s="282" t="s">
        <v>1650</v>
      </c>
      <c r="T385" s="289" t="s">
        <v>1651</v>
      </c>
      <c r="U385" s="354" t="s">
        <v>1531</v>
      </c>
      <c r="V385" s="436" t="s">
        <v>2</v>
      </c>
      <c r="W385" s="423" t="s">
        <v>1652</v>
      </c>
      <c r="X385" s="456">
        <v>310</v>
      </c>
      <c r="Y385" s="318"/>
      <c r="Z385" s="449" t="s">
        <v>148</v>
      </c>
      <c r="AA385" s="449" t="s">
        <v>148</v>
      </c>
      <c r="AB385" s="359"/>
      <c r="AC385" s="207"/>
      <c r="AD385" s="2"/>
      <c r="AE385" s="2"/>
      <c r="AF385" s="2"/>
    </row>
    <row r="386" spans="1:32" s="360" customFormat="1" ht="48.75" customHeight="1" x14ac:dyDescent="0.15">
      <c r="A386" s="349">
        <v>299</v>
      </c>
      <c r="B386" s="312" t="s">
        <v>1653</v>
      </c>
      <c r="C386" s="312" t="s">
        <v>1053</v>
      </c>
      <c r="D386" s="312" t="s">
        <v>556</v>
      </c>
      <c r="E386" s="455">
        <v>10.286</v>
      </c>
      <c r="F386" s="346">
        <f t="shared" si="46"/>
        <v>10.286</v>
      </c>
      <c r="G386" s="315">
        <v>0</v>
      </c>
      <c r="H386" s="347">
        <v>0</v>
      </c>
      <c r="I386" s="347">
        <v>0</v>
      </c>
      <c r="J386" s="287">
        <v>9.99</v>
      </c>
      <c r="K386" s="283" t="s">
        <v>1638</v>
      </c>
      <c r="L386" s="351" t="s">
        <v>174</v>
      </c>
      <c r="M386" s="286" t="s">
        <v>1654</v>
      </c>
      <c r="N386" s="315">
        <v>0</v>
      </c>
      <c r="O386" s="283">
        <v>0</v>
      </c>
      <c r="P386" s="284">
        <f t="shared" si="47"/>
        <v>0</v>
      </c>
      <c r="Q386" s="315">
        <v>0</v>
      </c>
      <c r="R386" s="352" t="s">
        <v>172</v>
      </c>
      <c r="S386" s="312" t="s">
        <v>1655</v>
      </c>
      <c r="T386" s="353"/>
      <c r="U386" s="354" t="s">
        <v>1531</v>
      </c>
      <c r="V386" s="436" t="s">
        <v>2</v>
      </c>
      <c r="W386" s="451" t="s">
        <v>1656</v>
      </c>
      <c r="X386" s="355">
        <v>311</v>
      </c>
      <c r="Y386" s="318" t="s">
        <v>538</v>
      </c>
      <c r="Z386" s="449" t="s">
        <v>148</v>
      </c>
      <c r="AA386" s="449" t="s">
        <v>136</v>
      </c>
      <c r="AB386" s="359"/>
      <c r="AC386" s="207"/>
      <c r="AD386" s="2"/>
      <c r="AE386" s="2"/>
      <c r="AF386" s="2"/>
    </row>
    <row r="387" spans="1:32" s="360" customFormat="1" ht="183.75" customHeight="1" x14ac:dyDescent="0.15">
      <c r="A387" s="349">
        <v>300</v>
      </c>
      <c r="B387" s="312" t="s">
        <v>492</v>
      </c>
      <c r="C387" s="312" t="s">
        <v>1015</v>
      </c>
      <c r="D387" s="312" t="s">
        <v>1657</v>
      </c>
      <c r="E387" s="315">
        <v>2952.0320000000002</v>
      </c>
      <c r="F387" s="346">
        <f t="shared" si="46"/>
        <v>4248.3639980000007</v>
      </c>
      <c r="G387" s="347">
        <v>1296.3319980000001</v>
      </c>
      <c r="H387" s="347">
        <v>0</v>
      </c>
      <c r="I387" s="347">
        <v>0</v>
      </c>
      <c r="J387" s="287">
        <v>3898.6770000000001</v>
      </c>
      <c r="K387" s="459" t="s">
        <v>531</v>
      </c>
      <c r="L387" s="351" t="s">
        <v>153</v>
      </c>
      <c r="M387" s="312" t="s">
        <v>1658</v>
      </c>
      <c r="N387" s="315">
        <v>2573.9349999999999</v>
      </c>
      <c r="O387" s="315">
        <v>2506.7600000000002</v>
      </c>
      <c r="P387" s="420">
        <f t="shared" si="47"/>
        <v>-67.174999999999727</v>
      </c>
      <c r="Q387" s="315">
        <v>-114.04</v>
      </c>
      <c r="R387" s="352" t="s">
        <v>100</v>
      </c>
      <c r="S387" s="312" t="s">
        <v>1659</v>
      </c>
      <c r="T387" s="353"/>
      <c r="U387" s="354" t="s">
        <v>1464</v>
      </c>
      <c r="V387" s="355" t="s">
        <v>2</v>
      </c>
      <c r="W387" s="451" t="s">
        <v>1647</v>
      </c>
      <c r="X387" s="460">
        <v>250</v>
      </c>
      <c r="Y387" s="318"/>
      <c r="Z387" s="449" t="s">
        <v>148</v>
      </c>
      <c r="AA387" s="358"/>
      <c r="AB387" s="359"/>
      <c r="AC387" s="207"/>
      <c r="AD387" s="2"/>
      <c r="AE387" s="2"/>
      <c r="AF387" s="2"/>
    </row>
    <row r="388" spans="1:32" s="360" customFormat="1" ht="276.75" customHeight="1" x14ac:dyDescent="0.15">
      <c r="A388" s="349">
        <v>301</v>
      </c>
      <c r="B388" s="312" t="s">
        <v>493</v>
      </c>
      <c r="C388" s="312" t="s">
        <v>549</v>
      </c>
      <c r="D388" s="312" t="s">
        <v>563</v>
      </c>
      <c r="E388" s="315">
        <v>378.94799999999998</v>
      </c>
      <c r="F388" s="346">
        <f t="shared" si="46"/>
        <v>378.94799999999998</v>
      </c>
      <c r="G388" s="315">
        <v>0</v>
      </c>
      <c r="H388" s="347">
        <v>0</v>
      </c>
      <c r="I388" s="347">
        <v>0</v>
      </c>
      <c r="J388" s="287">
        <v>368.96899999999999</v>
      </c>
      <c r="K388" s="461" t="s">
        <v>1660</v>
      </c>
      <c r="L388" s="351" t="s">
        <v>153</v>
      </c>
      <c r="M388" s="312" t="s">
        <v>1661</v>
      </c>
      <c r="N388" s="315">
        <v>470.58499999999998</v>
      </c>
      <c r="O388" s="315">
        <v>542.90200000000004</v>
      </c>
      <c r="P388" s="420">
        <f t="shared" si="47"/>
        <v>72.317000000000064</v>
      </c>
      <c r="Q388" s="417">
        <v>0</v>
      </c>
      <c r="R388" s="352" t="s">
        <v>589</v>
      </c>
      <c r="S388" s="312" t="s">
        <v>1662</v>
      </c>
      <c r="T388" s="353" t="s">
        <v>1663</v>
      </c>
      <c r="U388" s="354" t="s">
        <v>1464</v>
      </c>
      <c r="V388" s="355" t="s">
        <v>2</v>
      </c>
      <c r="W388" s="451" t="s">
        <v>1647</v>
      </c>
      <c r="X388" s="460">
        <v>251</v>
      </c>
      <c r="Y388" s="318"/>
      <c r="Z388" s="449" t="s">
        <v>148</v>
      </c>
      <c r="AA388" s="358"/>
      <c r="AB388" s="359"/>
      <c r="AC388" s="207"/>
      <c r="AD388" s="2"/>
      <c r="AE388" s="2"/>
      <c r="AF388" s="2"/>
    </row>
    <row r="389" spans="1:32" s="360" customFormat="1" ht="77.25" customHeight="1" x14ac:dyDescent="0.15">
      <c r="A389" s="349">
        <v>302</v>
      </c>
      <c r="B389" s="458" t="s">
        <v>494</v>
      </c>
      <c r="C389" s="312" t="s">
        <v>992</v>
      </c>
      <c r="D389" s="312" t="s">
        <v>563</v>
      </c>
      <c r="E389" s="315">
        <f>321.263-22.67</f>
        <v>298.59299999999996</v>
      </c>
      <c r="F389" s="346">
        <f t="shared" si="46"/>
        <v>298.59299999999996</v>
      </c>
      <c r="G389" s="315">
        <v>0</v>
      </c>
      <c r="H389" s="347">
        <v>0</v>
      </c>
      <c r="I389" s="347">
        <v>0</v>
      </c>
      <c r="J389" s="287">
        <v>274.63099999999997</v>
      </c>
      <c r="K389" s="459" t="s">
        <v>531</v>
      </c>
      <c r="L389" s="351" t="s">
        <v>102</v>
      </c>
      <c r="M389" s="458" t="s">
        <v>1664</v>
      </c>
      <c r="N389" s="315">
        <v>319.36799999999999</v>
      </c>
      <c r="O389" s="315">
        <v>319.35899999999998</v>
      </c>
      <c r="P389" s="420">
        <f t="shared" si="47"/>
        <v>-9.0000000000145519E-3</v>
      </c>
      <c r="Q389" s="315">
        <v>0</v>
      </c>
      <c r="R389" s="352" t="s">
        <v>102</v>
      </c>
      <c r="S389" s="458" t="s">
        <v>1665</v>
      </c>
      <c r="T389" s="353"/>
      <c r="U389" s="354" t="s">
        <v>1464</v>
      </c>
      <c r="V389" s="355" t="s">
        <v>2</v>
      </c>
      <c r="W389" s="451" t="s">
        <v>1647</v>
      </c>
      <c r="X389" s="460">
        <v>252</v>
      </c>
      <c r="Y389" s="462" t="s">
        <v>631</v>
      </c>
      <c r="Z389" s="463" t="s">
        <v>148</v>
      </c>
      <c r="AA389" s="358"/>
      <c r="AB389" s="359"/>
      <c r="AC389" s="207"/>
      <c r="AD389" s="2"/>
      <c r="AE389" s="2"/>
      <c r="AF389" s="2"/>
    </row>
    <row r="390" spans="1:32" s="360" customFormat="1" ht="106.5" customHeight="1" x14ac:dyDescent="0.15">
      <c r="A390" s="349">
        <v>303</v>
      </c>
      <c r="B390" s="353" t="s">
        <v>495</v>
      </c>
      <c r="C390" s="312" t="s">
        <v>967</v>
      </c>
      <c r="D390" s="312" t="s">
        <v>563</v>
      </c>
      <c r="E390" s="315">
        <v>104.958</v>
      </c>
      <c r="F390" s="346">
        <f t="shared" si="46"/>
        <v>104.958</v>
      </c>
      <c r="G390" s="315">
        <v>0</v>
      </c>
      <c r="H390" s="347">
        <v>0</v>
      </c>
      <c r="I390" s="347">
        <v>0</v>
      </c>
      <c r="J390" s="287">
        <v>93.366</v>
      </c>
      <c r="K390" s="461" t="s">
        <v>1666</v>
      </c>
      <c r="L390" s="351" t="s">
        <v>153</v>
      </c>
      <c r="M390" s="312" t="s">
        <v>1667</v>
      </c>
      <c r="N390" s="315">
        <v>104.958</v>
      </c>
      <c r="O390" s="315">
        <v>94.094999999999999</v>
      </c>
      <c r="P390" s="420">
        <f t="shared" si="47"/>
        <v>-10.863</v>
      </c>
      <c r="Q390" s="315">
        <v>-10.863</v>
      </c>
      <c r="R390" s="352" t="s">
        <v>100</v>
      </c>
      <c r="S390" s="312" t="s">
        <v>1668</v>
      </c>
      <c r="T390" s="353"/>
      <c r="U390" s="354" t="s">
        <v>1464</v>
      </c>
      <c r="V390" s="355" t="s">
        <v>2</v>
      </c>
      <c r="W390" s="451" t="s">
        <v>1647</v>
      </c>
      <c r="X390" s="355">
        <v>254</v>
      </c>
      <c r="Y390" s="318"/>
      <c r="Z390" s="358" t="s">
        <v>583</v>
      </c>
      <c r="AA390" s="358"/>
      <c r="AB390" s="359"/>
      <c r="AC390" s="207"/>
      <c r="AD390" s="2"/>
      <c r="AE390" s="2"/>
      <c r="AF390" s="2"/>
    </row>
    <row r="391" spans="1:32" s="360" customFormat="1" ht="82.5" customHeight="1" x14ac:dyDescent="0.15">
      <c r="A391" s="349">
        <v>304</v>
      </c>
      <c r="B391" s="312" t="s">
        <v>496</v>
      </c>
      <c r="C391" s="312" t="s">
        <v>1669</v>
      </c>
      <c r="D391" s="312" t="s">
        <v>563</v>
      </c>
      <c r="E391" s="315">
        <v>35.715000000000003</v>
      </c>
      <c r="F391" s="346">
        <f t="shared" si="46"/>
        <v>35.715000000000003</v>
      </c>
      <c r="G391" s="315">
        <v>0</v>
      </c>
      <c r="H391" s="347">
        <v>0</v>
      </c>
      <c r="I391" s="347">
        <v>0</v>
      </c>
      <c r="J391" s="287">
        <v>27.324000000000002</v>
      </c>
      <c r="K391" s="459" t="s">
        <v>531</v>
      </c>
      <c r="L391" s="351" t="s">
        <v>153</v>
      </c>
      <c r="M391" s="312" t="s">
        <v>1670</v>
      </c>
      <c r="N391" s="315">
        <v>36.520000000000003</v>
      </c>
      <c r="O391" s="315">
        <v>39.652000000000001</v>
      </c>
      <c r="P391" s="420">
        <f t="shared" si="47"/>
        <v>3.1319999999999979</v>
      </c>
      <c r="Q391" s="315">
        <v>0</v>
      </c>
      <c r="R391" s="352" t="s">
        <v>589</v>
      </c>
      <c r="S391" s="312" t="s">
        <v>1671</v>
      </c>
      <c r="T391" s="353"/>
      <c r="U391" s="354" t="s">
        <v>1464</v>
      </c>
      <c r="V391" s="355" t="s">
        <v>2</v>
      </c>
      <c r="W391" s="451" t="s">
        <v>1647</v>
      </c>
      <c r="X391" s="355">
        <v>272</v>
      </c>
      <c r="Y391" s="318" t="s">
        <v>538</v>
      </c>
      <c r="Z391" s="358" t="s">
        <v>148</v>
      </c>
      <c r="AA391" s="358"/>
      <c r="AB391" s="359"/>
      <c r="AC391" s="207"/>
      <c r="AD391" s="2"/>
      <c r="AE391" s="2"/>
      <c r="AF391" s="2"/>
    </row>
    <row r="392" spans="1:32" s="360" customFormat="1" ht="142.5" customHeight="1" x14ac:dyDescent="0.15">
      <c r="A392" s="349">
        <v>305</v>
      </c>
      <c r="B392" s="312" t="s">
        <v>1672</v>
      </c>
      <c r="C392" s="312" t="s">
        <v>1012</v>
      </c>
      <c r="D392" s="312" t="s">
        <v>563</v>
      </c>
      <c r="E392" s="315">
        <v>499.31099999999998</v>
      </c>
      <c r="F392" s="346">
        <f>E392+G392-H392</f>
        <v>371.86889999999994</v>
      </c>
      <c r="G392" s="315">
        <v>27.817900000000002</v>
      </c>
      <c r="H392" s="347">
        <v>155.26</v>
      </c>
      <c r="I392" s="347">
        <v>0</v>
      </c>
      <c r="J392" s="287">
        <v>353.36</v>
      </c>
      <c r="K392" s="459" t="s">
        <v>531</v>
      </c>
      <c r="L392" s="351" t="s">
        <v>102</v>
      </c>
      <c r="M392" s="312" t="s">
        <v>1673</v>
      </c>
      <c r="N392" s="315">
        <v>503.62200000000001</v>
      </c>
      <c r="O392" s="315">
        <v>605.02800000000002</v>
      </c>
      <c r="P392" s="420">
        <f t="shared" si="47"/>
        <v>101.40600000000001</v>
      </c>
      <c r="Q392" s="315">
        <v>0</v>
      </c>
      <c r="R392" s="352" t="s">
        <v>102</v>
      </c>
      <c r="S392" s="312" t="s">
        <v>1674</v>
      </c>
      <c r="T392" s="353"/>
      <c r="U392" s="354" t="s">
        <v>1464</v>
      </c>
      <c r="V392" s="355" t="s">
        <v>2</v>
      </c>
      <c r="W392" s="451" t="s">
        <v>1675</v>
      </c>
      <c r="X392" s="355">
        <v>273</v>
      </c>
      <c r="Y392" s="318"/>
      <c r="Z392" s="358" t="s">
        <v>148</v>
      </c>
      <c r="AA392" s="358"/>
      <c r="AB392" s="359"/>
      <c r="AC392" s="207"/>
      <c r="AD392" s="2"/>
      <c r="AE392" s="2"/>
      <c r="AF392" s="2"/>
    </row>
    <row r="393" spans="1:32" s="360" customFormat="1" ht="48" customHeight="1" x14ac:dyDescent="0.15">
      <c r="A393" s="349">
        <v>306</v>
      </c>
      <c r="B393" s="312" t="s">
        <v>498</v>
      </c>
      <c r="C393" s="312" t="s">
        <v>982</v>
      </c>
      <c r="D393" s="312" t="s">
        <v>563</v>
      </c>
      <c r="E393" s="315">
        <v>34.223999999999997</v>
      </c>
      <c r="F393" s="346">
        <f t="shared" si="46"/>
        <v>34.223999999999997</v>
      </c>
      <c r="G393" s="315">
        <v>0</v>
      </c>
      <c r="H393" s="347">
        <v>0</v>
      </c>
      <c r="I393" s="347">
        <v>0</v>
      </c>
      <c r="J393" s="287">
        <v>34.213999999999999</v>
      </c>
      <c r="K393" s="459" t="s">
        <v>531</v>
      </c>
      <c r="L393" s="351" t="s">
        <v>102</v>
      </c>
      <c r="M393" s="312" t="s">
        <v>1676</v>
      </c>
      <c r="N393" s="315">
        <v>34.354999999999997</v>
      </c>
      <c r="O393" s="315">
        <v>34.442</v>
      </c>
      <c r="P393" s="420">
        <f t="shared" si="47"/>
        <v>8.7000000000003297E-2</v>
      </c>
      <c r="Q393" s="315">
        <v>0</v>
      </c>
      <c r="R393" s="352" t="s">
        <v>102</v>
      </c>
      <c r="S393" s="312" t="s">
        <v>1677</v>
      </c>
      <c r="T393" s="353"/>
      <c r="U393" s="354" t="s">
        <v>1464</v>
      </c>
      <c r="V393" s="355" t="s">
        <v>2</v>
      </c>
      <c r="W393" s="451" t="s">
        <v>1647</v>
      </c>
      <c r="X393" s="355">
        <v>268</v>
      </c>
      <c r="Y393" s="318"/>
      <c r="Z393" s="358" t="s">
        <v>148</v>
      </c>
      <c r="AA393" s="358"/>
      <c r="AB393" s="359"/>
      <c r="AC393" s="207"/>
      <c r="AD393" s="2"/>
      <c r="AE393" s="2"/>
      <c r="AF393" s="2"/>
    </row>
    <row r="394" spans="1:32" s="360" customFormat="1" ht="51.75" customHeight="1" x14ac:dyDescent="0.15">
      <c r="A394" s="349">
        <v>307</v>
      </c>
      <c r="B394" s="312" t="s">
        <v>499</v>
      </c>
      <c r="C394" s="312" t="s">
        <v>1001</v>
      </c>
      <c r="D394" s="312" t="s">
        <v>563</v>
      </c>
      <c r="E394" s="315">
        <v>34.89</v>
      </c>
      <c r="F394" s="346">
        <f t="shared" si="46"/>
        <v>34.89</v>
      </c>
      <c r="G394" s="315">
        <v>0</v>
      </c>
      <c r="H394" s="347">
        <v>0</v>
      </c>
      <c r="I394" s="347">
        <v>0</v>
      </c>
      <c r="J394" s="287">
        <v>27.097000000000001</v>
      </c>
      <c r="K394" s="459" t="s">
        <v>531</v>
      </c>
      <c r="L394" s="351" t="s">
        <v>153</v>
      </c>
      <c r="M394" s="312" t="s">
        <v>1678</v>
      </c>
      <c r="N394" s="315">
        <v>43.921999999999997</v>
      </c>
      <c r="O394" s="315">
        <v>42.247999999999998</v>
      </c>
      <c r="P394" s="420">
        <f t="shared" si="47"/>
        <v>-1.6739999999999995</v>
      </c>
      <c r="Q394" s="315">
        <v>-1.73</v>
      </c>
      <c r="R394" s="352" t="s">
        <v>100</v>
      </c>
      <c r="S394" s="312" t="s">
        <v>1679</v>
      </c>
      <c r="T394" s="353"/>
      <c r="U394" s="354" t="s">
        <v>1464</v>
      </c>
      <c r="V394" s="355" t="s">
        <v>2</v>
      </c>
      <c r="W394" s="451" t="s">
        <v>1647</v>
      </c>
      <c r="X394" s="355">
        <v>269</v>
      </c>
      <c r="Y394" s="318" t="s">
        <v>538</v>
      </c>
      <c r="Z394" s="358" t="s">
        <v>148</v>
      </c>
      <c r="AA394" s="358"/>
      <c r="AB394" s="359"/>
      <c r="AC394" s="207"/>
      <c r="AD394" s="2"/>
      <c r="AE394" s="2"/>
      <c r="AF394" s="2"/>
    </row>
    <row r="395" spans="1:32" s="360" customFormat="1" ht="127.5" customHeight="1" x14ac:dyDescent="0.15">
      <c r="A395" s="349">
        <v>308</v>
      </c>
      <c r="B395" s="312" t="s">
        <v>1680</v>
      </c>
      <c r="C395" s="312" t="s">
        <v>1032</v>
      </c>
      <c r="D395" s="312" t="s">
        <v>563</v>
      </c>
      <c r="E395" s="455">
        <v>1.496</v>
      </c>
      <c r="F395" s="346">
        <f t="shared" si="46"/>
        <v>1.496</v>
      </c>
      <c r="G395" s="315">
        <v>0</v>
      </c>
      <c r="H395" s="347">
        <v>0</v>
      </c>
      <c r="I395" s="347">
        <v>0</v>
      </c>
      <c r="J395" s="287">
        <v>2.57</v>
      </c>
      <c r="K395" s="459" t="s">
        <v>531</v>
      </c>
      <c r="L395" s="351" t="s">
        <v>153</v>
      </c>
      <c r="M395" s="312" t="s">
        <v>1681</v>
      </c>
      <c r="N395" s="315">
        <v>1.496</v>
      </c>
      <c r="O395" s="283">
        <v>0</v>
      </c>
      <c r="P395" s="420">
        <f t="shared" si="47"/>
        <v>-1.496</v>
      </c>
      <c r="Q395" s="315">
        <v>-1.0329999999999999</v>
      </c>
      <c r="R395" s="352" t="s">
        <v>100</v>
      </c>
      <c r="S395" s="312" t="s">
        <v>1682</v>
      </c>
      <c r="T395" s="353" t="s">
        <v>1683</v>
      </c>
      <c r="U395" s="354" t="s">
        <v>1464</v>
      </c>
      <c r="V395" s="355" t="s">
        <v>2</v>
      </c>
      <c r="W395" s="451" t="s">
        <v>1647</v>
      </c>
      <c r="X395" s="355">
        <v>278</v>
      </c>
      <c r="Y395" s="318"/>
      <c r="Z395" s="358" t="s">
        <v>148</v>
      </c>
      <c r="AA395" s="358"/>
      <c r="AB395" s="359"/>
      <c r="AC395" s="207"/>
      <c r="AD395" s="2"/>
      <c r="AE395" s="2"/>
      <c r="AF395" s="2"/>
    </row>
    <row r="396" spans="1:32" s="360" customFormat="1" ht="142.5" customHeight="1" x14ac:dyDescent="0.15">
      <c r="A396" s="349">
        <v>309</v>
      </c>
      <c r="B396" s="312" t="s">
        <v>501</v>
      </c>
      <c r="C396" s="312" t="s">
        <v>1177</v>
      </c>
      <c r="D396" s="312" t="s">
        <v>563</v>
      </c>
      <c r="E396" s="455">
        <v>44.814999999999998</v>
      </c>
      <c r="F396" s="346">
        <f t="shared" si="46"/>
        <v>44.814999999999998</v>
      </c>
      <c r="G396" s="315">
        <v>0</v>
      </c>
      <c r="H396" s="347">
        <v>0</v>
      </c>
      <c r="I396" s="347">
        <v>0</v>
      </c>
      <c r="J396" s="287">
        <v>37.753999999999998</v>
      </c>
      <c r="K396" s="459" t="s">
        <v>531</v>
      </c>
      <c r="L396" s="351" t="s">
        <v>153</v>
      </c>
      <c r="M396" s="312" t="s">
        <v>1684</v>
      </c>
      <c r="N396" s="315">
        <v>44.77</v>
      </c>
      <c r="O396" s="315">
        <v>98.521000000000001</v>
      </c>
      <c r="P396" s="420">
        <f t="shared" si="47"/>
        <v>53.750999999999998</v>
      </c>
      <c r="Q396" s="315">
        <v>0</v>
      </c>
      <c r="R396" s="352" t="s">
        <v>589</v>
      </c>
      <c r="S396" s="312" t="s">
        <v>1685</v>
      </c>
      <c r="T396" s="353" t="s">
        <v>1686</v>
      </c>
      <c r="U396" s="354" t="s">
        <v>1464</v>
      </c>
      <c r="V396" s="355" t="s">
        <v>2</v>
      </c>
      <c r="W396" s="451" t="s">
        <v>1647</v>
      </c>
      <c r="X396" s="355">
        <v>312</v>
      </c>
      <c r="Y396" s="318" t="s">
        <v>631</v>
      </c>
      <c r="Z396" s="358" t="s">
        <v>148</v>
      </c>
      <c r="AA396" s="358"/>
      <c r="AB396" s="359"/>
      <c r="AC396" s="207"/>
      <c r="AD396" s="2"/>
      <c r="AE396" s="2"/>
      <c r="AF396" s="2"/>
    </row>
    <row r="397" spans="1:32" s="360" customFormat="1" ht="48.75" customHeight="1" x14ac:dyDescent="0.15">
      <c r="A397" s="349">
        <v>310</v>
      </c>
      <c r="B397" s="312" t="s">
        <v>1687</v>
      </c>
      <c r="C397" s="312" t="s">
        <v>1177</v>
      </c>
      <c r="D397" s="312" t="s">
        <v>681</v>
      </c>
      <c r="E397" s="315">
        <v>1123.5909999999999</v>
      </c>
      <c r="F397" s="346">
        <f t="shared" si="46"/>
        <v>4097.1630000000005</v>
      </c>
      <c r="G397" s="315">
        <v>3883.5720000000001</v>
      </c>
      <c r="H397" s="347">
        <v>910</v>
      </c>
      <c r="I397" s="347">
        <v>0</v>
      </c>
      <c r="J397" s="287">
        <v>4058.2575149999998</v>
      </c>
      <c r="K397" s="283" t="s">
        <v>550</v>
      </c>
      <c r="L397" s="351" t="s">
        <v>102</v>
      </c>
      <c r="M397" s="331" t="s">
        <v>1688</v>
      </c>
      <c r="N397" s="315">
        <v>23.591000000000001</v>
      </c>
      <c r="O397" s="315">
        <v>233.65199999999999</v>
      </c>
      <c r="P397" s="120">
        <f t="shared" si="47"/>
        <v>210.06099999999998</v>
      </c>
      <c r="Q397" s="315">
        <v>0</v>
      </c>
      <c r="R397" s="352" t="s">
        <v>102</v>
      </c>
      <c r="S397" s="312" t="s">
        <v>1689</v>
      </c>
      <c r="T397" s="353" t="s">
        <v>1690</v>
      </c>
      <c r="U397" s="354" t="s">
        <v>534</v>
      </c>
      <c r="V397" s="355" t="s">
        <v>2</v>
      </c>
      <c r="W397" s="356" t="s">
        <v>1691</v>
      </c>
      <c r="X397" s="355">
        <v>313</v>
      </c>
      <c r="Y397" s="318" t="s">
        <v>538</v>
      </c>
      <c r="Z397" s="358" t="s">
        <v>148</v>
      </c>
      <c r="AA397" s="358"/>
      <c r="AB397" s="359"/>
      <c r="AC397" s="2"/>
      <c r="AD397" s="2"/>
      <c r="AE397" s="2"/>
      <c r="AF397" s="2"/>
    </row>
    <row r="398" spans="1:32" s="360" customFormat="1" ht="44.25" customHeight="1" x14ac:dyDescent="0.15">
      <c r="A398" s="349">
        <v>311</v>
      </c>
      <c r="B398" s="312" t="s">
        <v>1692</v>
      </c>
      <c r="C398" s="312" t="s">
        <v>1032</v>
      </c>
      <c r="D398" s="312" t="s">
        <v>1693</v>
      </c>
      <c r="E398" s="315">
        <v>112.075</v>
      </c>
      <c r="F398" s="346">
        <f>E398+G398-H398</f>
        <v>112.075</v>
      </c>
      <c r="G398" s="315">
        <v>0</v>
      </c>
      <c r="H398" s="347">
        <v>0</v>
      </c>
      <c r="I398" s="347">
        <v>0</v>
      </c>
      <c r="J398" s="287">
        <v>110</v>
      </c>
      <c r="K398" s="283" t="s">
        <v>550</v>
      </c>
      <c r="L398" s="351" t="s">
        <v>102</v>
      </c>
      <c r="M398" s="331" t="s">
        <v>1694</v>
      </c>
      <c r="N398" s="315">
        <v>102.76900000000001</v>
      </c>
      <c r="O398" s="315">
        <v>97.326999999999998</v>
      </c>
      <c r="P398" s="120">
        <f t="shared" si="47"/>
        <v>-5.4420000000000073</v>
      </c>
      <c r="Q398" s="315">
        <v>0</v>
      </c>
      <c r="R398" s="352" t="s">
        <v>102</v>
      </c>
      <c r="S398" s="312" t="s">
        <v>1695</v>
      </c>
      <c r="T398" s="353"/>
      <c r="U398" s="354" t="s">
        <v>685</v>
      </c>
      <c r="V398" s="355" t="s">
        <v>2</v>
      </c>
      <c r="W398" s="356" t="s">
        <v>1691</v>
      </c>
      <c r="X398" s="357" t="s">
        <v>1696</v>
      </c>
      <c r="Y398" s="318" t="s">
        <v>538</v>
      </c>
      <c r="Z398" s="358" t="s">
        <v>583</v>
      </c>
      <c r="AA398" s="358"/>
      <c r="AB398" s="359"/>
      <c r="AC398" s="2"/>
      <c r="AD398" s="2"/>
      <c r="AE398" s="2"/>
      <c r="AF398" s="2"/>
    </row>
    <row r="399" spans="1:32" ht="21.6" customHeight="1" x14ac:dyDescent="0.15">
      <c r="A399" s="131"/>
      <c r="B399" s="298" t="s">
        <v>1697</v>
      </c>
      <c r="C399" s="132"/>
      <c r="D399" s="132"/>
      <c r="E399" s="133"/>
      <c r="F399" s="299"/>
      <c r="G399" s="300"/>
      <c r="H399" s="301"/>
      <c r="I399" s="301"/>
      <c r="J399" s="133"/>
      <c r="K399" s="133"/>
      <c r="L399" s="134"/>
      <c r="M399" s="135"/>
      <c r="N399" s="133"/>
      <c r="O399" s="133"/>
      <c r="P399" s="133"/>
      <c r="Q399" s="133"/>
      <c r="R399" s="136"/>
      <c r="S399" s="132"/>
      <c r="T399" s="132"/>
      <c r="U399" s="303"/>
      <c r="V399" s="137"/>
      <c r="W399" s="137"/>
      <c r="X399" s="137"/>
      <c r="Y399" s="137"/>
      <c r="Z399" s="138"/>
      <c r="AA399" s="138"/>
      <c r="AB399" s="139"/>
    </row>
    <row r="400" spans="1:32" ht="131.25" customHeight="1" x14ac:dyDescent="0.15">
      <c r="A400" s="117">
        <v>312</v>
      </c>
      <c r="B400" s="118" t="s">
        <v>502</v>
      </c>
      <c r="C400" s="118" t="s">
        <v>943</v>
      </c>
      <c r="D400" s="118" t="s">
        <v>563</v>
      </c>
      <c r="E400" s="119">
        <v>1286.162</v>
      </c>
      <c r="F400" s="306">
        <f>E400+G400-H400</f>
        <v>1286.162</v>
      </c>
      <c r="G400" s="283">
        <v>0</v>
      </c>
      <c r="H400" s="287">
        <v>0</v>
      </c>
      <c r="I400" s="287">
        <v>0</v>
      </c>
      <c r="J400" s="287">
        <v>1147.5419999999999</v>
      </c>
      <c r="K400" s="121" t="s">
        <v>1698</v>
      </c>
      <c r="L400" s="122" t="s">
        <v>1699</v>
      </c>
      <c r="M400" s="123" t="s">
        <v>1700</v>
      </c>
      <c r="N400" s="119">
        <f>1296.656+19.506</f>
        <v>1316.162</v>
      </c>
      <c r="O400" s="121">
        <v>2760.6030000000001</v>
      </c>
      <c r="P400" s="120">
        <f>O400-N400</f>
        <v>1444.441</v>
      </c>
      <c r="Q400" s="121">
        <v>-56.244</v>
      </c>
      <c r="R400" s="125" t="s">
        <v>100</v>
      </c>
      <c r="S400" s="126" t="s">
        <v>1701</v>
      </c>
      <c r="T400" s="127" t="s">
        <v>1702</v>
      </c>
      <c r="U400" s="320" t="s">
        <v>1703</v>
      </c>
      <c r="V400" s="128" t="s">
        <v>2</v>
      </c>
      <c r="W400" s="129" t="s">
        <v>1704</v>
      </c>
      <c r="X400" s="128">
        <v>314</v>
      </c>
      <c r="Y400" s="130" t="s">
        <v>132</v>
      </c>
      <c r="Z400" s="115" t="s">
        <v>148</v>
      </c>
      <c r="AA400" s="115"/>
      <c r="AB400" s="116"/>
    </row>
    <row r="401" spans="1:32" ht="215.25" customHeight="1" x14ac:dyDescent="0.15">
      <c r="A401" s="464">
        <v>313</v>
      </c>
      <c r="B401" s="118" t="s">
        <v>503</v>
      </c>
      <c r="C401" s="118" t="s">
        <v>1207</v>
      </c>
      <c r="D401" s="118" t="s">
        <v>563</v>
      </c>
      <c r="E401" s="119">
        <v>81.460999999999999</v>
      </c>
      <c r="F401" s="306">
        <f>E401+G401-H401</f>
        <v>81.460999999999999</v>
      </c>
      <c r="G401" s="283">
        <v>0</v>
      </c>
      <c r="H401" s="287">
        <v>0</v>
      </c>
      <c r="I401" s="287">
        <v>0</v>
      </c>
      <c r="J401" s="287">
        <v>76.123999999999995</v>
      </c>
      <c r="K401" s="314" t="s">
        <v>1705</v>
      </c>
      <c r="L401" s="285" t="s">
        <v>153</v>
      </c>
      <c r="M401" s="331" t="s">
        <v>1706</v>
      </c>
      <c r="N401" s="283">
        <v>81.061999999999998</v>
      </c>
      <c r="O401" s="283">
        <v>79.932000000000002</v>
      </c>
      <c r="P401" s="284">
        <f>O401-N401</f>
        <v>-1.1299999999999955</v>
      </c>
      <c r="Q401" s="283">
        <v>0</v>
      </c>
      <c r="R401" s="125" t="s">
        <v>589</v>
      </c>
      <c r="S401" s="465" t="s">
        <v>1707</v>
      </c>
      <c r="T401" s="127"/>
      <c r="U401" s="320" t="s">
        <v>1708</v>
      </c>
      <c r="V401" s="128" t="s">
        <v>2</v>
      </c>
      <c r="W401" s="129" t="s">
        <v>1709</v>
      </c>
      <c r="X401" s="128">
        <v>316</v>
      </c>
      <c r="Y401" s="130" t="s">
        <v>132</v>
      </c>
      <c r="Z401" s="115" t="s">
        <v>148</v>
      </c>
      <c r="AA401" s="115"/>
      <c r="AB401" s="116"/>
    </row>
    <row r="402" spans="1:32" s="207" customFormat="1" ht="33.75" x14ac:dyDescent="0.15">
      <c r="A402" s="281">
        <v>314</v>
      </c>
      <c r="B402" s="282" t="s">
        <v>504</v>
      </c>
      <c r="C402" s="312" t="s">
        <v>1669</v>
      </c>
      <c r="D402" s="312" t="s">
        <v>563</v>
      </c>
      <c r="E402" s="283">
        <v>86.215000000000003</v>
      </c>
      <c r="F402" s="313">
        <f>E402+G402-H402</f>
        <v>86.215000000000003</v>
      </c>
      <c r="G402" s="283">
        <v>0</v>
      </c>
      <c r="H402" s="287">
        <v>0</v>
      </c>
      <c r="I402" s="287">
        <v>0</v>
      </c>
      <c r="J402" s="287">
        <v>80.668000000000006</v>
      </c>
      <c r="K402" s="283" t="s">
        <v>1638</v>
      </c>
      <c r="L402" s="285" t="s">
        <v>102</v>
      </c>
      <c r="M402" s="286" t="s">
        <v>1710</v>
      </c>
      <c r="N402" s="283">
        <v>85.581000000000003</v>
      </c>
      <c r="O402" s="283">
        <v>101.18600000000001</v>
      </c>
      <c r="P402" s="284">
        <f t="shared" ref="P402" si="48">O402-N402</f>
        <v>15.605000000000004</v>
      </c>
      <c r="Q402" s="283">
        <v>0</v>
      </c>
      <c r="R402" s="288" t="s">
        <v>102</v>
      </c>
      <c r="S402" s="282" t="s">
        <v>1711</v>
      </c>
      <c r="T402" s="289"/>
      <c r="U402" s="316" t="s">
        <v>1712</v>
      </c>
      <c r="V402" s="309" t="s">
        <v>2</v>
      </c>
      <c r="W402" s="440" t="s">
        <v>1713</v>
      </c>
      <c r="X402" s="290">
        <v>318</v>
      </c>
      <c r="Y402" s="292" t="s">
        <v>538</v>
      </c>
      <c r="Z402" s="279" t="s">
        <v>148</v>
      </c>
      <c r="AA402" s="279"/>
      <c r="AB402" s="280"/>
      <c r="AD402" s="2"/>
      <c r="AE402" s="2"/>
      <c r="AF402" s="2"/>
    </row>
    <row r="403" spans="1:32" ht="46.5" customHeight="1" x14ac:dyDescent="0.15">
      <c r="A403" s="117">
        <v>315</v>
      </c>
      <c r="B403" s="118" t="s">
        <v>505</v>
      </c>
      <c r="C403" s="118" t="s">
        <v>961</v>
      </c>
      <c r="D403" s="118" t="s">
        <v>563</v>
      </c>
      <c r="E403" s="119">
        <v>4.5990000000000002</v>
      </c>
      <c r="F403" s="306">
        <f>E403+G403-H403</f>
        <v>4.5990000000000002</v>
      </c>
      <c r="G403" s="283"/>
      <c r="H403" s="287"/>
      <c r="I403" s="287"/>
      <c r="J403" s="287">
        <v>4.32</v>
      </c>
      <c r="K403" s="283" t="s">
        <v>1638</v>
      </c>
      <c r="L403" s="122" t="s">
        <v>153</v>
      </c>
      <c r="M403" s="123" t="s">
        <v>1714</v>
      </c>
      <c r="N403" s="119">
        <v>4.6849999999999996</v>
      </c>
      <c r="O403" s="121">
        <v>4.3949999999999996</v>
      </c>
      <c r="P403" s="120">
        <f>O403-N403</f>
        <v>-0.29000000000000004</v>
      </c>
      <c r="Q403" s="121">
        <v>-0.28999999999999998</v>
      </c>
      <c r="R403" s="125" t="s">
        <v>100</v>
      </c>
      <c r="S403" s="466" t="s">
        <v>1715</v>
      </c>
      <c r="T403" s="127"/>
      <c r="U403" s="320" t="s">
        <v>1708</v>
      </c>
      <c r="V403" s="128" t="s">
        <v>2</v>
      </c>
      <c r="W403" s="129" t="s">
        <v>1709</v>
      </c>
      <c r="X403" s="128">
        <v>317</v>
      </c>
      <c r="Y403" s="130" t="s">
        <v>538</v>
      </c>
      <c r="Z403" s="115" t="s">
        <v>148</v>
      </c>
      <c r="AA403" s="115"/>
      <c r="AB403" s="116"/>
    </row>
    <row r="404" spans="1:32" ht="21.6" customHeight="1" x14ac:dyDescent="0.15">
      <c r="A404" s="131"/>
      <c r="B404" s="298" t="s">
        <v>1716</v>
      </c>
      <c r="C404" s="413"/>
      <c r="D404" s="413"/>
      <c r="E404" s="133"/>
      <c r="F404" s="299"/>
      <c r="G404" s="300"/>
      <c r="H404" s="301"/>
      <c r="I404" s="301"/>
      <c r="J404" s="133"/>
      <c r="K404" s="133"/>
      <c r="L404" s="134"/>
      <c r="M404" s="135"/>
      <c r="N404" s="133"/>
      <c r="O404" s="133"/>
      <c r="P404" s="133"/>
      <c r="Q404" s="133"/>
      <c r="R404" s="136"/>
      <c r="S404" s="132"/>
      <c r="T404" s="132"/>
      <c r="U404" s="303"/>
      <c r="V404" s="137"/>
      <c r="W404" s="137"/>
      <c r="X404" s="414"/>
      <c r="Y404" s="137"/>
      <c r="Z404" s="138"/>
      <c r="AA404" s="138"/>
      <c r="AB404" s="139"/>
    </row>
    <row r="405" spans="1:32" s="207" customFormat="1" ht="55.5" customHeight="1" x14ac:dyDescent="0.15">
      <c r="A405" s="281">
        <v>316</v>
      </c>
      <c r="B405" s="282" t="s">
        <v>1717</v>
      </c>
      <c r="C405" s="312" t="s">
        <v>1718</v>
      </c>
      <c r="D405" s="312" t="s">
        <v>563</v>
      </c>
      <c r="E405" s="283">
        <v>0.23100000000000001</v>
      </c>
      <c r="F405" s="313">
        <f>E405+G405-H405</f>
        <v>0.23100000000000001</v>
      </c>
      <c r="G405" s="283"/>
      <c r="H405" s="287"/>
      <c r="I405" s="287"/>
      <c r="J405" s="287">
        <v>9.9000000000000005E-2</v>
      </c>
      <c r="K405" s="410" t="s">
        <v>531</v>
      </c>
      <c r="L405" s="285" t="s">
        <v>153</v>
      </c>
      <c r="M405" s="282" t="s">
        <v>1719</v>
      </c>
      <c r="N405" s="283">
        <v>0.23100000000000001</v>
      </c>
      <c r="O405" s="283">
        <v>0.23100000000000001</v>
      </c>
      <c r="P405" s="284">
        <f>O405-N405</f>
        <v>0</v>
      </c>
      <c r="Q405" s="283">
        <v>0</v>
      </c>
      <c r="R405" s="288" t="s">
        <v>589</v>
      </c>
      <c r="S405" s="282" t="s">
        <v>1720</v>
      </c>
      <c r="T405" s="289"/>
      <c r="U405" s="316" t="s">
        <v>1464</v>
      </c>
      <c r="V405" s="309" t="s">
        <v>1721</v>
      </c>
      <c r="W405" s="411" t="s">
        <v>1722</v>
      </c>
      <c r="X405" s="290">
        <v>321</v>
      </c>
      <c r="Y405" s="292"/>
      <c r="Z405" s="279" t="s">
        <v>148</v>
      </c>
      <c r="AA405" s="279"/>
      <c r="AB405" s="280"/>
    </row>
    <row r="406" spans="1:32" s="207" customFormat="1" ht="103.5" customHeight="1" x14ac:dyDescent="0.15">
      <c r="A406" s="281">
        <v>317</v>
      </c>
      <c r="B406" s="282" t="s">
        <v>1723</v>
      </c>
      <c r="C406" s="312" t="s">
        <v>961</v>
      </c>
      <c r="D406" s="312" t="s">
        <v>563</v>
      </c>
      <c r="E406" s="283">
        <v>2308.6439999999998</v>
      </c>
      <c r="F406" s="313">
        <f>E406+G406-H406</f>
        <v>2308.6439999999998</v>
      </c>
      <c r="G406" s="283"/>
      <c r="H406" s="287"/>
      <c r="I406" s="287"/>
      <c r="J406" s="287">
        <v>1330.8989999999999</v>
      </c>
      <c r="K406" s="343" t="s">
        <v>1724</v>
      </c>
      <c r="L406" s="285" t="s">
        <v>153</v>
      </c>
      <c r="M406" s="282" t="s">
        <v>1725</v>
      </c>
      <c r="N406" s="283">
        <v>2255.4250000000002</v>
      </c>
      <c r="O406" s="283">
        <v>2150.8040000000001</v>
      </c>
      <c r="P406" s="284">
        <f>O406-N406</f>
        <v>-104.62100000000009</v>
      </c>
      <c r="Q406" s="283">
        <v>-296.36099999999999</v>
      </c>
      <c r="R406" s="288" t="s">
        <v>100</v>
      </c>
      <c r="S406" s="282" t="s">
        <v>1726</v>
      </c>
      <c r="T406" s="289"/>
      <c r="U406" s="316" t="s">
        <v>1464</v>
      </c>
      <c r="V406" s="309" t="s">
        <v>1721</v>
      </c>
      <c r="W406" s="411" t="s">
        <v>1722</v>
      </c>
      <c r="X406" s="290">
        <v>322</v>
      </c>
      <c r="Y406" s="292"/>
      <c r="Z406" s="279" t="s">
        <v>148</v>
      </c>
      <c r="AA406" s="279" t="s">
        <v>148</v>
      </c>
      <c r="AB406" s="280"/>
    </row>
    <row r="407" spans="1:32" ht="21.6" customHeight="1" x14ac:dyDescent="0.15">
      <c r="A407" s="131"/>
      <c r="B407" s="132" t="s">
        <v>117</v>
      </c>
      <c r="C407" s="132"/>
      <c r="D407" s="132"/>
      <c r="E407" s="133"/>
      <c r="F407" s="299"/>
      <c r="G407" s="300"/>
      <c r="H407" s="301"/>
      <c r="I407" s="301"/>
      <c r="J407" s="133"/>
      <c r="K407" s="133"/>
      <c r="L407" s="134"/>
      <c r="M407" s="135"/>
      <c r="N407" s="133"/>
      <c r="O407" s="133"/>
      <c r="P407" s="133"/>
      <c r="Q407" s="133"/>
      <c r="R407" s="136"/>
      <c r="S407" s="132"/>
      <c r="T407" s="132"/>
      <c r="U407" s="303"/>
      <c r="V407" s="137"/>
      <c r="W407" s="137"/>
      <c r="X407" s="137"/>
      <c r="Y407" s="137"/>
      <c r="Z407" s="138"/>
      <c r="AA407" s="138"/>
      <c r="AB407" s="139"/>
    </row>
    <row r="408" spans="1:32" ht="33.75" x14ac:dyDescent="0.15">
      <c r="A408" s="117">
        <v>318</v>
      </c>
      <c r="B408" s="118" t="s">
        <v>1728</v>
      </c>
      <c r="C408" s="118" t="s">
        <v>1177</v>
      </c>
      <c r="D408" s="118" t="s">
        <v>815</v>
      </c>
      <c r="E408" s="119">
        <v>37.527999999999999</v>
      </c>
      <c r="F408" s="306">
        <f>E408+G408-H408</f>
        <v>39.239806999999999</v>
      </c>
      <c r="G408" s="283">
        <v>37.530054999999997</v>
      </c>
      <c r="H408" s="287">
        <v>35.818247999999997</v>
      </c>
      <c r="I408" s="287">
        <v>0</v>
      </c>
      <c r="J408" s="287">
        <v>39.177287</v>
      </c>
      <c r="K408" s="314" t="s">
        <v>1729</v>
      </c>
      <c r="L408" s="285" t="s">
        <v>102</v>
      </c>
      <c r="M408" s="331" t="s">
        <v>1730</v>
      </c>
      <c r="N408" s="283">
        <v>79.325000000000003</v>
      </c>
      <c r="O408" s="283">
        <v>47.466000000000001</v>
      </c>
      <c r="P408" s="284">
        <f>O408-N408</f>
        <v>-31.859000000000002</v>
      </c>
      <c r="Q408" s="283">
        <v>0</v>
      </c>
      <c r="R408" s="288" t="s">
        <v>102</v>
      </c>
      <c r="S408" s="126" t="s">
        <v>1731</v>
      </c>
      <c r="T408" s="127"/>
      <c r="U408" s="320" t="s">
        <v>1732</v>
      </c>
      <c r="V408" s="128" t="s">
        <v>2</v>
      </c>
      <c r="W408" s="129" t="s">
        <v>1733</v>
      </c>
      <c r="X408" s="128">
        <v>325</v>
      </c>
      <c r="Y408" s="130" t="s">
        <v>631</v>
      </c>
      <c r="Z408" s="115" t="s">
        <v>148</v>
      </c>
      <c r="AA408" s="115"/>
      <c r="AB408" s="116"/>
    </row>
    <row r="409" spans="1:32" ht="42.75" customHeight="1" x14ac:dyDescent="0.15">
      <c r="A409" s="941">
        <v>319</v>
      </c>
      <c r="B409" s="1313" t="s">
        <v>507</v>
      </c>
      <c r="C409" s="1315" t="s">
        <v>1032</v>
      </c>
      <c r="D409" s="1315" t="s">
        <v>1734</v>
      </c>
      <c r="E409" s="119">
        <v>0</v>
      </c>
      <c r="F409" s="306">
        <f t="shared" ref="F409:F413" si="49">E409+G409-H409</f>
        <v>0</v>
      </c>
      <c r="G409" s="121">
        <v>0</v>
      </c>
      <c r="H409" s="124">
        <v>0</v>
      </c>
      <c r="I409" s="124">
        <v>0</v>
      </c>
      <c r="J409" s="124">
        <v>0</v>
      </c>
      <c r="K409" s="1317" t="s">
        <v>550</v>
      </c>
      <c r="L409" s="1035" t="s">
        <v>102</v>
      </c>
      <c r="M409" s="943" t="s">
        <v>1735</v>
      </c>
      <c r="N409" s="307">
        <f>1.575+0.361+95.779</f>
        <v>97.715000000000003</v>
      </c>
      <c r="O409" s="121">
        <v>71.58</v>
      </c>
      <c r="P409" s="120">
        <f t="shared" ref="P409:P413" si="50">O409-N409</f>
        <v>-26.135000000000005</v>
      </c>
      <c r="Q409" s="121">
        <v>0</v>
      </c>
      <c r="R409" s="882" t="s">
        <v>102</v>
      </c>
      <c r="S409" s="1319" t="s">
        <v>1736</v>
      </c>
      <c r="T409" s="1264"/>
      <c r="U409" s="1016" t="s">
        <v>1737</v>
      </c>
      <c r="V409" s="309" t="s">
        <v>2</v>
      </c>
      <c r="W409" s="129" t="s">
        <v>1738</v>
      </c>
      <c r="X409" s="1323">
        <v>333</v>
      </c>
      <c r="Y409" s="1323"/>
      <c r="Z409" s="115" t="s">
        <v>148</v>
      </c>
      <c r="AA409" s="115"/>
      <c r="AB409" s="116"/>
    </row>
    <row r="410" spans="1:32" ht="42.75" customHeight="1" x14ac:dyDescent="0.15">
      <c r="A410" s="942"/>
      <c r="B410" s="1314"/>
      <c r="C410" s="1316"/>
      <c r="D410" s="1316"/>
      <c r="E410" s="119">
        <f>2.028+31.4</f>
        <v>33.427999999999997</v>
      </c>
      <c r="F410" s="306">
        <f t="shared" si="49"/>
        <v>33.427999999999997</v>
      </c>
      <c r="G410" s="121">
        <v>0</v>
      </c>
      <c r="H410" s="124">
        <v>0</v>
      </c>
      <c r="I410" s="124">
        <v>0</v>
      </c>
      <c r="J410" s="124">
        <v>32.612000000000002</v>
      </c>
      <c r="K410" s="1318"/>
      <c r="L410" s="1036"/>
      <c r="M410" s="944"/>
      <c r="N410" s="307">
        <f>2.614+11.029</f>
        <v>13.643000000000001</v>
      </c>
      <c r="O410" s="121">
        <v>14.645</v>
      </c>
      <c r="P410" s="120">
        <f t="shared" si="50"/>
        <v>1.0019999999999989</v>
      </c>
      <c r="Q410" s="121">
        <v>0</v>
      </c>
      <c r="R410" s="883"/>
      <c r="S410" s="1320"/>
      <c r="T410" s="1265"/>
      <c r="U410" s="1017"/>
      <c r="V410" s="309" t="s">
        <v>1739</v>
      </c>
      <c r="W410" s="129" t="s">
        <v>1335</v>
      </c>
      <c r="X410" s="1324"/>
      <c r="Y410" s="1324"/>
      <c r="Z410" s="115" t="s">
        <v>148</v>
      </c>
      <c r="AA410" s="115"/>
      <c r="AB410" s="116"/>
    </row>
    <row r="411" spans="1:32" s="207" customFormat="1" ht="69" customHeight="1" x14ac:dyDescent="0.15">
      <c r="A411" s="281">
        <v>320</v>
      </c>
      <c r="B411" s="282" t="s">
        <v>508</v>
      </c>
      <c r="C411" s="312" t="s">
        <v>540</v>
      </c>
      <c r="D411" s="312" t="s">
        <v>563</v>
      </c>
      <c r="E411" s="283">
        <v>1688.691</v>
      </c>
      <c r="F411" s="313">
        <f t="shared" si="49"/>
        <v>1688.691</v>
      </c>
      <c r="G411" s="283">
        <v>0</v>
      </c>
      <c r="H411" s="287">
        <v>0</v>
      </c>
      <c r="I411" s="287">
        <v>0</v>
      </c>
      <c r="J411" s="287">
        <v>1688.691</v>
      </c>
      <c r="K411" s="283" t="s">
        <v>1740</v>
      </c>
      <c r="L411" s="285" t="s">
        <v>102</v>
      </c>
      <c r="M411" s="282" t="s">
        <v>1741</v>
      </c>
      <c r="N411" s="283">
        <v>1685.902</v>
      </c>
      <c r="O411" s="283">
        <v>1763.1</v>
      </c>
      <c r="P411" s="284">
        <f t="shared" si="50"/>
        <v>77.197999999999865</v>
      </c>
      <c r="Q411" s="283">
        <v>0</v>
      </c>
      <c r="R411" s="288" t="s">
        <v>102</v>
      </c>
      <c r="S411" s="282" t="s">
        <v>1742</v>
      </c>
      <c r="T411" s="289"/>
      <c r="U411" s="316" t="s">
        <v>1531</v>
      </c>
      <c r="V411" s="309" t="s">
        <v>2</v>
      </c>
      <c r="W411" s="467" t="s">
        <v>1743</v>
      </c>
      <c r="X411" s="327">
        <v>329</v>
      </c>
      <c r="Y411" s="292"/>
      <c r="Z411" s="328"/>
      <c r="AA411" s="328" t="s">
        <v>583</v>
      </c>
      <c r="AB411" s="280"/>
      <c r="AD411" s="2"/>
      <c r="AE411" s="2"/>
      <c r="AF411" s="2"/>
    </row>
    <row r="412" spans="1:32" s="207" customFormat="1" ht="56.25" x14ac:dyDescent="0.15">
      <c r="A412" s="281">
        <f>+A411+1</f>
        <v>321</v>
      </c>
      <c r="B412" s="282" t="s">
        <v>509</v>
      </c>
      <c r="C412" s="312" t="s">
        <v>982</v>
      </c>
      <c r="D412" s="312" t="s">
        <v>563</v>
      </c>
      <c r="E412" s="283">
        <v>11829.63</v>
      </c>
      <c r="F412" s="313">
        <f t="shared" si="49"/>
        <v>11829.63</v>
      </c>
      <c r="G412" s="283">
        <v>0</v>
      </c>
      <c r="H412" s="283">
        <v>0</v>
      </c>
      <c r="I412" s="283">
        <v>0</v>
      </c>
      <c r="J412" s="287">
        <f>F412</f>
        <v>11829.63</v>
      </c>
      <c r="K412" s="283" t="s">
        <v>1744</v>
      </c>
      <c r="L412" s="285" t="s">
        <v>153</v>
      </c>
      <c r="M412" s="308" t="s">
        <v>1745</v>
      </c>
      <c r="N412" s="283">
        <v>11098.305</v>
      </c>
      <c r="O412" s="283">
        <v>13007.735000000001</v>
      </c>
      <c r="P412" s="284">
        <f t="shared" si="50"/>
        <v>1909.4300000000003</v>
      </c>
      <c r="Q412" s="283">
        <v>0</v>
      </c>
      <c r="R412" s="288" t="s">
        <v>589</v>
      </c>
      <c r="S412" s="282" t="s">
        <v>1746</v>
      </c>
      <c r="T412" s="289" t="s">
        <v>1747</v>
      </c>
      <c r="U412" s="316" t="s">
        <v>1531</v>
      </c>
      <c r="V412" s="309" t="s">
        <v>2</v>
      </c>
      <c r="W412" s="423" t="s">
        <v>1748</v>
      </c>
      <c r="X412" s="327">
        <v>330</v>
      </c>
      <c r="Y412" s="292"/>
      <c r="Z412" s="328"/>
      <c r="AA412" s="328" t="s">
        <v>148</v>
      </c>
      <c r="AB412" s="280"/>
      <c r="AD412" s="2"/>
      <c r="AE412" s="2"/>
      <c r="AF412" s="2"/>
    </row>
    <row r="413" spans="1:32" s="207" customFormat="1" ht="45.75" thickBot="1" x14ac:dyDescent="0.2">
      <c r="A413" s="281">
        <v>322</v>
      </c>
      <c r="B413" s="282" t="s">
        <v>510</v>
      </c>
      <c r="C413" s="312" t="s">
        <v>982</v>
      </c>
      <c r="D413" s="312" t="s">
        <v>563</v>
      </c>
      <c r="E413" s="283">
        <v>564.88400000000001</v>
      </c>
      <c r="F413" s="313">
        <f t="shared" si="49"/>
        <v>1815.1489999999999</v>
      </c>
      <c r="G413" s="283">
        <v>1815.1489999999999</v>
      </c>
      <c r="H413" s="283">
        <v>564.88400000000001</v>
      </c>
      <c r="I413" s="283">
        <v>0</v>
      </c>
      <c r="J413" s="287">
        <v>1702.1559999999999</v>
      </c>
      <c r="K413" s="283" t="s">
        <v>1740</v>
      </c>
      <c r="L413" s="285" t="s">
        <v>153</v>
      </c>
      <c r="M413" s="282" t="s">
        <v>1749</v>
      </c>
      <c r="N413" s="283">
        <v>329.892</v>
      </c>
      <c r="O413" s="283">
        <v>453.93</v>
      </c>
      <c r="P413" s="284">
        <f t="shared" si="50"/>
        <v>124.03800000000001</v>
      </c>
      <c r="Q413" s="283">
        <v>0</v>
      </c>
      <c r="R413" s="288" t="s">
        <v>589</v>
      </c>
      <c r="S413" s="282" t="s">
        <v>1750</v>
      </c>
      <c r="T413" s="289"/>
      <c r="U413" s="316" t="s">
        <v>1531</v>
      </c>
      <c r="V413" s="309" t="s">
        <v>2</v>
      </c>
      <c r="W413" s="423" t="s">
        <v>1751</v>
      </c>
      <c r="X413" s="290">
        <v>331</v>
      </c>
      <c r="Y413" s="292"/>
      <c r="Z413" s="328"/>
      <c r="AA413" s="328" t="s">
        <v>1752</v>
      </c>
      <c r="AB413" s="280"/>
      <c r="AD413" s="2"/>
      <c r="AE413" s="2"/>
      <c r="AF413" s="2"/>
    </row>
    <row r="414" spans="1:32" ht="14.25" thickTop="1" x14ac:dyDescent="0.15">
      <c r="A414" s="1331" t="s">
        <v>65</v>
      </c>
      <c r="B414" s="1332"/>
      <c r="C414" s="468"/>
      <c r="D414" s="468"/>
      <c r="E414" s="469">
        <f>SUMIF(V10:V413,"一般会計",E10:E413)</f>
        <v>195098.95799999993</v>
      </c>
      <c r="F414" s="470">
        <f>SUMIF(V10:V413,"一般会計",F10:F413)</f>
        <v>208946.82356099997</v>
      </c>
      <c r="G414" s="469">
        <f>SUMIF(AD10:AD413,"一般会計",G10:G413)</f>
        <v>0</v>
      </c>
      <c r="H414" s="469">
        <f>SUMIF(AD10:AD413,"一般会計",H10:H413)</f>
        <v>0</v>
      </c>
      <c r="I414" s="469">
        <f>SUMIF(W10:W413,"一般会計",I10:I413)</f>
        <v>0</v>
      </c>
      <c r="J414" s="469">
        <f>SUMIF(V10:V413,"一般会計",J10:J413)</f>
        <v>198571.21728999991</v>
      </c>
      <c r="K414" s="471"/>
      <c r="L414" s="1337" t="s">
        <v>2</v>
      </c>
      <c r="M414" s="1338"/>
      <c r="N414" s="469">
        <f>SUMIF(V10:V413,"一般会計",N10:N413)+'[1]27新規事業'!C42</f>
        <v>130537.659</v>
      </c>
      <c r="O414" s="469">
        <f>SUMIF(V10:V413,"一般会計",O10:O413)+'[1]27新規事業'!E42+'[1]28新規要求事業'!D48</f>
        <v>175871.288</v>
      </c>
      <c r="P414" s="472">
        <f>O414-N414</f>
        <v>45333.629000000001</v>
      </c>
      <c r="Q414" s="469">
        <f>SUMIF(V10:V413,"一般会計",Q10:Q413)</f>
        <v>-577.65030000000002</v>
      </c>
      <c r="R414" s="1339"/>
      <c r="S414" s="1339"/>
      <c r="T414" s="1342"/>
      <c r="U414" s="1342"/>
      <c r="V414" s="1325"/>
      <c r="W414" s="1328"/>
      <c r="X414" s="1325"/>
      <c r="Y414" s="1328"/>
      <c r="Z414" s="1325"/>
      <c r="AA414" s="1325"/>
      <c r="AB414" s="1345"/>
    </row>
    <row r="415" spans="1:32" x14ac:dyDescent="0.15">
      <c r="A415" s="1333"/>
      <c r="B415" s="1334"/>
      <c r="C415" s="473"/>
      <c r="D415" s="473"/>
      <c r="E415" s="474">
        <f>SUMIF(V10:V413,"ｴﾈﾙｷﾞｰ対策特別会計ｴﾈﾙｷﾞｰ需給勘定",E10:E413)</f>
        <v>111264.38899999998</v>
      </c>
      <c r="F415" s="474">
        <f>SUMIF(V10:V413,"ｴﾈﾙｷﾞｰ対策特別会計ｴﾈﾙｷﾞｰ需給勘定",F10:F413)</f>
        <v>112894.61442899998</v>
      </c>
      <c r="G415" s="474">
        <f>SUMIF(V10:V413,"ｴﾈﾙｷﾞｰ対策特別会計ｴﾈﾙｷﾞｰ需給勘定",G10:G413)</f>
        <v>6868.067</v>
      </c>
      <c r="H415" s="474">
        <f>SUMIF(V10:V413,"ｴﾈﾙｷﾞｰ対策特別会計ｴﾈﾙｷﾞｰ需給勘定",H10:H413)</f>
        <v>5237.8415710000008</v>
      </c>
      <c r="I415" s="474">
        <f>SUMIF(W10:W413,"ｴﾈﾙｷﾞｰ対策特別会計ｴﾈﾙｷﾞｰ需給勘定",I10:I413)</f>
        <v>0</v>
      </c>
      <c r="J415" s="474">
        <f>SUMIF(V10:V413,"ｴﾈﾙｷﾞｰ対策特別会計ｴﾈﾙｷﾞｰ需給勘定",J10:J413)</f>
        <v>100698.15498000001</v>
      </c>
      <c r="K415" s="287"/>
      <c r="L415" s="1348" t="s">
        <v>1754</v>
      </c>
      <c r="M415" s="1349"/>
      <c r="N415" s="283">
        <f>SUMIF(V10:V413,"ｴﾈﾙｷﾞｰ対策特別会計ｴﾈﾙｷﾞｰ需給勘定",N10:N413)+'[1]27新規事業'!C43</f>
        <v>112041.50900000001</v>
      </c>
      <c r="O415" s="283">
        <f>SUMIF(V10:V413,"ｴﾈﾙｷﾞｰ対策特別会計ｴﾈﾙｷﾞｰ需給勘定",O10:O413)+'[1]27新規事業'!E43+'[1]28新規要求事業'!D49</f>
        <v>182945.48800000001</v>
      </c>
      <c r="P415" s="283">
        <f t="shared" ref="P415:P421" si="51">O415-N415</f>
        <v>70903.979000000007</v>
      </c>
      <c r="Q415" s="283">
        <f>SUMIF(V10:V413,"ｴﾈﾙｷﾞｰ対策特別会計ｴﾈﾙｷﾞｰ需給勘定",Q10:Q413)</f>
        <v>-9157.3329999999987</v>
      </c>
      <c r="R415" s="1340"/>
      <c r="S415" s="1340"/>
      <c r="T415" s="1343"/>
      <c r="U415" s="1343"/>
      <c r="V415" s="1326"/>
      <c r="W415" s="1329"/>
      <c r="X415" s="1326"/>
      <c r="Y415" s="1329"/>
      <c r="Z415" s="1352"/>
      <c r="AA415" s="1352"/>
      <c r="AB415" s="1346"/>
    </row>
    <row r="416" spans="1:32" ht="14.25" thickBot="1" x14ac:dyDescent="0.2">
      <c r="A416" s="1335"/>
      <c r="B416" s="1336"/>
      <c r="C416" s="475"/>
      <c r="D416" s="475"/>
      <c r="E416" s="476">
        <f>SUMIF(V10:V413,"エネルギー対策特別会計電源開発促進勘定",E10:E413)</f>
        <v>2308.875</v>
      </c>
      <c r="F416" s="477">
        <f>SUMIF(V10:V413,"エネルギー対策特別会計電源開発促進勘定",F10:F413)</f>
        <v>2308.875</v>
      </c>
      <c r="G416" s="476">
        <f>SUMIF(V10:V413,"エネルギー対策特別会計電源開発促進勘定",G10:G413)</f>
        <v>0</v>
      </c>
      <c r="H416" s="478">
        <f>SUMIF(V10:V413,"エネルギー対策特別会計電源開発促進勘定",H10:H413)</f>
        <v>0</v>
      </c>
      <c r="I416" s="478">
        <f>SUMIF(W10:W413,"エネルギー対策特別会計電源開発促進勘定",I10:I413)</f>
        <v>0</v>
      </c>
      <c r="J416" s="476">
        <f>SUMIF(V10:V413,"エネルギー対策特別会計電源開発促進勘定",J10:J413)</f>
        <v>1330.9979999999998</v>
      </c>
      <c r="K416" s="478"/>
      <c r="L416" s="1350" t="s">
        <v>1756</v>
      </c>
      <c r="M416" s="1351"/>
      <c r="N416" s="476">
        <f>SUMIF(V10:V413,"エネルギー対策特別会計電源開発促進勘定",N10:N413)+'[1]27新規事業'!C44</f>
        <v>2255.6560000000004</v>
      </c>
      <c r="O416" s="476">
        <f>SUMIF(V10:V413,"エネルギー対策特別会計電源開発促進勘定",O10:O413)+'[1]27新規事業'!E44+'[1]28新規要求事業'!D50</f>
        <v>2151.0350000000003</v>
      </c>
      <c r="P416" s="476">
        <f t="shared" si="51"/>
        <v>-104.62100000000009</v>
      </c>
      <c r="Q416" s="476">
        <f>SUMIF(V10:V413,"エネルギー対策特別会計電源開発促進勘定",Q10:Q413)</f>
        <v>-296.36099999999999</v>
      </c>
      <c r="R416" s="1341"/>
      <c r="S416" s="1341"/>
      <c r="T416" s="1344"/>
      <c r="U416" s="1344"/>
      <c r="V416" s="1327"/>
      <c r="W416" s="1330"/>
      <c r="X416" s="1327"/>
      <c r="Y416" s="1330"/>
      <c r="Z416" s="1353"/>
      <c r="AA416" s="1353"/>
      <c r="AB416" s="1347"/>
    </row>
    <row r="417" spans="1:28" x14ac:dyDescent="0.15">
      <c r="A417" s="1333" t="s">
        <v>66</v>
      </c>
      <c r="B417" s="1334"/>
      <c r="C417" s="473"/>
      <c r="D417" s="473"/>
      <c r="E417" s="479">
        <f>[1]対象外リスト!E43</f>
        <v>119448.387</v>
      </c>
      <c r="F417" s="480">
        <f>[1]対象外リスト!F43</f>
        <v>114832.398</v>
      </c>
      <c r="G417" s="479">
        <v>0</v>
      </c>
      <c r="H417" s="403">
        <v>0</v>
      </c>
      <c r="I417" s="403">
        <v>0</v>
      </c>
      <c r="J417" s="479">
        <f>[1]対象外リスト!G43</f>
        <v>118143.953161</v>
      </c>
      <c r="K417" s="481"/>
      <c r="L417" s="1356" t="s">
        <v>2</v>
      </c>
      <c r="M417" s="1357"/>
      <c r="N417" s="479">
        <f>[1]対象外リスト!H43</f>
        <v>120535.451</v>
      </c>
      <c r="O417" s="479">
        <f>[1]対象外リスト!I43</f>
        <v>190762.11600000001</v>
      </c>
      <c r="P417" s="482">
        <f t="shared" si="51"/>
        <v>70226.665000000008</v>
      </c>
      <c r="Q417" s="1358"/>
      <c r="R417" s="1361"/>
      <c r="S417" s="1361"/>
      <c r="T417" s="1363"/>
      <c r="U417" s="1363"/>
      <c r="V417" s="1371"/>
      <c r="W417" s="1373"/>
      <c r="X417" s="1371"/>
      <c r="Y417" s="1373"/>
      <c r="Z417" s="1371"/>
      <c r="AA417" s="1371"/>
      <c r="AB417" s="1365"/>
    </row>
    <row r="418" spans="1:28" x14ac:dyDescent="0.15">
      <c r="A418" s="1333"/>
      <c r="B418" s="1334"/>
      <c r="C418" s="473"/>
      <c r="D418" s="473"/>
      <c r="E418" s="283">
        <f>[1]対象外リスト!E45</f>
        <v>367.863</v>
      </c>
      <c r="F418" s="313">
        <f>[1]対象外リスト!F45</f>
        <v>367.863</v>
      </c>
      <c r="G418" s="283">
        <v>0</v>
      </c>
      <c r="H418" s="287">
        <v>0</v>
      </c>
      <c r="I418" s="287">
        <v>0</v>
      </c>
      <c r="J418" s="283">
        <f>[1]対象外リスト!G45</f>
        <v>0</v>
      </c>
      <c r="K418" s="287"/>
      <c r="L418" s="1348" t="s">
        <v>1754</v>
      </c>
      <c r="M418" s="1349"/>
      <c r="N418" s="283">
        <f>[1]対象外リスト!H45</f>
        <v>440.79600000000005</v>
      </c>
      <c r="O418" s="283">
        <f>[1]対象外リスト!I45</f>
        <v>652.90100000000007</v>
      </c>
      <c r="P418" s="419">
        <f t="shared" si="51"/>
        <v>212.10500000000002</v>
      </c>
      <c r="Q418" s="1359"/>
      <c r="R418" s="1340"/>
      <c r="S418" s="1340"/>
      <c r="T418" s="1343"/>
      <c r="U418" s="1343"/>
      <c r="V418" s="1326"/>
      <c r="W418" s="1329"/>
      <c r="X418" s="1326"/>
      <c r="Y418" s="1329"/>
      <c r="Z418" s="1352"/>
      <c r="AA418" s="1352"/>
      <c r="AB418" s="1346"/>
    </row>
    <row r="419" spans="1:28" ht="14.25" thickBot="1" x14ac:dyDescent="0.2">
      <c r="A419" s="1354"/>
      <c r="B419" s="1355"/>
      <c r="C419" s="483"/>
      <c r="D419" s="483"/>
      <c r="E419" s="484">
        <f>[1]対象外リスト!E46</f>
        <v>20.603000000000002</v>
      </c>
      <c r="F419" s="485">
        <f>[1]対象外リスト!F46</f>
        <v>20.603000000000002</v>
      </c>
      <c r="G419" s="484">
        <v>0</v>
      </c>
      <c r="H419" s="486">
        <v>0</v>
      </c>
      <c r="I419" s="486">
        <v>0</v>
      </c>
      <c r="J419" s="484">
        <f>[1]対象外リスト!G46</f>
        <v>5.0289999999999999</v>
      </c>
      <c r="K419" s="486"/>
      <c r="L419" s="1367" t="s">
        <v>1756</v>
      </c>
      <c r="M419" s="1368"/>
      <c r="N419" s="484">
        <f>[1]対象外リスト!H46</f>
        <v>26.332000000000001</v>
      </c>
      <c r="O419" s="484">
        <f>[1]対象外リスト!I46</f>
        <v>26.279</v>
      </c>
      <c r="P419" s="484">
        <f t="shared" si="51"/>
        <v>-5.3000000000000824E-2</v>
      </c>
      <c r="Q419" s="1360"/>
      <c r="R419" s="1362"/>
      <c r="S419" s="1362"/>
      <c r="T419" s="1364"/>
      <c r="U419" s="1364"/>
      <c r="V419" s="1372"/>
      <c r="W419" s="1374"/>
      <c r="X419" s="1372"/>
      <c r="Y419" s="1374"/>
      <c r="Z419" s="1375"/>
      <c r="AA419" s="1375"/>
      <c r="AB419" s="1366"/>
    </row>
    <row r="420" spans="1:28" ht="14.25" thickTop="1" x14ac:dyDescent="0.15">
      <c r="A420" s="1331" t="s">
        <v>38</v>
      </c>
      <c r="B420" s="1332"/>
      <c r="C420" s="473"/>
      <c r="D420" s="473"/>
      <c r="E420" s="479">
        <f>E414+E417</f>
        <v>314547.34499999991</v>
      </c>
      <c r="F420" s="480">
        <f>F414+F417</f>
        <v>323779.22156099998</v>
      </c>
      <c r="G420" s="479">
        <f t="shared" ref="F420:J421" si="52">G414+G417</f>
        <v>0</v>
      </c>
      <c r="H420" s="479">
        <f t="shared" si="52"/>
        <v>0</v>
      </c>
      <c r="I420" s="479">
        <f t="shared" si="52"/>
        <v>0</v>
      </c>
      <c r="J420" s="479">
        <f t="shared" si="52"/>
        <v>316715.17045099993</v>
      </c>
      <c r="K420" s="481"/>
      <c r="L420" s="1337" t="s">
        <v>2</v>
      </c>
      <c r="M420" s="1338"/>
      <c r="N420" s="479">
        <f>N414+N417</f>
        <v>251073.11</v>
      </c>
      <c r="O420" s="479">
        <f t="shared" ref="N420:O422" si="53">O414+O417</f>
        <v>366633.40399999998</v>
      </c>
      <c r="P420" s="487">
        <f t="shared" si="51"/>
        <v>115560.29399999999</v>
      </c>
      <c r="Q420" s="1369"/>
      <c r="R420" s="1339"/>
      <c r="S420" s="1339"/>
      <c r="T420" s="1342"/>
      <c r="U420" s="1342"/>
      <c r="V420" s="1325"/>
      <c r="W420" s="1328"/>
      <c r="X420" s="1325"/>
      <c r="Y420" s="1328"/>
      <c r="Z420" s="1325"/>
      <c r="AA420" s="1325"/>
      <c r="AB420" s="1345"/>
    </row>
    <row r="421" spans="1:28" x14ac:dyDescent="0.15">
      <c r="A421" s="1333"/>
      <c r="B421" s="1334"/>
      <c r="C421" s="473"/>
      <c r="D421" s="473"/>
      <c r="E421" s="283">
        <f>E415+E418</f>
        <v>111632.25199999998</v>
      </c>
      <c r="F421" s="283">
        <f t="shared" si="52"/>
        <v>113262.47742899998</v>
      </c>
      <c r="G421" s="283">
        <f t="shared" si="52"/>
        <v>6868.067</v>
      </c>
      <c r="H421" s="283">
        <f t="shared" si="52"/>
        <v>5237.8415710000008</v>
      </c>
      <c r="I421" s="283">
        <f t="shared" si="52"/>
        <v>0</v>
      </c>
      <c r="J421" s="283">
        <f t="shared" si="52"/>
        <v>100698.15498000001</v>
      </c>
      <c r="K421" s="287"/>
      <c r="L421" s="1348" t="s">
        <v>1754</v>
      </c>
      <c r="M421" s="1349"/>
      <c r="N421" s="283">
        <f t="shared" si="53"/>
        <v>112482.30500000001</v>
      </c>
      <c r="O421" s="283">
        <f t="shared" si="53"/>
        <v>183598.38900000002</v>
      </c>
      <c r="P421" s="487">
        <f t="shared" si="51"/>
        <v>71116.084000000017</v>
      </c>
      <c r="Q421" s="1359"/>
      <c r="R421" s="1340"/>
      <c r="S421" s="1340"/>
      <c r="T421" s="1343"/>
      <c r="U421" s="1343"/>
      <c r="V421" s="1326"/>
      <c r="W421" s="1329"/>
      <c r="X421" s="1326"/>
      <c r="Y421" s="1329"/>
      <c r="Z421" s="1352"/>
      <c r="AA421" s="1352"/>
      <c r="AB421" s="1346"/>
    </row>
    <row r="422" spans="1:28" ht="14.25" thickBot="1" x14ac:dyDescent="0.2">
      <c r="A422" s="1335"/>
      <c r="B422" s="1336"/>
      <c r="C422" s="475"/>
      <c r="D422" s="475"/>
      <c r="E422" s="488">
        <f>E416+E419</f>
        <v>2329.4780000000001</v>
      </c>
      <c r="F422" s="488">
        <f>F416+F419</f>
        <v>2329.4780000000001</v>
      </c>
      <c r="G422" s="488">
        <f>G416+G419</f>
        <v>0</v>
      </c>
      <c r="H422" s="488">
        <f>H416+H419</f>
        <v>0</v>
      </c>
      <c r="I422" s="488">
        <f>I416+I419</f>
        <v>0</v>
      </c>
      <c r="J422" s="488">
        <f>J416+J419</f>
        <v>1336.0269999999998</v>
      </c>
      <c r="K422" s="489"/>
      <c r="L422" s="1350" t="s">
        <v>1756</v>
      </c>
      <c r="M422" s="1351"/>
      <c r="N422" s="488">
        <f t="shared" si="53"/>
        <v>2281.9880000000003</v>
      </c>
      <c r="O422" s="488">
        <f t="shared" si="53"/>
        <v>2177.3140000000003</v>
      </c>
      <c r="P422" s="490">
        <f>P416+P419</f>
        <v>-104.67400000000009</v>
      </c>
      <c r="Q422" s="1370"/>
      <c r="R422" s="1341"/>
      <c r="S422" s="1341"/>
      <c r="T422" s="1344"/>
      <c r="U422" s="1344"/>
      <c r="V422" s="1327"/>
      <c r="W422" s="1330"/>
      <c r="X422" s="1327"/>
      <c r="Y422" s="1330"/>
      <c r="Z422" s="1353"/>
      <c r="AA422" s="1353"/>
      <c r="AB422" s="1347"/>
    </row>
    <row r="423" spans="1:28" ht="17.649999999999999" customHeight="1" x14ac:dyDescent="0.15">
      <c r="A423" s="89" t="s">
        <v>154</v>
      </c>
      <c r="B423" s="275"/>
      <c r="C423" s="275"/>
      <c r="D423" s="275"/>
      <c r="E423" s="84"/>
      <c r="F423" s="37"/>
      <c r="G423" s="37"/>
      <c r="H423" s="37"/>
      <c r="I423" s="37"/>
      <c r="J423" s="85"/>
      <c r="K423" s="85"/>
      <c r="L423" s="84"/>
      <c r="M423" s="37"/>
      <c r="N423" s="37"/>
      <c r="O423" s="86"/>
      <c r="P423" s="87"/>
      <c r="Q423" s="87"/>
      <c r="R423" s="88"/>
      <c r="S423" s="88"/>
      <c r="T423" s="78"/>
      <c r="U423" s="78"/>
      <c r="V423" s="78"/>
      <c r="W423" s="78"/>
      <c r="Z423" s="274"/>
    </row>
    <row r="424" spans="1:28" ht="18" customHeight="1" x14ac:dyDescent="0.15">
      <c r="A424" s="23" t="s">
        <v>149</v>
      </c>
      <c r="F424" s="38"/>
      <c r="G424" s="38"/>
      <c r="H424" s="38"/>
      <c r="I424" s="38"/>
      <c r="J424" s="38"/>
      <c r="K424" s="38"/>
      <c r="Q424" s="2"/>
    </row>
    <row r="425" spans="1:28" ht="18" customHeight="1" x14ac:dyDescent="0.15">
      <c r="A425" s="24" t="s">
        <v>168</v>
      </c>
      <c r="Q425" s="2"/>
    </row>
    <row r="426" spans="1:28" ht="18" customHeight="1" x14ac:dyDescent="0.15">
      <c r="A426" s="41" t="s">
        <v>1757</v>
      </c>
      <c r="B426" s="206"/>
      <c r="C426" s="39"/>
      <c r="D426" s="39"/>
      <c r="Q426" s="2"/>
    </row>
    <row r="427" spans="1:28" ht="18" customHeight="1" x14ac:dyDescent="0.15">
      <c r="A427" s="24" t="s">
        <v>1758</v>
      </c>
      <c r="B427" s="206"/>
      <c r="C427" s="39"/>
      <c r="D427" s="39"/>
      <c r="Q427" s="2"/>
    </row>
    <row r="428" spans="1:28" ht="18" customHeight="1" x14ac:dyDescent="0.15">
      <c r="A428" s="23" t="s">
        <v>1759</v>
      </c>
      <c r="B428" s="205"/>
      <c r="C428" s="23"/>
      <c r="D428" s="23"/>
      <c r="E428" s="9"/>
      <c r="F428" s="9"/>
      <c r="G428" s="9"/>
      <c r="H428" s="9"/>
      <c r="I428" s="9"/>
      <c r="J428" s="9"/>
      <c r="K428" s="9"/>
      <c r="L428" s="9"/>
      <c r="M428" s="9"/>
      <c r="N428" s="9"/>
      <c r="O428" s="9"/>
      <c r="P428" s="9"/>
      <c r="Q428" s="9"/>
      <c r="R428" s="9"/>
      <c r="S428" s="9"/>
      <c r="T428" s="8"/>
      <c r="U428" s="8"/>
      <c r="V428" s="8"/>
      <c r="W428" s="8"/>
    </row>
    <row r="429" spans="1:28" ht="18" customHeight="1" x14ac:dyDescent="0.15">
      <c r="A429" s="23" t="s">
        <v>1760</v>
      </c>
      <c r="B429" s="205"/>
      <c r="C429" s="23"/>
      <c r="D429" s="23"/>
      <c r="Q429" s="2"/>
    </row>
    <row r="430" spans="1:28" ht="18" customHeight="1" x14ac:dyDescent="0.15">
      <c r="A430" s="23" t="s">
        <v>1761</v>
      </c>
      <c r="B430" s="207"/>
      <c r="Q430" s="2"/>
    </row>
    <row r="431" spans="1:28" ht="18" customHeight="1" x14ac:dyDescent="0.15">
      <c r="A431" s="23" t="s">
        <v>151</v>
      </c>
      <c r="Q431" s="2"/>
    </row>
    <row r="432" spans="1:28" ht="32.85" customHeight="1" x14ac:dyDescent="0.15">
      <c r="A432" s="1078" t="s">
        <v>1762</v>
      </c>
      <c r="B432" s="1079"/>
      <c r="C432" s="1079"/>
      <c r="D432" s="1079"/>
      <c r="E432" s="1079"/>
      <c r="F432" s="1079"/>
      <c r="G432" s="1079"/>
      <c r="H432" s="1079"/>
      <c r="I432" s="1079"/>
      <c r="J432" s="1079"/>
      <c r="K432" s="1079"/>
      <c r="L432" s="1079"/>
      <c r="M432" s="1079"/>
      <c r="N432" s="1079"/>
      <c r="O432" s="1079"/>
      <c r="P432" s="1079"/>
      <c r="Q432" s="1079"/>
      <c r="R432" s="1079"/>
      <c r="S432" s="1079"/>
      <c r="T432" s="1079"/>
      <c r="U432" s="1079"/>
      <c r="V432" s="1079"/>
      <c r="W432" s="1079"/>
      <c r="X432" s="1079"/>
      <c r="Y432" s="1079"/>
      <c r="Z432" s="1079"/>
    </row>
    <row r="433" spans="1:17" ht="18" customHeight="1" x14ac:dyDescent="0.15">
      <c r="A433" s="2" t="s">
        <v>133</v>
      </c>
      <c r="Q433" s="2"/>
    </row>
    <row r="434" spans="1:17" ht="18" customHeight="1" x14ac:dyDescent="0.15">
      <c r="A434" s="2" t="s">
        <v>169</v>
      </c>
      <c r="Q434" s="2"/>
    </row>
    <row r="435" spans="1:17" ht="18" customHeight="1" x14ac:dyDescent="0.15">
      <c r="A435" s="2" t="s">
        <v>170</v>
      </c>
      <c r="Q435" s="2"/>
    </row>
    <row r="436" spans="1:17" ht="18" customHeight="1" x14ac:dyDescent="0.15">
      <c r="A436" s="2" t="s">
        <v>171</v>
      </c>
      <c r="Q436" s="2"/>
    </row>
    <row r="437" spans="1:17" ht="17.649999999999999" customHeight="1" x14ac:dyDescent="0.15">
      <c r="A437" s="22" t="s">
        <v>1763</v>
      </c>
      <c r="Q437" s="2"/>
    </row>
    <row r="438" spans="1:17" hidden="1" x14ac:dyDescent="0.15"/>
    <row r="439" spans="1:17" hidden="1" x14ac:dyDescent="0.15">
      <c r="M439" s="36" t="s">
        <v>1764</v>
      </c>
      <c r="N439" s="491">
        <f>SUMIF(AD10:AD413,"一般会計",N10:N413)</f>
        <v>0</v>
      </c>
      <c r="O439" s="491">
        <f>SUMIF(AD10:AD413,"一般会計",O10:O413)</f>
        <v>0</v>
      </c>
      <c r="P439" s="2" t="s">
        <v>1765</v>
      </c>
    </row>
    <row r="440" spans="1:17" hidden="1" x14ac:dyDescent="0.15">
      <c r="M440" s="36" t="s">
        <v>1766</v>
      </c>
      <c r="N440" s="491">
        <f>[1]対象外リスト!H43</f>
        <v>120535.451</v>
      </c>
      <c r="O440" s="491">
        <f>[1]対象外リスト!I43</f>
        <v>190762.11600000001</v>
      </c>
      <c r="P440" s="2" t="s">
        <v>1765</v>
      </c>
      <c r="Q440" s="293">
        <f>SUBTOTAL(9,A408:Z439)</f>
        <v>4878346.9680810003</v>
      </c>
    </row>
    <row r="441" spans="1:17" hidden="1" x14ac:dyDescent="0.15">
      <c r="M441" s="36" t="s">
        <v>1767</v>
      </c>
      <c r="N441" s="491">
        <f>+'[1]27新規事業'!C42</f>
        <v>710.20699999999999</v>
      </c>
      <c r="O441" s="491">
        <f>+'[1]27新規事業'!E42</f>
        <v>647.35299999999995</v>
      </c>
      <c r="P441" s="2" t="s">
        <v>1765</v>
      </c>
    </row>
    <row r="442" spans="1:17" hidden="1" x14ac:dyDescent="0.15">
      <c r="M442" s="36" t="s">
        <v>1768</v>
      </c>
      <c r="N442" s="491" t="s">
        <v>1769</v>
      </c>
      <c r="O442" s="491">
        <f>+'[1]28新規要求事業'!D48</f>
        <v>2416.5639999999999</v>
      </c>
      <c r="P442" s="2" t="s">
        <v>1765</v>
      </c>
    </row>
    <row r="443" spans="1:17" hidden="1" x14ac:dyDescent="0.15">
      <c r="M443" s="36" t="s">
        <v>1770</v>
      </c>
      <c r="N443" s="491">
        <f>+SUM(N439:N442)</f>
        <v>121245.658</v>
      </c>
      <c r="O443" s="491">
        <f t="shared" ref="O443" si="54">+SUM(O439:O442)</f>
        <v>193826.03300000002</v>
      </c>
      <c r="P443" s="2" t="s">
        <v>1765</v>
      </c>
    </row>
    <row r="454" spans="6:9" x14ac:dyDescent="0.15">
      <c r="F454" s="28"/>
      <c r="G454" s="28"/>
      <c r="H454" s="28"/>
      <c r="I454" s="28"/>
    </row>
  </sheetData>
  <autoFilter ref="A9:AF437"/>
  <mergeCells count="269">
    <mergeCell ref="A432:Z432"/>
    <mergeCell ref="V420:V422"/>
    <mergeCell ref="W420:W422"/>
    <mergeCell ref="X420:X422"/>
    <mergeCell ref="Y420:Y422"/>
    <mergeCell ref="Z420:Z422"/>
    <mergeCell ref="AA420:AA422"/>
    <mergeCell ref="AB417:AB419"/>
    <mergeCell ref="L418:M418"/>
    <mergeCell ref="L419:M419"/>
    <mergeCell ref="A420:B422"/>
    <mergeCell ref="L420:M420"/>
    <mergeCell ref="Q420:Q422"/>
    <mergeCell ref="R420:R422"/>
    <mergeCell ref="S420:S422"/>
    <mergeCell ref="T420:T422"/>
    <mergeCell ref="U420:U422"/>
    <mergeCell ref="V417:V419"/>
    <mergeCell ref="W417:W419"/>
    <mergeCell ref="X417:X419"/>
    <mergeCell ref="Y417:Y419"/>
    <mergeCell ref="Z417:Z419"/>
    <mergeCell ref="AA417:AA419"/>
    <mergeCell ref="AB420:AB422"/>
    <mergeCell ref="L421:M421"/>
    <mergeCell ref="L422:M422"/>
    <mergeCell ref="A417:B419"/>
    <mergeCell ref="L417:M417"/>
    <mergeCell ref="Q417:Q419"/>
    <mergeCell ref="R417:R419"/>
    <mergeCell ref="S417:S419"/>
    <mergeCell ref="T417:T419"/>
    <mergeCell ref="U417:U419"/>
    <mergeCell ref="V414:V416"/>
    <mergeCell ref="W414:W416"/>
    <mergeCell ref="A414:B416"/>
    <mergeCell ref="L414:M414"/>
    <mergeCell ref="R414:R416"/>
    <mergeCell ref="S414:S416"/>
    <mergeCell ref="T414:T416"/>
    <mergeCell ref="U414:U416"/>
    <mergeCell ref="AB414:AB416"/>
    <mergeCell ref="L415:M415"/>
    <mergeCell ref="L416:M416"/>
    <mergeCell ref="X414:X416"/>
    <mergeCell ref="Y414:Y416"/>
    <mergeCell ref="Z414:Z416"/>
    <mergeCell ref="AA414:AA416"/>
    <mergeCell ref="AB295:AB296"/>
    <mergeCell ref="A409:A410"/>
    <mergeCell ref="B409:B410"/>
    <mergeCell ref="C409:C410"/>
    <mergeCell ref="D409:D410"/>
    <mergeCell ref="K409:K410"/>
    <mergeCell ref="L409:L410"/>
    <mergeCell ref="M409:M410"/>
    <mergeCell ref="R409:R410"/>
    <mergeCell ref="S409:S410"/>
    <mergeCell ref="T295:T296"/>
    <mergeCell ref="U295:U296"/>
    <mergeCell ref="X295:X296"/>
    <mergeCell ref="Y295:Y296"/>
    <mergeCell ref="Z295:Z296"/>
    <mergeCell ref="AA295:AA296"/>
    <mergeCell ref="T409:T410"/>
    <mergeCell ref="U409:U410"/>
    <mergeCell ref="X409:X410"/>
    <mergeCell ref="Y409:Y410"/>
    <mergeCell ref="A295:A296"/>
    <mergeCell ref="B295:B296"/>
    <mergeCell ref="C295:C296"/>
    <mergeCell ref="D295:D296"/>
    <mergeCell ref="K295:K296"/>
    <mergeCell ref="L295:L296"/>
    <mergeCell ref="M295:M296"/>
    <mergeCell ref="R295:R296"/>
    <mergeCell ref="S295:S296"/>
    <mergeCell ref="AB255:AB256"/>
    <mergeCell ref="A276:A277"/>
    <mergeCell ref="B276:B277"/>
    <mergeCell ref="C276:C277"/>
    <mergeCell ref="D276:D277"/>
    <mergeCell ref="K276:K277"/>
    <mergeCell ref="L276:L277"/>
    <mergeCell ref="M276:M277"/>
    <mergeCell ref="R276:R277"/>
    <mergeCell ref="S276:S277"/>
    <mergeCell ref="T255:T256"/>
    <mergeCell ref="U255:U256"/>
    <mergeCell ref="X255:X256"/>
    <mergeCell ref="Y255:Y256"/>
    <mergeCell ref="Z255:Z256"/>
    <mergeCell ref="AA255:AA256"/>
    <mergeCell ref="AB276:AB277"/>
    <mergeCell ref="T276:T277"/>
    <mergeCell ref="U276:U277"/>
    <mergeCell ref="X276:X277"/>
    <mergeCell ref="Y276:Y277"/>
    <mergeCell ref="Z276:Z277"/>
    <mergeCell ref="AA276:AA277"/>
    <mergeCell ref="A255:A256"/>
    <mergeCell ref="B255:B256"/>
    <mergeCell ref="C255:C256"/>
    <mergeCell ref="D255:D256"/>
    <mergeCell ref="K255:K256"/>
    <mergeCell ref="L255:L256"/>
    <mergeCell ref="M255:M256"/>
    <mergeCell ref="R255:R256"/>
    <mergeCell ref="S255:S256"/>
    <mergeCell ref="A236:A237"/>
    <mergeCell ref="B236:B237"/>
    <mergeCell ref="D236:D237"/>
    <mergeCell ref="K236:K237"/>
    <mergeCell ref="L236:L237"/>
    <mergeCell ref="M236:M237"/>
    <mergeCell ref="R236:R237"/>
    <mergeCell ref="S236:S237"/>
    <mergeCell ref="AB236:AB237"/>
    <mergeCell ref="T236:T237"/>
    <mergeCell ref="U236:U237"/>
    <mergeCell ref="X236:X237"/>
    <mergeCell ref="Y236:Y237"/>
    <mergeCell ref="Z236:Z237"/>
    <mergeCell ref="AA236:AA237"/>
    <mergeCell ref="AB130:AB131"/>
    <mergeCell ref="A220:A221"/>
    <mergeCell ref="B220:B221"/>
    <mergeCell ref="K220:K221"/>
    <mergeCell ref="L220:L221"/>
    <mergeCell ref="M220:M221"/>
    <mergeCell ref="R220:R221"/>
    <mergeCell ref="A130:A131"/>
    <mergeCell ref="B130:B131"/>
    <mergeCell ref="C130:C131"/>
    <mergeCell ref="D130:D131"/>
    <mergeCell ref="K130:K131"/>
    <mergeCell ref="X130:X131"/>
    <mergeCell ref="S220:S221"/>
    <mergeCell ref="T220:T221"/>
    <mergeCell ref="A94:A95"/>
    <mergeCell ref="B94:B95"/>
    <mergeCell ref="C94:C95"/>
    <mergeCell ref="Y130:Y131"/>
    <mergeCell ref="Z130:Z131"/>
    <mergeCell ref="AA130:AA131"/>
    <mergeCell ref="A96:A97"/>
    <mergeCell ref="B96:B97"/>
    <mergeCell ref="C96:C97"/>
    <mergeCell ref="D96:D97"/>
    <mergeCell ref="K96:K97"/>
    <mergeCell ref="L96:L97"/>
    <mergeCell ref="M96:M97"/>
    <mergeCell ref="R96:R97"/>
    <mergeCell ref="S94:S95"/>
    <mergeCell ref="D94:D95"/>
    <mergeCell ref="K94:K95"/>
    <mergeCell ref="L94:L95"/>
    <mergeCell ref="M94:M95"/>
    <mergeCell ref="R94:R95"/>
    <mergeCell ref="S96:S97"/>
    <mergeCell ref="U96:U97"/>
    <mergeCell ref="Y96:Y97"/>
    <mergeCell ref="Z96:Z97"/>
    <mergeCell ref="Z37:Z38"/>
    <mergeCell ref="AA37:AA38"/>
    <mergeCell ref="AB37:AB38"/>
    <mergeCell ref="S37:S38"/>
    <mergeCell ref="U37:U38"/>
    <mergeCell ref="X37:X38"/>
    <mergeCell ref="Y37:Y38"/>
    <mergeCell ref="S90:S91"/>
    <mergeCell ref="X90:X91"/>
    <mergeCell ref="AA96:AA97"/>
    <mergeCell ref="AB96:AB97"/>
    <mergeCell ref="AA94:AA95"/>
    <mergeCell ref="AB94:AB95"/>
    <mergeCell ref="T94:T95"/>
    <mergeCell ref="U94:U95"/>
    <mergeCell ref="X94:X95"/>
    <mergeCell ref="Y94:Y95"/>
    <mergeCell ref="Z94:Z95"/>
    <mergeCell ref="A90:A91"/>
    <mergeCell ref="B90:B91"/>
    <mergeCell ref="C90:C91"/>
    <mergeCell ref="D90:D91"/>
    <mergeCell ref="L90:L91"/>
    <mergeCell ref="M90:M91"/>
    <mergeCell ref="R90:R91"/>
    <mergeCell ref="M37:M38"/>
    <mergeCell ref="R37:R38"/>
    <mergeCell ref="A37:A38"/>
    <mergeCell ref="B37:B38"/>
    <mergeCell ref="C37:C38"/>
    <mergeCell ref="D37:D38"/>
    <mergeCell ref="K37:K38"/>
    <mergeCell ref="L37:L38"/>
    <mergeCell ref="U35:U36"/>
    <mergeCell ref="X35:X36"/>
    <mergeCell ref="Y35:Y36"/>
    <mergeCell ref="Z35:Z36"/>
    <mergeCell ref="AA35:AA36"/>
    <mergeCell ref="AB35:AB36"/>
    <mergeCell ref="AB33:AB34"/>
    <mergeCell ref="A35:A36"/>
    <mergeCell ref="B35:B36"/>
    <mergeCell ref="C35:C36"/>
    <mergeCell ref="D35:D36"/>
    <mergeCell ref="K35:K36"/>
    <mergeCell ref="L35:L36"/>
    <mergeCell ref="M35:M36"/>
    <mergeCell ref="R35:R36"/>
    <mergeCell ref="S35:S36"/>
    <mergeCell ref="R33:R34"/>
    <mergeCell ref="S33:S34"/>
    <mergeCell ref="U33:U34"/>
    <mergeCell ref="Y33:Y34"/>
    <mergeCell ref="Z33:Z34"/>
    <mergeCell ref="AA33:AA34"/>
    <mergeCell ref="Z14:Z15"/>
    <mergeCell ref="AA14:AA15"/>
    <mergeCell ref="AB14:AB15"/>
    <mergeCell ref="A33:A34"/>
    <mergeCell ref="B33:B34"/>
    <mergeCell ref="C33:C34"/>
    <mergeCell ref="D33:D34"/>
    <mergeCell ref="K33:K34"/>
    <mergeCell ref="L33:L34"/>
    <mergeCell ref="M33:M34"/>
    <mergeCell ref="R14:R15"/>
    <mergeCell ref="S14:S15"/>
    <mergeCell ref="T14:T15"/>
    <mergeCell ref="U14:U15"/>
    <mergeCell ref="X14:X15"/>
    <mergeCell ref="Y14:Y15"/>
    <mergeCell ref="W6:W8"/>
    <mergeCell ref="M7:M8"/>
    <mergeCell ref="Q7:Q8"/>
    <mergeCell ref="R7:S8"/>
    <mergeCell ref="A14:A15"/>
    <mergeCell ref="B14:B15"/>
    <mergeCell ref="C14:C15"/>
    <mergeCell ref="D14:D15"/>
    <mergeCell ref="K14:K15"/>
    <mergeCell ref="L14:L15"/>
    <mergeCell ref="M14:M15"/>
    <mergeCell ref="Y5:AB5"/>
    <mergeCell ref="A6:A8"/>
    <mergeCell ref="B6:B8"/>
    <mergeCell ref="C6:C8"/>
    <mergeCell ref="D6:D8"/>
    <mergeCell ref="E6:E8"/>
    <mergeCell ref="F6:J6"/>
    <mergeCell ref="K6:K8"/>
    <mergeCell ref="L6:M6"/>
    <mergeCell ref="X6:X8"/>
    <mergeCell ref="Y6:Y8"/>
    <mergeCell ref="Z6:Z8"/>
    <mergeCell ref="AA6:AA8"/>
    <mergeCell ref="AB6:AB8"/>
    <mergeCell ref="F7:F8"/>
    <mergeCell ref="G7:G8"/>
    <mergeCell ref="H7:H8"/>
    <mergeCell ref="J7:J8"/>
    <mergeCell ref="L7:L8"/>
    <mergeCell ref="P6:P7"/>
    <mergeCell ref="Q6:S6"/>
    <mergeCell ref="T6:T8"/>
    <mergeCell ref="U6:U8"/>
    <mergeCell ref="V6:V8"/>
  </mergeCells>
  <phoneticPr fontId="1"/>
  <dataValidations count="9">
    <dataValidation type="list" allowBlank="1" showInputMessage="1" showErrorMessage="1" sqref="F117">
      <formula1>"廃止,事業全体の抜本的改善,事業内容の改善,現状通り"</formula1>
    </dataValidation>
    <dataValidation type="list" allowBlank="1" showInputMessage="1" showErrorMessage="1" sqref="T117">
      <formula1>"前年度新規,最終実施年度 ,その他"</formula1>
    </dataValidation>
    <dataValidation type="list" allowBlank="1" showInputMessage="1" showErrorMessage="1" sqref="Y227 Y217 Y204 Y196 Y186 Y233 Y399 Y407 Y299 Y293 Y249 Y272 Y176 Y347 Y355 Y336 Y358 Y366 Y372 Y319 Y309 Y317 Y313 Y306 Y327 Y332 Y334 Y389 Y404 Y9 Y111 Y86 Y88 Y102 Y104 Y17">
      <formula1>"前年度新規,最終実施年度 ,行革推進会議,その他,平成２５年対象"</formula1>
    </dataValidation>
    <dataValidation type="list" allowBlank="1" showInputMessage="1" showErrorMessage="1" sqref="Y197:Y203 Y411:Y413 Y328:Y331 Y408:Y409 Y218:Y226 Y238:Y248 Y118:Y130 Y228:Y232 Y294:Y295 Y297:Y298 Y234:Y236 Y373:Y388 Y356:Y357 Y337:Y346 Y348:Y354 Y359:Y365 Y367:Y371 Y273:Y276 Y318 Y320:Y326 Y307:Y308 Y333 Y335 Y310:Y312 Y314:Y316 Y405:Y406 Y35 Y87 Y177:Y185 Y105:Y110 Y400:Y403 Y37 Y10:Y14 Y89:Y94 Y96 Y112:Y116 Y39 Y103 Y16 Y205:Y216 Y18:Y33 Y132:Y175 Y187:Y195 Y390:Y398 Y250:Y255 Y257:Y271 Y278:Y292 Y300:Y305 Y41:Y85 Y98:Y101">
      <formula1>"前年度新規,最終実施年度 ,行革推進会議,その他,平成２５年対象,平成２６年対象"</formula1>
    </dataValidation>
    <dataValidation type="list" allowBlank="1" showInputMessage="1" showErrorMessage="1" sqref="R411:R413 R9:R14 R92:R94 R362:R409 R297:R360 R118:R220 R222:R236 R238:R255 R257:R276 R278:R295 R16:R33 R35 R39:R90 R98:R116 R96">
      <formula1>"廃止, 縮減, 執行等改善,予定通り終了,現状通り"</formula1>
    </dataValidation>
    <dataValidation type="list" allowBlank="1" showInputMessage="1" showErrorMessage="1" sqref="L411:L413 L9:L14 L92:L94 L96 L297:L360 L118:L220 L222:L236 L238:L255 L257:L276 L278:L295 L16:L33 L35 L37 L39:L90 L98:L116 L362:L379 L382:L409">
      <formula1>"廃止,事業全体の抜本的な改善,事業内容の一部改善,終了予定,現状通り"</formula1>
    </dataValidation>
    <dataValidation type="list" allowBlank="1" showInputMessage="1" showErrorMessage="1" sqref="U117:W117 Z37:AB37 Z40:AA40 Z9:AB14 Z96:AB96 Z39:AB39 Z98:AB116 Z16:AB33 Z41:AB94 Z132:AB236 Z238:AB255 Z257:AB276 Z278:AB295 Z297:AB413 Z118:AB130">
      <formula1>"○, 　,"</formula1>
    </dataValidation>
    <dataValidation type="list" allowBlank="1" showInputMessage="1" showErrorMessage="1" sqref="R37">
      <formula1>"廃止, 段階的廃止, 縮減, 執行等改善,現状通り,予定通り終了"</formula1>
    </dataValidation>
    <dataValidation type="list" allowBlank="1" showInputMessage="1" showErrorMessage="1" sqref="L380:L381">
      <formula1>"廃止,事業全体の抜本的な改善,事業内容の一部改善,現状通り"</formula1>
    </dataValidation>
  </dataValidations>
  <printOptions horizontalCentered="1"/>
  <pageMargins left="0.39370078740157483" right="0.39370078740157483" top="0.78740157480314965" bottom="0.59055118110236227" header="0.51181102362204722" footer="0.39370078740157483"/>
  <pageSetup paperSize="8" scale="48" fitToHeight="0" orientation="landscape" cellComments="asDisplayed" horizontalDpi="300" verticalDpi="300" r:id="rId1"/>
  <headerFooter alignWithMargins="0">
    <oddHeader>&amp;L&amp;28様式１&amp;R&amp;26別添１</oddHeader>
    <oddFooter>&amp;C&amp;P/&amp;N</oddFooter>
  </headerFooter>
  <rowBreaks count="1" manualBreakCount="1">
    <brk id="203"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61"/>
  <sheetViews>
    <sheetView showGridLines="0" zoomScale="80" zoomScaleNormal="80" zoomScaleSheetLayoutView="70" zoomScalePageLayoutView="80" workbookViewId="0">
      <pane xSplit="3" ySplit="7" topLeftCell="D8" activePane="bottomRight" state="frozen"/>
      <selection pane="topRight" activeCell="D1" sqref="D1"/>
      <selection pane="bottomLeft" activeCell="A8" sqref="A8"/>
      <selection pane="bottomRight" activeCell="D42" sqref="D42"/>
    </sheetView>
  </sheetViews>
  <sheetFormatPr defaultColWidth="9" defaultRowHeight="13.5" x14ac:dyDescent="0.15"/>
  <cols>
    <col min="1" max="1" width="9.5" style="2" customWidth="1"/>
    <col min="2" max="2" width="54.375" style="2" customWidth="1"/>
    <col min="3" max="3" width="12.25" style="2" customWidth="1"/>
    <col min="4" max="4" width="40.75" style="660" customWidth="1"/>
    <col min="5" max="5" width="15" style="2" customWidth="1"/>
    <col min="6" max="6" width="30.25" style="2" customWidth="1"/>
    <col min="7" max="7" width="17.75" style="2" customWidth="1"/>
    <col min="8" max="8" width="16.75" style="2" customWidth="1"/>
    <col min="9" max="9" width="36.75" style="2" customWidth="1"/>
    <col min="10" max="10" width="12.875" style="2" customWidth="1"/>
    <col min="11" max="12" width="4.75" style="2" customWidth="1"/>
    <col min="13" max="13" width="5.375" style="2" customWidth="1"/>
    <col min="14" max="14" width="10.875" style="2" customWidth="1"/>
    <col min="15" max="16384" width="9" style="2"/>
  </cols>
  <sheetData>
    <row r="1" spans="1:13" ht="21" x14ac:dyDescent="0.2">
      <c r="A1" s="27" t="s">
        <v>190</v>
      </c>
    </row>
    <row r="2" spans="1:13" ht="12.95" customHeight="1" x14ac:dyDescent="0.15"/>
    <row r="3" spans="1:13" ht="18.75" x14ac:dyDescent="0.2">
      <c r="A3" s="19" t="s">
        <v>214</v>
      </c>
    </row>
    <row r="4" spans="1:13" ht="14.25" thickBot="1" x14ac:dyDescent="0.2">
      <c r="A4" s="17" t="s">
        <v>2004</v>
      </c>
      <c r="B4" s="3"/>
      <c r="C4" s="1"/>
      <c r="D4" s="78"/>
      <c r="E4" s="1"/>
      <c r="F4" s="1"/>
      <c r="G4" s="1"/>
      <c r="H4" s="272"/>
      <c r="I4" s="272"/>
      <c r="J4" s="1026"/>
      <c r="K4" s="1026"/>
      <c r="L4" s="1026"/>
      <c r="M4" s="1027"/>
    </row>
    <row r="5" spans="1:13" ht="20.100000000000001" customHeight="1" x14ac:dyDescent="0.15">
      <c r="A5" s="991" t="s">
        <v>72</v>
      </c>
      <c r="B5" s="973" t="s">
        <v>78</v>
      </c>
      <c r="C5" s="987" t="s">
        <v>192</v>
      </c>
      <c r="D5" s="987" t="s">
        <v>112</v>
      </c>
      <c r="E5" s="987" t="s">
        <v>191</v>
      </c>
      <c r="F5" s="973" t="s">
        <v>0</v>
      </c>
      <c r="G5" s="973" t="s">
        <v>63</v>
      </c>
      <c r="H5" s="973" t="s">
        <v>39</v>
      </c>
      <c r="I5" s="978" t="s">
        <v>40</v>
      </c>
      <c r="J5" s="1029" t="s">
        <v>207</v>
      </c>
      <c r="K5" s="987" t="s">
        <v>157</v>
      </c>
      <c r="L5" s="987" t="s">
        <v>158</v>
      </c>
      <c r="M5" s="959" t="s">
        <v>145</v>
      </c>
    </row>
    <row r="6" spans="1:13" ht="20.100000000000001" customHeight="1" x14ac:dyDescent="0.15">
      <c r="A6" s="992"/>
      <c r="B6" s="974"/>
      <c r="C6" s="964"/>
      <c r="D6" s="964"/>
      <c r="E6" s="964"/>
      <c r="F6" s="974"/>
      <c r="G6" s="976"/>
      <c r="H6" s="979"/>
      <c r="I6" s="979"/>
      <c r="J6" s="1030"/>
      <c r="K6" s="988"/>
      <c r="L6" s="988"/>
      <c r="M6" s="960"/>
    </row>
    <row r="7" spans="1:13" ht="20.100000000000001" customHeight="1" thickBot="1" x14ac:dyDescent="0.2">
      <c r="A7" s="993"/>
      <c r="B7" s="975"/>
      <c r="C7" s="965"/>
      <c r="D7" s="965"/>
      <c r="E7" s="965"/>
      <c r="F7" s="975"/>
      <c r="G7" s="977"/>
      <c r="H7" s="980"/>
      <c r="I7" s="980"/>
      <c r="J7" s="1031"/>
      <c r="K7" s="989"/>
      <c r="L7" s="989"/>
      <c r="M7" s="961"/>
    </row>
    <row r="8" spans="1:13" s="38" customFormat="1" ht="22.5" x14ac:dyDescent="0.15">
      <c r="A8" s="564">
        <v>1</v>
      </c>
      <c r="B8" s="545" t="s">
        <v>1871</v>
      </c>
      <c r="C8" s="504">
        <v>200</v>
      </c>
      <c r="D8" s="123" t="s">
        <v>2898</v>
      </c>
      <c r="E8" s="504">
        <v>500</v>
      </c>
      <c r="F8" s="565" t="s">
        <v>2898</v>
      </c>
      <c r="G8" s="548" t="s">
        <v>1855</v>
      </c>
      <c r="H8" s="548" t="s">
        <v>871</v>
      </c>
      <c r="I8" s="548" t="s">
        <v>872</v>
      </c>
      <c r="J8" s="566">
        <v>1</v>
      </c>
      <c r="K8" s="542"/>
      <c r="L8" s="542" t="s">
        <v>148</v>
      </c>
      <c r="M8" s="543"/>
    </row>
    <row r="9" spans="1:13" s="38" customFormat="1" ht="22.5" x14ac:dyDescent="0.15">
      <c r="A9" s="564">
        <v>2</v>
      </c>
      <c r="B9" s="545" t="s">
        <v>1872</v>
      </c>
      <c r="C9" s="504">
        <v>1700</v>
      </c>
      <c r="D9" s="123" t="s">
        <v>2898</v>
      </c>
      <c r="E9" s="504">
        <v>2200</v>
      </c>
      <c r="F9" s="565" t="s">
        <v>2231</v>
      </c>
      <c r="G9" s="548" t="s">
        <v>1855</v>
      </c>
      <c r="H9" s="548" t="s">
        <v>871</v>
      </c>
      <c r="I9" s="548" t="s">
        <v>872</v>
      </c>
      <c r="J9" s="566">
        <v>2</v>
      </c>
      <c r="K9" s="542"/>
      <c r="L9" s="542" t="s">
        <v>148</v>
      </c>
      <c r="M9" s="543"/>
    </row>
    <row r="10" spans="1:13" s="38" customFormat="1" ht="33.75" x14ac:dyDescent="0.15">
      <c r="A10" s="564">
        <v>3</v>
      </c>
      <c r="B10" s="545" t="s">
        <v>1873</v>
      </c>
      <c r="C10" s="504">
        <v>6000</v>
      </c>
      <c r="D10" s="123" t="s">
        <v>2478</v>
      </c>
      <c r="E10" s="504">
        <v>7500</v>
      </c>
      <c r="F10" s="565" t="s">
        <v>2899</v>
      </c>
      <c r="G10" s="548" t="s">
        <v>1897</v>
      </c>
      <c r="H10" s="548" t="s">
        <v>871</v>
      </c>
      <c r="I10" s="548" t="s">
        <v>872</v>
      </c>
      <c r="J10" s="566">
        <v>4</v>
      </c>
      <c r="K10" s="542"/>
      <c r="L10" s="542" t="s">
        <v>148</v>
      </c>
      <c r="M10" s="543"/>
    </row>
    <row r="11" spans="1:13" s="38" customFormat="1" ht="255.75" customHeight="1" x14ac:dyDescent="0.15">
      <c r="A11" s="564">
        <v>4</v>
      </c>
      <c r="B11" s="545" t="s">
        <v>1874</v>
      </c>
      <c r="C11" s="504">
        <v>5000</v>
      </c>
      <c r="D11" s="123" t="s">
        <v>2478</v>
      </c>
      <c r="E11" s="504">
        <v>5000</v>
      </c>
      <c r="F11" s="685" t="s">
        <v>2481</v>
      </c>
      <c r="G11" s="548" t="s">
        <v>1852</v>
      </c>
      <c r="H11" s="548" t="s">
        <v>871</v>
      </c>
      <c r="I11" s="548" t="s">
        <v>2482</v>
      </c>
      <c r="J11" s="566">
        <v>5</v>
      </c>
      <c r="K11" s="542"/>
      <c r="L11" s="542" t="s">
        <v>148</v>
      </c>
      <c r="M11" s="543"/>
    </row>
    <row r="12" spans="1:13" s="38" customFormat="1" ht="22.5" x14ac:dyDescent="0.15">
      <c r="A12" s="564">
        <v>5</v>
      </c>
      <c r="B12" s="545" t="s">
        <v>1875</v>
      </c>
      <c r="C12" s="504">
        <v>4050</v>
      </c>
      <c r="D12" s="122" t="s">
        <v>2209</v>
      </c>
      <c r="E12" s="504">
        <v>0</v>
      </c>
      <c r="F12" s="565"/>
      <c r="G12" s="548" t="s">
        <v>2042</v>
      </c>
      <c r="H12" s="548" t="s">
        <v>871</v>
      </c>
      <c r="I12" s="548" t="s">
        <v>872</v>
      </c>
      <c r="J12" s="566">
        <v>6</v>
      </c>
      <c r="K12" s="542"/>
      <c r="L12" s="542" t="s">
        <v>148</v>
      </c>
      <c r="M12" s="543"/>
    </row>
    <row r="13" spans="1:13" s="38" customFormat="1" ht="22.5" x14ac:dyDescent="0.15">
      <c r="A13" s="564">
        <v>6</v>
      </c>
      <c r="B13" s="545" t="s">
        <v>1876</v>
      </c>
      <c r="C13" s="504">
        <v>2550</v>
      </c>
      <c r="D13" s="122" t="s">
        <v>2209</v>
      </c>
      <c r="E13" s="504">
        <v>3500</v>
      </c>
      <c r="F13" s="565"/>
      <c r="G13" s="548" t="s">
        <v>870</v>
      </c>
      <c r="H13" s="548" t="s">
        <v>871</v>
      </c>
      <c r="I13" s="548" t="s">
        <v>872</v>
      </c>
      <c r="J13" s="566">
        <v>7</v>
      </c>
      <c r="K13" s="542"/>
      <c r="L13" s="542" t="s">
        <v>148</v>
      </c>
      <c r="M13" s="543"/>
    </row>
    <row r="14" spans="1:13" s="38" customFormat="1" ht="22.5" x14ac:dyDescent="0.15">
      <c r="A14" s="564">
        <v>7</v>
      </c>
      <c r="B14" s="545" t="s">
        <v>2240</v>
      </c>
      <c r="C14" s="504">
        <v>2400</v>
      </c>
      <c r="D14" s="122" t="s">
        <v>2209</v>
      </c>
      <c r="E14" s="504">
        <v>3400</v>
      </c>
      <c r="F14" s="565" t="s">
        <v>2303</v>
      </c>
      <c r="G14" s="548" t="s">
        <v>870</v>
      </c>
      <c r="H14" s="548" t="s">
        <v>871</v>
      </c>
      <c r="I14" s="548" t="s">
        <v>872</v>
      </c>
      <c r="J14" s="566">
        <v>8</v>
      </c>
      <c r="K14" s="542"/>
      <c r="L14" s="542" t="s">
        <v>148</v>
      </c>
      <c r="M14" s="543"/>
    </row>
    <row r="15" spans="1:13" s="38" customFormat="1" ht="22.5" x14ac:dyDescent="0.15">
      <c r="A15" s="564">
        <v>8</v>
      </c>
      <c r="B15" s="545" t="s">
        <v>1877</v>
      </c>
      <c r="C15" s="504">
        <v>1600</v>
      </c>
      <c r="D15" s="122" t="s">
        <v>2209</v>
      </c>
      <c r="E15" s="504">
        <v>2600</v>
      </c>
      <c r="F15" s="565" t="s">
        <v>2228</v>
      </c>
      <c r="G15" s="548" t="s">
        <v>870</v>
      </c>
      <c r="H15" s="548" t="s">
        <v>871</v>
      </c>
      <c r="I15" s="548" t="s">
        <v>872</v>
      </c>
      <c r="J15" s="566">
        <v>9</v>
      </c>
      <c r="K15" s="542"/>
      <c r="L15" s="542" t="s">
        <v>148</v>
      </c>
      <c r="M15" s="543"/>
    </row>
    <row r="16" spans="1:13" s="38" customFormat="1" ht="22.5" x14ac:dyDescent="0.15">
      <c r="A16" s="564">
        <v>9</v>
      </c>
      <c r="B16" s="545" t="s">
        <v>1878</v>
      </c>
      <c r="C16" s="504">
        <v>1200</v>
      </c>
      <c r="D16" s="122" t="s">
        <v>2209</v>
      </c>
      <c r="E16" s="504">
        <v>1200</v>
      </c>
      <c r="F16" s="565"/>
      <c r="G16" s="548" t="s">
        <v>870</v>
      </c>
      <c r="H16" s="548" t="s">
        <v>871</v>
      </c>
      <c r="I16" s="548" t="s">
        <v>872</v>
      </c>
      <c r="J16" s="566">
        <v>10</v>
      </c>
      <c r="K16" s="542"/>
      <c r="L16" s="542" t="s">
        <v>148</v>
      </c>
      <c r="M16" s="543"/>
    </row>
    <row r="17" spans="1:13" s="38" customFormat="1" ht="22.5" x14ac:dyDescent="0.15">
      <c r="A17" s="564">
        <v>10</v>
      </c>
      <c r="B17" s="545" t="s">
        <v>1879</v>
      </c>
      <c r="C17" s="504">
        <v>2000</v>
      </c>
      <c r="D17" s="122" t="s">
        <v>2209</v>
      </c>
      <c r="E17" s="504">
        <v>4500</v>
      </c>
      <c r="F17" s="565" t="s">
        <v>2229</v>
      </c>
      <c r="G17" s="548" t="s">
        <v>870</v>
      </c>
      <c r="H17" s="548" t="s">
        <v>871</v>
      </c>
      <c r="I17" s="548" t="s">
        <v>872</v>
      </c>
      <c r="J17" s="566">
        <v>11</v>
      </c>
      <c r="K17" s="542"/>
      <c r="L17" s="542" t="s">
        <v>148</v>
      </c>
      <c r="M17" s="543"/>
    </row>
    <row r="18" spans="1:13" s="38" customFormat="1" ht="22.5" x14ac:dyDescent="0.15">
      <c r="A18" s="564">
        <v>11</v>
      </c>
      <c r="B18" s="545" t="s">
        <v>2157</v>
      </c>
      <c r="C18" s="504">
        <v>5500</v>
      </c>
      <c r="D18" s="122" t="s">
        <v>2209</v>
      </c>
      <c r="E18" s="504">
        <v>8000</v>
      </c>
      <c r="F18" s="565" t="s">
        <v>2230</v>
      </c>
      <c r="G18" s="548" t="s">
        <v>870</v>
      </c>
      <c r="H18" s="548" t="s">
        <v>871</v>
      </c>
      <c r="I18" s="548" t="s">
        <v>872</v>
      </c>
      <c r="J18" s="566">
        <v>12</v>
      </c>
      <c r="K18" s="542"/>
      <c r="L18" s="542" t="s">
        <v>148</v>
      </c>
      <c r="M18" s="543"/>
    </row>
    <row r="19" spans="1:13" s="38" customFormat="1" ht="22.5" x14ac:dyDescent="0.15">
      <c r="A19" s="564">
        <v>12</v>
      </c>
      <c r="B19" s="545" t="s">
        <v>1880</v>
      </c>
      <c r="C19" s="504">
        <v>275</v>
      </c>
      <c r="D19" s="122" t="s">
        <v>2209</v>
      </c>
      <c r="E19" s="504">
        <v>275</v>
      </c>
      <c r="F19" s="565"/>
      <c r="G19" s="548" t="s">
        <v>870</v>
      </c>
      <c r="H19" s="548" t="s">
        <v>871</v>
      </c>
      <c r="I19" s="548" t="s">
        <v>872</v>
      </c>
      <c r="J19" s="566">
        <v>13</v>
      </c>
      <c r="K19" s="542"/>
      <c r="L19" s="542" t="s">
        <v>148</v>
      </c>
      <c r="M19" s="543"/>
    </row>
    <row r="20" spans="1:13" s="38" customFormat="1" ht="22.5" x14ac:dyDescent="0.15">
      <c r="A20" s="564">
        <v>13</v>
      </c>
      <c r="B20" s="545" t="s">
        <v>1881</v>
      </c>
      <c r="C20" s="504">
        <v>500</v>
      </c>
      <c r="D20" s="122" t="s">
        <v>2209</v>
      </c>
      <c r="E20" s="504">
        <v>500</v>
      </c>
      <c r="F20" s="565"/>
      <c r="G20" s="548" t="s">
        <v>870</v>
      </c>
      <c r="H20" s="548" t="s">
        <v>871</v>
      </c>
      <c r="I20" s="548" t="s">
        <v>872</v>
      </c>
      <c r="J20" s="566">
        <v>14</v>
      </c>
      <c r="K20" s="542"/>
      <c r="L20" s="542" t="s">
        <v>148</v>
      </c>
      <c r="M20" s="543"/>
    </row>
    <row r="21" spans="1:13" s="38" customFormat="1" ht="22.5" x14ac:dyDescent="0.15">
      <c r="A21" s="564">
        <v>14</v>
      </c>
      <c r="B21" s="545" t="s">
        <v>1882</v>
      </c>
      <c r="C21" s="504">
        <v>3700</v>
      </c>
      <c r="D21" s="122" t="s">
        <v>2209</v>
      </c>
      <c r="E21" s="504">
        <v>5200</v>
      </c>
      <c r="F21" s="565"/>
      <c r="G21" s="548" t="s">
        <v>870</v>
      </c>
      <c r="H21" s="548" t="s">
        <v>871</v>
      </c>
      <c r="I21" s="548" t="s">
        <v>872</v>
      </c>
      <c r="J21" s="566">
        <v>15</v>
      </c>
      <c r="K21" s="542"/>
      <c r="L21" s="542" t="s">
        <v>148</v>
      </c>
      <c r="M21" s="543"/>
    </row>
    <row r="22" spans="1:13" s="38" customFormat="1" ht="22.5" x14ac:dyDescent="0.15">
      <c r="A22" s="564">
        <v>15</v>
      </c>
      <c r="B22" s="545" t="s">
        <v>2154</v>
      </c>
      <c r="C22" s="504">
        <v>2000</v>
      </c>
      <c r="D22" s="122" t="s">
        <v>2209</v>
      </c>
      <c r="E22" s="504">
        <v>3000</v>
      </c>
      <c r="F22" s="565"/>
      <c r="G22" s="548" t="s">
        <v>870</v>
      </c>
      <c r="H22" s="548" t="s">
        <v>871</v>
      </c>
      <c r="I22" s="548" t="s">
        <v>872</v>
      </c>
      <c r="J22" s="566">
        <v>16</v>
      </c>
      <c r="K22" s="542"/>
      <c r="L22" s="542" t="s">
        <v>148</v>
      </c>
      <c r="M22" s="543"/>
    </row>
    <row r="23" spans="1:13" s="38" customFormat="1" ht="22.5" x14ac:dyDescent="0.15">
      <c r="A23" s="564">
        <v>16</v>
      </c>
      <c r="B23" s="545" t="s">
        <v>1883</v>
      </c>
      <c r="C23" s="504">
        <v>800</v>
      </c>
      <c r="D23" s="122" t="s">
        <v>2209</v>
      </c>
      <c r="E23" s="504">
        <v>1300</v>
      </c>
      <c r="F23" s="565" t="s">
        <v>2959</v>
      </c>
      <c r="G23" s="548" t="s">
        <v>870</v>
      </c>
      <c r="H23" s="548" t="s">
        <v>871</v>
      </c>
      <c r="I23" s="548" t="s">
        <v>872</v>
      </c>
      <c r="J23" s="566">
        <v>17</v>
      </c>
      <c r="K23" s="542" t="s">
        <v>148</v>
      </c>
      <c r="L23" s="542"/>
      <c r="M23" s="543"/>
    </row>
    <row r="24" spans="1:13" s="38" customFormat="1" ht="22.5" x14ac:dyDescent="0.15">
      <c r="A24" s="564">
        <v>17</v>
      </c>
      <c r="B24" s="545" t="s">
        <v>1884</v>
      </c>
      <c r="C24" s="504">
        <v>100</v>
      </c>
      <c r="D24" s="122" t="s">
        <v>2209</v>
      </c>
      <c r="E24" s="504">
        <v>0</v>
      </c>
      <c r="F24" s="565"/>
      <c r="G24" s="548" t="s">
        <v>870</v>
      </c>
      <c r="H24" s="548" t="s">
        <v>871</v>
      </c>
      <c r="I24" s="548" t="s">
        <v>872</v>
      </c>
      <c r="J24" s="566">
        <v>18</v>
      </c>
      <c r="K24" s="542" t="s">
        <v>148</v>
      </c>
      <c r="L24" s="542"/>
      <c r="M24" s="543"/>
    </row>
    <row r="25" spans="1:13" s="38" customFormat="1" ht="22.5" x14ac:dyDescent="0.15">
      <c r="A25" s="564">
        <v>18</v>
      </c>
      <c r="B25" s="545" t="s">
        <v>1885</v>
      </c>
      <c r="C25" s="504">
        <v>74</v>
      </c>
      <c r="D25" s="122" t="s">
        <v>2209</v>
      </c>
      <c r="E25" s="504">
        <v>74</v>
      </c>
      <c r="F25" s="565"/>
      <c r="G25" s="548" t="s">
        <v>870</v>
      </c>
      <c r="H25" s="548" t="s">
        <v>871</v>
      </c>
      <c r="I25" s="548" t="s">
        <v>872</v>
      </c>
      <c r="J25" s="566">
        <v>19</v>
      </c>
      <c r="K25" s="542" t="s">
        <v>148</v>
      </c>
      <c r="L25" s="542"/>
      <c r="M25" s="543"/>
    </row>
    <row r="26" spans="1:13" s="38" customFormat="1" ht="22.5" x14ac:dyDescent="0.15">
      <c r="A26" s="564">
        <v>19</v>
      </c>
      <c r="B26" s="545" t="s">
        <v>1886</v>
      </c>
      <c r="C26" s="504">
        <v>260</v>
      </c>
      <c r="D26" s="122" t="s">
        <v>867</v>
      </c>
      <c r="E26" s="504">
        <v>260</v>
      </c>
      <c r="F26" s="565"/>
      <c r="G26" s="548" t="s">
        <v>1853</v>
      </c>
      <c r="H26" s="548" t="s">
        <v>871</v>
      </c>
      <c r="I26" s="548" t="s">
        <v>872</v>
      </c>
      <c r="J26" s="566">
        <v>20</v>
      </c>
      <c r="K26" s="542" t="s">
        <v>148</v>
      </c>
      <c r="L26" s="542"/>
      <c r="M26" s="543"/>
    </row>
    <row r="27" spans="1:13" s="38" customFormat="1" ht="22.5" x14ac:dyDescent="0.15">
      <c r="A27" s="564">
        <v>20</v>
      </c>
      <c r="B27" s="545" t="s">
        <v>1887</v>
      </c>
      <c r="C27" s="504">
        <v>100</v>
      </c>
      <c r="D27" s="122" t="s">
        <v>867</v>
      </c>
      <c r="E27" s="504">
        <v>0</v>
      </c>
      <c r="F27" s="565"/>
      <c r="G27" s="548" t="s">
        <v>1853</v>
      </c>
      <c r="H27" s="548" t="s">
        <v>871</v>
      </c>
      <c r="I27" s="548" t="s">
        <v>872</v>
      </c>
      <c r="J27" s="566">
        <v>21</v>
      </c>
      <c r="K27" s="542"/>
      <c r="L27" s="542" t="s">
        <v>148</v>
      </c>
      <c r="M27" s="543"/>
    </row>
    <row r="28" spans="1:13" s="38" customFormat="1" ht="22.5" x14ac:dyDescent="0.15">
      <c r="A28" s="564">
        <v>21</v>
      </c>
      <c r="B28" s="545" t="s">
        <v>1888</v>
      </c>
      <c r="C28" s="504">
        <v>1000</v>
      </c>
      <c r="D28" s="122" t="s">
        <v>867</v>
      </c>
      <c r="E28" s="504">
        <v>1000</v>
      </c>
      <c r="F28" s="565"/>
      <c r="G28" s="548" t="s">
        <v>1853</v>
      </c>
      <c r="H28" s="548" t="s">
        <v>871</v>
      </c>
      <c r="I28" s="548" t="s">
        <v>872</v>
      </c>
      <c r="J28" s="566">
        <v>22</v>
      </c>
      <c r="K28" s="542"/>
      <c r="L28" s="542" t="s">
        <v>148</v>
      </c>
      <c r="M28" s="543"/>
    </row>
    <row r="29" spans="1:13" s="38" customFormat="1" ht="22.5" x14ac:dyDescent="0.15">
      <c r="A29" s="564">
        <v>22</v>
      </c>
      <c r="B29" s="545" t="s">
        <v>1889</v>
      </c>
      <c r="C29" s="504">
        <v>400</v>
      </c>
      <c r="D29" s="344" t="s">
        <v>2783</v>
      </c>
      <c r="E29" s="504">
        <v>800</v>
      </c>
      <c r="F29" s="565"/>
      <c r="G29" s="548" t="s">
        <v>1868</v>
      </c>
      <c r="H29" s="548" t="s">
        <v>871</v>
      </c>
      <c r="I29" s="548" t="s">
        <v>872</v>
      </c>
      <c r="J29" s="566">
        <v>23</v>
      </c>
      <c r="K29" s="542"/>
      <c r="L29" s="542" t="s">
        <v>148</v>
      </c>
      <c r="M29" s="543"/>
    </row>
    <row r="30" spans="1:13" s="38" customFormat="1" ht="22.5" x14ac:dyDescent="0.15">
      <c r="A30" s="564">
        <v>23</v>
      </c>
      <c r="B30" s="545" t="s">
        <v>1890</v>
      </c>
      <c r="C30" s="504">
        <v>700</v>
      </c>
      <c r="D30" s="344" t="s">
        <v>2783</v>
      </c>
      <c r="E30" s="504">
        <v>700</v>
      </c>
      <c r="F30" s="565"/>
      <c r="G30" s="548" t="s">
        <v>1868</v>
      </c>
      <c r="H30" s="548" t="s">
        <v>2784</v>
      </c>
      <c r="I30" s="548" t="s">
        <v>872</v>
      </c>
      <c r="J30" s="566">
        <v>24</v>
      </c>
      <c r="K30" s="542" t="s">
        <v>148</v>
      </c>
      <c r="L30" s="542"/>
      <c r="M30" s="543"/>
    </row>
    <row r="31" spans="1:13" s="38" customFormat="1" ht="22.5" x14ac:dyDescent="0.15">
      <c r="A31" s="564">
        <v>24</v>
      </c>
      <c r="B31" s="545" t="s">
        <v>1891</v>
      </c>
      <c r="C31" s="504">
        <v>181.81299999999999</v>
      </c>
      <c r="D31" s="122" t="s">
        <v>2209</v>
      </c>
      <c r="E31" s="504">
        <v>0</v>
      </c>
      <c r="F31" s="565"/>
      <c r="G31" s="548" t="s">
        <v>870</v>
      </c>
      <c r="H31" s="548" t="s">
        <v>1898</v>
      </c>
      <c r="I31" s="548" t="s">
        <v>1899</v>
      </c>
      <c r="J31" s="566">
        <v>25</v>
      </c>
      <c r="K31" s="542" t="s">
        <v>148</v>
      </c>
      <c r="L31" s="542"/>
      <c r="M31" s="543"/>
    </row>
    <row r="32" spans="1:13" s="38" customFormat="1" ht="33.75" x14ac:dyDescent="0.15">
      <c r="A32" s="564">
        <v>25</v>
      </c>
      <c r="B32" s="545" t="s">
        <v>1892</v>
      </c>
      <c r="C32" s="504">
        <v>50.908000000000001</v>
      </c>
      <c r="D32" s="123" t="s">
        <v>2900</v>
      </c>
      <c r="E32" s="504">
        <v>113.904</v>
      </c>
      <c r="F32" s="578"/>
      <c r="G32" s="548" t="s">
        <v>1855</v>
      </c>
      <c r="H32" s="548" t="s">
        <v>1898</v>
      </c>
      <c r="I32" s="548" t="s">
        <v>1900</v>
      </c>
      <c r="J32" s="566">
        <v>27</v>
      </c>
      <c r="K32" s="542" t="s">
        <v>148</v>
      </c>
      <c r="L32" s="542"/>
      <c r="M32" s="543" t="s">
        <v>136</v>
      </c>
    </row>
    <row r="33" spans="1:13" s="38" customFormat="1" ht="22.5" x14ac:dyDescent="0.15">
      <c r="A33" s="564">
        <v>26</v>
      </c>
      <c r="B33" s="545" t="s">
        <v>1893</v>
      </c>
      <c r="C33" s="504">
        <v>85</v>
      </c>
      <c r="D33" s="344" t="s">
        <v>2782</v>
      </c>
      <c r="E33" s="504">
        <v>120</v>
      </c>
      <c r="F33" s="565"/>
      <c r="G33" s="548" t="s">
        <v>1868</v>
      </c>
      <c r="H33" s="548" t="s">
        <v>1898</v>
      </c>
      <c r="I33" s="548" t="s">
        <v>1272</v>
      </c>
      <c r="J33" s="566">
        <v>28</v>
      </c>
      <c r="K33" s="542" t="s">
        <v>148</v>
      </c>
      <c r="L33" s="542"/>
      <c r="M33" s="543"/>
    </row>
    <row r="34" spans="1:13" s="38" customFormat="1" ht="22.5" x14ac:dyDescent="0.15">
      <c r="A34" s="564">
        <v>27</v>
      </c>
      <c r="B34" s="545" t="s">
        <v>1894</v>
      </c>
      <c r="C34" s="504">
        <v>15.3</v>
      </c>
      <c r="D34" s="344" t="s">
        <v>2782</v>
      </c>
      <c r="E34" s="504">
        <v>16.683</v>
      </c>
      <c r="F34" s="565"/>
      <c r="G34" s="548" t="s">
        <v>1868</v>
      </c>
      <c r="H34" s="548" t="s">
        <v>1898</v>
      </c>
      <c r="I34" s="548" t="s">
        <v>1272</v>
      </c>
      <c r="J34" s="566">
        <v>29</v>
      </c>
      <c r="K34" s="542" t="s">
        <v>148</v>
      </c>
      <c r="L34" s="542"/>
      <c r="M34" s="543"/>
    </row>
    <row r="35" spans="1:13" s="38" customFormat="1" ht="22.5" x14ac:dyDescent="0.15">
      <c r="A35" s="564">
        <v>28</v>
      </c>
      <c r="B35" s="545" t="s">
        <v>1895</v>
      </c>
      <c r="C35" s="504">
        <v>20</v>
      </c>
      <c r="D35" s="344" t="s">
        <v>2782</v>
      </c>
      <c r="E35" s="504">
        <v>28.99</v>
      </c>
      <c r="F35" s="565"/>
      <c r="G35" s="548" t="s">
        <v>1868</v>
      </c>
      <c r="H35" s="548" t="s">
        <v>1898</v>
      </c>
      <c r="I35" s="548" t="s">
        <v>1272</v>
      </c>
      <c r="J35" s="566">
        <v>30</v>
      </c>
      <c r="K35" s="542" t="s">
        <v>148</v>
      </c>
      <c r="L35" s="542"/>
      <c r="M35" s="543"/>
    </row>
    <row r="36" spans="1:13" s="38" customFormat="1" ht="22.5" x14ac:dyDescent="0.15">
      <c r="A36" s="564">
        <v>29</v>
      </c>
      <c r="B36" s="545" t="s">
        <v>1896</v>
      </c>
      <c r="C36" s="504">
        <v>40</v>
      </c>
      <c r="D36" s="344" t="s">
        <v>2782</v>
      </c>
      <c r="E36" s="504">
        <v>39.899000000000001</v>
      </c>
      <c r="F36" s="565"/>
      <c r="G36" s="548" t="s">
        <v>1868</v>
      </c>
      <c r="H36" s="548" t="s">
        <v>1898</v>
      </c>
      <c r="I36" s="548" t="s">
        <v>1272</v>
      </c>
      <c r="J36" s="566">
        <v>31</v>
      </c>
      <c r="K36" s="542" t="s">
        <v>148</v>
      </c>
      <c r="L36" s="542"/>
      <c r="M36" s="543"/>
    </row>
    <row r="37" spans="1:13" x14ac:dyDescent="0.15">
      <c r="A37" s="181"/>
      <c r="B37" s="118"/>
      <c r="C37" s="503"/>
      <c r="D37" s="122"/>
      <c r="E37" s="504"/>
      <c r="F37" s="127"/>
      <c r="G37" s="127"/>
      <c r="H37" s="129"/>
      <c r="I37" s="129"/>
      <c r="J37" s="129"/>
      <c r="K37" s="115"/>
      <c r="L37" s="115"/>
      <c r="M37" s="116"/>
    </row>
    <row r="38" spans="1:13" ht="14.25" thickBot="1" x14ac:dyDescent="0.2">
      <c r="A38" s="188"/>
      <c r="B38" s="142"/>
      <c r="C38" s="520"/>
      <c r="D38" s="146"/>
      <c r="E38" s="521"/>
      <c r="F38" s="150"/>
      <c r="G38" s="150"/>
      <c r="H38" s="152"/>
      <c r="I38" s="152"/>
      <c r="J38" s="152"/>
      <c r="K38" s="189"/>
      <c r="L38" s="189"/>
      <c r="M38" s="190"/>
    </row>
    <row r="39" spans="1:13" ht="14.25" thickTop="1" x14ac:dyDescent="0.15">
      <c r="A39" s="892" t="s">
        <v>38</v>
      </c>
      <c r="B39" s="893"/>
      <c r="C39" s="525">
        <f>SUMIF($H$8:$H$38,"一般会計",C8:C38)</f>
        <v>393.02100000000002</v>
      </c>
      <c r="D39" s="659" t="s">
        <v>535</v>
      </c>
      <c r="E39" s="528">
        <f>SUMIF($H$8:$H$38,"一般会計",E8:E38)</f>
        <v>319.476</v>
      </c>
      <c r="F39" s="865"/>
      <c r="G39" s="865"/>
      <c r="H39" s="920"/>
      <c r="I39" s="920"/>
      <c r="J39" s="920"/>
      <c r="K39" s="918"/>
      <c r="L39" s="918"/>
      <c r="M39" s="1032"/>
    </row>
    <row r="40" spans="1:13" x14ac:dyDescent="0.15">
      <c r="A40" s="894"/>
      <c r="B40" s="895"/>
      <c r="C40" s="526">
        <f>SUMIF($H$8:$H$38,"ｴﾈﾙｷﾞｰ対策特別会計ｴﾈﾙｷﾞｰ需給勘定",C8:C38)</f>
        <v>42109</v>
      </c>
      <c r="D40" s="657" t="s">
        <v>1753</v>
      </c>
      <c r="E40" s="529">
        <f>SUMIF($H$8:$H$38,"ｴﾈﾙｷﾞｰ対策特別会計ｴﾈﾙｷﾞｰ需給勘定",E8:E38)</f>
        <v>51509</v>
      </c>
      <c r="F40" s="866"/>
      <c r="G40" s="866"/>
      <c r="H40" s="912"/>
      <c r="I40" s="912"/>
      <c r="J40" s="912"/>
      <c r="K40" s="863"/>
      <c r="L40" s="863"/>
      <c r="M40" s="1033"/>
    </row>
    <row r="41" spans="1:13" ht="14.25" thickBot="1" x14ac:dyDescent="0.2">
      <c r="A41" s="896"/>
      <c r="B41" s="897"/>
      <c r="C41" s="527">
        <f>SUMIF($H$8:$H$38,"ｴﾈﾙｷﾞｰ対策特別会計電源開発促進勘定",C8:C38)</f>
        <v>0</v>
      </c>
      <c r="D41" s="658" t="s">
        <v>1755</v>
      </c>
      <c r="E41" s="530">
        <f>SUMIF($H$8:$H$38,"ｴﾈﾙｷﾞｰ対策特別会計電源開発促進勘定",E8:E38)</f>
        <v>0</v>
      </c>
      <c r="F41" s="867"/>
      <c r="G41" s="867"/>
      <c r="H41" s="921"/>
      <c r="I41" s="921"/>
      <c r="J41" s="921"/>
      <c r="K41" s="922"/>
      <c r="L41" s="922"/>
      <c r="M41" s="1034"/>
    </row>
    <row r="42" spans="1:13" ht="20.100000000000001" customHeight="1" x14ac:dyDescent="0.15">
      <c r="A42" s="22"/>
      <c r="C42" s="515"/>
      <c r="K42" s="81"/>
      <c r="L42" s="81"/>
      <c r="M42" s="81"/>
    </row>
    <row r="43" spans="1:13" ht="20.100000000000001" customHeight="1" x14ac:dyDescent="0.15">
      <c r="A43" s="22"/>
      <c r="K43" s="78"/>
      <c r="L43" s="78"/>
      <c r="M43" s="78"/>
    </row>
    <row r="44" spans="1:13" ht="20.100000000000001" customHeight="1" x14ac:dyDescent="0.15">
      <c r="A44" s="23"/>
      <c r="B44" s="8"/>
      <c r="C44" s="9"/>
      <c r="D44" s="88"/>
      <c r="E44" s="9"/>
      <c r="F44" s="9"/>
      <c r="G44" s="9"/>
      <c r="H44" s="8"/>
      <c r="I44" s="8"/>
      <c r="J44" s="8"/>
      <c r="K44" s="78"/>
      <c r="L44" s="78"/>
      <c r="M44" s="78"/>
    </row>
    <row r="45" spans="1:13" ht="20.100000000000001" customHeight="1" x14ac:dyDescent="0.15">
      <c r="A45" s="23"/>
      <c r="K45" s="78"/>
      <c r="L45" s="78"/>
      <c r="M45" s="78"/>
    </row>
    <row r="46" spans="1:13" x14ac:dyDescent="0.15">
      <c r="K46" s="78"/>
      <c r="L46" s="78"/>
      <c r="M46" s="78"/>
    </row>
    <row r="47" spans="1:13" x14ac:dyDescent="0.15">
      <c r="K47" s="78"/>
      <c r="L47" s="78"/>
      <c r="M47" s="78"/>
    </row>
    <row r="48" spans="1:13" x14ac:dyDescent="0.15">
      <c r="K48" s="78"/>
      <c r="L48" s="78"/>
      <c r="M48" s="78"/>
    </row>
    <row r="49" spans="11:13" x14ac:dyDescent="0.15">
      <c r="K49" s="78"/>
      <c r="L49" s="78"/>
      <c r="M49" s="78"/>
    </row>
    <row r="50" spans="11:13" x14ac:dyDescent="0.15">
      <c r="K50" s="78"/>
      <c r="L50" s="78"/>
      <c r="M50" s="78"/>
    </row>
    <row r="51" spans="11:13" x14ac:dyDescent="0.15">
      <c r="K51" s="78"/>
      <c r="L51" s="78"/>
      <c r="M51" s="78"/>
    </row>
    <row r="52" spans="11:13" x14ac:dyDescent="0.15">
      <c r="K52" s="78"/>
      <c r="L52" s="78"/>
      <c r="M52" s="78"/>
    </row>
    <row r="53" spans="11:13" x14ac:dyDescent="0.15">
      <c r="M53" s="1028"/>
    </row>
    <row r="54" spans="11:13" x14ac:dyDescent="0.15">
      <c r="M54" s="1028"/>
    </row>
    <row r="55" spans="11:13" x14ac:dyDescent="0.15">
      <c r="M55" s="1028"/>
    </row>
    <row r="56" spans="11:13" x14ac:dyDescent="0.15">
      <c r="M56" s="1028"/>
    </row>
    <row r="57" spans="11:13" x14ac:dyDescent="0.15">
      <c r="M57" s="1028"/>
    </row>
    <row r="58" spans="11:13" x14ac:dyDescent="0.15">
      <c r="M58" s="1028"/>
    </row>
    <row r="59" spans="11:13" x14ac:dyDescent="0.15">
      <c r="M59" s="1028"/>
    </row>
    <row r="60" spans="11:13" x14ac:dyDescent="0.15">
      <c r="M60" s="1028"/>
    </row>
    <row r="61" spans="11:13" x14ac:dyDescent="0.15">
      <c r="M61" s="1028"/>
    </row>
  </sheetData>
  <autoFilter ref="A7:N36"/>
  <mergeCells count="26">
    <mergeCell ref="M59:M61"/>
    <mergeCell ref="J5:J7"/>
    <mergeCell ref="K5:K7"/>
    <mergeCell ref="L5:L7"/>
    <mergeCell ref="M5:M7"/>
    <mergeCell ref="J39:J41"/>
    <mergeCell ref="K39:K41"/>
    <mergeCell ref="L39:L41"/>
    <mergeCell ref="M39:M41"/>
    <mergeCell ref="M53:M55"/>
    <mergeCell ref="M56:M58"/>
    <mergeCell ref="A39:B41"/>
    <mergeCell ref="F39:F41"/>
    <mergeCell ref="G39:G41"/>
    <mergeCell ref="H39:H41"/>
    <mergeCell ref="I39:I41"/>
    <mergeCell ref="J4:M4"/>
    <mergeCell ref="A5:A7"/>
    <mergeCell ref="B5:B7"/>
    <mergeCell ref="C5:C7"/>
    <mergeCell ref="D5:D7"/>
    <mergeCell ref="E5:E7"/>
    <mergeCell ref="F5:F7"/>
    <mergeCell ref="G5:G7"/>
    <mergeCell ref="H5:H7"/>
    <mergeCell ref="I5:I7"/>
  </mergeCells>
  <phoneticPr fontId="1"/>
  <dataValidations count="1">
    <dataValidation type="list" allowBlank="1" showInputMessage="1" showErrorMessage="1" sqref="K42:M52 L8:M38 K8:K39">
      <formula1>"○, 　,"</formula1>
    </dataValidation>
  </dataValidations>
  <printOptions horizontalCentered="1"/>
  <pageMargins left="0.39370078740157483" right="0.39370078740157483" top="0.78740157480314965" bottom="0.59055118110236227" header="0.51181102362204722" footer="0.39370078740157483"/>
  <pageSetup paperSize="8" scale="68" orientation="landscape" cellComments="asDisplayed" horizontalDpi="300" verticalDpi="300" r:id="rId1"/>
  <headerFooter differentFirst="1" alignWithMargins="0">
    <oddHeader xml:space="preserve">&amp;L&amp;18様式２&amp;R&amp;"ＭＳ Ｐゴシック,太字"&amp;16 </oddHeader>
    <oddFooter>&amp;C&amp;P/&amp;N</oddFooter>
    <firstHeader>&amp;L&amp;18様式２</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sheetPr>
  <dimension ref="A1:K44"/>
  <sheetViews>
    <sheetView view="pageBreakPreview" zoomScale="80" zoomScaleNormal="30" zoomScaleSheetLayoutView="80" zoomScalePageLayoutView="80" workbookViewId="0">
      <selection activeCell="C9" sqref="C9"/>
    </sheetView>
  </sheetViews>
  <sheetFormatPr defaultColWidth="9" defaultRowHeight="13.5" x14ac:dyDescent="0.15"/>
  <cols>
    <col min="1" max="1" width="10.25" style="2" customWidth="1"/>
    <col min="2" max="2" width="56.75" style="2" customWidth="1"/>
    <col min="3" max="3" width="45.75" style="2" customWidth="1"/>
    <col min="4" max="4" width="15" style="2" customWidth="1"/>
    <col min="5" max="5" width="46.375" style="2" customWidth="1"/>
    <col min="6" max="6" width="17.75" style="2" customWidth="1"/>
    <col min="7" max="7" width="16.75" style="2" customWidth="1"/>
    <col min="8" max="8" width="40.75" style="2" customWidth="1"/>
    <col min="9" max="10" width="4.75" style="2" customWidth="1"/>
    <col min="11" max="11" width="5" style="2" customWidth="1"/>
    <col min="12" max="12" width="11.5" style="2" customWidth="1"/>
    <col min="13" max="16384" width="9" style="2"/>
  </cols>
  <sheetData>
    <row r="1" spans="1:11" ht="21" x14ac:dyDescent="0.2">
      <c r="A1" s="27" t="s">
        <v>193</v>
      </c>
    </row>
    <row r="2" spans="1:11" ht="12.95" customHeight="1" x14ac:dyDescent="0.15"/>
    <row r="3" spans="1:11" ht="18.75" x14ac:dyDescent="0.2">
      <c r="A3" s="19" t="s">
        <v>2136</v>
      </c>
    </row>
    <row r="4" spans="1:11" ht="14.25" thickBot="1" x14ac:dyDescent="0.2">
      <c r="A4" s="17"/>
      <c r="B4" s="3"/>
      <c r="C4" s="1"/>
      <c r="D4" s="1"/>
      <c r="E4" s="1"/>
      <c r="F4" s="1"/>
      <c r="G4" s="16"/>
      <c r="H4" s="1026" t="s">
        <v>85</v>
      </c>
      <c r="I4" s="1026"/>
      <c r="J4" s="1026"/>
      <c r="K4" s="1027"/>
    </row>
    <row r="5" spans="1:11" ht="20.100000000000001" customHeight="1" x14ac:dyDescent="0.15">
      <c r="A5" s="1065" t="s">
        <v>72</v>
      </c>
      <c r="B5" s="1068" t="s">
        <v>78</v>
      </c>
      <c r="C5" s="1073" t="s">
        <v>112</v>
      </c>
      <c r="D5" s="1073" t="s">
        <v>191</v>
      </c>
      <c r="E5" s="1068" t="s">
        <v>0</v>
      </c>
      <c r="F5" s="1068" t="s">
        <v>63</v>
      </c>
      <c r="G5" s="1053" t="s">
        <v>39</v>
      </c>
      <c r="H5" s="1043" t="s">
        <v>40</v>
      </c>
      <c r="I5" s="987" t="s">
        <v>157</v>
      </c>
      <c r="J5" s="987" t="s">
        <v>158</v>
      </c>
      <c r="K5" s="959" t="s">
        <v>145</v>
      </c>
    </row>
    <row r="6" spans="1:11" ht="20.100000000000001" customHeight="1" x14ac:dyDescent="0.15">
      <c r="A6" s="1066"/>
      <c r="B6" s="1069"/>
      <c r="C6" s="1074"/>
      <c r="D6" s="1074"/>
      <c r="E6" s="1069"/>
      <c r="F6" s="1071"/>
      <c r="G6" s="1044"/>
      <c r="H6" s="1044"/>
      <c r="I6" s="988"/>
      <c r="J6" s="1048"/>
      <c r="K6" s="1046"/>
    </row>
    <row r="7" spans="1:11" ht="20.100000000000001" customHeight="1" thickBot="1" x14ac:dyDescent="0.2">
      <c r="A7" s="1067"/>
      <c r="B7" s="1070"/>
      <c r="C7" s="1075"/>
      <c r="D7" s="1075"/>
      <c r="E7" s="1070"/>
      <c r="F7" s="1072"/>
      <c r="G7" s="1045"/>
      <c r="H7" s="1045"/>
      <c r="I7" s="989"/>
      <c r="J7" s="1049"/>
      <c r="K7" s="1047"/>
    </row>
    <row r="8" spans="1:11" s="661" customFormat="1" ht="27.95" customHeight="1" x14ac:dyDescent="0.15">
      <c r="A8" s="686" t="s">
        <v>2930</v>
      </c>
      <c r="B8" s="622" t="s">
        <v>2921</v>
      </c>
      <c r="C8" s="122" t="s">
        <v>2023</v>
      </c>
      <c r="D8" s="121">
        <v>200</v>
      </c>
      <c r="E8" s="125"/>
      <c r="F8" s="622" t="s">
        <v>1855</v>
      </c>
      <c r="G8" s="698" t="s">
        <v>569</v>
      </c>
      <c r="H8" s="688" t="s">
        <v>2971</v>
      </c>
      <c r="I8" s="542" t="s">
        <v>136</v>
      </c>
      <c r="J8" s="542" t="s">
        <v>148</v>
      </c>
      <c r="K8" s="543" t="s">
        <v>136</v>
      </c>
    </row>
    <row r="9" spans="1:11" s="694" customFormat="1" ht="27.95" customHeight="1" x14ac:dyDescent="0.15">
      <c r="A9" s="686" t="s">
        <v>2931</v>
      </c>
      <c r="B9" s="578" t="s">
        <v>2483</v>
      </c>
      <c r="C9" s="122" t="s">
        <v>2475</v>
      </c>
      <c r="D9" s="121">
        <v>100</v>
      </c>
      <c r="E9" s="565"/>
      <c r="F9" s="687" t="s">
        <v>1852</v>
      </c>
      <c r="G9" s="688" t="s">
        <v>871</v>
      </c>
      <c r="H9" s="688" t="s">
        <v>2971</v>
      </c>
      <c r="I9" s="542" t="s">
        <v>148</v>
      </c>
      <c r="J9" s="542"/>
      <c r="K9" s="543"/>
    </row>
    <row r="10" spans="1:11" s="694" customFormat="1" ht="27.95" customHeight="1" x14ac:dyDescent="0.15">
      <c r="A10" s="686" t="s">
        <v>2932</v>
      </c>
      <c r="B10" s="578" t="s">
        <v>2485</v>
      </c>
      <c r="C10" s="122" t="s">
        <v>2475</v>
      </c>
      <c r="D10" s="121">
        <v>300</v>
      </c>
      <c r="E10" s="565"/>
      <c r="F10" s="687" t="s">
        <v>1852</v>
      </c>
      <c r="G10" s="688" t="s">
        <v>871</v>
      </c>
      <c r="H10" s="688" t="s">
        <v>2484</v>
      </c>
      <c r="I10" s="542" t="s">
        <v>148</v>
      </c>
      <c r="J10" s="542"/>
      <c r="K10" s="543"/>
    </row>
    <row r="11" spans="1:11" s="694" customFormat="1" ht="27.95" customHeight="1" x14ac:dyDescent="0.15">
      <c r="A11" s="1076" t="s">
        <v>2933</v>
      </c>
      <c r="B11" s="870" t="s">
        <v>2218</v>
      </c>
      <c r="C11" s="1035" t="s">
        <v>2316</v>
      </c>
      <c r="D11" s="121">
        <v>11.847</v>
      </c>
      <c r="E11" s="882"/>
      <c r="F11" s="870" t="s">
        <v>2219</v>
      </c>
      <c r="G11" s="550" t="s">
        <v>2220</v>
      </c>
      <c r="H11" s="688" t="s">
        <v>2223</v>
      </c>
      <c r="I11" s="949" t="s">
        <v>148</v>
      </c>
      <c r="J11" s="949"/>
      <c r="K11" s="1000" t="s">
        <v>136</v>
      </c>
    </row>
    <row r="12" spans="1:11" s="694" customFormat="1" ht="27.95" customHeight="1" x14ac:dyDescent="0.15">
      <c r="A12" s="1077"/>
      <c r="B12" s="871"/>
      <c r="C12" s="1036"/>
      <c r="D12" s="121">
        <v>539.79200000000003</v>
      </c>
      <c r="E12" s="883"/>
      <c r="F12" s="871"/>
      <c r="G12" s="688" t="s">
        <v>2221</v>
      </c>
      <c r="H12" s="548" t="s">
        <v>570</v>
      </c>
      <c r="I12" s="950"/>
      <c r="J12" s="950"/>
      <c r="K12" s="1001"/>
    </row>
    <row r="13" spans="1:11" s="694" customFormat="1" ht="27.95" customHeight="1" x14ac:dyDescent="0.15">
      <c r="A13" s="695" t="s">
        <v>2934</v>
      </c>
      <c r="B13" s="822" t="s">
        <v>2331</v>
      </c>
      <c r="C13" s="828" t="s">
        <v>2316</v>
      </c>
      <c r="D13" s="121">
        <v>9887.6309999999994</v>
      </c>
      <c r="E13" s="697" t="s">
        <v>2235</v>
      </c>
      <c r="F13" s="697" t="s">
        <v>2239</v>
      </c>
      <c r="G13" s="688" t="s">
        <v>2221</v>
      </c>
      <c r="H13" s="548" t="s">
        <v>570</v>
      </c>
      <c r="I13" s="542"/>
      <c r="J13" s="542" t="s">
        <v>148</v>
      </c>
      <c r="K13" s="543"/>
    </row>
    <row r="14" spans="1:11" s="694" customFormat="1" ht="27.95" customHeight="1" x14ac:dyDescent="0.15">
      <c r="A14" s="695" t="s">
        <v>2935</v>
      </c>
      <c r="B14" s="822" t="s">
        <v>2295</v>
      </c>
      <c r="C14" s="828" t="s">
        <v>2317</v>
      </c>
      <c r="D14" s="121">
        <v>2550</v>
      </c>
      <c r="E14" s="696"/>
      <c r="F14" s="697" t="s">
        <v>2239</v>
      </c>
      <c r="G14" s="688" t="s">
        <v>2221</v>
      </c>
      <c r="H14" s="548" t="s">
        <v>570</v>
      </c>
      <c r="I14" s="542"/>
      <c r="J14" s="542" t="s">
        <v>148</v>
      </c>
      <c r="K14" s="543"/>
    </row>
    <row r="15" spans="1:11" s="694" customFormat="1" ht="27.95" customHeight="1" x14ac:dyDescent="0.15">
      <c r="A15" s="695" t="s">
        <v>2936</v>
      </c>
      <c r="B15" s="822" t="s">
        <v>2901</v>
      </c>
      <c r="C15" s="828" t="s">
        <v>2317</v>
      </c>
      <c r="D15" s="121">
        <v>6300</v>
      </c>
      <c r="E15" s="696"/>
      <c r="F15" s="697" t="s">
        <v>2239</v>
      </c>
      <c r="G15" s="688" t="s">
        <v>2221</v>
      </c>
      <c r="H15" s="548" t="s">
        <v>570</v>
      </c>
      <c r="I15" s="542" t="s">
        <v>148</v>
      </c>
      <c r="J15" s="542" t="s">
        <v>148</v>
      </c>
      <c r="K15" s="543"/>
    </row>
    <row r="16" spans="1:11" s="694" customFormat="1" ht="27.95" customHeight="1" x14ac:dyDescent="0.15">
      <c r="A16" s="695" t="s">
        <v>2937</v>
      </c>
      <c r="B16" s="822" t="s">
        <v>2902</v>
      </c>
      <c r="C16" s="828" t="s">
        <v>2317</v>
      </c>
      <c r="D16" s="121">
        <v>2800</v>
      </c>
      <c r="E16" s="696"/>
      <c r="F16" s="697" t="s">
        <v>2239</v>
      </c>
      <c r="G16" s="688" t="s">
        <v>2221</v>
      </c>
      <c r="H16" s="548" t="s">
        <v>570</v>
      </c>
      <c r="I16" s="542"/>
      <c r="J16" s="542"/>
      <c r="K16" s="543"/>
    </row>
    <row r="17" spans="1:11" s="694" customFormat="1" ht="27.95" customHeight="1" x14ac:dyDescent="0.15">
      <c r="A17" s="695" t="s">
        <v>2938</v>
      </c>
      <c r="B17" s="822" t="s">
        <v>2294</v>
      </c>
      <c r="C17" s="828" t="s">
        <v>2317</v>
      </c>
      <c r="D17" s="121">
        <v>2000</v>
      </c>
      <c r="E17" s="696"/>
      <c r="F17" s="697" t="s">
        <v>2239</v>
      </c>
      <c r="G17" s="688" t="s">
        <v>2221</v>
      </c>
      <c r="H17" s="548" t="s">
        <v>570</v>
      </c>
      <c r="I17" s="542" t="s">
        <v>148</v>
      </c>
      <c r="J17" s="542"/>
      <c r="K17" s="543"/>
    </row>
    <row r="18" spans="1:11" s="694" customFormat="1" ht="27.95" customHeight="1" x14ac:dyDescent="0.15">
      <c r="A18" s="695" t="s">
        <v>2939</v>
      </c>
      <c r="B18" s="822" t="s">
        <v>2326</v>
      </c>
      <c r="C18" s="828" t="s">
        <v>2327</v>
      </c>
      <c r="D18" s="121">
        <v>2000</v>
      </c>
      <c r="E18" s="696"/>
      <c r="F18" s="697" t="s">
        <v>534</v>
      </c>
      <c r="G18" s="688" t="s">
        <v>569</v>
      </c>
      <c r="H18" s="548" t="s">
        <v>570</v>
      </c>
      <c r="I18" s="542"/>
      <c r="J18" s="542" t="s">
        <v>148</v>
      </c>
      <c r="K18" s="543"/>
    </row>
    <row r="19" spans="1:11" s="694" customFormat="1" ht="27.95" customHeight="1" x14ac:dyDescent="0.15">
      <c r="A19" s="695" t="s">
        <v>2940</v>
      </c>
      <c r="B19" s="822" t="s">
        <v>2236</v>
      </c>
      <c r="C19" s="828" t="s">
        <v>2316</v>
      </c>
      <c r="D19" s="121">
        <v>250</v>
      </c>
      <c r="E19" s="696"/>
      <c r="F19" s="697" t="s">
        <v>2239</v>
      </c>
      <c r="G19" s="688" t="s">
        <v>2221</v>
      </c>
      <c r="H19" s="548" t="s">
        <v>570</v>
      </c>
      <c r="I19" s="542" t="s">
        <v>148</v>
      </c>
      <c r="J19" s="542"/>
      <c r="K19" s="543"/>
    </row>
    <row r="20" spans="1:11" s="694" customFormat="1" ht="27.95" customHeight="1" x14ac:dyDescent="0.15">
      <c r="A20" s="695" t="s">
        <v>2941</v>
      </c>
      <c r="B20" s="822" t="s">
        <v>2237</v>
      </c>
      <c r="C20" s="828" t="s">
        <v>2317</v>
      </c>
      <c r="D20" s="121">
        <v>150</v>
      </c>
      <c r="E20" s="696"/>
      <c r="F20" s="697" t="s">
        <v>2239</v>
      </c>
      <c r="G20" s="688" t="s">
        <v>2221</v>
      </c>
      <c r="H20" s="548" t="s">
        <v>570</v>
      </c>
      <c r="I20" s="542" t="s">
        <v>148</v>
      </c>
      <c r="J20" s="542"/>
      <c r="K20" s="543"/>
    </row>
    <row r="21" spans="1:11" s="694" customFormat="1" ht="27.95" customHeight="1" x14ac:dyDescent="0.15">
      <c r="A21" s="695" t="s">
        <v>2942</v>
      </c>
      <c r="B21" s="622" t="s">
        <v>2474</v>
      </c>
      <c r="C21" s="122" t="s">
        <v>2475</v>
      </c>
      <c r="D21" s="121">
        <v>2965</v>
      </c>
      <c r="E21" s="125"/>
      <c r="F21" s="622" t="s">
        <v>844</v>
      </c>
      <c r="G21" s="698" t="s">
        <v>2476</v>
      </c>
      <c r="H21" s="548" t="s">
        <v>570</v>
      </c>
      <c r="I21" s="542" t="s">
        <v>136</v>
      </c>
      <c r="J21" s="542" t="s">
        <v>148</v>
      </c>
      <c r="K21" s="543" t="s">
        <v>136</v>
      </c>
    </row>
    <row r="22" spans="1:11" s="694" customFormat="1" ht="27.95" customHeight="1" x14ac:dyDescent="0.15">
      <c r="A22" s="695" t="s">
        <v>2943</v>
      </c>
      <c r="B22" s="578" t="s">
        <v>2238</v>
      </c>
      <c r="C22" s="122" t="s">
        <v>2317</v>
      </c>
      <c r="D22" s="121">
        <v>200</v>
      </c>
      <c r="E22" s="565"/>
      <c r="F22" s="565" t="s">
        <v>534</v>
      </c>
      <c r="G22" s="688" t="s">
        <v>2221</v>
      </c>
      <c r="H22" s="548" t="s">
        <v>570</v>
      </c>
      <c r="I22" s="542" t="s">
        <v>148</v>
      </c>
      <c r="J22" s="542"/>
      <c r="K22" s="543"/>
    </row>
    <row r="23" spans="1:11" s="694" customFormat="1" ht="27.95" customHeight="1" x14ac:dyDescent="0.15">
      <c r="A23" s="695" t="s">
        <v>2944</v>
      </c>
      <c r="B23" s="578" t="s">
        <v>2320</v>
      </c>
      <c r="C23" s="122" t="s">
        <v>2316</v>
      </c>
      <c r="D23" s="121">
        <v>200</v>
      </c>
      <c r="E23" s="565"/>
      <c r="F23" s="565" t="s">
        <v>2219</v>
      </c>
      <c r="G23" s="550" t="s">
        <v>2220</v>
      </c>
      <c r="H23" s="688" t="s">
        <v>2225</v>
      </c>
      <c r="I23" s="542"/>
      <c r="J23" s="542" t="s">
        <v>148</v>
      </c>
      <c r="K23" s="543"/>
    </row>
    <row r="24" spans="1:11" s="694" customFormat="1" ht="27.95" customHeight="1" x14ac:dyDescent="0.15">
      <c r="A24" s="695" t="s">
        <v>2945</v>
      </c>
      <c r="B24" s="622" t="s">
        <v>2477</v>
      </c>
      <c r="C24" s="122" t="s">
        <v>2478</v>
      </c>
      <c r="D24" s="121">
        <v>30.855</v>
      </c>
      <c r="E24" s="125"/>
      <c r="F24" s="622" t="s">
        <v>844</v>
      </c>
      <c r="G24" s="550" t="s">
        <v>2</v>
      </c>
      <c r="H24" s="688" t="s">
        <v>2479</v>
      </c>
      <c r="I24" s="542" t="s">
        <v>148</v>
      </c>
      <c r="J24" s="542"/>
      <c r="K24" s="543" t="s">
        <v>136</v>
      </c>
    </row>
    <row r="25" spans="1:11" s="694" customFormat="1" ht="27.95" customHeight="1" x14ac:dyDescent="0.15">
      <c r="A25" s="695" t="s">
        <v>2946</v>
      </c>
      <c r="B25" s="622" t="s">
        <v>2480</v>
      </c>
      <c r="C25" s="828" t="s">
        <v>2478</v>
      </c>
      <c r="D25" s="170">
        <v>32.244999999999997</v>
      </c>
      <c r="E25" s="696"/>
      <c r="F25" s="622" t="s">
        <v>844</v>
      </c>
      <c r="G25" s="550" t="s">
        <v>2</v>
      </c>
      <c r="H25" s="688" t="s">
        <v>2479</v>
      </c>
      <c r="I25" s="824"/>
      <c r="J25" s="824" t="s">
        <v>148</v>
      </c>
      <c r="K25" s="823"/>
    </row>
    <row r="26" spans="1:11" s="661" customFormat="1" ht="27.95" customHeight="1" x14ac:dyDescent="0.15">
      <c r="A26" s="695" t="s">
        <v>2947</v>
      </c>
      <c r="B26" s="578" t="s">
        <v>2920</v>
      </c>
      <c r="C26" s="122" t="s">
        <v>16</v>
      </c>
      <c r="D26" s="504">
        <v>30</v>
      </c>
      <c r="E26" s="565"/>
      <c r="F26" s="691" t="s">
        <v>1855</v>
      </c>
      <c r="G26" s="692" t="s">
        <v>2</v>
      </c>
      <c r="H26" s="693" t="s">
        <v>1900</v>
      </c>
      <c r="I26" s="115" t="s">
        <v>148</v>
      </c>
      <c r="J26" s="115"/>
      <c r="K26" s="116"/>
    </row>
    <row r="27" spans="1:11" s="661" customFormat="1" ht="27.95" customHeight="1" x14ac:dyDescent="0.15">
      <c r="A27" s="695" t="s">
        <v>2948</v>
      </c>
      <c r="B27" s="578" t="s">
        <v>2964</v>
      </c>
      <c r="C27" s="122" t="s">
        <v>2982</v>
      </c>
      <c r="D27" s="504">
        <v>29.777000000000001</v>
      </c>
      <c r="E27" s="565"/>
      <c r="F27" s="691" t="s">
        <v>1855</v>
      </c>
      <c r="G27" s="692" t="s">
        <v>2</v>
      </c>
      <c r="H27" s="693" t="s">
        <v>1900</v>
      </c>
      <c r="I27" s="115" t="s">
        <v>148</v>
      </c>
      <c r="J27" s="115"/>
      <c r="K27" s="116"/>
    </row>
    <row r="28" spans="1:11" s="661" customFormat="1" ht="27.95" customHeight="1" x14ac:dyDescent="0.15">
      <c r="A28" s="695" t="s">
        <v>2949</v>
      </c>
      <c r="B28" s="578" t="s">
        <v>2965</v>
      </c>
      <c r="C28" s="122" t="s">
        <v>2983</v>
      </c>
      <c r="D28" s="504">
        <v>24.844999999999999</v>
      </c>
      <c r="E28" s="565"/>
      <c r="F28" s="691" t="s">
        <v>1855</v>
      </c>
      <c r="G28" s="692" t="s">
        <v>2</v>
      </c>
      <c r="H28" s="693" t="s">
        <v>1900</v>
      </c>
      <c r="I28" s="115" t="s">
        <v>148</v>
      </c>
      <c r="J28" s="115"/>
      <c r="K28" s="116"/>
    </row>
    <row r="29" spans="1:11" s="661" customFormat="1" ht="27.95" customHeight="1" x14ac:dyDescent="0.15">
      <c r="A29" s="695" t="s">
        <v>2950</v>
      </c>
      <c r="B29" s="578" t="s">
        <v>2785</v>
      </c>
      <c r="C29" s="122" t="s">
        <v>2786</v>
      </c>
      <c r="D29" s="504">
        <v>19.625</v>
      </c>
      <c r="E29" s="565"/>
      <c r="F29" s="691" t="s">
        <v>2787</v>
      </c>
      <c r="G29" s="692" t="s">
        <v>2</v>
      </c>
      <c r="H29" s="693" t="s">
        <v>2788</v>
      </c>
      <c r="I29" s="115" t="s">
        <v>148</v>
      </c>
      <c r="J29" s="115"/>
      <c r="K29" s="116"/>
    </row>
    <row r="30" spans="1:11" s="661" customFormat="1" ht="27.95" customHeight="1" x14ac:dyDescent="0.15">
      <c r="A30" s="695" t="s">
        <v>2974</v>
      </c>
      <c r="B30" s="578" t="s">
        <v>2789</v>
      </c>
      <c r="C30" s="122" t="s">
        <v>2786</v>
      </c>
      <c r="D30" s="504">
        <v>32.770000000000003</v>
      </c>
      <c r="E30" s="565"/>
      <c r="F30" s="691" t="s">
        <v>2787</v>
      </c>
      <c r="G30" s="692" t="s">
        <v>2</v>
      </c>
      <c r="H30" s="693" t="s">
        <v>2788</v>
      </c>
      <c r="I30" s="115" t="s">
        <v>148</v>
      </c>
      <c r="J30" s="115"/>
      <c r="K30" s="116"/>
    </row>
    <row r="31" spans="1:11" s="661" customFormat="1" ht="27.95" customHeight="1" x14ac:dyDescent="0.15">
      <c r="A31" s="695" t="s">
        <v>2975</v>
      </c>
      <c r="B31" s="578" t="s">
        <v>2790</v>
      </c>
      <c r="C31" s="122" t="s">
        <v>2786</v>
      </c>
      <c r="D31" s="504">
        <v>2000</v>
      </c>
      <c r="E31" s="565" t="s">
        <v>2791</v>
      </c>
      <c r="F31" s="691" t="s">
        <v>2787</v>
      </c>
      <c r="G31" s="692" t="s">
        <v>2</v>
      </c>
      <c r="H31" s="693" t="s">
        <v>2792</v>
      </c>
      <c r="I31" s="115" t="s">
        <v>148</v>
      </c>
      <c r="J31" s="115"/>
      <c r="K31" s="116"/>
    </row>
    <row r="32" spans="1:11" s="661" customFormat="1" ht="27.95" customHeight="1" thickBot="1" x14ac:dyDescent="0.2">
      <c r="A32" s="686" t="s">
        <v>2976</v>
      </c>
      <c r="B32" s="578" t="s">
        <v>2793</v>
      </c>
      <c r="C32" s="122" t="s">
        <v>2786</v>
      </c>
      <c r="D32" s="504">
        <v>10</v>
      </c>
      <c r="E32" s="565"/>
      <c r="F32" s="691" t="s">
        <v>2787</v>
      </c>
      <c r="G32" s="692" t="s">
        <v>2</v>
      </c>
      <c r="H32" s="693" t="s">
        <v>2794</v>
      </c>
      <c r="I32" s="115"/>
      <c r="J32" s="115" t="s">
        <v>148</v>
      </c>
      <c r="K32" s="116"/>
    </row>
    <row r="33" spans="1:11" ht="14.25" thickTop="1" x14ac:dyDescent="0.15">
      <c r="A33" s="1056" t="s">
        <v>38</v>
      </c>
      <c r="B33" s="1057"/>
      <c r="C33" s="825" t="s">
        <v>535</v>
      </c>
      <c r="D33" s="528">
        <f>SUMIF($G$8:$G$32,"一般会計",D8:D32)</f>
        <v>2421.9639999999999</v>
      </c>
      <c r="E33" s="1062"/>
      <c r="F33" s="1062"/>
      <c r="G33" s="1040"/>
      <c r="H33" s="1040"/>
      <c r="I33" s="1050"/>
      <c r="J33" s="1050"/>
      <c r="K33" s="1037"/>
    </row>
    <row r="34" spans="1:11" x14ac:dyDescent="0.15">
      <c r="A34" s="1058"/>
      <c r="B34" s="1059"/>
      <c r="C34" s="826" t="s">
        <v>1753</v>
      </c>
      <c r="D34" s="529">
        <f>SUMIF($G$8:$G$32,"ｴﾈﾙｷﾞｰ対策特別会計ｴﾈﾙｷﾞｰ需給勘定",D8:D32)</f>
        <v>30242.422999999999</v>
      </c>
      <c r="E34" s="1063"/>
      <c r="F34" s="1063"/>
      <c r="G34" s="1041"/>
      <c r="H34" s="1041"/>
      <c r="I34" s="1051"/>
      <c r="J34" s="1051"/>
      <c r="K34" s="1038"/>
    </row>
    <row r="35" spans="1:11" ht="14.25" thickBot="1" x14ac:dyDescent="0.2">
      <c r="A35" s="1060"/>
      <c r="B35" s="1061"/>
      <c r="C35" s="827" t="s">
        <v>1755</v>
      </c>
      <c r="D35" s="530">
        <f>SUMIF($G$8:$G$32,"ｴﾈﾙｷﾞｰ対策特別会計電源開発促進勘定",D8:D32)</f>
        <v>0</v>
      </c>
      <c r="E35" s="1064"/>
      <c r="F35" s="1064"/>
      <c r="G35" s="1042"/>
      <c r="H35" s="1042"/>
      <c r="I35" s="1052"/>
      <c r="J35" s="1052"/>
      <c r="K35" s="1039"/>
    </row>
    <row r="36" spans="1:11" ht="19.7" customHeight="1" x14ac:dyDescent="0.15">
      <c r="A36" s="22"/>
      <c r="K36" s="1055"/>
    </row>
    <row r="37" spans="1:11" ht="20.100000000000001" customHeight="1" x14ac:dyDescent="0.15">
      <c r="A37" s="23"/>
      <c r="K37" s="1054"/>
    </row>
    <row r="38" spans="1:11" ht="20.100000000000001" customHeight="1" x14ac:dyDescent="0.15">
      <c r="A38" s="24"/>
      <c r="B38" s="8"/>
      <c r="C38" s="9"/>
      <c r="D38" s="9"/>
      <c r="E38" s="9"/>
      <c r="F38" s="9"/>
      <c r="G38" s="8"/>
      <c r="H38" s="8"/>
      <c r="I38" s="8"/>
      <c r="J38" s="8"/>
      <c r="K38" s="1054"/>
    </row>
    <row r="39" spans="1:11" ht="20.100000000000001" customHeight="1" x14ac:dyDescent="0.15">
      <c r="A39" s="23"/>
      <c r="K39" s="1054"/>
    </row>
    <row r="40" spans="1:11" x14ac:dyDescent="0.15">
      <c r="K40" s="1054"/>
    </row>
    <row r="41" spans="1:11" x14ac:dyDescent="0.15">
      <c r="K41" s="1054"/>
    </row>
    <row r="42" spans="1:11" x14ac:dyDescent="0.15">
      <c r="K42" s="1054"/>
    </row>
    <row r="43" spans="1:11" x14ac:dyDescent="0.15">
      <c r="K43" s="1054"/>
    </row>
    <row r="44" spans="1:11" x14ac:dyDescent="0.15">
      <c r="K44" s="1054"/>
    </row>
  </sheetData>
  <mergeCells count="31">
    <mergeCell ref="G5:G7"/>
    <mergeCell ref="K42:K44"/>
    <mergeCell ref="K36:K38"/>
    <mergeCell ref="K39:K41"/>
    <mergeCell ref="A33:B35"/>
    <mergeCell ref="E33:E35"/>
    <mergeCell ref="A5:A7"/>
    <mergeCell ref="B5:B7"/>
    <mergeCell ref="G33:G35"/>
    <mergeCell ref="F5:F7"/>
    <mergeCell ref="F33:F35"/>
    <mergeCell ref="C5:C7"/>
    <mergeCell ref="E5:E7"/>
    <mergeCell ref="D5:D7"/>
    <mergeCell ref="A11:A12"/>
    <mergeCell ref="B11:B12"/>
    <mergeCell ref="H4:K4"/>
    <mergeCell ref="K33:K35"/>
    <mergeCell ref="H33:H35"/>
    <mergeCell ref="H5:H7"/>
    <mergeCell ref="K5:K7"/>
    <mergeCell ref="J5:J7"/>
    <mergeCell ref="I33:I35"/>
    <mergeCell ref="J33:J35"/>
    <mergeCell ref="I5:I7"/>
    <mergeCell ref="K11:K12"/>
    <mergeCell ref="C11:C12"/>
    <mergeCell ref="E11:E12"/>
    <mergeCell ref="F11:F12"/>
    <mergeCell ref="I11:I12"/>
    <mergeCell ref="J11:J12"/>
  </mergeCells>
  <phoneticPr fontId="1"/>
  <dataValidations count="1">
    <dataValidation type="list" allowBlank="1" showInputMessage="1" showErrorMessage="1" sqref="J29:K32 I29:I33 I8:K11 I13:K28">
      <formula1>"○, 　,"</formula1>
    </dataValidation>
  </dataValidations>
  <printOptions horizontalCentered="1"/>
  <pageMargins left="0.39370078740157483" right="0.39370078740157483" top="0.78740157480314965" bottom="0.59055118110236227" header="0.51181102362204722" footer="0.39370078740157483"/>
  <pageSetup paperSize="8" scale="75" orientation="landscape" cellComments="asDisplayed" horizontalDpi="300" verticalDpi="300" r:id="rId1"/>
  <headerFooter alignWithMargins="0">
    <oddHeader>&amp;L&amp;18様式３</oddHeader>
    <oddFooter>&amp;C&amp;P/&amp;N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2:Y107"/>
  <sheetViews>
    <sheetView zoomScale="55" zoomScaleNormal="55" zoomScaleSheetLayoutView="80" zoomScalePageLayoutView="70" workbookViewId="0">
      <selection activeCell="G12" sqref="G12"/>
    </sheetView>
  </sheetViews>
  <sheetFormatPr defaultColWidth="9" defaultRowHeight="13.5" x14ac:dyDescent="0.15"/>
  <cols>
    <col min="1" max="1" width="6.625" style="2" customWidth="1"/>
    <col min="2" max="2" width="35.125" style="2" customWidth="1"/>
    <col min="3" max="3" width="11.5" style="2" customWidth="1"/>
    <col min="4" max="4" width="12.75" style="2" customWidth="1"/>
    <col min="5" max="5" width="12.625" style="2" customWidth="1"/>
    <col min="6" max="6" width="11.375" style="2" customWidth="1"/>
    <col min="7" max="7" width="11.5" style="2" customWidth="1"/>
    <col min="8" max="8" width="33.25" style="2" customWidth="1"/>
    <col min="9" max="9" width="13.75" style="2" customWidth="1"/>
    <col min="10" max="10" width="35.5" style="2" customWidth="1"/>
    <col min="11" max="11" width="14.5" style="2" customWidth="1"/>
    <col min="12" max="12" width="14.75" style="2" customWidth="1"/>
    <col min="13" max="14" width="12.75" style="2" customWidth="1"/>
    <col min="15" max="15" width="13.75" style="2" customWidth="1"/>
    <col min="16" max="16" width="32.25" style="2" customWidth="1"/>
    <col min="17" max="17" width="17.5" style="2" customWidth="1"/>
    <col min="18" max="18" width="14.75" style="2" customWidth="1"/>
    <col min="19" max="19" width="14.375" style="2" customWidth="1"/>
    <col min="20" max="20" width="22.625" style="2" customWidth="1"/>
    <col min="21" max="21" width="7.5" style="2" customWidth="1"/>
    <col min="22" max="22" width="16.25" style="2" customWidth="1"/>
    <col min="23" max="24" width="4.75" style="2" customWidth="1"/>
    <col min="25" max="25" width="5" style="2" customWidth="1"/>
    <col min="26" max="16384" width="9" style="2"/>
  </cols>
  <sheetData>
    <row r="2" spans="1:25" ht="18.75" x14ac:dyDescent="0.2">
      <c r="A2" s="19" t="s">
        <v>52</v>
      </c>
    </row>
    <row r="3" spans="1:25" ht="21" x14ac:dyDescent="0.2">
      <c r="A3" s="990" t="s">
        <v>187</v>
      </c>
      <c r="B3" s="990"/>
      <c r="C3" s="990"/>
      <c r="D3" s="990"/>
      <c r="E3" s="990"/>
      <c r="F3" s="990"/>
      <c r="G3" s="990"/>
      <c r="H3" s="990"/>
      <c r="I3" s="990"/>
      <c r="J3" s="990"/>
      <c r="K3" s="990"/>
      <c r="L3" s="990"/>
      <c r="M3" s="990"/>
      <c r="N3" s="990"/>
      <c r="O3" s="990"/>
      <c r="P3" s="990"/>
      <c r="Q3" s="990"/>
      <c r="R3" s="990"/>
      <c r="S3" s="990"/>
      <c r="T3" s="990"/>
      <c r="U3" s="70"/>
      <c r="V3" s="70"/>
    </row>
    <row r="4" spans="1:25" ht="14.25" thickBot="1" x14ac:dyDescent="0.2">
      <c r="A4" s="17"/>
      <c r="B4" s="3"/>
      <c r="C4" s="3"/>
      <c r="D4" s="3"/>
      <c r="E4" s="3"/>
      <c r="F4" s="3"/>
      <c r="G4" s="1"/>
      <c r="H4" s="1"/>
      <c r="I4" s="1"/>
      <c r="J4" s="1"/>
      <c r="K4" s="1"/>
      <c r="L4" s="1"/>
      <c r="M4" s="1"/>
      <c r="N4" s="1"/>
      <c r="O4" s="1"/>
      <c r="P4" s="1"/>
      <c r="Q4" s="1"/>
      <c r="R4" s="1"/>
      <c r="S4" s="3"/>
      <c r="T4" s="16"/>
      <c r="U4" s="71"/>
      <c r="V4" s="1026" t="s">
        <v>135</v>
      </c>
      <c r="W4" s="1026"/>
      <c r="X4" s="1026"/>
      <c r="Y4" s="1027"/>
    </row>
    <row r="5" spans="1:25" ht="20.100000000000001" customHeight="1" x14ac:dyDescent="0.15">
      <c r="A5" s="991" t="s">
        <v>72</v>
      </c>
      <c r="B5" s="973" t="s">
        <v>78</v>
      </c>
      <c r="C5" s="994" t="s">
        <v>165</v>
      </c>
      <c r="D5" s="987" t="s">
        <v>166</v>
      </c>
      <c r="E5" s="987" t="s">
        <v>188</v>
      </c>
      <c r="F5" s="997" t="s">
        <v>137</v>
      </c>
      <c r="G5" s="996"/>
      <c r="H5" s="987" t="s">
        <v>206</v>
      </c>
      <c r="I5" s="970" t="s">
        <v>111</v>
      </c>
      <c r="J5" s="996"/>
      <c r="K5" s="95" t="s">
        <v>161</v>
      </c>
      <c r="L5" s="95" t="s">
        <v>189</v>
      </c>
      <c r="M5" s="969" t="s">
        <v>43</v>
      </c>
      <c r="N5" s="970" t="s">
        <v>138</v>
      </c>
      <c r="O5" s="971"/>
      <c r="P5" s="972"/>
      <c r="Q5" s="973" t="s">
        <v>86</v>
      </c>
      <c r="R5" s="973" t="s">
        <v>63</v>
      </c>
      <c r="S5" s="973" t="s">
        <v>134</v>
      </c>
      <c r="T5" s="978" t="s">
        <v>40</v>
      </c>
      <c r="U5" s="983" t="s">
        <v>207</v>
      </c>
      <c r="V5" s="984" t="s">
        <v>208</v>
      </c>
      <c r="W5" s="987" t="s">
        <v>157</v>
      </c>
      <c r="X5" s="987" t="s">
        <v>158</v>
      </c>
      <c r="Y5" s="959" t="s">
        <v>145</v>
      </c>
    </row>
    <row r="6" spans="1:25" ht="20.100000000000001" customHeight="1" x14ac:dyDescent="0.15">
      <c r="A6" s="992"/>
      <c r="B6" s="974"/>
      <c r="C6" s="995"/>
      <c r="D6" s="964"/>
      <c r="E6" s="974"/>
      <c r="F6" s="962" t="s">
        <v>159</v>
      </c>
      <c r="G6" s="968" t="s">
        <v>56</v>
      </c>
      <c r="H6" s="964"/>
      <c r="I6" s="966" t="s">
        <v>59</v>
      </c>
      <c r="J6" s="968" t="s">
        <v>53</v>
      </c>
      <c r="K6" s="96" t="s">
        <v>41</v>
      </c>
      <c r="L6" s="96" t="s">
        <v>42</v>
      </c>
      <c r="M6" s="962"/>
      <c r="N6" s="968" t="s">
        <v>88</v>
      </c>
      <c r="O6" s="966" t="s">
        <v>87</v>
      </c>
      <c r="P6" s="981"/>
      <c r="Q6" s="974"/>
      <c r="R6" s="976"/>
      <c r="S6" s="976"/>
      <c r="T6" s="979"/>
      <c r="U6" s="979"/>
      <c r="V6" s="985"/>
      <c r="W6" s="988"/>
      <c r="X6" s="988"/>
      <c r="Y6" s="960"/>
    </row>
    <row r="7" spans="1:25" ht="21.6" customHeight="1" thickBot="1" x14ac:dyDescent="0.2">
      <c r="A7" s="993"/>
      <c r="B7" s="975"/>
      <c r="C7" s="967"/>
      <c r="D7" s="965"/>
      <c r="E7" s="975"/>
      <c r="F7" s="963"/>
      <c r="G7" s="965"/>
      <c r="H7" s="965"/>
      <c r="I7" s="967"/>
      <c r="J7" s="965"/>
      <c r="K7" s="97" t="s">
        <v>49</v>
      </c>
      <c r="L7" s="97" t="s">
        <v>50</v>
      </c>
      <c r="M7" s="98" t="s">
        <v>51</v>
      </c>
      <c r="N7" s="965"/>
      <c r="O7" s="967"/>
      <c r="P7" s="982"/>
      <c r="Q7" s="975"/>
      <c r="R7" s="977"/>
      <c r="S7" s="977"/>
      <c r="T7" s="980"/>
      <c r="U7" s="980"/>
      <c r="V7" s="986"/>
      <c r="W7" s="989"/>
      <c r="X7" s="989"/>
      <c r="Y7" s="961"/>
    </row>
    <row r="8" spans="1:25" ht="21.6" customHeight="1" x14ac:dyDescent="0.15">
      <c r="A8" s="99"/>
      <c r="B8" s="100" t="s">
        <v>103</v>
      </c>
      <c r="C8" s="100"/>
      <c r="D8" s="100"/>
      <c r="E8" s="101"/>
      <c r="F8" s="102"/>
      <c r="G8" s="102"/>
      <c r="H8" s="102"/>
      <c r="I8" s="102"/>
      <c r="J8" s="102"/>
      <c r="K8" s="103"/>
      <c r="L8" s="103"/>
      <c r="M8" s="103"/>
      <c r="N8" s="104"/>
      <c r="O8" s="104"/>
      <c r="P8" s="102"/>
      <c r="Q8" s="101"/>
      <c r="R8" s="101"/>
      <c r="S8" s="101"/>
      <c r="T8" s="105"/>
      <c r="U8" s="105"/>
      <c r="V8" s="105"/>
      <c r="W8" s="101"/>
      <c r="X8" s="101"/>
      <c r="Y8" s="106"/>
    </row>
    <row r="9" spans="1:25" ht="22.5" x14ac:dyDescent="0.15">
      <c r="A9" s="208">
        <v>1</v>
      </c>
      <c r="B9" s="209" t="s">
        <v>1</v>
      </c>
      <c r="C9" s="209"/>
      <c r="D9" s="209"/>
      <c r="E9" s="210">
        <v>10000</v>
      </c>
      <c r="F9" s="211">
        <v>10000</v>
      </c>
      <c r="G9" s="210">
        <v>9500</v>
      </c>
      <c r="H9" s="108" t="s">
        <v>163</v>
      </c>
      <c r="I9" s="109" t="s">
        <v>141</v>
      </c>
      <c r="J9" s="110" t="s">
        <v>144</v>
      </c>
      <c r="K9" s="210">
        <v>9000</v>
      </c>
      <c r="L9" s="108">
        <v>0</v>
      </c>
      <c r="M9" s="107">
        <f t="shared" ref="M9:M16" si="0">L9-K9</f>
        <v>-9000</v>
      </c>
      <c r="N9" s="111">
        <v>-9000</v>
      </c>
      <c r="O9" s="112" t="s">
        <v>45</v>
      </c>
      <c r="P9" s="113" t="s">
        <v>45</v>
      </c>
      <c r="Q9" s="223"/>
      <c r="R9" s="223" t="s">
        <v>69</v>
      </c>
      <c r="S9" s="224" t="s">
        <v>2</v>
      </c>
      <c r="T9" s="225" t="s">
        <v>3</v>
      </c>
      <c r="U9" s="219"/>
      <c r="V9" s="226" t="s">
        <v>131</v>
      </c>
      <c r="W9" s="221" t="s">
        <v>148</v>
      </c>
      <c r="X9" s="221"/>
      <c r="Y9" s="222"/>
    </row>
    <row r="10" spans="1:25" ht="45" x14ac:dyDescent="0.15">
      <c r="A10" s="212">
        <v>2</v>
      </c>
      <c r="B10" s="213" t="s">
        <v>4</v>
      </c>
      <c r="C10" s="213"/>
      <c r="D10" s="213"/>
      <c r="E10" s="214">
        <v>7000</v>
      </c>
      <c r="F10" s="215">
        <v>7000</v>
      </c>
      <c r="G10" s="214">
        <v>7000</v>
      </c>
      <c r="H10" s="121" t="s">
        <v>163</v>
      </c>
      <c r="I10" s="122" t="s">
        <v>152</v>
      </c>
      <c r="J10" s="123" t="s">
        <v>143</v>
      </c>
      <c r="K10" s="214">
        <v>6500</v>
      </c>
      <c r="L10" s="121">
        <v>3000</v>
      </c>
      <c r="M10" s="120">
        <f t="shared" si="0"/>
        <v>-3500</v>
      </c>
      <c r="N10" s="124">
        <v>-3000</v>
      </c>
      <c r="O10" s="125" t="s">
        <v>83</v>
      </c>
      <c r="P10" s="126" t="s">
        <v>46</v>
      </c>
      <c r="Q10" s="216"/>
      <c r="R10" s="216" t="s">
        <v>70</v>
      </c>
      <c r="S10" s="217" t="s">
        <v>5</v>
      </c>
      <c r="T10" s="218" t="s">
        <v>6</v>
      </c>
      <c r="U10" s="219"/>
      <c r="V10" s="220" t="s">
        <v>147</v>
      </c>
      <c r="W10" s="221" t="s">
        <v>148</v>
      </c>
      <c r="X10" s="221"/>
      <c r="Y10" s="222"/>
    </row>
    <row r="11" spans="1:25" ht="22.5" x14ac:dyDescent="0.15">
      <c r="A11" s="212">
        <v>3</v>
      </c>
      <c r="B11" s="213" t="s">
        <v>9</v>
      </c>
      <c r="C11" s="213"/>
      <c r="D11" s="213"/>
      <c r="E11" s="214">
        <v>12000</v>
      </c>
      <c r="F11" s="215">
        <v>12000</v>
      </c>
      <c r="G11" s="214">
        <v>11500</v>
      </c>
      <c r="H11" s="121" t="s">
        <v>163</v>
      </c>
      <c r="I11" s="122" t="s">
        <v>153</v>
      </c>
      <c r="J11" s="123" t="s">
        <v>142</v>
      </c>
      <c r="K11" s="214">
        <v>12000</v>
      </c>
      <c r="L11" s="121">
        <v>11500</v>
      </c>
      <c r="M11" s="120">
        <f t="shared" si="0"/>
        <v>-500</v>
      </c>
      <c r="N11" s="124">
        <v>-500</v>
      </c>
      <c r="O11" s="125" t="s">
        <v>83</v>
      </c>
      <c r="P11" s="126" t="s">
        <v>46</v>
      </c>
      <c r="Q11" s="216" t="s">
        <v>126</v>
      </c>
      <c r="R11" s="216" t="s">
        <v>71</v>
      </c>
      <c r="S11" s="217" t="s">
        <v>5</v>
      </c>
      <c r="T11" s="220"/>
      <c r="U11" s="217"/>
      <c r="V11" s="220" t="s">
        <v>130</v>
      </c>
      <c r="W11" s="221"/>
      <c r="X11" s="221" t="s">
        <v>148</v>
      </c>
      <c r="Y11" s="222"/>
    </row>
    <row r="12" spans="1:25" ht="42.75" customHeight="1" x14ac:dyDescent="0.15">
      <c r="A12" s="212">
        <v>4</v>
      </c>
      <c r="B12" s="213" t="s">
        <v>7</v>
      </c>
      <c r="C12" s="213"/>
      <c r="D12" s="213"/>
      <c r="E12" s="214">
        <v>5000</v>
      </c>
      <c r="F12" s="215">
        <v>5000</v>
      </c>
      <c r="G12" s="214">
        <v>5000</v>
      </c>
      <c r="H12" s="121" t="s">
        <v>163</v>
      </c>
      <c r="I12" s="122" t="s">
        <v>153</v>
      </c>
      <c r="J12" s="123" t="s">
        <v>140</v>
      </c>
      <c r="K12" s="214">
        <v>5000</v>
      </c>
      <c r="L12" s="121">
        <v>3500</v>
      </c>
      <c r="M12" s="120">
        <f t="shared" si="0"/>
        <v>-1500</v>
      </c>
      <c r="N12" s="124">
        <v>-3500</v>
      </c>
      <c r="O12" s="125" t="s">
        <v>83</v>
      </c>
      <c r="P12" s="126" t="s">
        <v>46</v>
      </c>
      <c r="Q12" s="216" t="s">
        <v>146</v>
      </c>
      <c r="R12" s="216"/>
      <c r="S12" s="217" t="s">
        <v>5</v>
      </c>
      <c r="T12" s="220"/>
      <c r="U12" s="217"/>
      <c r="V12" s="220" t="s">
        <v>184</v>
      </c>
      <c r="W12" s="221"/>
      <c r="X12" s="221"/>
      <c r="Y12" s="222"/>
    </row>
    <row r="13" spans="1:25" ht="22.5" x14ac:dyDescent="0.15">
      <c r="A13" s="212">
        <v>5</v>
      </c>
      <c r="B13" s="213" t="s">
        <v>61</v>
      </c>
      <c r="C13" s="213"/>
      <c r="D13" s="213"/>
      <c r="E13" s="214">
        <v>1000</v>
      </c>
      <c r="F13" s="215">
        <v>1000</v>
      </c>
      <c r="G13" s="214">
        <v>1000</v>
      </c>
      <c r="H13" s="121" t="s">
        <v>164</v>
      </c>
      <c r="I13" s="122" t="s">
        <v>60</v>
      </c>
      <c r="J13" s="123" t="s">
        <v>62</v>
      </c>
      <c r="K13" s="214">
        <v>900</v>
      </c>
      <c r="L13" s="121">
        <v>1000</v>
      </c>
      <c r="M13" s="120">
        <f t="shared" si="0"/>
        <v>100</v>
      </c>
      <c r="N13" s="121">
        <v>0</v>
      </c>
      <c r="O13" s="125" t="s">
        <v>102</v>
      </c>
      <c r="P13" s="126" t="s">
        <v>46</v>
      </c>
      <c r="Q13" s="216"/>
      <c r="R13" s="216"/>
      <c r="S13" s="217" t="s">
        <v>5</v>
      </c>
      <c r="T13" s="220"/>
      <c r="U13" s="217"/>
      <c r="V13" s="220" t="s">
        <v>185</v>
      </c>
      <c r="W13" s="221"/>
      <c r="X13" s="221"/>
      <c r="Y13" s="222" t="s">
        <v>148</v>
      </c>
    </row>
    <row r="14" spans="1:25" ht="21.6" customHeight="1" x14ac:dyDescent="0.15">
      <c r="A14" s="131"/>
      <c r="B14" s="132" t="s">
        <v>104</v>
      </c>
      <c r="C14" s="132"/>
      <c r="D14" s="132"/>
      <c r="E14" s="133"/>
      <c r="F14" s="133"/>
      <c r="G14" s="133"/>
      <c r="H14" s="133"/>
      <c r="I14" s="134"/>
      <c r="J14" s="135"/>
      <c r="K14" s="133"/>
      <c r="L14" s="133"/>
      <c r="M14" s="133"/>
      <c r="N14" s="133"/>
      <c r="O14" s="136"/>
      <c r="P14" s="132"/>
      <c r="Q14" s="132"/>
      <c r="R14" s="132"/>
      <c r="S14" s="137"/>
      <c r="T14" s="137"/>
      <c r="U14" s="137"/>
      <c r="V14" s="137"/>
      <c r="W14" s="138"/>
      <c r="X14" s="138"/>
      <c r="Y14" s="139"/>
    </row>
    <row r="15" spans="1:25" ht="22.5" x14ac:dyDescent="0.15">
      <c r="A15" s="117">
        <v>6</v>
      </c>
      <c r="B15" s="118" t="s">
        <v>75</v>
      </c>
      <c r="C15" s="118"/>
      <c r="D15" s="118"/>
      <c r="E15" s="119">
        <v>600</v>
      </c>
      <c r="F15" s="120">
        <v>600</v>
      </c>
      <c r="G15" s="121">
        <v>600</v>
      </c>
      <c r="H15" s="121" t="s">
        <v>164</v>
      </c>
      <c r="I15" s="122" t="s">
        <v>152</v>
      </c>
      <c r="J15" s="123" t="s">
        <v>114</v>
      </c>
      <c r="K15" s="119">
        <v>600</v>
      </c>
      <c r="L15" s="121">
        <v>300</v>
      </c>
      <c r="M15" s="140">
        <f t="shared" si="0"/>
        <v>-300</v>
      </c>
      <c r="N15" s="121">
        <v>-300</v>
      </c>
      <c r="O15" s="125" t="s">
        <v>100</v>
      </c>
      <c r="P15" s="126" t="s">
        <v>110</v>
      </c>
      <c r="Q15" s="127"/>
      <c r="R15" s="127"/>
      <c r="S15" s="128" t="s">
        <v>5</v>
      </c>
      <c r="T15" s="130"/>
      <c r="U15" s="128"/>
      <c r="V15" s="130" t="s">
        <v>177</v>
      </c>
      <c r="W15" s="115"/>
      <c r="X15" s="115"/>
      <c r="Y15" s="116"/>
    </row>
    <row r="16" spans="1:25" ht="22.5" x14ac:dyDescent="0.15">
      <c r="A16" s="117">
        <v>7</v>
      </c>
      <c r="B16" s="118" t="s">
        <v>76</v>
      </c>
      <c r="C16" s="118"/>
      <c r="D16" s="118"/>
      <c r="E16" s="119">
        <v>700</v>
      </c>
      <c r="F16" s="120">
        <v>650</v>
      </c>
      <c r="G16" s="121">
        <v>650</v>
      </c>
      <c r="H16" s="121" t="s">
        <v>164</v>
      </c>
      <c r="I16" s="122" t="s">
        <v>152</v>
      </c>
      <c r="J16" s="126" t="s">
        <v>77</v>
      </c>
      <c r="K16" s="119">
        <v>650</v>
      </c>
      <c r="L16" s="121">
        <v>600</v>
      </c>
      <c r="M16" s="120">
        <f t="shared" si="0"/>
        <v>-50</v>
      </c>
      <c r="N16" s="121">
        <v>0</v>
      </c>
      <c r="O16" s="125" t="s">
        <v>84</v>
      </c>
      <c r="P16" s="126" t="s">
        <v>160</v>
      </c>
      <c r="Q16" s="127"/>
      <c r="R16" s="127"/>
      <c r="S16" s="114" t="s">
        <v>31</v>
      </c>
      <c r="T16" s="129"/>
      <c r="U16" s="114"/>
      <c r="V16" s="130" t="s">
        <v>132</v>
      </c>
      <c r="W16" s="115"/>
      <c r="X16" s="115"/>
      <c r="Y16" s="116"/>
    </row>
    <row r="17" spans="1:25" ht="26.25" customHeight="1" x14ac:dyDescent="0.15">
      <c r="A17" s="117"/>
      <c r="B17" s="118" t="s">
        <v>116</v>
      </c>
      <c r="C17" s="118"/>
      <c r="D17" s="118"/>
      <c r="E17" s="119"/>
      <c r="F17" s="120"/>
      <c r="G17" s="121"/>
      <c r="H17" s="121"/>
      <c r="I17" s="122"/>
      <c r="J17" s="123"/>
      <c r="K17" s="119"/>
      <c r="L17" s="121"/>
      <c r="M17" s="120"/>
      <c r="N17" s="121"/>
      <c r="O17" s="125"/>
      <c r="P17" s="126"/>
      <c r="Q17" s="127"/>
      <c r="R17" s="127"/>
      <c r="S17" s="128"/>
      <c r="T17" s="130"/>
      <c r="U17" s="128"/>
      <c r="V17" s="130"/>
      <c r="W17" s="115"/>
      <c r="X17" s="115"/>
      <c r="Y17" s="116"/>
    </row>
    <row r="18" spans="1:25" ht="22.5" x14ac:dyDescent="0.15">
      <c r="A18" s="117">
        <v>8</v>
      </c>
      <c r="B18" s="118" t="s">
        <v>173</v>
      </c>
      <c r="C18" s="118"/>
      <c r="D18" s="118"/>
      <c r="E18" s="119">
        <v>100</v>
      </c>
      <c r="F18" s="120">
        <v>100</v>
      </c>
      <c r="G18" s="121">
        <v>100</v>
      </c>
      <c r="H18" s="121"/>
      <c r="I18" s="122" t="s">
        <v>174</v>
      </c>
      <c r="J18" s="123" t="s">
        <v>175</v>
      </c>
      <c r="K18" s="119">
        <v>100</v>
      </c>
      <c r="L18" s="121">
        <v>0</v>
      </c>
      <c r="M18" s="120">
        <v>0</v>
      </c>
      <c r="N18" s="121">
        <v>0</v>
      </c>
      <c r="O18" s="125" t="s">
        <v>172</v>
      </c>
      <c r="P18" s="126" t="s">
        <v>176</v>
      </c>
      <c r="Q18" s="127"/>
      <c r="R18" s="127"/>
      <c r="S18" s="128" t="s">
        <v>5</v>
      </c>
      <c r="T18" s="130"/>
      <c r="U18" s="128"/>
      <c r="V18" s="130"/>
      <c r="W18" s="115"/>
      <c r="X18" s="115"/>
      <c r="Y18" s="116" t="s">
        <v>136</v>
      </c>
    </row>
    <row r="19" spans="1:25" x14ac:dyDescent="0.15">
      <c r="A19" s="117">
        <v>9</v>
      </c>
      <c r="B19" s="118"/>
      <c r="C19" s="118"/>
      <c r="D19" s="118"/>
      <c r="E19" s="119"/>
      <c r="F19" s="120"/>
      <c r="G19" s="121"/>
      <c r="H19" s="121"/>
      <c r="I19" s="122"/>
      <c r="J19" s="123"/>
      <c r="K19" s="119"/>
      <c r="L19" s="121"/>
      <c r="M19" s="120"/>
      <c r="N19" s="121"/>
      <c r="O19" s="125"/>
      <c r="P19" s="126"/>
      <c r="Q19" s="127"/>
      <c r="R19" s="127"/>
      <c r="S19" s="128" t="s">
        <v>5</v>
      </c>
      <c r="T19" s="130"/>
      <c r="U19" s="128"/>
      <c r="V19" s="130"/>
      <c r="W19" s="115"/>
      <c r="X19" s="115"/>
      <c r="Y19" s="116"/>
    </row>
    <row r="20" spans="1:25" x14ac:dyDescent="0.15">
      <c r="A20" s="117">
        <v>10</v>
      </c>
      <c r="B20" s="118"/>
      <c r="C20" s="118"/>
      <c r="D20" s="118"/>
      <c r="E20" s="119"/>
      <c r="F20" s="120"/>
      <c r="G20" s="121"/>
      <c r="H20" s="121"/>
      <c r="I20" s="122"/>
      <c r="J20" s="123"/>
      <c r="K20" s="119"/>
      <c r="L20" s="121"/>
      <c r="M20" s="120"/>
      <c r="N20" s="121"/>
      <c r="O20" s="125"/>
      <c r="P20" s="126"/>
      <c r="Q20" s="127"/>
      <c r="R20" s="127"/>
      <c r="S20" s="128" t="s">
        <v>5</v>
      </c>
      <c r="T20" s="130"/>
      <c r="U20" s="128"/>
      <c r="V20" s="130"/>
      <c r="W20" s="115"/>
      <c r="X20" s="115"/>
      <c r="Y20" s="116"/>
    </row>
    <row r="21" spans="1:25" x14ac:dyDescent="0.15">
      <c r="A21" s="117">
        <v>11</v>
      </c>
      <c r="B21" s="118"/>
      <c r="C21" s="118"/>
      <c r="D21" s="118"/>
      <c r="E21" s="119"/>
      <c r="F21" s="120"/>
      <c r="G21" s="121"/>
      <c r="H21" s="121"/>
      <c r="I21" s="122"/>
      <c r="J21" s="123"/>
      <c r="K21" s="119"/>
      <c r="L21" s="121"/>
      <c r="M21" s="120"/>
      <c r="N21" s="121"/>
      <c r="O21" s="125"/>
      <c r="P21" s="126"/>
      <c r="Q21" s="127"/>
      <c r="R21" s="127"/>
      <c r="S21" s="128" t="s">
        <v>5</v>
      </c>
      <c r="T21" s="130"/>
      <c r="U21" s="128"/>
      <c r="V21" s="130"/>
      <c r="W21" s="115"/>
      <c r="X21" s="115"/>
      <c r="Y21" s="116"/>
    </row>
    <row r="22" spans="1:25" x14ac:dyDescent="0.15">
      <c r="A22" s="117">
        <v>12</v>
      </c>
      <c r="B22" s="118"/>
      <c r="C22" s="118"/>
      <c r="D22" s="118"/>
      <c r="E22" s="119"/>
      <c r="F22" s="120"/>
      <c r="G22" s="121"/>
      <c r="H22" s="121"/>
      <c r="I22" s="122"/>
      <c r="J22" s="123"/>
      <c r="K22" s="119"/>
      <c r="L22" s="121"/>
      <c r="M22" s="120"/>
      <c r="N22" s="121"/>
      <c r="O22" s="125"/>
      <c r="P22" s="126"/>
      <c r="Q22" s="127"/>
      <c r="R22" s="127"/>
      <c r="S22" s="128" t="s">
        <v>5</v>
      </c>
      <c r="T22" s="130"/>
      <c r="U22" s="128"/>
      <c r="V22" s="130"/>
      <c r="W22" s="115"/>
      <c r="X22" s="115"/>
      <c r="Y22" s="116"/>
    </row>
    <row r="23" spans="1:25" x14ac:dyDescent="0.15">
      <c r="A23" s="117">
        <v>13</v>
      </c>
      <c r="B23" s="118"/>
      <c r="C23" s="118"/>
      <c r="D23" s="118"/>
      <c r="E23" s="119"/>
      <c r="F23" s="120"/>
      <c r="G23" s="121"/>
      <c r="H23" s="121"/>
      <c r="I23" s="122"/>
      <c r="J23" s="123"/>
      <c r="K23" s="119"/>
      <c r="L23" s="121"/>
      <c r="M23" s="120"/>
      <c r="N23" s="121"/>
      <c r="O23" s="125"/>
      <c r="P23" s="126"/>
      <c r="Q23" s="127"/>
      <c r="R23" s="127"/>
      <c r="S23" s="128" t="s">
        <v>5</v>
      </c>
      <c r="T23" s="130"/>
      <c r="U23" s="128"/>
      <c r="V23" s="130"/>
      <c r="W23" s="115"/>
      <c r="X23" s="115"/>
      <c r="Y23" s="116"/>
    </row>
    <row r="24" spans="1:25" x14ac:dyDescent="0.15">
      <c r="A24" s="117">
        <v>14</v>
      </c>
      <c r="B24" s="118"/>
      <c r="C24" s="118"/>
      <c r="D24" s="118"/>
      <c r="E24" s="119"/>
      <c r="F24" s="120"/>
      <c r="G24" s="121"/>
      <c r="H24" s="121"/>
      <c r="I24" s="122"/>
      <c r="J24" s="123"/>
      <c r="K24" s="119"/>
      <c r="L24" s="121"/>
      <c r="M24" s="120"/>
      <c r="N24" s="121"/>
      <c r="O24" s="125"/>
      <c r="P24" s="126"/>
      <c r="Q24" s="127"/>
      <c r="R24" s="127"/>
      <c r="S24" s="128" t="s">
        <v>5</v>
      </c>
      <c r="T24" s="130"/>
      <c r="U24" s="128"/>
      <c r="V24" s="130"/>
      <c r="W24" s="115"/>
      <c r="X24" s="115"/>
      <c r="Y24" s="116"/>
    </row>
    <row r="25" spans="1:25" x14ac:dyDescent="0.15">
      <c r="A25" s="117"/>
      <c r="B25" s="118"/>
      <c r="C25" s="118"/>
      <c r="D25" s="118"/>
      <c r="E25" s="119"/>
      <c r="F25" s="120"/>
      <c r="G25" s="121"/>
      <c r="H25" s="121"/>
      <c r="I25" s="122"/>
      <c r="J25" s="123"/>
      <c r="K25" s="119"/>
      <c r="L25" s="121"/>
      <c r="M25" s="120"/>
      <c r="N25" s="121"/>
      <c r="O25" s="125"/>
      <c r="P25" s="126"/>
      <c r="Q25" s="127"/>
      <c r="R25" s="127"/>
      <c r="S25" s="114"/>
      <c r="T25" s="129"/>
      <c r="U25" s="114"/>
      <c r="V25" s="130"/>
      <c r="W25" s="115"/>
      <c r="X25" s="115"/>
      <c r="Y25" s="116"/>
    </row>
    <row r="26" spans="1:25" x14ac:dyDescent="0.15">
      <c r="A26" s="117"/>
      <c r="B26" s="118"/>
      <c r="C26" s="118"/>
      <c r="D26" s="118"/>
      <c r="E26" s="119"/>
      <c r="F26" s="120"/>
      <c r="G26" s="121"/>
      <c r="H26" s="121"/>
      <c r="I26" s="122"/>
      <c r="J26" s="123"/>
      <c r="K26" s="119"/>
      <c r="L26" s="121"/>
      <c r="M26" s="120"/>
      <c r="N26" s="121"/>
      <c r="O26" s="125"/>
      <c r="P26" s="126"/>
      <c r="Q26" s="127"/>
      <c r="R26" s="127"/>
      <c r="S26" s="114"/>
      <c r="T26" s="129"/>
      <c r="U26" s="114"/>
      <c r="V26" s="130"/>
      <c r="W26" s="115"/>
      <c r="X26" s="115"/>
      <c r="Y26" s="116"/>
    </row>
    <row r="27" spans="1:25" x14ac:dyDescent="0.15">
      <c r="A27" s="117"/>
      <c r="B27" s="118"/>
      <c r="C27" s="118"/>
      <c r="D27" s="118"/>
      <c r="E27" s="119"/>
      <c r="F27" s="120"/>
      <c r="G27" s="121"/>
      <c r="H27" s="121"/>
      <c r="I27" s="122"/>
      <c r="J27" s="123"/>
      <c r="K27" s="119"/>
      <c r="L27" s="121"/>
      <c r="M27" s="120"/>
      <c r="N27" s="121"/>
      <c r="O27" s="125"/>
      <c r="P27" s="126"/>
      <c r="Q27" s="127"/>
      <c r="R27" s="127"/>
      <c r="S27" s="114"/>
      <c r="T27" s="129"/>
      <c r="U27" s="114"/>
      <c r="V27" s="130"/>
      <c r="W27" s="115"/>
      <c r="X27" s="115"/>
      <c r="Y27" s="116"/>
    </row>
    <row r="28" spans="1:25" x14ac:dyDescent="0.15">
      <c r="A28" s="117"/>
      <c r="B28" s="118"/>
      <c r="C28" s="118"/>
      <c r="D28" s="118"/>
      <c r="E28" s="119"/>
      <c r="F28" s="120"/>
      <c r="G28" s="121"/>
      <c r="H28" s="121"/>
      <c r="I28" s="122"/>
      <c r="J28" s="123"/>
      <c r="K28" s="119"/>
      <c r="L28" s="121"/>
      <c r="M28" s="120"/>
      <c r="N28" s="121"/>
      <c r="O28" s="125"/>
      <c r="P28" s="126"/>
      <c r="Q28" s="127"/>
      <c r="R28" s="127"/>
      <c r="S28" s="114"/>
      <c r="T28" s="129"/>
      <c r="U28" s="114"/>
      <c r="V28" s="130"/>
      <c r="W28" s="115"/>
      <c r="X28" s="115"/>
      <c r="Y28" s="116"/>
    </row>
    <row r="29" spans="1:25" x14ac:dyDescent="0.15">
      <c r="A29" s="117"/>
      <c r="B29" s="118"/>
      <c r="C29" s="118"/>
      <c r="D29" s="118"/>
      <c r="E29" s="119"/>
      <c r="F29" s="120"/>
      <c r="G29" s="121"/>
      <c r="H29" s="121"/>
      <c r="I29" s="122"/>
      <c r="J29" s="123"/>
      <c r="K29" s="119"/>
      <c r="L29" s="121"/>
      <c r="M29" s="120"/>
      <c r="N29" s="121"/>
      <c r="O29" s="125"/>
      <c r="P29" s="126"/>
      <c r="Q29" s="127"/>
      <c r="R29" s="127"/>
      <c r="S29" s="114"/>
      <c r="T29" s="129"/>
      <c r="U29" s="114"/>
      <c r="V29" s="130"/>
      <c r="W29" s="115"/>
      <c r="X29" s="115"/>
      <c r="Y29" s="116"/>
    </row>
    <row r="30" spans="1:25" x14ac:dyDescent="0.15">
      <c r="A30" s="117"/>
      <c r="B30" s="118"/>
      <c r="C30" s="118"/>
      <c r="D30" s="118"/>
      <c r="E30" s="119"/>
      <c r="F30" s="120"/>
      <c r="G30" s="121"/>
      <c r="H30" s="121"/>
      <c r="I30" s="122"/>
      <c r="J30" s="123"/>
      <c r="K30" s="119"/>
      <c r="L30" s="121"/>
      <c r="M30" s="120"/>
      <c r="N30" s="121"/>
      <c r="O30" s="125"/>
      <c r="P30" s="126"/>
      <c r="Q30" s="127"/>
      <c r="R30" s="127"/>
      <c r="S30" s="114"/>
      <c r="T30" s="129"/>
      <c r="U30" s="114"/>
      <c r="V30" s="130"/>
      <c r="W30" s="115"/>
      <c r="X30" s="115"/>
      <c r="Y30" s="116"/>
    </row>
    <row r="31" spans="1:25" x14ac:dyDescent="0.15">
      <c r="A31" s="117"/>
      <c r="B31" s="118"/>
      <c r="C31" s="118"/>
      <c r="D31" s="118"/>
      <c r="E31" s="119"/>
      <c r="F31" s="120"/>
      <c r="G31" s="121"/>
      <c r="H31" s="121"/>
      <c r="I31" s="122"/>
      <c r="J31" s="123"/>
      <c r="K31" s="119"/>
      <c r="L31" s="121"/>
      <c r="M31" s="120"/>
      <c r="N31" s="121"/>
      <c r="O31" s="125"/>
      <c r="P31" s="126"/>
      <c r="Q31" s="127"/>
      <c r="R31" s="127"/>
      <c r="S31" s="114"/>
      <c r="T31" s="129"/>
      <c r="U31" s="114"/>
      <c r="V31" s="130"/>
      <c r="W31" s="115"/>
      <c r="X31" s="115"/>
      <c r="Y31" s="116"/>
    </row>
    <row r="32" spans="1:25" x14ac:dyDescent="0.15">
      <c r="A32" s="117"/>
      <c r="B32" s="118"/>
      <c r="C32" s="118"/>
      <c r="D32" s="118"/>
      <c r="E32" s="119"/>
      <c r="F32" s="120"/>
      <c r="G32" s="121"/>
      <c r="H32" s="121"/>
      <c r="I32" s="122"/>
      <c r="J32" s="123"/>
      <c r="K32" s="119"/>
      <c r="L32" s="121"/>
      <c r="M32" s="120"/>
      <c r="N32" s="121"/>
      <c r="O32" s="125"/>
      <c r="P32" s="126"/>
      <c r="Q32" s="127"/>
      <c r="R32" s="127"/>
      <c r="S32" s="114"/>
      <c r="T32" s="129"/>
      <c r="U32" s="114"/>
      <c r="V32" s="130"/>
      <c r="W32" s="115"/>
      <c r="X32" s="115"/>
      <c r="Y32" s="116"/>
    </row>
    <row r="33" spans="1:25" x14ac:dyDescent="0.15">
      <c r="A33" s="117"/>
      <c r="B33" s="118"/>
      <c r="C33" s="118"/>
      <c r="D33" s="118"/>
      <c r="E33" s="119"/>
      <c r="F33" s="120"/>
      <c r="G33" s="121"/>
      <c r="H33" s="121"/>
      <c r="I33" s="122"/>
      <c r="J33" s="123"/>
      <c r="K33" s="119"/>
      <c r="L33" s="121"/>
      <c r="M33" s="120"/>
      <c r="N33" s="121"/>
      <c r="O33" s="125"/>
      <c r="P33" s="126"/>
      <c r="Q33" s="127"/>
      <c r="R33" s="127"/>
      <c r="S33" s="114"/>
      <c r="T33" s="129"/>
      <c r="U33" s="114"/>
      <c r="V33" s="130"/>
      <c r="W33" s="115"/>
      <c r="X33" s="115"/>
      <c r="Y33" s="116"/>
    </row>
    <row r="34" spans="1:25" x14ac:dyDescent="0.15">
      <c r="A34" s="117"/>
      <c r="B34" s="118"/>
      <c r="C34" s="118"/>
      <c r="D34" s="118"/>
      <c r="E34" s="119"/>
      <c r="F34" s="120"/>
      <c r="G34" s="121"/>
      <c r="H34" s="121"/>
      <c r="I34" s="122"/>
      <c r="J34" s="123"/>
      <c r="K34" s="119"/>
      <c r="L34" s="121"/>
      <c r="M34" s="120"/>
      <c r="N34" s="121"/>
      <c r="O34" s="125"/>
      <c r="P34" s="126"/>
      <c r="Q34" s="127"/>
      <c r="R34" s="127"/>
      <c r="S34" s="114"/>
      <c r="T34" s="129"/>
      <c r="U34" s="114"/>
      <c r="V34" s="130"/>
      <c r="W34" s="115"/>
      <c r="X34" s="115"/>
      <c r="Y34" s="116"/>
    </row>
    <row r="35" spans="1:25" x14ac:dyDescent="0.15">
      <c r="A35" s="117"/>
      <c r="B35" s="118"/>
      <c r="C35" s="118"/>
      <c r="D35" s="118"/>
      <c r="E35" s="119"/>
      <c r="F35" s="120"/>
      <c r="G35" s="121"/>
      <c r="H35" s="121"/>
      <c r="I35" s="122"/>
      <c r="J35" s="123"/>
      <c r="K35" s="119"/>
      <c r="L35" s="121"/>
      <c r="M35" s="120"/>
      <c r="N35" s="121"/>
      <c r="O35" s="125"/>
      <c r="P35" s="126"/>
      <c r="Q35" s="127"/>
      <c r="R35" s="127"/>
      <c r="S35" s="114"/>
      <c r="T35" s="129"/>
      <c r="U35" s="114"/>
      <c r="V35" s="130"/>
      <c r="W35" s="115"/>
      <c r="X35" s="115"/>
      <c r="Y35" s="116"/>
    </row>
    <row r="36" spans="1:25" x14ac:dyDescent="0.15">
      <c r="A36" s="117"/>
      <c r="B36" s="118"/>
      <c r="C36" s="118"/>
      <c r="D36" s="118"/>
      <c r="E36" s="119"/>
      <c r="F36" s="120"/>
      <c r="G36" s="121"/>
      <c r="H36" s="121"/>
      <c r="I36" s="122"/>
      <c r="J36" s="123"/>
      <c r="K36" s="119"/>
      <c r="L36" s="121"/>
      <c r="M36" s="120"/>
      <c r="N36" s="121"/>
      <c r="O36" s="125"/>
      <c r="P36" s="126"/>
      <c r="Q36" s="127"/>
      <c r="R36" s="127"/>
      <c r="S36" s="114"/>
      <c r="T36" s="129"/>
      <c r="U36" s="114"/>
      <c r="V36" s="130"/>
      <c r="W36" s="115"/>
      <c r="X36" s="115"/>
      <c r="Y36" s="116"/>
    </row>
    <row r="37" spans="1:25" x14ac:dyDescent="0.15">
      <c r="A37" s="117"/>
      <c r="B37" s="118"/>
      <c r="C37" s="118"/>
      <c r="D37" s="118"/>
      <c r="E37" s="119"/>
      <c r="F37" s="120"/>
      <c r="G37" s="121"/>
      <c r="H37" s="121"/>
      <c r="I37" s="122"/>
      <c r="J37" s="123"/>
      <c r="K37" s="119"/>
      <c r="L37" s="121"/>
      <c r="M37" s="120"/>
      <c r="N37" s="121"/>
      <c r="O37" s="125"/>
      <c r="P37" s="126"/>
      <c r="Q37" s="127"/>
      <c r="R37" s="127"/>
      <c r="S37" s="114"/>
      <c r="T37" s="129"/>
      <c r="U37" s="114"/>
      <c r="V37" s="130"/>
      <c r="W37" s="115"/>
      <c r="X37" s="115"/>
      <c r="Y37" s="116"/>
    </row>
    <row r="38" spans="1:25" x14ac:dyDescent="0.15">
      <c r="A38" s="117"/>
      <c r="B38" s="118"/>
      <c r="C38" s="118"/>
      <c r="D38" s="118"/>
      <c r="E38" s="119"/>
      <c r="F38" s="120"/>
      <c r="G38" s="121"/>
      <c r="H38" s="121"/>
      <c r="I38" s="122"/>
      <c r="J38" s="123"/>
      <c r="K38" s="119"/>
      <c r="L38" s="121"/>
      <c r="M38" s="120"/>
      <c r="N38" s="121"/>
      <c r="O38" s="125"/>
      <c r="P38" s="126"/>
      <c r="Q38" s="127"/>
      <c r="R38" s="127"/>
      <c r="S38" s="114"/>
      <c r="T38" s="129"/>
      <c r="U38" s="114"/>
      <c r="V38" s="130"/>
      <c r="W38" s="115"/>
      <c r="X38" s="115"/>
      <c r="Y38" s="116"/>
    </row>
    <row r="39" spans="1:25" x14ac:dyDescent="0.15">
      <c r="A39" s="117"/>
      <c r="B39" s="118"/>
      <c r="C39" s="118"/>
      <c r="D39" s="118"/>
      <c r="E39" s="119"/>
      <c r="F39" s="120"/>
      <c r="G39" s="121"/>
      <c r="H39" s="121"/>
      <c r="I39" s="122"/>
      <c r="J39" s="123"/>
      <c r="K39" s="119"/>
      <c r="L39" s="121"/>
      <c r="M39" s="120"/>
      <c r="N39" s="121"/>
      <c r="O39" s="125"/>
      <c r="P39" s="126"/>
      <c r="Q39" s="127"/>
      <c r="R39" s="127"/>
      <c r="S39" s="114"/>
      <c r="T39" s="129"/>
      <c r="U39" s="114"/>
      <c r="V39" s="130"/>
      <c r="W39" s="115"/>
      <c r="X39" s="115"/>
      <c r="Y39" s="116"/>
    </row>
    <row r="40" spans="1:25" x14ac:dyDescent="0.15">
      <c r="A40" s="117"/>
      <c r="B40" s="118"/>
      <c r="C40" s="118"/>
      <c r="D40" s="118"/>
      <c r="E40" s="119"/>
      <c r="F40" s="120"/>
      <c r="G40" s="121"/>
      <c r="H40" s="121"/>
      <c r="I40" s="122"/>
      <c r="J40" s="123"/>
      <c r="K40" s="119"/>
      <c r="L40" s="121"/>
      <c r="M40" s="120"/>
      <c r="N40" s="121"/>
      <c r="O40" s="125"/>
      <c r="P40" s="126"/>
      <c r="Q40" s="127"/>
      <c r="R40" s="127"/>
      <c r="S40" s="114"/>
      <c r="T40" s="129"/>
      <c r="U40" s="114"/>
      <c r="V40" s="130"/>
      <c r="W40" s="115"/>
      <c r="X40" s="115"/>
      <c r="Y40" s="116"/>
    </row>
    <row r="41" spans="1:25" x14ac:dyDescent="0.15">
      <c r="A41" s="117"/>
      <c r="B41" s="118"/>
      <c r="C41" s="118"/>
      <c r="D41" s="118"/>
      <c r="E41" s="119"/>
      <c r="F41" s="120"/>
      <c r="G41" s="121"/>
      <c r="H41" s="121"/>
      <c r="I41" s="122"/>
      <c r="J41" s="123"/>
      <c r="K41" s="119"/>
      <c r="L41" s="121"/>
      <c r="M41" s="120"/>
      <c r="N41" s="121"/>
      <c r="O41" s="125"/>
      <c r="P41" s="126"/>
      <c r="Q41" s="127"/>
      <c r="R41" s="127"/>
      <c r="S41" s="114"/>
      <c r="T41" s="129"/>
      <c r="U41" s="114"/>
      <c r="V41" s="130"/>
      <c r="W41" s="115"/>
      <c r="X41" s="115"/>
      <c r="Y41" s="116"/>
    </row>
    <row r="42" spans="1:25" x14ac:dyDescent="0.15">
      <c r="A42" s="117"/>
      <c r="B42" s="118"/>
      <c r="C42" s="118"/>
      <c r="D42" s="118"/>
      <c r="E42" s="119"/>
      <c r="F42" s="120"/>
      <c r="G42" s="121"/>
      <c r="H42" s="121"/>
      <c r="I42" s="122"/>
      <c r="J42" s="123"/>
      <c r="K42" s="119"/>
      <c r="L42" s="121"/>
      <c r="M42" s="120"/>
      <c r="N42" s="121"/>
      <c r="O42" s="125"/>
      <c r="P42" s="126"/>
      <c r="Q42" s="127"/>
      <c r="R42" s="127"/>
      <c r="S42" s="114"/>
      <c r="T42" s="129"/>
      <c r="U42" s="114"/>
      <c r="V42" s="130"/>
      <c r="W42" s="115"/>
      <c r="X42" s="115"/>
      <c r="Y42" s="116"/>
    </row>
    <row r="43" spans="1:25" x14ac:dyDescent="0.15">
      <c r="A43" s="117"/>
      <c r="B43" s="118"/>
      <c r="C43" s="118"/>
      <c r="D43" s="118"/>
      <c r="E43" s="119"/>
      <c r="F43" s="120"/>
      <c r="G43" s="121"/>
      <c r="H43" s="121"/>
      <c r="I43" s="122"/>
      <c r="J43" s="123"/>
      <c r="K43" s="119"/>
      <c r="L43" s="121"/>
      <c r="M43" s="120"/>
      <c r="N43" s="121"/>
      <c r="O43" s="125"/>
      <c r="P43" s="126"/>
      <c r="Q43" s="127"/>
      <c r="R43" s="127"/>
      <c r="S43" s="114"/>
      <c r="T43" s="129"/>
      <c r="U43" s="114"/>
      <c r="V43" s="130"/>
      <c r="W43" s="115"/>
      <c r="X43" s="115"/>
      <c r="Y43" s="116"/>
    </row>
    <row r="44" spans="1:25" x14ac:dyDescent="0.15">
      <c r="A44" s="117"/>
      <c r="B44" s="118"/>
      <c r="C44" s="118"/>
      <c r="D44" s="118"/>
      <c r="E44" s="119"/>
      <c r="F44" s="120"/>
      <c r="G44" s="121"/>
      <c r="H44" s="121"/>
      <c r="I44" s="122"/>
      <c r="J44" s="123"/>
      <c r="K44" s="119"/>
      <c r="L44" s="121"/>
      <c r="M44" s="120"/>
      <c r="N44" s="121"/>
      <c r="O44" s="125"/>
      <c r="P44" s="126"/>
      <c r="Q44" s="127"/>
      <c r="R44" s="127"/>
      <c r="S44" s="114"/>
      <c r="T44" s="129"/>
      <c r="U44" s="114"/>
      <c r="V44" s="130"/>
      <c r="W44" s="115"/>
      <c r="X44" s="115"/>
      <c r="Y44" s="116"/>
    </row>
    <row r="45" spans="1:25" x14ac:dyDescent="0.15">
      <c r="A45" s="117"/>
      <c r="B45" s="118"/>
      <c r="C45" s="118"/>
      <c r="D45" s="118"/>
      <c r="E45" s="119"/>
      <c r="F45" s="120"/>
      <c r="G45" s="121"/>
      <c r="H45" s="121"/>
      <c r="I45" s="122"/>
      <c r="J45" s="123"/>
      <c r="K45" s="119"/>
      <c r="L45" s="121"/>
      <c r="M45" s="120"/>
      <c r="N45" s="121"/>
      <c r="O45" s="125"/>
      <c r="P45" s="126"/>
      <c r="Q45" s="127"/>
      <c r="R45" s="127"/>
      <c r="S45" s="114"/>
      <c r="T45" s="129"/>
      <c r="U45" s="114"/>
      <c r="V45" s="130"/>
      <c r="W45" s="115"/>
      <c r="X45" s="115"/>
      <c r="Y45" s="116"/>
    </row>
    <row r="46" spans="1:25" x14ac:dyDescent="0.15">
      <c r="A46" s="117"/>
      <c r="B46" s="118"/>
      <c r="C46" s="118"/>
      <c r="D46" s="118"/>
      <c r="E46" s="119"/>
      <c r="F46" s="120"/>
      <c r="G46" s="121"/>
      <c r="H46" s="121"/>
      <c r="I46" s="122"/>
      <c r="J46" s="123"/>
      <c r="K46" s="119"/>
      <c r="L46" s="121"/>
      <c r="M46" s="120"/>
      <c r="N46" s="121"/>
      <c r="O46" s="125"/>
      <c r="P46" s="126"/>
      <c r="Q46" s="127"/>
      <c r="R46" s="127"/>
      <c r="S46" s="114"/>
      <c r="T46" s="129"/>
      <c r="U46" s="114"/>
      <c r="V46" s="130"/>
      <c r="W46" s="115"/>
      <c r="X46" s="115"/>
      <c r="Y46" s="116"/>
    </row>
    <row r="47" spans="1:25" x14ac:dyDescent="0.15">
      <c r="A47" s="117"/>
      <c r="B47" s="118"/>
      <c r="C47" s="118"/>
      <c r="D47" s="118"/>
      <c r="E47" s="119"/>
      <c r="F47" s="120"/>
      <c r="G47" s="121"/>
      <c r="H47" s="121"/>
      <c r="I47" s="122"/>
      <c r="J47" s="123"/>
      <c r="K47" s="119"/>
      <c r="L47" s="121"/>
      <c r="M47" s="120"/>
      <c r="N47" s="121"/>
      <c r="O47" s="125"/>
      <c r="P47" s="126"/>
      <c r="Q47" s="127"/>
      <c r="R47" s="127"/>
      <c r="S47" s="114"/>
      <c r="T47" s="129"/>
      <c r="U47" s="114"/>
      <c r="V47" s="130"/>
      <c r="W47" s="115"/>
      <c r="X47" s="115"/>
      <c r="Y47" s="116"/>
    </row>
    <row r="48" spans="1:25" x14ac:dyDescent="0.15">
      <c r="A48" s="117"/>
      <c r="B48" s="118"/>
      <c r="C48" s="118"/>
      <c r="D48" s="118"/>
      <c r="E48" s="119"/>
      <c r="F48" s="120"/>
      <c r="G48" s="121"/>
      <c r="H48" s="121"/>
      <c r="I48" s="122"/>
      <c r="J48" s="123"/>
      <c r="K48" s="119"/>
      <c r="L48" s="121"/>
      <c r="M48" s="120"/>
      <c r="N48" s="121"/>
      <c r="O48" s="125"/>
      <c r="P48" s="126"/>
      <c r="Q48" s="127"/>
      <c r="R48" s="127"/>
      <c r="S48" s="114"/>
      <c r="T48" s="129"/>
      <c r="U48" s="114"/>
      <c r="V48" s="130"/>
      <c r="W48" s="115"/>
      <c r="X48" s="115"/>
      <c r="Y48" s="116"/>
    </row>
    <row r="49" spans="1:25" x14ac:dyDescent="0.15">
      <c r="A49" s="117"/>
      <c r="B49" s="118"/>
      <c r="C49" s="118"/>
      <c r="D49" s="118"/>
      <c r="E49" s="119"/>
      <c r="F49" s="120"/>
      <c r="G49" s="121"/>
      <c r="H49" s="121"/>
      <c r="I49" s="122"/>
      <c r="J49" s="123"/>
      <c r="K49" s="119"/>
      <c r="L49" s="121"/>
      <c r="M49" s="120"/>
      <c r="N49" s="121"/>
      <c r="O49" s="125"/>
      <c r="P49" s="126"/>
      <c r="Q49" s="127"/>
      <c r="R49" s="127"/>
      <c r="S49" s="114"/>
      <c r="T49" s="129"/>
      <c r="U49" s="114"/>
      <c r="V49" s="130"/>
      <c r="W49" s="115"/>
      <c r="X49" s="115"/>
      <c r="Y49" s="116"/>
    </row>
    <row r="50" spans="1:25" x14ac:dyDescent="0.15">
      <c r="A50" s="117"/>
      <c r="B50" s="118"/>
      <c r="C50" s="118"/>
      <c r="D50" s="118"/>
      <c r="E50" s="119"/>
      <c r="F50" s="120"/>
      <c r="G50" s="121"/>
      <c r="H50" s="121"/>
      <c r="I50" s="122"/>
      <c r="J50" s="123"/>
      <c r="K50" s="119"/>
      <c r="L50" s="121"/>
      <c r="M50" s="120"/>
      <c r="N50" s="121"/>
      <c r="O50" s="125"/>
      <c r="P50" s="126"/>
      <c r="Q50" s="127"/>
      <c r="R50" s="127"/>
      <c r="S50" s="114"/>
      <c r="T50" s="129"/>
      <c r="U50" s="114"/>
      <c r="V50" s="130"/>
      <c r="W50" s="115"/>
      <c r="X50" s="115"/>
      <c r="Y50" s="116"/>
    </row>
    <row r="51" spans="1:25" x14ac:dyDescent="0.15">
      <c r="A51" s="117"/>
      <c r="B51" s="118"/>
      <c r="C51" s="118"/>
      <c r="D51" s="118"/>
      <c r="E51" s="119"/>
      <c r="F51" s="120"/>
      <c r="G51" s="121"/>
      <c r="H51" s="121"/>
      <c r="I51" s="122"/>
      <c r="J51" s="123"/>
      <c r="K51" s="119"/>
      <c r="L51" s="121"/>
      <c r="M51" s="120"/>
      <c r="N51" s="121"/>
      <c r="O51" s="125"/>
      <c r="P51" s="126"/>
      <c r="Q51" s="127"/>
      <c r="R51" s="127"/>
      <c r="S51" s="114"/>
      <c r="T51" s="129"/>
      <c r="U51" s="114"/>
      <c r="V51" s="130"/>
      <c r="W51" s="115"/>
      <c r="X51" s="115"/>
      <c r="Y51" s="116"/>
    </row>
    <row r="52" spans="1:25" x14ac:dyDescent="0.15">
      <c r="A52" s="117"/>
      <c r="B52" s="118"/>
      <c r="C52" s="118"/>
      <c r="D52" s="118"/>
      <c r="E52" s="119"/>
      <c r="F52" s="120"/>
      <c r="G52" s="121"/>
      <c r="H52" s="121"/>
      <c r="I52" s="122"/>
      <c r="J52" s="123"/>
      <c r="K52" s="119"/>
      <c r="L52" s="121"/>
      <c r="M52" s="120"/>
      <c r="N52" s="121"/>
      <c r="O52" s="125"/>
      <c r="P52" s="126"/>
      <c r="Q52" s="127"/>
      <c r="R52" s="127"/>
      <c r="S52" s="114"/>
      <c r="T52" s="129"/>
      <c r="U52" s="114"/>
      <c r="V52" s="130"/>
      <c r="W52" s="115"/>
      <c r="X52" s="115"/>
      <c r="Y52" s="116"/>
    </row>
    <row r="53" spans="1:25" x14ac:dyDescent="0.15">
      <c r="A53" s="117"/>
      <c r="B53" s="118"/>
      <c r="C53" s="118"/>
      <c r="D53" s="118"/>
      <c r="E53" s="119"/>
      <c r="F53" s="120"/>
      <c r="G53" s="121"/>
      <c r="H53" s="121"/>
      <c r="I53" s="122"/>
      <c r="J53" s="123"/>
      <c r="K53" s="119"/>
      <c r="L53" s="121"/>
      <c r="M53" s="120"/>
      <c r="N53" s="121"/>
      <c r="O53" s="125"/>
      <c r="P53" s="126"/>
      <c r="Q53" s="127"/>
      <c r="R53" s="127"/>
      <c r="S53" s="114"/>
      <c r="T53" s="129"/>
      <c r="U53" s="114"/>
      <c r="V53" s="130"/>
      <c r="W53" s="115"/>
      <c r="X53" s="115"/>
      <c r="Y53" s="116"/>
    </row>
    <row r="54" spans="1:25" x14ac:dyDescent="0.15">
      <c r="A54" s="117"/>
      <c r="B54" s="118"/>
      <c r="C54" s="118"/>
      <c r="D54" s="118"/>
      <c r="E54" s="119"/>
      <c r="F54" s="120"/>
      <c r="G54" s="121"/>
      <c r="H54" s="121"/>
      <c r="I54" s="122"/>
      <c r="J54" s="123"/>
      <c r="K54" s="119"/>
      <c r="L54" s="121"/>
      <c r="M54" s="120"/>
      <c r="N54" s="121"/>
      <c r="O54" s="125"/>
      <c r="P54" s="126"/>
      <c r="Q54" s="127"/>
      <c r="R54" s="127"/>
      <c r="S54" s="114"/>
      <c r="T54" s="129"/>
      <c r="U54" s="114"/>
      <c r="V54" s="130"/>
      <c r="W54" s="115"/>
      <c r="X54" s="115"/>
      <c r="Y54" s="116"/>
    </row>
    <row r="55" spans="1:25" ht="21.6" customHeight="1" x14ac:dyDescent="0.15">
      <c r="A55" s="131"/>
      <c r="B55" s="132" t="s">
        <v>117</v>
      </c>
      <c r="C55" s="132"/>
      <c r="D55" s="132"/>
      <c r="E55" s="133"/>
      <c r="F55" s="133"/>
      <c r="G55" s="133"/>
      <c r="H55" s="133"/>
      <c r="I55" s="134"/>
      <c r="J55" s="135"/>
      <c r="K55" s="133"/>
      <c r="L55" s="133"/>
      <c r="M55" s="133"/>
      <c r="N55" s="133"/>
      <c r="O55" s="136"/>
      <c r="P55" s="132"/>
      <c r="Q55" s="132"/>
      <c r="R55" s="132"/>
      <c r="S55" s="137"/>
      <c r="T55" s="137"/>
      <c r="U55" s="137"/>
      <c r="V55" s="137"/>
      <c r="W55" s="138"/>
      <c r="X55" s="138"/>
      <c r="Y55" s="139"/>
    </row>
    <row r="56" spans="1:25" ht="22.5" x14ac:dyDescent="0.15">
      <c r="A56" s="117">
        <v>388</v>
      </c>
      <c r="B56" s="118" t="s">
        <v>118</v>
      </c>
      <c r="C56" s="118"/>
      <c r="D56" s="118"/>
      <c r="E56" s="119">
        <v>20</v>
      </c>
      <c r="F56" s="120">
        <v>20</v>
      </c>
      <c r="G56" s="121">
        <v>20</v>
      </c>
      <c r="H56" s="121"/>
      <c r="I56" s="122" t="s">
        <v>127</v>
      </c>
      <c r="J56" s="123" t="s">
        <v>120</v>
      </c>
      <c r="K56" s="119">
        <v>20</v>
      </c>
      <c r="L56" s="121">
        <v>15</v>
      </c>
      <c r="M56" s="120">
        <f>L56-K56</f>
        <v>-5</v>
      </c>
      <c r="N56" s="121">
        <v>-5</v>
      </c>
      <c r="O56" s="125" t="s">
        <v>100</v>
      </c>
      <c r="P56" s="123" t="s">
        <v>120</v>
      </c>
      <c r="Q56" s="127"/>
      <c r="R56" s="127" t="s">
        <v>122</v>
      </c>
      <c r="S56" s="114" t="s">
        <v>2</v>
      </c>
      <c r="T56" s="129" t="s">
        <v>125</v>
      </c>
      <c r="U56" s="114"/>
      <c r="V56" s="130"/>
      <c r="W56" s="115"/>
      <c r="X56" s="115"/>
      <c r="Y56" s="116"/>
    </row>
    <row r="57" spans="1:25" ht="19.7" customHeight="1" x14ac:dyDescent="0.15">
      <c r="A57" s="117">
        <v>389</v>
      </c>
      <c r="B57" s="118" t="s">
        <v>119</v>
      </c>
      <c r="C57" s="118"/>
      <c r="D57" s="118"/>
      <c r="E57" s="119">
        <v>300</v>
      </c>
      <c r="F57" s="120">
        <v>300</v>
      </c>
      <c r="G57" s="121">
        <v>300</v>
      </c>
      <c r="H57" s="121"/>
      <c r="I57" s="122" t="s">
        <v>102</v>
      </c>
      <c r="J57" s="123" t="s">
        <v>121</v>
      </c>
      <c r="K57" s="119">
        <v>300</v>
      </c>
      <c r="L57" s="121">
        <v>300</v>
      </c>
      <c r="M57" s="120">
        <v>0</v>
      </c>
      <c r="N57" s="121">
        <v>0</v>
      </c>
      <c r="O57" s="125" t="s">
        <v>102</v>
      </c>
      <c r="P57" s="123" t="s">
        <v>121</v>
      </c>
      <c r="Q57" s="127"/>
      <c r="R57" s="127" t="s">
        <v>123</v>
      </c>
      <c r="S57" s="128" t="s">
        <v>124</v>
      </c>
      <c r="T57" s="129"/>
      <c r="U57" s="114"/>
      <c r="V57" s="130"/>
      <c r="W57" s="115"/>
      <c r="X57" s="115"/>
      <c r="Y57" s="116"/>
    </row>
    <row r="58" spans="1:25" x14ac:dyDescent="0.15">
      <c r="A58" s="117"/>
      <c r="B58" s="118"/>
      <c r="C58" s="118"/>
      <c r="D58" s="118"/>
      <c r="E58" s="119"/>
      <c r="F58" s="120"/>
      <c r="G58" s="121"/>
      <c r="H58" s="121"/>
      <c r="I58" s="122"/>
      <c r="J58" s="123"/>
      <c r="K58" s="119"/>
      <c r="L58" s="121"/>
      <c r="M58" s="120"/>
      <c r="N58" s="121"/>
      <c r="O58" s="125"/>
      <c r="P58" s="126"/>
      <c r="Q58" s="127"/>
      <c r="R58" s="127"/>
      <c r="S58" s="114"/>
      <c r="T58" s="129"/>
      <c r="U58" s="114"/>
      <c r="V58" s="130"/>
      <c r="W58" s="115"/>
      <c r="X58" s="115"/>
      <c r="Y58" s="116"/>
    </row>
    <row r="59" spans="1:25" x14ac:dyDescent="0.15">
      <c r="A59" s="117"/>
      <c r="B59" s="118"/>
      <c r="C59" s="118"/>
      <c r="D59" s="118"/>
      <c r="E59" s="119"/>
      <c r="F59" s="120"/>
      <c r="G59" s="121"/>
      <c r="H59" s="121"/>
      <c r="I59" s="122"/>
      <c r="J59" s="123"/>
      <c r="K59" s="119"/>
      <c r="L59" s="121"/>
      <c r="M59" s="120"/>
      <c r="N59" s="121"/>
      <c r="O59" s="125"/>
      <c r="P59" s="126"/>
      <c r="Q59" s="127"/>
      <c r="R59" s="127"/>
      <c r="S59" s="114"/>
      <c r="T59" s="129"/>
      <c r="U59" s="114"/>
      <c r="V59" s="130"/>
      <c r="W59" s="115"/>
      <c r="X59" s="115"/>
      <c r="Y59" s="116"/>
    </row>
    <row r="60" spans="1:25" x14ac:dyDescent="0.15">
      <c r="A60" s="117"/>
      <c r="B60" s="118"/>
      <c r="C60" s="118"/>
      <c r="D60" s="118"/>
      <c r="E60" s="119"/>
      <c r="F60" s="120"/>
      <c r="G60" s="121"/>
      <c r="H60" s="121"/>
      <c r="I60" s="122"/>
      <c r="J60" s="123"/>
      <c r="K60" s="119"/>
      <c r="L60" s="121"/>
      <c r="M60" s="120"/>
      <c r="N60" s="121"/>
      <c r="O60" s="125"/>
      <c r="P60" s="126"/>
      <c r="Q60" s="127"/>
      <c r="R60" s="127"/>
      <c r="S60" s="114"/>
      <c r="T60" s="129"/>
      <c r="U60" s="114"/>
      <c r="V60" s="130"/>
      <c r="W60" s="115"/>
      <c r="X60" s="115"/>
      <c r="Y60" s="116"/>
    </row>
    <row r="61" spans="1:25" x14ac:dyDescent="0.15">
      <c r="A61" s="117"/>
      <c r="B61" s="118"/>
      <c r="C61" s="118"/>
      <c r="D61" s="118"/>
      <c r="E61" s="119"/>
      <c r="F61" s="120"/>
      <c r="G61" s="121"/>
      <c r="H61" s="121"/>
      <c r="I61" s="122"/>
      <c r="J61" s="123"/>
      <c r="K61" s="119"/>
      <c r="L61" s="121"/>
      <c r="M61" s="120"/>
      <c r="N61" s="121"/>
      <c r="O61" s="125"/>
      <c r="P61" s="126"/>
      <c r="Q61" s="127"/>
      <c r="R61" s="127"/>
      <c r="S61" s="114"/>
      <c r="T61" s="129"/>
      <c r="U61" s="114"/>
      <c r="V61" s="130"/>
      <c r="W61" s="115"/>
      <c r="X61" s="115"/>
      <c r="Y61" s="116"/>
    </row>
    <row r="62" spans="1:25" x14ac:dyDescent="0.15">
      <c r="A62" s="117"/>
      <c r="B62" s="118"/>
      <c r="C62" s="118"/>
      <c r="D62" s="118"/>
      <c r="E62" s="119"/>
      <c r="F62" s="120"/>
      <c r="G62" s="121"/>
      <c r="H62" s="121"/>
      <c r="I62" s="122"/>
      <c r="J62" s="123"/>
      <c r="K62" s="119"/>
      <c r="L62" s="121"/>
      <c r="M62" s="120"/>
      <c r="N62" s="121"/>
      <c r="O62" s="125"/>
      <c r="P62" s="126"/>
      <c r="Q62" s="127"/>
      <c r="R62" s="127"/>
      <c r="S62" s="114"/>
      <c r="T62" s="129"/>
      <c r="U62" s="114"/>
      <c r="V62" s="130"/>
      <c r="W62" s="115"/>
      <c r="X62" s="115"/>
      <c r="Y62" s="116"/>
    </row>
    <row r="63" spans="1:25" x14ac:dyDescent="0.15">
      <c r="A63" s="117"/>
      <c r="B63" s="118"/>
      <c r="C63" s="118"/>
      <c r="D63" s="118"/>
      <c r="E63" s="119"/>
      <c r="F63" s="120"/>
      <c r="G63" s="121"/>
      <c r="H63" s="121"/>
      <c r="I63" s="122"/>
      <c r="J63" s="123"/>
      <c r="K63" s="119"/>
      <c r="L63" s="121"/>
      <c r="M63" s="120"/>
      <c r="N63" s="121"/>
      <c r="O63" s="125"/>
      <c r="P63" s="126"/>
      <c r="Q63" s="127"/>
      <c r="R63" s="127"/>
      <c r="S63" s="114"/>
      <c r="T63" s="129"/>
      <c r="U63" s="114"/>
      <c r="V63" s="130"/>
      <c r="W63" s="115"/>
      <c r="X63" s="115"/>
      <c r="Y63" s="116"/>
    </row>
    <row r="64" spans="1:25" x14ac:dyDescent="0.15">
      <c r="A64" s="117"/>
      <c r="B64" s="118"/>
      <c r="C64" s="118"/>
      <c r="D64" s="118"/>
      <c r="E64" s="119"/>
      <c r="F64" s="120"/>
      <c r="G64" s="121"/>
      <c r="H64" s="121"/>
      <c r="I64" s="122"/>
      <c r="J64" s="123"/>
      <c r="K64" s="119"/>
      <c r="L64" s="121"/>
      <c r="M64" s="120"/>
      <c r="N64" s="121"/>
      <c r="O64" s="125"/>
      <c r="P64" s="126"/>
      <c r="Q64" s="127"/>
      <c r="R64" s="127"/>
      <c r="S64" s="114"/>
      <c r="T64" s="129"/>
      <c r="U64" s="114"/>
      <c r="V64" s="130"/>
      <c r="W64" s="115"/>
      <c r="X64" s="115"/>
      <c r="Y64" s="116"/>
    </row>
    <row r="65" spans="1:25" ht="14.25" thickBot="1" x14ac:dyDescent="0.2">
      <c r="A65" s="141"/>
      <c r="B65" s="142"/>
      <c r="C65" s="142"/>
      <c r="D65" s="142"/>
      <c r="E65" s="143"/>
      <c r="F65" s="144"/>
      <c r="G65" s="145"/>
      <c r="H65" s="145"/>
      <c r="I65" s="146"/>
      <c r="J65" s="147"/>
      <c r="K65" s="143"/>
      <c r="L65" s="145"/>
      <c r="M65" s="144"/>
      <c r="N65" s="145"/>
      <c r="O65" s="148"/>
      <c r="P65" s="149"/>
      <c r="Q65" s="150"/>
      <c r="R65" s="150"/>
      <c r="S65" s="151"/>
      <c r="T65" s="152"/>
      <c r="U65" s="153"/>
      <c r="V65" s="154"/>
      <c r="W65" s="155"/>
      <c r="X65" s="155"/>
      <c r="Y65" s="156"/>
    </row>
    <row r="66" spans="1:25" ht="14.25" thickTop="1" x14ac:dyDescent="0.15">
      <c r="A66" s="892" t="s">
        <v>65</v>
      </c>
      <c r="B66" s="893"/>
      <c r="C66" s="157"/>
      <c r="D66" s="157"/>
      <c r="E66" s="158"/>
      <c r="F66" s="159"/>
      <c r="G66" s="160"/>
      <c r="H66" s="161"/>
      <c r="I66" s="898" t="s">
        <v>2</v>
      </c>
      <c r="J66" s="899"/>
      <c r="K66" s="158"/>
      <c r="L66" s="160"/>
      <c r="M66" s="160"/>
      <c r="N66" s="160"/>
      <c r="O66" s="903"/>
      <c r="P66" s="903"/>
      <c r="Q66" s="865"/>
      <c r="R66" s="865"/>
      <c r="S66" s="918"/>
      <c r="T66" s="920"/>
      <c r="U66" s="918"/>
      <c r="V66" s="920"/>
      <c r="W66" s="918"/>
      <c r="X66" s="918"/>
      <c r="Y66" s="914"/>
    </row>
    <row r="67" spans="1:25" x14ac:dyDescent="0.15">
      <c r="A67" s="894"/>
      <c r="B67" s="895"/>
      <c r="C67" s="162"/>
      <c r="D67" s="162"/>
      <c r="E67" s="119"/>
      <c r="F67" s="120"/>
      <c r="G67" s="121"/>
      <c r="H67" s="124"/>
      <c r="I67" s="888" t="s">
        <v>8</v>
      </c>
      <c r="J67" s="889"/>
      <c r="K67" s="119"/>
      <c r="L67" s="121"/>
      <c r="M67" s="121"/>
      <c r="N67" s="121"/>
      <c r="O67" s="904"/>
      <c r="P67" s="904"/>
      <c r="Q67" s="866"/>
      <c r="R67" s="866"/>
      <c r="S67" s="909"/>
      <c r="T67" s="912"/>
      <c r="U67" s="909"/>
      <c r="V67" s="912"/>
      <c r="W67" s="863"/>
      <c r="X67" s="863"/>
      <c r="Y67" s="886"/>
    </row>
    <row r="68" spans="1:25" ht="14.25" thickBot="1" x14ac:dyDescent="0.2">
      <c r="A68" s="896"/>
      <c r="B68" s="897"/>
      <c r="C68" s="163"/>
      <c r="D68" s="163"/>
      <c r="E68" s="164"/>
      <c r="F68" s="165"/>
      <c r="G68" s="166"/>
      <c r="H68" s="167"/>
      <c r="I68" s="916" t="s">
        <v>10</v>
      </c>
      <c r="J68" s="917"/>
      <c r="K68" s="164"/>
      <c r="L68" s="166"/>
      <c r="M68" s="166"/>
      <c r="N68" s="166"/>
      <c r="O68" s="905"/>
      <c r="P68" s="905"/>
      <c r="Q68" s="867"/>
      <c r="R68" s="867"/>
      <c r="S68" s="919"/>
      <c r="T68" s="921"/>
      <c r="U68" s="919"/>
      <c r="V68" s="921"/>
      <c r="W68" s="922"/>
      <c r="X68" s="922"/>
      <c r="Y68" s="915"/>
    </row>
    <row r="69" spans="1:25" x14ac:dyDescent="0.15">
      <c r="A69" s="894" t="s">
        <v>66</v>
      </c>
      <c r="B69" s="895"/>
      <c r="C69" s="162"/>
      <c r="D69" s="162"/>
      <c r="E69" s="168"/>
      <c r="F69" s="169"/>
      <c r="G69" s="170"/>
      <c r="H69" s="171"/>
      <c r="I69" s="925" t="s">
        <v>2</v>
      </c>
      <c r="J69" s="926"/>
      <c r="K69" s="168"/>
      <c r="L69" s="170"/>
      <c r="M69" s="172"/>
      <c r="N69" s="927"/>
      <c r="O69" s="929"/>
      <c r="P69" s="929"/>
      <c r="Q69" s="933"/>
      <c r="R69" s="933"/>
      <c r="S69" s="862"/>
      <c r="T69" s="911"/>
      <c r="U69" s="862"/>
      <c r="V69" s="911"/>
      <c r="W69" s="862"/>
      <c r="X69" s="862"/>
      <c r="Y69" s="885"/>
    </row>
    <row r="70" spans="1:25" x14ac:dyDescent="0.15">
      <c r="A70" s="894"/>
      <c r="B70" s="895"/>
      <c r="C70" s="162"/>
      <c r="D70" s="162"/>
      <c r="E70" s="119"/>
      <c r="F70" s="120"/>
      <c r="G70" s="121"/>
      <c r="H70" s="124"/>
      <c r="I70" s="888" t="s">
        <v>8</v>
      </c>
      <c r="J70" s="889"/>
      <c r="K70" s="119"/>
      <c r="L70" s="121"/>
      <c r="M70" s="121"/>
      <c r="N70" s="901"/>
      <c r="O70" s="904"/>
      <c r="P70" s="904"/>
      <c r="Q70" s="866"/>
      <c r="R70" s="866"/>
      <c r="S70" s="909"/>
      <c r="T70" s="912"/>
      <c r="U70" s="909"/>
      <c r="V70" s="912"/>
      <c r="W70" s="863"/>
      <c r="X70" s="863"/>
      <c r="Y70" s="886"/>
    </row>
    <row r="71" spans="1:25" ht="14.25" thickBot="1" x14ac:dyDescent="0.2">
      <c r="A71" s="923"/>
      <c r="B71" s="924"/>
      <c r="C71" s="173"/>
      <c r="D71" s="173"/>
      <c r="E71" s="143"/>
      <c r="F71" s="144"/>
      <c r="G71" s="145"/>
      <c r="H71" s="174"/>
      <c r="I71" s="890" t="s">
        <v>10</v>
      </c>
      <c r="J71" s="891"/>
      <c r="K71" s="143"/>
      <c r="L71" s="145"/>
      <c r="M71" s="175"/>
      <c r="N71" s="928"/>
      <c r="O71" s="930"/>
      <c r="P71" s="930"/>
      <c r="Q71" s="934"/>
      <c r="R71" s="934"/>
      <c r="S71" s="910"/>
      <c r="T71" s="913"/>
      <c r="U71" s="910"/>
      <c r="V71" s="913"/>
      <c r="W71" s="864"/>
      <c r="X71" s="864"/>
      <c r="Y71" s="887"/>
    </row>
    <row r="72" spans="1:25" ht="14.25" thickTop="1" x14ac:dyDescent="0.15">
      <c r="A72" s="892" t="s">
        <v>38</v>
      </c>
      <c r="B72" s="893"/>
      <c r="C72" s="162"/>
      <c r="D72" s="162"/>
      <c r="E72" s="168"/>
      <c r="F72" s="169"/>
      <c r="G72" s="170"/>
      <c r="H72" s="171"/>
      <c r="I72" s="898" t="s">
        <v>2</v>
      </c>
      <c r="J72" s="899"/>
      <c r="K72" s="168"/>
      <c r="L72" s="170"/>
      <c r="M72" s="169"/>
      <c r="N72" s="900"/>
      <c r="O72" s="903"/>
      <c r="P72" s="903"/>
      <c r="Q72" s="865"/>
      <c r="R72" s="865"/>
      <c r="S72" s="918"/>
      <c r="T72" s="920"/>
      <c r="U72" s="918"/>
      <c r="V72" s="920"/>
      <c r="W72" s="918"/>
      <c r="X72" s="918"/>
      <c r="Y72" s="914"/>
    </row>
    <row r="73" spans="1:25" x14ac:dyDescent="0.15">
      <c r="A73" s="894"/>
      <c r="B73" s="895"/>
      <c r="C73" s="162"/>
      <c r="D73" s="162"/>
      <c r="E73" s="119"/>
      <c r="F73" s="120"/>
      <c r="G73" s="121"/>
      <c r="H73" s="124"/>
      <c r="I73" s="888" t="s">
        <v>8</v>
      </c>
      <c r="J73" s="889"/>
      <c r="K73" s="119"/>
      <c r="L73" s="121"/>
      <c r="M73" s="120"/>
      <c r="N73" s="901"/>
      <c r="O73" s="904"/>
      <c r="P73" s="904"/>
      <c r="Q73" s="866"/>
      <c r="R73" s="866"/>
      <c r="S73" s="909"/>
      <c r="T73" s="912"/>
      <c r="U73" s="909"/>
      <c r="V73" s="912"/>
      <c r="W73" s="863"/>
      <c r="X73" s="863"/>
      <c r="Y73" s="886"/>
    </row>
    <row r="74" spans="1:25" ht="14.25" thickBot="1" x14ac:dyDescent="0.2">
      <c r="A74" s="896"/>
      <c r="B74" s="897"/>
      <c r="C74" s="163"/>
      <c r="D74" s="163"/>
      <c r="E74" s="176"/>
      <c r="F74" s="177"/>
      <c r="G74" s="178"/>
      <c r="H74" s="179"/>
      <c r="I74" s="916" t="s">
        <v>10</v>
      </c>
      <c r="J74" s="917"/>
      <c r="K74" s="176"/>
      <c r="L74" s="178"/>
      <c r="M74" s="177"/>
      <c r="N74" s="902"/>
      <c r="O74" s="905"/>
      <c r="P74" s="905"/>
      <c r="Q74" s="867"/>
      <c r="R74" s="867"/>
      <c r="S74" s="919"/>
      <c r="T74" s="921"/>
      <c r="U74" s="919"/>
      <c r="V74" s="921"/>
      <c r="W74" s="922"/>
      <c r="X74" s="922"/>
      <c r="Y74" s="915"/>
    </row>
    <row r="75" spans="1:25" ht="17.649999999999999" customHeight="1" x14ac:dyDescent="0.15">
      <c r="A75" s="89" t="s">
        <v>154</v>
      </c>
      <c r="B75" s="83"/>
      <c r="C75" s="83"/>
      <c r="D75" s="83"/>
      <c r="E75" s="84"/>
      <c r="F75" s="37"/>
      <c r="G75" s="37"/>
      <c r="H75" s="37"/>
      <c r="I75" s="85"/>
      <c r="J75" s="85"/>
      <c r="K75" s="84"/>
      <c r="L75" s="37"/>
      <c r="M75" s="37"/>
      <c r="N75" s="86"/>
      <c r="O75" s="87"/>
      <c r="P75" s="87"/>
      <c r="Q75" s="88"/>
      <c r="R75" s="88"/>
      <c r="S75" s="78"/>
      <c r="T75" s="78"/>
      <c r="U75" s="78"/>
      <c r="V75" s="78"/>
      <c r="Y75" s="82"/>
    </row>
    <row r="76" spans="1:25" ht="18" customHeight="1" x14ac:dyDescent="0.15">
      <c r="A76" s="23" t="s">
        <v>149</v>
      </c>
      <c r="F76" s="38"/>
      <c r="G76" s="38"/>
      <c r="H76" s="38"/>
      <c r="I76" s="38"/>
      <c r="J76" s="38"/>
    </row>
    <row r="77" spans="1:25" ht="18" customHeight="1" x14ac:dyDescent="0.15">
      <c r="A77" s="24" t="s">
        <v>168</v>
      </c>
    </row>
    <row r="78" spans="1:25" ht="18" customHeight="1" x14ac:dyDescent="0.15">
      <c r="A78" s="41" t="s">
        <v>209</v>
      </c>
      <c r="B78" s="206"/>
      <c r="C78" s="39"/>
      <c r="D78" s="39"/>
    </row>
    <row r="79" spans="1:25" ht="18" customHeight="1" x14ac:dyDescent="0.15">
      <c r="A79" s="24" t="s">
        <v>200</v>
      </c>
      <c r="B79" s="206"/>
      <c r="C79" s="39"/>
      <c r="D79" s="39"/>
    </row>
    <row r="80" spans="1:25" ht="18" customHeight="1" x14ac:dyDescent="0.15">
      <c r="A80" s="23" t="s">
        <v>210</v>
      </c>
      <c r="B80" s="205"/>
      <c r="C80" s="23"/>
      <c r="D80" s="23"/>
      <c r="E80" s="9"/>
      <c r="F80" s="9"/>
      <c r="G80" s="9"/>
      <c r="H80" s="9"/>
      <c r="I80" s="9"/>
      <c r="J80" s="9"/>
      <c r="K80" s="9"/>
      <c r="L80" s="9"/>
      <c r="M80" s="9"/>
      <c r="N80" s="9"/>
      <c r="O80" s="9"/>
      <c r="P80" s="9"/>
      <c r="Q80" s="9"/>
      <c r="R80" s="9"/>
      <c r="S80" s="8"/>
      <c r="T80" s="8"/>
      <c r="U80" s="8"/>
      <c r="V80" s="8"/>
    </row>
    <row r="81" spans="1:25" ht="18" customHeight="1" x14ac:dyDescent="0.15">
      <c r="A81" s="23" t="s">
        <v>211</v>
      </c>
      <c r="B81" s="205"/>
      <c r="C81" s="23"/>
      <c r="D81" s="23"/>
    </row>
    <row r="82" spans="1:25" ht="18" customHeight="1" x14ac:dyDescent="0.15">
      <c r="A82" s="23" t="s">
        <v>212</v>
      </c>
      <c r="B82" s="207"/>
    </row>
    <row r="83" spans="1:25" ht="18" customHeight="1" x14ac:dyDescent="0.15">
      <c r="A83" s="23" t="s">
        <v>151</v>
      </c>
    </row>
    <row r="84" spans="1:25" ht="32.85" customHeight="1" x14ac:dyDescent="0.15">
      <c r="A84" s="1078" t="s">
        <v>213</v>
      </c>
      <c r="B84" s="1079"/>
      <c r="C84" s="1079"/>
      <c r="D84" s="1079"/>
      <c r="E84" s="1079"/>
      <c r="F84" s="1079"/>
      <c r="G84" s="1079"/>
      <c r="H84" s="1079"/>
      <c r="I84" s="1079"/>
      <c r="J84" s="1079"/>
      <c r="K84" s="1079"/>
      <c r="L84" s="1079"/>
      <c r="M84" s="1079"/>
      <c r="N84" s="1079"/>
      <c r="O84" s="1079"/>
      <c r="P84" s="1079"/>
      <c r="Q84" s="1079"/>
      <c r="R84" s="1079"/>
      <c r="S84" s="1079"/>
      <c r="T84" s="1079"/>
      <c r="U84" s="1079"/>
      <c r="V84" s="1079"/>
      <c r="W84" s="1079"/>
      <c r="X84" s="1079"/>
      <c r="Y84" s="1079"/>
    </row>
    <row r="85" spans="1:25" ht="18" customHeight="1" x14ac:dyDescent="0.15">
      <c r="A85" s="2" t="s">
        <v>133</v>
      </c>
    </row>
    <row r="86" spans="1:25" ht="18" customHeight="1" x14ac:dyDescent="0.15">
      <c r="A86" s="2" t="s">
        <v>169</v>
      </c>
    </row>
    <row r="87" spans="1:25" ht="18" customHeight="1" x14ac:dyDescent="0.15">
      <c r="A87" s="2" t="s">
        <v>170</v>
      </c>
    </row>
    <row r="88" spans="1:25" ht="18" customHeight="1" x14ac:dyDescent="0.15">
      <c r="A88" s="2" t="s">
        <v>171</v>
      </c>
    </row>
    <row r="89" spans="1:25" ht="17.649999999999999" customHeight="1" x14ac:dyDescent="0.15">
      <c r="A89" s="22" t="s">
        <v>139</v>
      </c>
    </row>
    <row r="90" spans="1:25" x14ac:dyDescent="0.15">
      <c r="A90" s="23"/>
    </row>
    <row r="107" spans="6:6" x14ac:dyDescent="0.15">
      <c r="F107" s="28"/>
    </row>
  </sheetData>
  <mergeCells count="75">
    <mergeCell ref="A66:B68"/>
    <mergeCell ref="I73:J73"/>
    <mergeCell ref="Y72:Y74"/>
    <mergeCell ref="T72:T74"/>
    <mergeCell ref="R69:R71"/>
    <mergeCell ref="P72:P74"/>
    <mergeCell ref="X72:X74"/>
    <mergeCell ref="W72:W74"/>
    <mergeCell ref="U69:U71"/>
    <mergeCell ref="U72:U74"/>
    <mergeCell ref="R72:R74"/>
    <mergeCell ref="S72:S74"/>
    <mergeCell ref="V69:V71"/>
    <mergeCell ref="V72:V74"/>
    <mergeCell ref="N69:N71"/>
    <mergeCell ref="O69:O71"/>
    <mergeCell ref="V4:Y4"/>
    <mergeCell ref="U66:U68"/>
    <mergeCell ref="A69:B71"/>
    <mergeCell ref="I66:J66"/>
    <mergeCell ref="Y69:Y71"/>
    <mergeCell ref="W66:W68"/>
    <mergeCell ref="X66:X68"/>
    <mergeCell ref="Q69:Q71"/>
    <mergeCell ref="I71:J71"/>
    <mergeCell ref="I69:J69"/>
    <mergeCell ref="I67:J67"/>
    <mergeCell ref="S69:S71"/>
    <mergeCell ref="W69:W71"/>
    <mergeCell ref="X69:X71"/>
    <mergeCell ref="O66:O68"/>
    <mergeCell ref="P66:P68"/>
    <mergeCell ref="A3:T3"/>
    <mergeCell ref="A5:A7"/>
    <mergeCell ref="B5:B7"/>
    <mergeCell ref="E5:E7"/>
    <mergeCell ref="F5:G5"/>
    <mergeCell ref="N6:N7"/>
    <mergeCell ref="C5:C7"/>
    <mergeCell ref="D5:D7"/>
    <mergeCell ref="R5:R7"/>
    <mergeCell ref="I6:I7"/>
    <mergeCell ref="F6:F7"/>
    <mergeCell ref="M5:M6"/>
    <mergeCell ref="Q5:Q7"/>
    <mergeCell ref="N5:P5"/>
    <mergeCell ref="Y66:Y68"/>
    <mergeCell ref="G6:G7"/>
    <mergeCell ref="S5:S7"/>
    <mergeCell ref="T5:T7"/>
    <mergeCell ref="U5:U7"/>
    <mergeCell ref="V5:V7"/>
    <mergeCell ref="I68:J68"/>
    <mergeCell ref="Q66:Q68"/>
    <mergeCell ref="H5:H7"/>
    <mergeCell ref="R66:R68"/>
    <mergeCell ref="W5:W7"/>
    <mergeCell ref="X5:X7"/>
    <mergeCell ref="V66:V68"/>
    <mergeCell ref="A84:Y84"/>
    <mergeCell ref="I5:J5"/>
    <mergeCell ref="Y5:Y7"/>
    <mergeCell ref="J6:J7"/>
    <mergeCell ref="O6:P7"/>
    <mergeCell ref="T69:T71"/>
    <mergeCell ref="I70:J70"/>
    <mergeCell ref="S66:S68"/>
    <mergeCell ref="T66:T68"/>
    <mergeCell ref="Q72:Q74"/>
    <mergeCell ref="P69:P71"/>
    <mergeCell ref="I74:J74"/>
    <mergeCell ref="A72:B74"/>
    <mergeCell ref="I72:J72"/>
    <mergeCell ref="N72:N74"/>
    <mergeCell ref="O72:O74"/>
  </mergeCells>
  <phoneticPr fontId="1"/>
  <dataValidations count="6">
    <dataValidation type="list" allowBlank="1" showInputMessage="1" showErrorMessage="1" sqref="I8">
      <formula1>"廃止,事業全体の抜本的改善,事業内容の改善,現状通り"</formula1>
    </dataValidation>
    <dataValidation type="list" allowBlank="1" showInputMessage="1" showErrorMessage="1" sqref="V8">
      <formula1>"前年度新規,最終実施年度 ,その他"</formula1>
    </dataValidation>
    <dataValidation type="list" allowBlank="1" showInputMessage="1" showErrorMessage="1" sqref="O9:O65">
      <formula1>"廃止,縮減, 執行等改善,予定通り終了,現状通り"</formula1>
    </dataValidation>
    <dataValidation type="list" allowBlank="1" showInputMessage="1" showErrorMessage="1" sqref="W8:Y65">
      <formula1>"○, 　,"</formula1>
    </dataValidation>
    <dataValidation type="list" allowBlank="1" showInputMessage="1" showErrorMessage="1" sqref="V9:V65">
      <formula1>"前年度新規,最終実施年度 ,行革推進会議,継続の是非,その他,平成２５年度対象,平成２６年度対象,平成２７年度対象"</formula1>
    </dataValidation>
    <dataValidation type="list" allowBlank="1" showInputMessage="1" showErrorMessage="1" sqref="I9:I65">
      <formula1>"廃止,事業全体の抜本的な改善,事業内容の一部改善,終了予定,現状通り"</formula1>
    </dataValidation>
  </dataValidations>
  <printOptions horizontalCentered="1"/>
  <pageMargins left="0.39370078740157483" right="0.39370078740157483" top="0.78740157480314965" bottom="0.59055118110236227" header="0.51181102362204722" footer="0.39370078740157483"/>
  <pageSetup paperSize="8" scale="50" orientation="landscape" cellComments="asDisplayed" horizontalDpi="300" verticalDpi="300" r:id="rId1"/>
  <headerFooter alignWithMargins="0">
    <oddHeader>&amp;L&amp;28様式１&amp;R&amp;26別添３</oddHeader>
    <oddFooter>&amp;C&amp;P/&amp;N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M77"/>
  <sheetViews>
    <sheetView topLeftCell="A25" zoomScale="60" zoomScaleNormal="60" zoomScaleSheetLayoutView="70" zoomScalePageLayoutView="80" workbookViewId="0">
      <selection activeCell="G12" sqref="G12"/>
    </sheetView>
  </sheetViews>
  <sheetFormatPr defaultColWidth="9" defaultRowHeight="13.5" x14ac:dyDescent="0.15"/>
  <cols>
    <col min="1" max="1" width="6.625" style="2" customWidth="1"/>
    <col min="2" max="2" width="54.375" style="2" customWidth="1"/>
    <col min="3" max="3" width="12.25" style="2" customWidth="1"/>
    <col min="4" max="4" width="40.75" style="2" customWidth="1"/>
    <col min="5" max="5" width="15" style="2" customWidth="1"/>
    <col min="6" max="6" width="25.75" style="2" customWidth="1"/>
    <col min="7" max="7" width="17.75" style="2" customWidth="1"/>
    <col min="8" max="8" width="16.75" style="2" customWidth="1"/>
    <col min="9" max="9" width="34.5" style="2" customWidth="1"/>
    <col min="10" max="10" width="12.875" style="2" customWidth="1"/>
    <col min="11" max="12" width="4.75" style="2" customWidth="1"/>
    <col min="13" max="13" width="5.375" style="2" customWidth="1"/>
    <col min="14" max="14" width="10.875" style="2" customWidth="1"/>
    <col min="15" max="16384" width="9" style="2"/>
  </cols>
  <sheetData>
    <row r="1" spans="1:13" ht="21" x14ac:dyDescent="0.2">
      <c r="A1" s="27" t="s">
        <v>190</v>
      </c>
    </row>
    <row r="2" spans="1:13" ht="12.95" customHeight="1" x14ac:dyDescent="0.15"/>
    <row r="3" spans="1:13" ht="18.75" x14ac:dyDescent="0.2">
      <c r="A3" s="19" t="s">
        <v>52</v>
      </c>
    </row>
    <row r="4" spans="1:13" ht="14.25" thickBot="1" x14ac:dyDescent="0.2">
      <c r="A4" s="17"/>
      <c r="B4" s="3"/>
      <c r="C4" s="1"/>
      <c r="D4" s="1"/>
      <c r="E4" s="1"/>
      <c r="F4" s="1"/>
      <c r="G4" s="1"/>
      <c r="H4" s="16"/>
      <c r="I4" s="16"/>
      <c r="J4" s="1026" t="s">
        <v>85</v>
      </c>
      <c r="K4" s="1026"/>
      <c r="L4" s="1026"/>
      <c r="M4" s="1027"/>
    </row>
    <row r="5" spans="1:13" ht="20.100000000000001" customHeight="1" x14ac:dyDescent="0.15">
      <c r="A5" s="991" t="s">
        <v>72</v>
      </c>
      <c r="B5" s="973" t="s">
        <v>78</v>
      </c>
      <c r="C5" s="987" t="s">
        <v>192</v>
      </c>
      <c r="D5" s="987" t="s">
        <v>112</v>
      </c>
      <c r="E5" s="987" t="s">
        <v>191</v>
      </c>
      <c r="F5" s="973" t="s">
        <v>0</v>
      </c>
      <c r="G5" s="973" t="s">
        <v>63</v>
      </c>
      <c r="H5" s="973" t="s">
        <v>39</v>
      </c>
      <c r="I5" s="978" t="s">
        <v>40</v>
      </c>
      <c r="J5" s="1029" t="s">
        <v>207</v>
      </c>
      <c r="K5" s="987" t="s">
        <v>157</v>
      </c>
      <c r="L5" s="987" t="s">
        <v>158</v>
      </c>
      <c r="M5" s="959" t="s">
        <v>145</v>
      </c>
    </row>
    <row r="6" spans="1:13" ht="20.100000000000001" customHeight="1" x14ac:dyDescent="0.15">
      <c r="A6" s="992"/>
      <c r="B6" s="974"/>
      <c r="C6" s="964"/>
      <c r="D6" s="964"/>
      <c r="E6" s="964"/>
      <c r="F6" s="974"/>
      <c r="G6" s="976"/>
      <c r="H6" s="979"/>
      <c r="I6" s="979"/>
      <c r="J6" s="1030"/>
      <c r="K6" s="988"/>
      <c r="L6" s="988"/>
      <c r="M6" s="960"/>
    </row>
    <row r="7" spans="1:13" ht="20.100000000000001" customHeight="1" thickBot="1" x14ac:dyDescent="0.2">
      <c r="A7" s="993"/>
      <c r="B7" s="975"/>
      <c r="C7" s="965"/>
      <c r="D7" s="965"/>
      <c r="E7" s="965"/>
      <c r="F7" s="975"/>
      <c r="G7" s="977"/>
      <c r="H7" s="980"/>
      <c r="I7" s="980"/>
      <c r="J7" s="1031"/>
      <c r="K7" s="989"/>
      <c r="L7" s="989"/>
      <c r="M7" s="961"/>
    </row>
    <row r="8" spans="1:13" ht="24.2" customHeight="1" x14ac:dyDescent="0.15">
      <c r="A8" s="99"/>
      <c r="B8" s="100" t="s">
        <v>107</v>
      </c>
      <c r="C8" s="102"/>
      <c r="D8" s="102"/>
      <c r="E8" s="102"/>
      <c r="F8" s="101"/>
      <c r="G8" s="101"/>
      <c r="H8" s="101"/>
      <c r="I8" s="105"/>
      <c r="J8" s="79"/>
      <c r="K8" s="180"/>
      <c r="L8" s="101"/>
      <c r="M8" s="106"/>
    </row>
    <row r="9" spans="1:13" ht="22.5" x14ac:dyDescent="0.15">
      <c r="A9" s="227">
        <v>1</v>
      </c>
      <c r="B9" s="213" t="s">
        <v>27</v>
      </c>
      <c r="C9" s="214">
        <v>3000</v>
      </c>
      <c r="D9" s="123" t="s">
        <v>68</v>
      </c>
      <c r="E9" s="121">
        <v>2900</v>
      </c>
      <c r="F9" s="216"/>
      <c r="G9" s="223" t="s">
        <v>69</v>
      </c>
      <c r="H9" s="226" t="s">
        <v>2</v>
      </c>
      <c r="I9" s="225" t="s">
        <v>3</v>
      </c>
      <c r="J9" s="225"/>
      <c r="K9" s="221" t="s">
        <v>148</v>
      </c>
      <c r="L9" s="221"/>
      <c r="M9" s="222"/>
    </row>
    <row r="10" spans="1:13" ht="22.5" x14ac:dyDescent="0.15">
      <c r="A10" s="227">
        <v>2</v>
      </c>
      <c r="B10" s="213" t="s">
        <v>47</v>
      </c>
      <c r="C10" s="214">
        <v>800</v>
      </c>
      <c r="D10" s="123" t="s">
        <v>68</v>
      </c>
      <c r="E10" s="121">
        <v>500</v>
      </c>
      <c r="F10" s="216"/>
      <c r="G10" s="216" t="s">
        <v>70</v>
      </c>
      <c r="H10" s="220" t="s">
        <v>105</v>
      </c>
      <c r="I10" s="218" t="s">
        <v>3</v>
      </c>
      <c r="J10" s="218"/>
      <c r="K10" s="221" t="s">
        <v>148</v>
      </c>
      <c r="L10" s="221"/>
      <c r="M10" s="222"/>
    </row>
    <row r="11" spans="1:13" ht="22.5" x14ac:dyDescent="0.15">
      <c r="A11" s="227">
        <v>3</v>
      </c>
      <c r="B11" s="213" t="s">
        <v>48</v>
      </c>
      <c r="C11" s="214">
        <v>5000</v>
      </c>
      <c r="D11" s="123" t="s">
        <v>68</v>
      </c>
      <c r="E11" s="121">
        <v>4500</v>
      </c>
      <c r="F11" s="216"/>
      <c r="G11" s="216" t="s">
        <v>71</v>
      </c>
      <c r="H11" s="220" t="s">
        <v>5</v>
      </c>
      <c r="I11" s="218" t="s">
        <v>3</v>
      </c>
      <c r="J11" s="218"/>
      <c r="K11" s="221"/>
      <c r="L11" s="221" t="s">
        <v>148</v>
      </c>
      <c r="M11" s="222"/>
    </row>
    <row r="12" spans="1:13" ht="22.5" x14ac:dyDescent="0.15">
      <c r="A12" s="227">
        <v>4</v>
      </c>
      <c r="B12" s="213" t="s">
        <v>79</v>
      </c>
      <c r="C12" s="214">
        <v>0</v>
      </c>
      <c r="D12" s="123" t="s">
        <v>68</v>
      </c>
      <c r="E12" s="121">
        <v>0</v>
      </c>
      <c r="F12" s="216"/>
      <c r="G12" s="216" t="s">
        <v>80</v>
      </c>
      <c r="H12" s="220" t="s">
        <v>5</v>
      </c>
      <c r="I12" s="218" t="s">
        <v>3</v>
      </c>
      <c r="J12" s="218"/>
      <c r="K12" s="221"/>
      <c r="L12" s="221"/>
      <c r="M12" s="222"/>
    </row>
    <row r="13" spans="1:13" ht="22.5" x14ac:dyDescent="0.15">
      <c r="A13" s="228">
        <v>5</v>
      </c>
      <c r="B13" s="229" t="s">
        <v>81</v>
      </c>
      <c r="C13" s="230">
        <v>0</v>
      </c>
      <c r="D13" s="182" t="s">
        <v>82</v>
      </c>
      <c r="E13" s="170">
        <v>1000</v>
      </c>
      <c r="F13" s="234"/>
      <c r="G13" s="223" t="s">
        <v>80</v>
      </c>
      <c r="H13" s="226" t="s">
        <v>5</v>
      </c>
      <c r="I13" s="225" t="s">
        <v>3</v>
      </c>
      <c r="J13" s="225"/>
      <c r="K13" s="221"/>
      <c r="L13" s="221"/>
      <c r="M13" s="222"/>
    </row>
    <row r="14" spans="1:13" ht="26.25" customHeight="1" x14ac:dyDescent="0.15">
      <c r="A14" s="227">
        <v>6</v>
      </c>
      <c r="B14" s="213"/>
      <c r="C14" s="214"/>
      <c r="D14" s="123"/>
      <c r="E14" s="121"/>
      <c r="F14" s="216"/>
      <c r="G14" s="216"/>
      <c r="H14" s="220"/>
      <c r="I14" s="220"/>
      <c r="J14" s="220"/>
      <c r="K14" s="221"/>
      <c r="L14" s="221"/>
      <c r="M14" s="222"/>
    </row>
    <row r="15" spans="1:13" ht="26.25" customHeight="1" x14ac:dyDescent="0.15">
      <c r="A15" s="227">
        <v>7</v>
      </c>
      <c r="B15" s="213"/>
      <c r="C15" s="214"/>
      <c r="D15" s="123"/>
      <c r="E15" s="121"/>
      <c r="F15" s="216"/>
      <c r="G15" s="216"/>
      <c r="H15" s="218"/>
      <c r="I15" s="218"/>
      <c r="J15" s="218"/>
      <c r="K15" s="221"/>
      <c r="L15" s="221"/>
      <c r="M15" s="222"/>
    </row>
    <row r="16" spans="1:13" ht="26.25" customHeight="1" x14ac:dyDescent="0.15">
      <c r="A16" s="227">
        <v>8</v>
      </c>
      <c r="B16" s="213"/>
      <c r="C16" s="214"/>
      <c r="D16" s="123"/>
      <c r="E16" s="121"/>
      <c r="F16" s="216"/>
      <c r="G16" s="216"/>
      <c r="H16" s="220"/>
      <c r="I16" s="220"/>
      <c r="J16" s="220"/>
      <c r="K16" s="221"/>
      <c r="L16" s="221"/>
      <c r="M16" s="222"/>
    </row>
    <row r="17" spans="1:13" ht="26.25" customHeight="1" x14ac:dyDescent="0.15">
      <c r="A17" s="231">
        <v>9</v>
      </c>
      <c r="B17" s="232"/>
      <c r="C17" s="233"/>
      <c r="D17" s="183"/>
      <c r="E17" s="184"/>
      <c r="F17" s="235"/>
      <c r="G17" s="235"/>
      <c r="H17" s="236"/>
      <c r="I17" s="236"/>
      <c r="J17" s="236"/>
      <c r="K17" s="221"/>
      <c r="L17" s="221"/>
      <c r="M17" s="222"/>
    </row>
    <row r="18" spans="1:13" ht="24.2" customHeight="1" x14ac:dyDescent="0.15">
      <c r="A18" s="185"/>
      <c r="B18" s="186" t="s">
        <v>106</v>
      </c>
      <c r="C18" s="137"/>
      <c r="D18" s="137"/>
      <c r="E18" s="137"/>
      <c r="F18" s="138"/>
      <c r="G18" s="138"/>
      <c r="H18" s="138"/>
      <c r="I18" s="187"/>
      <c r="J18" s="80"/>
      <c r="K18" s="138"/>
      <c r="L18" s="138"/>
      <c r="M18" s="139" t="s">
        <v>136</v>
      </c>
    </row>
    <row r="19" spans="1:13" ht="26.25" customHeight="1" x14ac:dyDescent="0.15">
      <c r="A19" s="181">
        <v>10</v>
      </c>
      <c r="B19" s="118"/>
      <c r="C19" s="119"/>
      <c r="D19" s="123"/>
      <c r="E19" s="121"/>
      <c r="F19" s="127"/>
      <c r="G19" s="127"/>
      <c r="H19" s="130"/>
      <c r="I19" s="130"/>
      <c r="J19" s="130"/>
      <c r="K19" s="115"/>
      <c r="L19" s="115"/>
      <c r="M19" s="116"/>
    </row>
    <row r="20" spans="1:13" ht="26.25" customHeight="1" x14ac:dyDescent="0.15">
      <c r="A20" s="181">
        <v>11</v>
      </c>
      <c r="B20" s="118"/>
      <c r="C20" s="119"/>
      <c r="D20" s="123"/>
      <c r="E20" s="121"/>
      <c r="F20" s="127"/>
      <c r="G20" s="127"/>
      <c r="H20" s="130"/>
      <c r="I20" s="130"/>
      <c r="J20" s="130"/>
      <c r="K20" s="115"/>
      <c r="L20" s="115"/>
      <c r="M20" s="116"/>
    </row>
    <row r="21" spans="1:13" ht="26.25" customHeight="1" x14ac:dyDescent="0.15">
      <c r="A21" s="181">
        <v>12</v>
      </c>
      <c r="B21" s="118"/>
      <c r="C21" s="119"/>
      <c r="D21" s="123"/>
      <c r="E21" s="121"/>
      <c r="F21" s="127"/>
      <c r="G21" s="127"/>
      <c r="H21" s="130"/>
      <c r="I21" s="130"/>
      <c r="J21" s="130"/>
      <c r="K21" s="115"/>
      <c r="L21" s="115"/>
      <c r="M21" s="116"/>
    </row>
    <row r="22" spans="1:13" ht="26.25" customHeight="1" x14ac:dyDescent="0.15">
      <c r="A22" s="181">
        <v>13</v>
      </c>
      <c r="B22" s="118"/>
      <c r="C22" s="119"/>
      <c r="D22" s="123"/>
      <c r="E22" s="121"/>
      <c r="F22" s="127"/>
      <c r="G22" s="127"/>
      <c r="H22" s="130"/>
      <c r="I22" s="130"/>
      <c r="J22" s="130"/>
      <c r="K22" s="115"/>
      <c r="L22" s="115"/>
      <c r="M22" s="116"/>
    </row>
    <row r="23" spans="1:13" ht="26.25" customHeight="1" x14ac:dyDescent="0.15">
      <c r="A23" s="181">
        <v>14</v>
      </c>
      <c r="B23" s="118"/>
      <c r="C23" s="119"/>
      <c r="D23" s="123"/>
      <c r="E23" s="121"/>
      <c r="F23" s="127"/>
      <c r="G23" s="127"/>
      <c r="H23" s="130"/>
      <c r="I23" s="130"/>
      <c r="J23" s="130"/>
      <c r="K23" s="115"/>
      <c r="L23" s="115"/>
      <c r="M23" s="116"/>
    </row>
    <row r="24" spans="1:13" ht="26.25" customHeight="1" x14ac:dyDescent="0.15">
      <c r="A24" s="181">
        <v>15</v>
      </c>
      <c r="B24" s="118"/>
      <c r="C24" s="119"/>
      <c r="D24" s="123"/>
      <c r="E24" s="121"/>
      <c r="F24" s="127"/>
      <c r="G24" s="127"/>
      <c r="H24" s="130"/>
      <c r="I24" s="130"/>
      <c r="J24" s="130"/>
      <c r="K24" s="115"/>
      <c r="L24" s="115"/>
      <c r="M24" s="116"/>
    </row>
    <row r="25" spans="1:13" x14ac:dyDescent="0.15">
      <c r="A25" s="181"/>
      <c r="B25" s="118"/>
      <c r="C25" s="119"/>
      <c r="D25" s="123"/>
      <c r="E25" s="121"/>
      <c r="F25" s="127"/>
      <c r="G25" s="127"/>
      <c r="H25" s="129"/>
      <c r="I25" s="129"/>
      <c r="J25" s="129"/>
      <c r="K25" s="115"/>
      <c r="L25" s="115"/>
      <c r="M25" s="116"/>
    </row>
    <row r="26" spans="1:13" x14ac:dyDescent="0.15">
      <c r="A26" s="181"/>
      <c r="B26" s="118"/>
      <c r="C26" s="119"/>
      <c r="D26" s="123"/>
      <c r="E26" s="121"/>
      <c r="F26" s="127"/>
      <c r="G26" s="127"/>
      <c r="H26" s="129"/>
      <c r="I26" s="129"/>
      <c r="J26" s="129"/>
      <c r="K26" s="115"/>
      <c r="L26" s="115"/>
      <c r="M26" s="116"/>
    </row>
    <row r="27" spans="1:13" x14ac:dyDescent="0.15">
      <c r="A27" s="181"/>
      <c r="B27" s="118"/>
      <c r="C27" s="119"/>
      <c r="D27" s="123"/>
      <c r="E27" s="121"/>
      <c r="F27" s="127"/>
      <c r="G27" s="127"/>
      <c r="H27" s="129"/>
      <c r="I27" s="129"/>
      <c r="J27" s="129"/>
      <c r="K27" s="115"/>
      <c r="L27" s="115"/>
      <c r="M27" s="116"/>
    </row>
    <row r="28" spans="1:13" x14ac:dyDescent="0.15">
      <c r="A28" s="181"/>
      <c r="B28" s="118"/>
      <c r="C28" s="119"/>
      <c r="D28" s="123"/>
      <c r="E28" s="121"/>
      <c r="F28" s="127"/>
      <c r="G28" s="127"/>
      <c r="H28" s="129"/>
      <c r="I28" s="129"/>
      <c r="J28" s="129"/>
      <c r="K28" s="115"/>
      <c r="L28" s="115"/>
      <c r="M28" s="116"/>
    </row>
    <row r="29" spans="1:13" x14ac:dyDescent="0.15">
      <c r="A29" s="181"/>
      <c r="B29" s="118"/>
      <c r="C29" s="119"/>
      <c r="D29" s="123"/>
      <c r="E29" s="121"/>
      <c r="F29" s="127"/>
      <c r="G29" s="127"/>
      <c r="H29" s="129"/>
      <c r="I29" s="129"/>
      <c r="J29" s="129"/>
      <c r="K29" s="115"/>
      <c r="L29" s="115"/>
      <c r="M29" s="116"/>
    </row>
    <row r="30" spans="1:13" x14ac:dyDescent="0.15">
      <c r="A30" s="181"/>
      <c r="B30" s="118"/>
      <c r="C30" s="119"/>
      <c r="D30" s="123"/>
      <c r="E30" s="121"/>
      <c r="F30" s="127"/>
      <c r="G30" s="127"/>
      <c r="H30" s="129"/>
      <c r="I30" s="129"/>
      <c r="J30" s="129"/>
      <c r="K30" s="115"/>
      <c r="L30" s="115"/>
      <c r="M30" s="116"/>
    </row>
    <row r="31" spans="1:13" x14ac:dyDescent="0.15">
      <c r="A31" s="181"/>
      <c r="B31" s="118"/>
      <c r="C31" s="119"/>
      <c r="D31" s="123"/>
      <c r="E31" s="121"/>
      <c r="F31" s="127"/>
      <c r="G31" s="127"/>
      <c r="H31" s="129"/>
      <c r="I31" s="129"/>
      <c r="J31" s="129"/>
      <c r="K31" s="115"/>
      <c r="L31" s="115"/>
      <c r="M31" s="116"/>
    </row>
    <row r="32" spans="1:13" x14ac:dyDescent="0.15">
      <c r="A32" s="181"/>
      <c r="B32" s="118"/>
      <c r="C32" s="119"/>
      <c r="D32" s="123"/>
      <c r="E32" s="121"/>
      <c r="F32" s="127"/>
      <c r="G32" s="127"/>
      <c r="H32" s="129"/>
      <c r="I32" s="129"/>
      <c r="J32" s="129"/>
      <c r="K32" s="115"/>
      <c r="L32" s="115"/>
      <c r="M32" s="116"/>
    </row>
    <row r="33" spans="1:13" x14ac:dyDescent="0.15">
      <c r="A33" s="181"/>
      <c r="B33" s="118"/>
      <c r="C33" s="119"/>
      <c r="D33" s="123"/>
      <c r="E33" s="121"/>
      <c r="F33" s="127"/>
      <c r="G33" s="127"/>
      <c r="H33" s="129"/>
      <c r="I33" s="129"/>
      <c r="J33" s="129"/>
      <c r="K33" s="115"/>
      <c r="L33" s="115"/>
      <c r="M33" s="116"/>
    </row>
    <row r="34" spans="1:13" x14ac:dyDescent="0.15">
      <c r="A34" s="181"/>
      <c r="B34" s="118"/>
      <c r="C34" s="119"/>
      <c r="D34" s="123"/>
      <c r="E34" s="121"/>
      <c r="F34" s="127"/>
      <c r="G34" s="127"/>
      <c r="H34" s="129"/>
      <c r="I34" s="129"/>
      <c r="J34" s="129"/>
      <c r="K34" s="115"/>
      <c r="L34" s="115"/>
      <c r="M34" s="116"/>
    </row>
    <row r="35" spans="1:13" x14ac:dyDescent="0.15">
      <c r="A35" s="181"/>
      <c r="B35" s="118"/>
      <c r="C35" s="119"/>
      <c r="D35" s="123"/>
      <c r="E35" s="121"/>
      <c r="F35" s="127"/>
      <c r="G35" s="127"/>
      <c r="H35" s="129"/>
      <c r="I35" s="129"/>
      <c r="J35" s="129"/>
      <c r="K35" s="115"/>
      <c r="L35" s="115"/>
      <c r="M35" s="116"/>
    </row>
    <row r="36" spans="1:13" x14ac:dyDescent="0.15">
      <c r="A36" s="181"/>
      <c r="B36" s="118"/>
      <c r="C36" s="119"/>
      <c r="D36" s="123"/>
      <c r="E36" s="121"/>
      <c r="F36" s="127"/>
      <c r="G36" s="127"/>
      <c r="H36" s="129"/>
      <c r="I36" s="129"/>
      <c r="J36" s="129"/>
      <c r="K36" s="115"/>
      <c r="L36" s="115"/>
      <c r="M36" s="116"/>
    </row>
    <row r="37" spans="1:13" x14ac:dyDescent="0.15">
      <c r="A37" s="181"/>
      <c r="B37" s="118"/>
      <c r="C37" s="119"/>
      <c r="D37" s="123"/>
      <c r="E37" s="121"/>
      <c r="F37" s="127"/>
      <c r="G37" s="127"/>
      <c r="H37" s="129"/>
      <c r="I37" s="129"/>
      <c r="J37" s="129"/>
      <c r="K37" s="115"/>
      <c r="L37" s="115"/>
      <c r="M37" s="116"/>
    </row>
    <row r="38" spans="1:13" x14ac:dyDescent="0.15">
      <c r="A38" s="181"/>
      <c r="B38" s="118"/>
      <c r="C38" s="119"/>
      <c r="D38" s="123"/>
      <c r="E38" s="121"/>
      <c r="F38" s="127"/>
      <c r="G38" s="127"/>
      <c r="H38" s="129"/>
      <c r="I38" s="129"/>
      <c r="J38" s="129"/>
      <c r="K38" s="115"/>
      <c r="L38" s="115"/>
      <c r="M38" s="116"/>
    </row>
    <row r="39" spans="1:13" x14ac:dyDescent="0.15">
      <c r="A39" s="181"/>
      <c r="B39" s="118"/>
      <c r="C39" s="119"/>
      <c r="D39" s="123"/>
      <c r="E39" s="121"/>
      <c r="F39" s="127"/>
      <c r="G39" s="127"/>
      <c r="H39" s="129"/>
      <c r="I39" s="129"/>
      <c r="J39" s="129"/>
      <c r="K39" s="115"/>
      <c r="L39" s="115"/>
      <c r="M39" s="116"/>
    </row>
    <row r="40" spans="1:13" x14ac:dyDescent="0.15">
      <c r="A40" s="181"/>
      <c r="B40" s="118"/>
      <c r="C40" s="119"/>
      <c r="D40" s="123"/>
      <c r="E40" s="121"/>
      <c r="F40" s="127"/>
      <c r="G40" s="127"/>
      <c r="H40" s="129"/>
      <c r="I40" s="129"/>
      <c r="J40" s="129"/>
      <c r="K40" s="115"/>
      <c r="L40" s="115"/>
      <c r="M40" s="116"/>
    </row>
    <row r="41" spans="1:13" x14ac:dyDescent="0.15">
      <c r="A41" s="181"/>
      <c r="B41" s="118"/>
      <c r="C41" s="119"/>
      <c r="D41" s="123"/>
      <c r="E41" s="121"/>
      <c r="F41" s="127"/>
      <c r="G41" s="127"/>
      <c r="H41" s="129"/>
      <c r="I41" s="129"/>
      <c r="J41" s="129"/>
      <c r="K41" s="115"/>
      <c r="L41" s="115"/>
      <c r="M41" s="116"/>
    </row>
    <row r="42" spans="1:13" x14ac:dyDescent="0.15">
      <c r="A42" s="181"/>
      <c r="B42" s="118"/>
      <c r="C42" s="119"/>
      <c r="D42" s="123"/>
      <c r="E42" s="121"/>
      <c r="F42" s="127"/>
      <c r="G42" s="127"/>
      <c r="H42" s="129"/>
      <c r="I42" s="129"/>
      <c r="J42" s="129"/>
      <c r="K42" s="115"/>
      <c r="L42" s="115"/>
      <c r="M42" s="116"/>
    </row>
    <row r="43" spans="1:13" x14ac:dyDescent="0.15">
      <c r="A43" s="181"/>
      <c r="B43" s="118"/>
      <c r="C43" s="119"/>
      <c r="D43" s="123"/>
      <c r="E43" s="121"/>
      <c r="F43" s="127"/>
      <c r="G43" s="127"/>
      <c r="H43" s="129"/>
      <c r="I43" s="129"/>
      <c r="J43" s="129"/>
      <c r="K43" s="115"/>
      <c r="L43" s="115"/>
      <c r="M43" s="116"/>
    </row>
    <row r="44" spans="1:13" x14ac:dyDescent="0.15">
      <c r="A44" s="181"/>
      <c r="B44" s="118"/>
      <c r="C44" s="119"/>
      <c r="D44" s="123"/>
      <c r="E44" s="121"/>
      <c r="F44" s="127"/>
      <c r="G44" s="127"/>
      <c r="H44" s="129"/>
      <c r="I44" s="129"/>
      <c r="J44" s="129"/>
      <c r="K44" s="115"/>
      <c r="L44" s="115"/>
      <c r="M44" s="116"/>
    </row>
    <row r="45" spans="1:13" x14ac:dyDescent="0.15">
      <c r="A45" s="181"/>
      <c r="B45" s="118"/>
      <c r="C45" s="119"/>
      <c r="D45" s="123"/>
      <c r="E45" s="121"/>
      <c r="F45" s="127"/>
      <c r="G45" s="127"/>
      <c r="H45" s="129"/>
      <c r="I45" s="129"/>
      <c r="J45" s="129"/>
      <c r="K45" s="115"/>
      <c r="L45" s="115"/>
      <c r="M45" s="116"/>
    </row>
    <row r="46" spans="1:13" x14ac:dyDescent="0.15">
      <c r="A46" s="181"/>
      <c r="B46" s="118"/>
      <c r="C46" s="119"/>
      <c r="D46" s="123"/>
      <c r="E46" s="121"/>
      <c r="F46" s="127"/>
      <c r="G46" s="127"/>
      <c r="H46" s="129"/>
      <c r="I46" s="129"/>
      <c r="J46" s="129"/>
      <c r="K46" s="115"/>
      <c r="L46" s="115"/>
      <c r="M46" s="116"/>
    </row>
    <row r="47" spans="1:13" x14ac:dyDescent="0.15">
      <c r="A47" s="181"/>
      <c r="B47" s="118"/>
      <c r="C47" s="119"/>
      <c r="D47" s="123"/>
      <c r="E47" s="121"/>
      <c r="F47" s="127"/>
      <c r="G47" s="127"/>
      <c r="H47" s="129"/>
      <c r="I47" s="129"/>
      <c r="J47" s="129"/>
      <c r="K47" s="115"/>
      <c r="L47" s="115"/>
      <c r="M47" s="116"/>
    </row>
    <row r="48" spans="1:13" x14ac:dyDescent="0.15">
      <c r="A48" s="181"/>
      <c r="B48" s="118"/>
      <c r="C48" s="119"/>
      <c r="D48" s="123"/>
      <c r="E48" s="121"/>
      <c r="F48" s="127"/>
      <c r="G48" s="127"/>
      <c r="H48" s="129"/>
      <c r="I48" s="129"/>
      <c r="J48" s="129"/>
      <c r="K48" s="115"/>
      <c r="L48" s="115"/>
      <c r="M48" s="116"/>
    </row>
    <row r="49" spans="1:13" x14ac:dyDescent="0.15">
      <c r="A49" s="181"/>
      <c r="B49" s="118"/>
      <c r="C49" s="119"/>
      <c r="D49" s="123"/>
      <c r="E49" s="121"/>
      <c r="F49" s="127"/>
      <c r="G49" s="127"/>
      <c r="H49" s="129"/>
      <c r="I49" s="129"/>
      <c r="J49" s="129"/>
      <c r="K49" s="115"/>
      <c r="L49" s="115"/>
      <c r="M49" s="116"/>
    </row>
    <row r="50" spans="1:13" x14ac:dyDescent="0.15">
      <c r="A50" s="181"/>
      <c r="B50" s="118"/>
      <c r="C50" s="119"/>
      <c r="D50" s="123"/>
      <c r="E50" s="121"/>
      <c r="F50" s="127"/>
      <c r="G50" s="127"/>
      <c r="H50" s="129"/>
      <c r="I50" s="129"/>
      <c r="J50" s="129"/>
      <c r="K50" s="115"/>
      <c r="L50" s="115"/>
      <c r="M50" s="116"/>
    </row>
    <row r="51" spans="1:13" x14ac:dyDescent="0.15">
      <c r="A51" s="181"/>
      <c r="B51" s="118"/>
      <c r="C51" s="119"/>
      <c r="D51" s="123"/>
      <c r="E51" s="121"/>
      <c r="F51" s="127"/>
      <c r="G51" s="127"/>
      <c r="H51" s="129"/>
      <c r="I51" s="129"/>
      <c r="J51" s="129"/>
      <c r="K51" s="115"/>
      <c r="L51" s="115"/>
      <c r="M51" s="116"/>
    </row>
    <row r="52" spans="1:13" x14ac:dyDescent="0.15">
      <c r="A52" s="181"/>
      <c r="B52" s="118"/>
      <c r="C52" s="119"/>
      <c r="D52" s="123"/>
      <c r="E52" s="121"/>
      <c r="F52" s="127"/>
      <c r="G52" s="127"/>
      <c r="H52" s="129"/>
      <c r="I52" s="129"/>
      <c r="J52" s="129"/>
      <c r="K52" s="115"/>
      <c r="L52" s="115"/>
      <c r="M52" s="116"/>
    </row>
    <row r="53" spans="1:13" x14ac:dyDescent="0.15">
      <c r="A53" s="181"/>
      <c r="B53" s="118"/>
      <c r="C53" s="119"/>
      <c r="D53" s="123"/>
      <c r="E53" s="121"/>
      <c r="F53" s="127"/>
      <c r="G53" s="127"/>
      <c r="H53" s="129"/>
      <c r="I53" s="129"/>
      <c r="J53" s="129"/>
      <c r="K53" s="115"/>
      <c r="L53" s="115"/>
      <c r="M53" s="116"/>
    </row>
    <row r="54" spans="1:13" ht="14.25" thickBot="1" x14ac:dyDescent="0.2">
      <c r="A54" s="188"/>
      <c r="B54" s="142"/>
      <c r="C54" s="143"/>
      <c r="D54" s="147"/>
      <c r="E54" s="145"/>
      <c r="F54" s="150"/>
      <c r="G54" s="150"/>
      <c r="H54" s="152"/>
      <c r="I54" s="152"/>
      <c r="J54" s="152"/>
      <c r="K54" s="189"/>
      <c r="L54" s="189"/>
      <c r="M54" s="190"/>
    </row>
    <row r="55" spans="1:13" ht="14.25" thickTop="1" x14ac:dyDescent="0.15">
      <c r="A55" s="892" t="s">
        <v>38</v>
      </c>
      <c r="B55" s="893"/>
      <c r="C55" s="191"/>
      <c r="D55" s="192" t="s">
        <v>2</v>
      </c>
      <c r="E55" s="193"/>
      <c r="F55" s="865"/>
      <c r="G55" s="865"/>
      <c r="H55" s="920"/>
      <c r="I55" s="920"/>
      <c r="J55" s="920"/>
      <c r="K55" s="918"/>
      <c r="L55" s="918"/>
      <c r="M55" s="1032"/>
    </row>
    <row r="56" spans="1:13" x14ac:dyDescent="0.15">
      <c r="A56" s="894"/>
      <c r="B56" s="895"/>
      <c r="C56" s="194"/>
      <c r="D56" s="195" t="s">
        <v>8</v>
      </c>
      <c r="E56" s="196"/>
      <c r="F56" s="866"/>
      <c r="G56" s="866"/>
      <c r="H56" s="912"/>
      <c r="I56" s="912"/>
      <c r="J56" s="912"/>
      <c r="K56" s="863"/>
      <c r="L56" s="863"/>
      <c r="M56" s="1033"/>
    </row>
    <row r="57" spans="1:13" ht="14.25" thickBot="1" x14ac:dyDescent="0.2">
      <c r="A57" s="896"/>
      <c r="B57" s="897"/>
      <c r="C57" s="197"/>
      <c r="D57" s="198" t="s">
        <v>10</v>
      </c>
      <c r="E57" s="199"/>
      <c r="F57" s="867"/>
      <c r="G57" s="867"/>
      <c r="H57" s="921"/>
      <c r="I57" s="921"/>
      <c r="J57" s="921"/>
      <c r="K57" s="922"/>
      <c r="L57" s="922"/>
      <c r="M57" s="1034"/>
    </row>
    <row r="58" spans="1:13" ht="20.100000000000001" customHeight="1" x14ac:dyDescent="0.15">
      <c r="A58" s="22"/>
      <c r="K58" s="81"/>
      <c r="L58" s="81"/>
      <c r="M58" s="81"/>
    </row>
    <row r="59" spans="1:13" ht="20.100000000000001" customHeight="1" x14ac:dyDescent="0.15">
      <c r="A59" s="22"/>
      <c r="K59" s="78"/>
      <c r="L59" s="78"/>
      <c r="M59" s="78"/>
    </row>
    <row r="60" spans="1:13" ht="20.100000000000001" customHeight="1" x14ac:dyDescent="0.15">
      <c r="A60" s="23"/>
      <c r="B60" s="8"/>
      <c r="C60" s="9"/>
      <c r="D60" s="9"/>
      <c r="E60" s="9"/>
      <c r="F60" s="9"/>
      <c r="G60" s="9"/>
      <c r="H60" s="8"/>
      <c r="I60" s="8"/>
      <c r="J60" s="8"/>
      <c r="K60" s="78"/>
      <c r="L60" s="78"/>
      <c r="M60" s="78"/>
    </row>
    <row r="61" spans="1:13" ht="20.100000000000001" customHeight="1" x14ac:dyDescent="0.15">
      <c r="A61" s="23"/>
      <c r="K61" s="78"/>
      <c r="L61" s="78"/>
      <c r="M61" s="78"/>
    </row>
    <row r="62" spans="1:13" x14ac:dyDescent="0.15">
      <c r="K62" s="78"/>
      <c r="L62" s="78"/>
      <c r="M62" s="78"/>
    </row>
    <row r="63" spans="1:13" x14ac:dyDescent="0.15">
      <c r="K63" s="78"/>
      <c r="L63" s="78"/>
      <c r="M63" s="78"/>
    </row>
    <row r="64" spans="1:13" x14ac:dyDescent="0.15">
      <c r="K64" s="78"/>
      <c r="L64" s="78"/>
      <c r="M64" s="78"/>
    </row>
    <row r="65" spans="11:13" x14ac:dyDescent="0.15">
      <c r="K65" s="78"/>
      <c r="L65" s="78"/>
      <c r="M65" s="78"/>
    </row>
    <row r="66" spans="11:13" x14ac:dyDescent="0.15">
      <c r="K66" s="78"/>
      <c r="L66" s="78"/>
      <c r="M66" s="78"/>
    </row>
    <row r="67" spans="11:13" x14ac:dyDescent="0.15">
      <c r="K67" s="78"/>
      <c r="L67" s="78"/>
      <c r="M67" s="78"/>
    </row>
    <row r="68" spans="11:13" x14ac:dyDescent="0.15">
      <c r="K68" s="78"/>
      <c r="L68" s="78"/>
      <c r="M68" s="78"/>
    </row>
    <row r="69" spans="11:13" x14ac:dyDescent="0.15">
      <c r="M69" s="1028"/>
    </row>
    <row r="70" spans="11:13" x14ac:dyDescent="0.15">
      <c r="M70" s="1028"/>
    </row>
    <row r="71" spans="11:13" x14ac:dyDescent="0.15">
      <c r="M71" s="1028"/>
    </row>
    <row r="72" spans="11:13" x14ac:dyDescent="0.15">
      <c r="M72" s="1028"/>
    </row>
    <row r="73" spans="11:13" x14ac:dyDescent="0.15">
      <c r="M73" s="1028"/>
    </row>
    <row r="74" spans="11:13" x14ac:dyDescent="0.15">
      <c r="M74" s="1028"/>
    </row>
    <row r="75" spans="11:13" x14ac:dyDescent="0.15">
      <c r="M75" s="1028"/>
    </row>
    <row r="76" spans="11:13" x14ac:dyDescent="0.15">
      <c r="M76" s="1028"/>
    </row>
    <row r="77" spans="11:13" x14ac:dyDescent="0.15">
      <c r="M77" s="1028"/>
    </row>
  </sheetData>
  <mergeCells count="26">
    <mergeCell ref="J4:M4"/>
    <mergeCell ref="M5:M7"/>
    <mergeCell ref="K5:K7"/>
    <mergeCell ref="L5:L7"/>
    <mergeCell ref="A55:B57"/>
    <mergeCell ref="F55:F57"/>
    <mergeCell ref="G55:G57"/>
    <mergeCell ref="A5:A7"/>
    <mergeCell ref="B5:B7"/>
    <mergeCell ref="C5:C7"/>
    <mergeCell ref="D5:D7"/>
    <mergeCell ref="E5:E7"/>
    <mergeCell ref="F5:F7"/>
    <mergeCell ref="H55:H57"/>
    <mergeCell ref="I55:I57"/>
    <mergeCell ref="G5:G7"/>
    <mergeCell ref="H5:H7"/>
    <mergeCell ref="I5:I7"/>
    <mergeCell ref="M69:M71"/>
    <mergeCell ref="M72:M74"/>
    <mergeCell ref="M75:M77"/>
    <mergeCell ref="M55:M57"/>
    <mergeCell ref="J5:J7"/>
    <mergeCell ref="J55:J57"/>
    <mergeCell ref="K55:K57"/>
    <mergeCell ref="L55:L57"/>
  </mergeCells>
  <phoneticPr fontId="1"/>
  <dataValidations count="1">
    <dataValidation type="list" allowBlank="1" showInputMessage="1" showErrorMessage="1" sqref="L8:M54 K58:M68 K8:K55">
      <formula1>"○, 　,"</formula1>
    </dataValidation>
  </dataValidations>
  <printOptions horizontalCentered="1"/>
  <pageMargins left="0.39370078740157483" right="0.39370078740157483" top="0.78740157480314965" bottom="0.59055118110236227" header="0.51181102362204722" footer="0.39370078740157483"/>
  <pageSetup paperSize="8" scale="75" orientation="landscape" cellComments="asDisplayed" horizontalDpi="300" verticalDpi="300" r:id="rId1"/>
  <headerFooter differentFirst="1" alignWithMargins="0">
    <oddHeader xml:space="preserve">&amp;L&amp;18様式２&amp;R&amp;"ＭＳ Ｐゴシック,太字"&amp;16 </oddHeader>
    <oddFooter>&amp;C&amp;P/&amp;N</oddFooter>
    <firstHeader>&amp;L&amp;18様式２</firstHead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O44"/>
  <sheetViews>
    <sheetView view="pageBreakPreview" zoomScale="40" zoomScaleNormal="40" zoomScaleSheetLayoutView="40" zoomScalePageLayoutView="55" workbookViewId="0">
      <selection activeCell="G10" sqref="G10"/>
    </sheetView>
  </sheetViews>
  <sheetFormatPr defaultColWidth="9" defaultRowHeight="13.5" x14ac:dyDescent="0.15"/>
  <cols>
    <col min="1" max="1" width="7.125" style="2" customWidth="1"/>
    <col min="2" max="2" width="2.75" style="2" customWidth="1"/>
    <col min="3" max="3" width="48.75" style="2" customWidth="1"/>
    <col min="4" max="6" width="21.75" style="2" customWidth="1"/>
    <col min="7" max="7" width="48.625" style="2" customWidth="1"/>
    <col min="8" max="8" width="62.25" style="2" customWidth="1"/>
    <col min="9" max="12" width="21.75" style="2" customWidth="1"/>
    <col min="13" max="13" width="20.75" style="2" customWidth="1"/>
    <col min="14" max="14" width="88" style="2" customWidth="1"/>
    <col min="15" max="15" width="25.75" style="2" customWidth="1"/>
    <col min="16" max="17" width="11.5" style="2" bestFit="1" customWidth="1"/>
    <col min="18" max="16384" width="9" style="2"/>
  </cols>
  <sheetData>
    <row r="2" spans="1:15" ht="32.25" x14ac:dyDescent="0.3">
      <c r="A2" s="47" t="s">
        <v>2136</v>
      </c>
      <c r="B2" s="47"/>
    </row>
    <row r="3" spans="1:15" ht="42" x14ac:dyDescent="0.4">
      <c r="A3" s="1111" t="s">
        <v>194</v>
      </c>
      <c r="B3" s="1111"/>
      <c r="C3" s="1111"/>
      <c r="D3" s="1111"/>
      <c r="E3" s="1111"/>
      <c r="F3" s="1111"/>
      <c r="G3" s="1111"/>
      <c r="H3" s="1111"/>
      <c r="I3" s="1111"/>
      <c r="J3" s="1111"/>
      <c r="K3" s="1111"/>
      <c r="L3" s="1111"/>
      <c r="M3" s="1111"/>
      <c r="N3" s="1111"/>
      <c r="O3" s="1111"/>
    </row>
    <row r="4" spans="1:15" ht="39.950000000000003" customHeight="1" thickBot="1" x14ac:dyDescent="0.2">
      <c r="A4" s="17"/>
      <c r="B4" s="17"/>
      <c r="C4" s="3"/>
      <c r="D4" s="3"/>
      <c r="E4" s="3"/>
      <c r="F4" s="1"/>
      <c r="G4" s="1"/>
      <c r="H4" s="1"/>
      <c r="I4" s="1"/>
      <c r="J4" s="1"/>
      <c r="K4" s="1"/>
      <c r="L4" s="1"/>
      <c r="M4" s="1"/>
      <c r="N4" s="1089" t="s">
        <v>99</v>
      </c>
      <c r="O4" s="1090"/>
    </row>
    <row r="5" spans="1:15" ht="30" customHeight="1" x14ac:dyDescent="0.15">
      <c r="A5" s="1112" t="s">
        <v>72</v>
      </c>
      <c r="B5" s="1091" t="s">
        <v>78</v>
      </c>
      <c r="C5" s="1092"/>
      <c r="D5" s="1115" t="s">
        <v>188</v>
      </c>
      <c r="E5" s="1118" t="s">
        <v>137</v>
      </c>
      <c r="F5" s="1105"/>
      <c r="G5" s="1104" t="s">
        <v>129</v>
      </c>
      <c r="H5" s="1105"/>
      <c r="I5" s="72" t="s">
        <v>161</v>
      </c>
      <c r="J5" s="72" t="s">
        <v>189</v>
      </c>
      <c r="K5" s="1119" t="s">
        <v>43</v>
      </c>
      <c r="L5" s="1104" t="s">
        <v>138</v>
      </c>
      <c r="M5" s="1120"/>
      <c r="N5" s="1121"/>
      <c r="O5" s="1101" t="s">
        <v>86</v>
      </c>
    </row>
    <row r="6" spans="1:15" ht="30" customHeight="1" x14ac:dyDescent="0.15">
      <c r="A6" s="1113"/>
      <c r="B6" s="1093"/>
      <c r="C6" s="1094"/>
      <c r="D6" s="1116"/>
      <c r="E6" s="1085" t="s">
        <v>74</v>
      </c>
      <c r="F6" s="1087" t="s">
        <v>56</v>
      </c>
      <c r="G6" s="1106" t="s">
        <v>59</v>
      </c>
      <c r="H6" s="1106" t="s">
        <v>128</v>
      </c>
      <c r="I6" s="73" t="s">
        <v>41</v>
      </c>
      <c r="J6" s="73" t="s">
        <v>42</v>
      </c>
      <c r="K6" s="1085"/>
      <c r="L6" s="1087" t="s">
        <v>88</v>
      </c>
      <c r="M6" s="1107" t="s">
        <v>87</v>
      </c>
      <c r="N6" s="1108"/>
      <c r="O6" s="1102"/>
    </row>
    <row r="7" spans="1:15" ht="30" customHeight="1" thickBot="1" x14ac:dyDescent="0.2">
      <c r="A7" s="1114"/>
      <c r="B7" s="1095"/>
      <c r="C7" s="1096"/>
      <c r="D7" s="1117"/>
      <c r="E7" s="1086"/>
      <c r="F7" s="1088"/>
      <c r="G7" s="1088"/>
      <c r="H7" s="1088"/>
      <c r="I7" s="74" t="s">
        <v>49</v>
      </c>
      <c r="J7" s="74" t="s">
        <v>50</v>
      </c>
      <c r="K7" s="75" t="s">
        <v>51</v>
      </c>
      <c r="L7" s="1088"/>
      <c r="M7" s="1109"/>
      <c r="N7" s="1110"/>
      <c r="O7" s="1103"/>
    </row>
    <row r="8" spans="1:15" ht="408.75" customHeight="1" x14ac:dyDescent="0.15">
      <c r="A8" s="58">
        <v>11</v>
      </c>
      <c r="B8" s="1083" t="s">
        <v>2795</v>
      </c>
      <c r="C8" s="1084"/>
      <c r="D8" s="55">
        <v>1173</v>
      </c>
      <c r="E8" s="56">
        <v>1429.8240000000001</v>
      </c>
      <c r="F8" s="57">
        <v>1047.8349000000001</v>
      </c>
      <c r="G8" s="66" t="s">
        <v>2796</v>
      </c>
      <c r="H8" s="66" t="s">
        <v>2797</v>
      </c>
      <c r="I8" s="55">
        <v>888</v>
      </c>
      <c r="J8" s="57">
        <v>0</v>
      </c>
      <c r="K8" s="56">
        <v>-888</v>
      </c>
      <c r="L8" s="57">
        <v>0</v>
      </c>
      <c r="M8" s="59" t="s">
        <v>172</v>
      </c>
      <c r="N8" s="830" t="s">
        <v>2798</v>
      </c>
      <c r="O8" s="68"/>
    </row>
    <row r="9" spans="1:15" s="834" customFormat="1" ht="135.75" customHeight="1" x14ac:dyDescent="0.15">
      <c r="A9" s="831">
        <v>42</v>
      </c>
      <c r="B9" s="1097" t="s">
        <v>2138</v>
      </c>
      <c r="C9" s="1098"/>
      <c r="D9" s="57">
        <v>1080.0999999999999</v>
      </c>
      <c r="E9" s="56">
        <v>1080.0999999999999</v>
      </c>
      <c r="F9" s="57">
        <v>914.23</v>
      </c>
      <c r="G9" s="66" t="s">
        <v>2194</v>
      </c>
      <c r="H9" s="66" t="s">
        <v>2139</v>
      </c>
      <c r="I9" s="57">
        <v>990</v>
      </c>
      <c r="J9" s="57">
        <v>430</v>
      </c>
      <c r="K9" s="56">
        <f>J9-I9</f>
        <v>-560</v>
      </c>
      <c r="L9" s="57">
        <v>-560</v>
      </c>
      <c r="M9" s="59" t="s">
        <v>100</v>
      </c>
      <c r="N9" s="832" t="s">
        <v>2914</v>
      </c>
      <c r="O9" s="833"/>
    </row>
    <row r="10" spans="1:15" s="582" customFormat="1" ht="291.60000000000002" customHeight="1" thickBot="1" x14ac:dyDescent="0.2">
      <c r="A10" s="48">
        <v>162</v>
      </c>
      <c r="B10" s="1099" t="s">
        <v>2922</v>
      </c>
      <c r="C10" s="1100"/>
      <c r="D10" s="49">
        <v>39.71</v>
      </c>
      <c r="E10" s="50">
        <v>39.71</v>
      </c>
      <c r="F10" s="51">
        <v>45.097000000000001</v>
      </c>
      <c r="G10" s="52" t="s">
        <v>2923</v>
      </c>
      <c r="H10" s="52" t="s">
        <v>2924</v>
      </c>
      <c r="I10" s="49">
        <v>100.059</v>
      </c>
      <c r="J10" s="51">
        <v>97.308999999999997</v>
      </c>
      <c r="K10" s="56">
        <f>J10-I10</f>
        <v>-2.75</v>
      </c>
      <c r="L10" s="51">
        <v>0</v>
      </c>
      <c r="M10" s="53" t="s">
        <v>589</v>
      </c>
      <c r="N10" s="54" t="s">
        <v>2925</v>
      </c>
      <c r="O10" s="67"/>
    </row>
    <row r="11" spans="1:15" ht="43.15" customHeight="1" thickTop="1" thickBot="1" x14ac:dyDescent="0.2">
      <c r="A11" s="1080" t="s">
        <v>101</v>
      </c>
      <c r="B11" s="1081"/>
      <c r="C11" s="1082"/>
      <c r="D11" s="60"/>
      <c r="E11" s="61"/>
      <c r="F11" s="62"/>
      <c r="G11" s="77"/>
      <c r="H11" s="76"/>
      <c r="I11" s="60"/>
      <c r="J11" s="62"/>
      <c r="K11" s="63"/>
      <c r="L11" s="65"/>
      <c r="M11" s="64"/>
      <c r="N11" s="64"/>
      <c r="O11" s="69"/>
    </row>
    <row r="12" spans="1:15" ht="19.7" customHeight="1" x14ac:dyDescent="0.15">
      <c r="A12" s="89" t="s">
        <v>155</v>
      </c>
      <c r="B12" s="90"/>
      <c r="C12" s="90"/>
      <c r="D12" s="84"/>
      <c r="E12" s="37"/>
      <c r="F12" s="37"/>
      <c r="G12" s="37"/>
      <c r="H12" s="91"/>
      <c r="I12" s="84"/>
      <c r="J12" s="37"/>
      <c r="K12" s="37"/>
      <c r="L12" s="86"/>
      <c r="M12" s="87"/>
      <c r="N12" s="87"/>
      <c r="O12" s="88"/>
    </row>
    <row r="13" spans="1:15" ht="20.100000000000001" customHeight="1" x14ac:dyDescent="0.15">
      <c r="A13" s="23" t="s">
        <v>149</v>
      </c>
      <c r="E13" s="38"/>
      <c r="F13" s="38"/>
      <c r="G13" s="38"/>
      <c r="H13" s="38"/>
    </row>
    <row r="14" spans="1:15" ht="20.100000000000001" customHeight="1" x14ac:dyDescent="0.15">
      <c r="A14" s="24" t="s">
        <v>168</v>
      </c>
    </row>
    <row r="15" spans="1:15" ht="20.100000000000001" customHeight="1" x14ac:dyDescent="0.15">
      <c r="A15" s="41" t="s">
        <v>209</v>
      </c>
      <c r="B15" s="206"/>
      <c r="C15" s="39"/>
      <c r="D15" s="39"/>
    </row>
    <row r="16" spans="1:15" ht="20.100000000000001" customHeight="1" x14ac:dyDescent="0.15">
      <c r="A16" s="24" t="s">
        <v>200</v>
      </c>
      <c r="B16" s="206"/>
      <c r="C16" s="39"/>
      <c r="D16" s="39"/>
    </row>
    <row r="17" spans="1:15" ht="20.100000000000001" customHeight="1" x14ac:dyDescent="0.15">
      <c r="A17" s="23" t="s">
        <v>210</v>
      </c>
      <c r="B17" s="205"/>
      <c r="C17" s="23"/>
      <c r="D17" s="23"/>
      <c r="E17" s="9"/>
      <c r="F17" s="9"/>
      <c r="G17" s="9"/>
      <c r="H17" s="9"/>
      <c r="I17" s="9"/>
      <c r="J17" s="9"/>
      <c r="K17" s="9"/>
      <c r="L17" s="9"/>
      <c r="M17" s="9"/>
      <c r="N17" s="9"/>
      <c r="O17" s="9"/>
    </row>
    <row r="18" spans="1:15" ht="20.100000000000001" customHeight="1" x14ac:dyDescent="0.15">
      <c r="A18" s="23" t="s">
        <v>211</v>
      </c>
      <c r="B18" s="205"/>
      <c r="C18" s="23"/>
      <c r="D18" s="23"/>
    </row>
    <row r="19" spans="1:15" ht="20.100000000000001" customHeight="1" x14ac:dyDescent="0.15">
      <c r="A19" s="23" t="s">
        <v>212</v>
      </c>
      <c r="B19" s="207"/>
    </row>
    <row r="44" spans="5:5" x14ac:dyDescent="0.15">
      <c r="E44" s="28"/>
    </row>
  </sheetData>
  <mergeCells count="20">
    <mergeCell ref="A3:O3"/>
    <mergeCell ref="A5:A7"/>
    <mergeCell ref="D5:D7"/>
    <mergeCell ref="E5:F5"/>
    <mergeCell ref="K5:K6"/>
    <mergeCell ref="L5:N5"/>
    <mergeCell ref="A11:C11"/>
    <mergeCell ref="B8:C8"/>
    <mergeCell ref="E6:E7"/>
    <mergeCell ref="F6:F7"/>
    <mergeCell ref="N4:O4"/>
    <mergeCell ref="B5:C7"/>
    <mergeCell ref="B9:C9"/>
    <mergeCell ref="B10:C10"/>
    <mergeCell ref="O5:O7"/>
    <mergeCell ref="G5:H5"/>
    <mergeCell ref="H6:H7"/>
    <mergeCell ref="G6:G7"/>
    <mergeCell ref="L6:L7"/>
    <mergeCell ref="M6:N7"/>
  </mergeCells>
  <phoneticPr fontId="1"/>
  <dataValidations count="1">
    <dataValidation type="list" allowBlank="1" showInputMessage="1" showErrorMessage="1" sqref="M8:M10">
      <formula1>"廃止, 縮減, 執行等改善,予定通り終了,現状通り"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39" orientation="landscape" cellComments="asDisplayed" r:id="rId1"/>
  <headerFooter alignWithMargins="0">
    <oddHeader xml:space="preserve">&amp;L&amp;24様式４&amp;18
</oddHead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P51"/>
  <sheetViews>
    <sheetView showGridLines="0" zoomScale="70" zoomScaleNormal="70" zoomScalePageLayoutView="50" workbookViewId="0">
      <pane xSplit="4" ySplit="7" topLeftCell="E8" activePane="bottomRight" state="frozen"/>
      <selection pane="topRight" activeCell="E1" sqref="E1"/>
      <selection pane="bottomLeft" activeCell="A8" sqref="A8"/>
      <selection pane="bottomRight" activeCell="J48" sqref="J48"/>
    </sheetView>
  </sheetViews>
  <sheetFormatPr defaultColWidth="9" defaultRowHeight="13.5" x14ac:dyDescent="0.15"/>
  <cols>
    <col min="1" max="1" width="6.625" style="829" customWidth="1"/>
    <col min="2" max="2" width="15.375" style="253" customWidth="1"/>
    <col min="3" max="3" width="40.125" style="253" customWidth="1"/>
    <col min="4" max="4" width="53.875" style="253" customWidth="1"/>
    <col min="5" max="5" width="15" style="829" bestFit="1" customWidth="1"/>
    <col min="6" max="7" width="15" style="829" customWidth="1"/>
    <col min="8" max="8" width="15" style="829" bestFit="1" customWidth="1"/>
    <col min="9" max="9" width="15" style="829" customWidth="1"/>
    <col min="10" max="10" width="15" style="829" bestFit="1" customWidth="1"/>
    <col min="11" max="11" width="15" style="829" customWidth="1"/>
    <col min="12" max="12" width="55.75" style="829" hidden="1" customWidth="1"/>
    <col min="13" max="13" width="10.75" style="829" hidden="1" customWidth="1"/>
    <col min="14" max="14" width="17.75" style="829" customWidth="1"/>
    <col min="15" max="15" width="10.75" style="829" customWidth="1"/>
    <col min="16" max="16" width="28.875" style="829" customWidth="1"/>
    <col min="17" max="16384" width="9" style="829"/>
  </cols>
  <sheetData>
    <row r="2" spans="1:16" ht="17.25" x14ac:dyDescent="0.15">
      <c r="A2" s="21" t="s">
        <v>1781</v>
      </c>
      <c r="M2" s="18"/>
      <c r="N2" s="18"/>
      <c r="O2" s="18"/>
      <c r="P2" s="18"/>
    </row>
    <row r="3" spans="1:16" ht="18.75" x14ac:dyDescent="0.15">
      <c r="A3" s="1122" t="s">
        <v>203</v>
      </c>
      <c r="B3" s="1122"/>
      <c r="C3" s="1122"/>
      <c r="D3" s="1122"/>
      <c r="E3" s="1122"/>
      <c r="F3" s="1122"/>
      <c r="G3" s="1122"/>
      <c r="H3" s="1122"/>
      <c r="I3" s="1122"/>
      <c r="J3" s="1122"/>
      <c r="K3" s="1122"/>
      <c r="L3" s="1122"/>
      <c r="M3" s="1122"/>
      <c r="N3" s="1122"/>
      <c r="O3" s="1122"/>
      <c r="P3" s="1122"/>
    </row>
    <row r="4" spans="1:16" ht="14.25" thickBot="1" x14ac:dyDescent="0.2">
      <c r="A4" s="17" t="s">
        <v>2004</v>
      </c>
      <c r="L4" s="11"/>
      <c r="M4" s="18"/>
      <c r="N4" s="18"/>
      <c r="O4" s="18"/>
      <c r="P4" s="11"/>
    </row>
    <row r="5" spans="1:16" ht="13.7" customHeight="1" x14ac:dyDescent="0.15">
      <c r="A5" s="1065" t="s">
        <v>72</v>
      </c>
      <c r="B5" s="1068" t="s">
        <v>11</v>
      </c>
      <c r="C5" s="1068" t="s">
        <v>12</v>
      </c>
      <c r="D5" s="1068" t="s">
        <v>78</v>
      </c>
      <c r="E5" s="1073" t="s">
        <v>2952</v>
      </c>
      <c r="F5" s="1125" t="s">
        <v>137</v>
      </c>
      <c r="G5" s="1126"/>
      <c r="H5" s="1126"/>
      <c r="I5" s="1127"/>
      <c r="J5" s="1073" t="s">
        <v>205</v>
      </c>
      <c r="K5" s="1129" t="s">
        <v>2953</v>
      </c>
      <c r="L5" s="1053" t="s">
        <v>13</v>
      </c>
      <c r="M5" s="1137" t="s">
        <v>2954</v>
      </c>
      <c r="N5" s="1137" t="s">
        <v>63</v>
      </c>
      <c r="O5" s="1142" t="s">
        <v>54</v>
      </c>
      <c r="P5" s="1143"/>
    </row>
    <row r="6" spans="1:16" ht="13.5" customHeight="1" x14ac:dyDescent="0.15">
      <c r="A6" s="1066"/>
      <c r="B6" s="1069"/>
      <c r="C6" s="1069"/>
      <c r="D6" s="1069"/>
      <c r="E6" s="1074"/>
      <c r="F6" s="962" t="s">
        <v>2003</v>
      </c>
      <c r="G6" s="964" t="s">
        <v>2002</v>
      </c>
      <c r="H6" s="1074" t="s">
        <v>73</v>
      </c>
      <c r="I6" s="1074" t="s">
        <v>56</v>
      </c>
      <c r="J6" s="1074"/>
      <c r="K6" s="1130"/>
      <c r="L6" s="1132"/>
      <c r="M6" s="1138"/>
      <c r="N6" s="1140"/>
      <c r="O6" s="1144" t="s">
        <v>58</v>
      </c>
      <c r="P6" s="1146" t="s">
        <v>55</v>
      </c>
    </row>
    <row r="7" spans="1:16" ht="14.25" thickBot="1" x14ac:dyDescent="0.2">
      <c r="A7" s="1123"/>
      <c r="B7" s="1124"/>
      <c r="C7" s="1124"/>
      <c r="D7" s="1124"/>
      <c r="E7" s="1075"/>
      <c r="F7" s="963"/>
      <c r="G7" s="965"/>
      <c r="H7" s="1075"/>
      <c r="I7" s="1075"/>
      <c r="J7" s="1128"/>
      <c r="K7" s="1131"/>
      <c r="L7" s="1133"/>
      <c r="M7" s="1139"/>
      <c r="N7" s="1141"/>
      <c r="O7" s="1145"/>
      <c r="P7" s="1147"/>
    </row>
    <row r="8" spans="1:16" s="574" customFormat="1" ht="51.75" customHeight="1" x14ac:dyDescent="0.15">
      <c r="A8" s="42">
        <v>1</v>
      </c>
      <c r="B8" s="567" t="s">
        <v>1789</v>
      </c>
      <c r="C8" s="567" t="s">
        <v>1802</v>
      </c>
      <c r="D8" s="568" t="s">
        <v>1782</v>
      </c>
      <c r="E8" s="510">
        <v>12434.333000000001</v>
      </c>
      <c r="F8" s="603">
        <v>0</v>
      </c>
      <c r="G8" s="603"/>
      <c r="H8" s="510">
        <f>+SUM(E8:G8)</f>
        <v>12434.333000000001</v>
      </c>
      <c r="I8" s="510">
        <f>+H8</f>
        <v>12434.333000000001</v>
      </c>
      <c r="J8" s="510">
        <v>12808.546</v>
      </c>
      <c r="K8" s="510">
        <v>13264.978999999999</v>
      </c>
      <c r="L8" s="569" t="s">
        <v>1830</v>
      </c>
      <c r="M8" s="570"/>
      <c r="N8" s="571" t="s">
        <v>2955</v>
      </c>
      <c r="O8" s="572" t="s">
        <v>867</v>
      </c>
      <c r="P8" s="573" t="s">
        <v>1850</v>
      </c>
    </row>
    <row r="9" spans="1:16" s="574" customFormat="1" ht="35.25" customHeight="1" x14ac:dyDescent="0.15">
      <c r="A9" s="42">
        <v>2</v>
      </c>
      <c r="B9" s="567" t="s">
        <v>1789</v>
      </c>
      <c r="C9" s="567" t="s">
        <v>1786</v>
      </c>
      <c r="D9" s="568" t="s">
        <v>1782</v>
      </c>
      <c r="E9" s="510">
        <v>107.633</v>
      </c>
      <c r="F9" s="603">
        <v>0</v>
      </c>
      <c r="G9" s="603"/>
      <c r="H9" s="510">
        <f t="shared" ref="H9:H42" si="0">+SUM(E9:G9)</f>
        <v>107.633</v>
      </c>
      <c r="I9" s="510">
        <v>90</v>
      </c>
      <c r="J9" s="510">
        <v>111.61199999999999</v>
      </c>
      <c r="K9" s="510">
        <v>111.61199999999999</v>
      </c>
      <c r="L9" s="569" t="s">
        <v>1831</v>
      </c>
      <c r="M9" s="570"/>
      <c r="N9" s="571" t="s">
        <v>1851</v>
      </c>
      <c r="O9" s="572" t="s">
        <v>867</v>
      </c>
      <c r="P9" s="573" t="s">
        <v>1850</v>
      </c>
    </row>
    <row r="10" spans="1:16" s="574" customFormat="1" ht="48.75" customHeight="1" x14ac:dyDescent="0.15">
      <c r="A10" s="42">
        <v>3</v>
      </c>
      <c r="B10" s="567" t="s">
        <v>1789</v>
      </c>
      <c r="C10" s="567" t="s">
        <v>1784</v>
      </c>
      <c r="D10" s="568" t="s">
        <v>1785</v>
      </c>
      <c r="E10" s="510">
        <v>168.39499999999998</v>
      </c>
      <c r="F10" s="603">
        <v>0</v>
      </c>
      <c r="G10" s="603"/>
      <c r="H10" s="510">
        <f t="shared" si="0"/>
        <v>168.39499999999998</v>
      </c>
      <c r="I10" s="510">
        <f t="shared" ref="I10" si="1">+H10</f>
        <v>168.39499999999998</v>
      </c>
      <c r="J10" s="510">
        <v>77.665999999999997</v>
      </c>
      <c r="K10" s="510">
        <v>71.671999999999997</v>
      </c>
      <c r="L10" s="569" t="s">
        <v>1830</v>
      </c>
      <c r="M10" s="570"/>
      <c r="N10" s="571" t="s">
        <v>2955</v>
      </c>
      <c r="O10" s="572" t="s">
        <v>867</v>
      </c>
      <c r="P10" s="573" t="s">
        <v>1850</v>
      </c>
    </row>
    <row r="11" spans="1:16" s="574" customFormat="1" ht="40.5" x14ac:dyDescent="0.15">
      <c r="A11" s="42">
        <v>4</v>
      </c>
      <c r="B11" s="567" t="s">
        <v>1789</v>
      </c>
      <c r="C11" s="567" t="s">
        <v>1784</v>
      </c>
      <c r="D11" s="568" t="s">
        <v>1803</v>
      </c>
      <c r="E11" s="510">
        <v>3.919</v>
      </c>
      <c r="F11" s="603">
        <v>0</v>
      </c>
      <c r="G11" s="603"/>
      <c r="H11" s="510">
        <f t="shared" si="0"/>
        <v>3.919</v>
      </c>
      <c r="I11" s="510">
        <v>3.6739999999999999</v>
      </c>
      <c r="J11" s="510">
        <v>1.8169999999999999</v>
      </c>
      <c r="K11" s="510">
        <v>1.8169999999999999</v>
      </c>
      <c r="L11" s="569" t="s">
        <v>1832</v>
      </c>
      <c r="M11" s="570"/>
      <c r="N11" s="571" t="s">
        <v>1852</v>
      </c>
      <c r="O11" s="572" t="s">
        <v>867</v>
      </c>
      <c r="P11" s="573" t="s">
        <v>1850</v>
      </c>
    </row>
    <row r="12" spans="1:16" s="574" customFormat="1" ht="40.5" x14ac:dyDescent="0.15">
      <c r="A12" s="42">
        <v>5</v>
      </c>
      <c r="B12" s="567" t="s">
        <v>1789</v>
      </c>
      <c r="C12" s="567" t="s">
        <v>1804</v>
      </c>
      <c r="D12" s="568" t="s">
        <v>1783</v>
      </c>
      <c r="E12" s="510">
        <v>171.607</v>
      </c>
      <c r="F12" s="603">
        <v>0</v>
      </c>
      <c r="G12" s="603"/>
      <c r="H12" s="510">
        <f t="shared" si="0"/>
        <v>171.607</v>
      </c>
      <c r="I12" s="510">
        <v>155</v>
      </c>
      <c r="J12" s="575">
        <v>173.72800000000001</v>
      </c>
      <c r="K12" s="836">
        <v>173.72800000000001</v>
      </c>
      <c r="L12" s="569" t="s">
        <v>1833</v>
      </c>
      <c r="M12" s="570"/>
      <c r="N12" s="571" t="s">
        <v>1853</v>
      </c>
      <c r="O12" s="572">
        <v>3</v>
      </c>
      <c r="P12" s="573" t="s">
        <v>1854</v>
      </c>
    </row>
    <row r="13" spans="1:16" s="574" customFormat="1" ht="40.5" x14ac:dyDescent="0.15">
      <c r="A13" s="42">
        <v>6</v>
      </c>
      <c r="B13" s="567" t="s">
        <v>1789</v>
      </c>
      <c r="C13" s="567" t="s">
        <v>1805</v>
      </c>
      <c r="D13" s="568" t="s">
        <v>1806</v>
      </c>
      <c r="E13" s="510">
        <v>100.824</v>
      </c>
      <c r="F13" s="603">
        <v>0</v>
      </c>
      <c r="G13" s="603"/>
      <c r="H13" s="510">
        <f t="shared" si="0"/>
        <v>100.824</v>
      </c>
      <c r="I13" s="510">
        <v>91.579134999999994</v>
      </c>
      <c r="J13" s="575">
        <v>100.824</v>
      </c>
      <c r="K13" s="836">
        <v>100.824</v>
      </c>
      <c r="L13" s="569" t="s">
        <v>1830</v>
      </c>
      <c r="M13" s="570"/>
      <c r="N13" s="571" t="s">
        <v>1855</v>
      </c>
      <c r="O13" s="572">
        <v>4</v>
      </c>
      <c r="P13" s="573" t="s">
        <v>1856</v>
      </c>
    </row>
    <row r="14" spans="1:16" s="574" customFormat="1" ht="40.5" x14ac:dyDescent="0.15">
      <c r="A14" s="42">
        <v>7</v>
      </c>
      <c r="B14" s="567" t="s">
        <v>1789</v>
      </c>
      <c r="C14" s="567" t="s">
        <v>1807</v>
      </c>
      <c r="D14" s="568" t="s">
        <v>1782</v>
      </c>
      <c r="E14" s="510">
        <v>4.8339999999999996</v>
      </c>
      <c r="F14" s="603">
        <v>0</v>
      </c>
      <c r="G14" s="603"/>
      <c r="H14" s="510">
        <f t="shared" si="0"/>
        <v>4.8339999999999996</v>
      </c>
      <c r="I14" s="510">
        <v>3.7810000000000001</v>
      </c>
      <c r="J14" s="510">
        <v>4.8339999999999996</v>
      </c>
      <c r="K14" s="836">
        <v>4.8339999999999996</v>
      </c>
      <c r="L14" s="569" t="s">
        <v>1830</v>
      </c>
      <c r="M14" s="570"/>
      <c r="N14" s="571" t="s">
        <v>1855</v>
      </c>
      <c r="O14" s="572">
        <v>4</v>
      </c>
      <c r="P14" s="573" t="s">
        <v>1856</v>
      </c>
    </row>
    <row r="15" spans="1:16" s="574" customFormat="1" ht="40.5" x14ac:dyDescent="0.15">
      <c r="A15" s="42">
        <v>8</v>
      </c>
      <c r="B15" s="567" t="s">
        <v>1789</v>
      </c>
      <c r="C15" s="567" t="s">
        <v>1808</v>
      </c>
      <c r="D15" s="568" t="s">
        <v>1809</v>
      </c>
      <c r="E15" s="510">
        <v>79.260000000000005</v>
      </c>
      <c r="F15" s="603">
        <v>0</v>
      </c>
      <c r="G15" s="603"/>
      <c r="H15" s="510">
        <f t="shared" si="0"/>
        <v>79.260000000000005</v>
      </c>
      <c r="I15" s="510">
        <v>67.819592999999998</v>
      </c>
      <c r="J15" s="510">
        <v>75.903000000000006</v>
      </c>
      <c r="K15" s="510">
        <v>75.903000000000006</v>
      </c>
      <c r="L15" s="569" t="s">
        <v>1834</v>
      </c>
      <c r="M15" s="570"/>
      <c r="N15" s="571" t="s">
        <v>1852</v>
      </c>
      <c r="O15" s="572">
        <v>8</v>
      </c>
      <c r="P15" s="573" t="s">
        <v>1857</v>
      </c>
    </row>
    <row r="16" spans="1:16" s="574" customFormat="1" ht="40.5" x14ac:dyDescent="0.15">
      <c r="A16" s="42">
        <v>9</v>
      </c>
      <c r="B16" s="567" t="s">
        <v>1789</v>
      </c>
      <c r="C16" s="567" t="s">
        <v>1784</v>
      </c>
      <c r="D16" s="568" t="s">
        <v>1785</v>
      </c>
      <c r="E16" s="510">
        <v>24.113</v>
      </c>
      <c r="F16" s="603">
        <v>0</v>
      </c>
      <c r="G16" s="603"/>
      <c r="H16" s="510">
        <f t="shared" si="0"/>
        <v>24.113</v>
      </c>
      <c r="I16" s="510">
        <v>29.494047999999999</v>
      </c>
      <c r="J16" s="510">
        <v>24.081</v>
      </c>
      <c r="K16" s="510">
        <v>24.081</v>
      </c>
      <c r="L16" s="569" t="s">
        <v>1834</v>
      </c>
      <c r="M16" s="570"/>
      <c r="N16" s="571" t="s">
        <v>1852</v>
      </c>
      <c r="O16" s="572">
        <v>9</v>
      </c>
      <c r="P16" s="573" t="s">
        <v>1858</v>
      </c>
    </row>
    <row r="17" spans="1:16" s="574" customFormat="1" ht="27" x14ac:dyDescent="0.15">
      <c r="A17" s="42">
        <v>10</v>
      </c>
      <c r="B17" s="567" t="s">
        <v>1789</v>
      </c>
      <c r="C17" s="567" t="s">
        <v>1786</v>
      </c>
      <c r="D17" s="568" t="s">
        <v>1782</v>
      </c>
      <c r="E17" s="510">
        <v>1.821</v>
      </c>
      <c r="F17" s="603">
        <v>0</v>
      </c>
      <c r="G17" s="603"/>
      <c r="H17" s="510">
        <f t="shared" si="0"/>
        <v>1.821</v>
      </c>
      <c r="I17" s="510">
        <v>1.256</v>
      </c>
      <c r="J17" s="510">
        <v>2.3849999999999998</v>
      </c>
      <c r="K17" s="510">
        <v>2.3860000000000001</v>
      </c>
      <c r="L17" s="569" t="s">
        <v>1831</v>
      </c>
      <c r="M17" s="570"/>
      <c r="N17" s="571" t="s">
        <v>1852</v>
      </c>
      <c r="O17" s="572" t="s">
        <v>867</v>
      </c>
      <c r="P17" s="573" t="s">
        <v>1850</v>
      </c>
    </row>
    <row r="18" spans="1:16" s="574" customFormat="1" ht="27" x14ac:dyDescent="0.15">
      <c r="A18" s="42">
        <v>11</v>
      </c>
      <c r="B18" s="567" t="s">
        <v>1789</v>
      </c>
      <c r="C18" s="567" t="s">
        <v>1787</v>
      </c>
      <c r="D18" s="568" t="s">
        <v>1810</v>
      </c>
      <c r="E18" s="510">
        <v>294.76</v>
      </c>
      <c r="F18" s="603">
        <v>0</v>
      </c>
      <c r="G18" s="603"/>
      <c r="H18" s="510">
        <f t="shared" si="0"/>
        <v>294.76</v>
      </c>
      <c r="I18" s="510">
        <v>287.98899999999998</v>
      </c>
      <c r="J18" s="510">
        <v>319.899</v>
      </c>
      <c r="K18" s="510">
        <v>321.35599999999999</v>
      </c>
      <c r="L18" s="569" t="s">
        <v>1830</v>
      </c>
      <c r="M18" s="570"/>
      <c r="N18" s="571" t="s">
        <v>1859</v>
      </c>
      <c r="O18" s="572">
        <v>9</v>
      </c>
      <c r="P18" s="573" t="s">
        <v>1858</v>
      </c>
    </row>
    <row r="19" spans="1:16" s="574" customFormat="1" ht="27" x14ac:dyDescent="0.15">
      <c r="A19" s="42">
        <v>12</v>
      </c>
      <c r="B19" s="567" t="s">
        <v>1789</v>
      </c>
      <c r="C19" s="567" t="s">
        <v>1787</v>
      </c>
      <c r="D19" s="568" t="s">
        <v>1811</v>
      </c>
      <c r="E19" s="510">
        <v>169.477</v>
      </c>
      <c r="F19" s="603">
        <v>0</v>
      </c>
      <c r="G19" s="603"/>
      <c r="H19" s="510">
        <f t="shared" si="0"/>
        <v>169.477</v>
      </c>
      <c r="I19" s="510">
        <v>156.42099999999999</v>
      </c>
      <c r="J19" s="510">
        <v>170.511</v>
      </c>
      <c r="K19" s="510">
        <v>171.25800000000001</v>
      </c>
      <c r="L19" s="569" t="s">
        <v>1835</v>
      </c>
      <c r="M19" s="570"/>
      <c r="N19" s="571" t="s">
        <v>1859</v>
      </c>
      <c r="O19" s="572">
        <v>9</v>
      </c>
      <c r="P19" s="573" t="s">
        <v>1858</v>
      </c>
    </row>
    <row r="20" spans="1:16" s="574" customFormat="1" ht="40.5" x14ac:dyDescent="0.15">
      <c r="A20" s="42">
        <v>13</v>
      </c>
      <c r="B20" s="567" t="s">
        <v>1789</v>
      </c>
      <c r="C20" s="567" t="s">
        <v>1812</v>
      </c>
      <c r="D20" s="568" t="s">
        <v>1813</v>
      </c>
      <c r="E20" s="510">
        <v>53.000999999999998</v>
      </c>
      <c r="F20" s="603">
        <v>0</v>
      </c>
      <c r="G20" s="603"/>
      <c r="H20" s="510">
        <f t="shared" si="0"/>
        <v>53.000999999999998</v>
      </c>
      <c r="I20" s="510">
        <v>43.89</v>
      </c>
      <c r="J20" s="510">
        <v>52.853000000000002</v>
      </c>
      <c r="K20" s="510">
        <v>52.853000000000002</v>
      </c>
      <c r="L20" s="569" t="s">
        <v>1834</v>
      </c>
      <c r="M20" s="570"/>
      <c r="N20" s="571" t="s">
        <v>1860</v>
      </c>
      <c r="O20" s="572">
        <v>6</v>
      </c>
      <c r="P20" s="573" t="s">
        <v>1861</v>
      </c>
    </row>
    <row r="21" spans="1:16" s="574" customFormat="1" ht="40.5" x14ac:dyDescent="0.15">
      <c r="A21" s="42">
        <v>14</v>
      </c>
      <c r="B21" s="567" t="s">
        <v>1789</v>
      </c>
      <c r="C21" s="567" t="s">
        <v>1814</v>
      </c>
      <c r="D21" s="568" t="s">
        <v>1815</v>
      </c>
      <c r="E21" s="510">
        <v>47.965000000000003</v>
      </c>
      <c r="F21" s="603">
        <v>0</v>
      </c>
      <c r="G21" s="603"/>
      <c r="H21" s="510">
        <f t="shared" si="0"/>
        <v>47.965000000000003</v>
      </c>
      <c r="I21" s="510">
        <v>42.264000000000003</v>
      </c>
      <c r="J21" s="510">
        <v>47.965000000000003</v>
      </c>
      <c r="K21" s="510">
        <v>47.965000000000003</v>
      </c>
      <c r="L21" s="569" t="s">
        <v>1834</v>
      </c>
      <c r="M21" s="570"/>
      <c r="N21" s="571" t="s">
        <v>1860</v>
      </c>
      <c r="O21" s="572">
        <v>7</v>
      </c>
      <c r="P21" s="573" t="s">
        <v>1862</v>
      </c>
    </row>
    <row r="22" spans="1:16" s="574" customFormat="1" ht="54" x14ac:dyDescent="0.15">
      <c r="A22" s="42">
        <v>15</v>
      </c>
      <c r="B22" s="567" t="s">
        <v>1789</v>
      </c>
      <c r="C22" s="567" t="s">
        <v>1814</v>
      </c>
      <c r="D22" s="568" t="s">
        <v>1816</v>
      </c>
      <c r="E22" s="510">
        <v>75.948000000000008</v>
      </c>
      <c r="F22" s="603">
        <v>0</v>
      </c>
      <c r="G22" s="603"/>
      <c r="H22" s="510">
        <f t="shared" si="0"/>
        <v>75.948000000000008</v>
      </c>
      <c r="I22" s="510">
        <v>76.409000000000006</v>
      </c>
      <c r="J22" s="510">
        <v>76.292000000000002</v>
      </c>
      <c r="K22" s="510">
        <v>76.38</v>
      </c>
      <c r="L22" s="569" t="s">
        <v>1836</v>
      </c>
      <c r="M22" s="570"/>
      <c r="N22" s="571" t="s">
        <v>1860</v>
      </c>
      <c r="O22" s="572">
        <v>7</v>
      </c>
      <c r="P22" s="573" t="s">
        <v>1862</v>
      </c>
    </row>
    <row r="23" spans="1:16" s="574" customFormat="1" ht="54" x14ac:dyDescent="0.15">
      <c r="A23" s="42">
        <v>16</v>
      </c>
      <c r="B23" s="567" t="s">
        <v>1789</v>
      </c>
      <c r="C23" s="567" t="s">
        <v>1814</v>
      </c>
      <c r="D23" s="568" t="s">
        <v>1817</v>
      </c>
      <c r="E23" s="510">
        <v>21.908000000000001</v>
      </c>
      <c r="F23" s="603">
        <v>0</v>
      </c>
      <c r="G23" s="603"/>
      <c r="H23" s="510">
        <f t="shared" si="0"/>
        <v>21.908000000000001</v>
      </c>
      <c r="I23" s="510">
        <v>9.093</v>
      </c>
      <c r="J23" s="510">
        <v>22.021999999999998</v>
      </c>
      <c r="K23" s="510">
        <v>22.582999999999998</v>
      </c>
      <c r="L23" s="569" t="s">
        <v>1837</v>
      </c>
      <c r="M23" s="570"/>
      <c r="N23" s="571" t="s">
        <v>1860</v>
      </c>
      <c r="O23" s="572">
        <v>7</v>
      </c>
      <c r="P23" s="573" t="s">
        <v>1862</v>
      </c>
    </row>
    <row r="24" spans="1:16" s="574" customFormat="1" ht="40.5" x14ac:dyDescent="0.15">
      <c r="A24" s="42">
        <v>17</v>
      </c>
      <c r="B24" s="567" t="s">
        <v>1789</v>
      </c>
      <c r="C24" s="567" t="s">
        <v>1814</v>
      </c>
      <c r="D24" s="568" t="s">
        <v>1818</v>
      </c>
      <c r="E24" s="510">
        <v>18.122</v>
      </c>
      <c r="F24" s="603">
        <v>0</v>
      </c>
      <c r="G24" s="603"/>
      <c r="H24" s="510">
        <f t="shared" si="0"/>
        <v>18.122</v>
      </c>
      <c r="I24" s="510">
        <v>6.76</v>
      </c>
      <c r="J24" s="510">
        <v>19.093</v>
      </c>
      <c r="K24" s="510">
        <v>19.093</v>
      </c>
      <c r="L24" s="569" t="s">
        <v>1838</v>
      </c>
      <c r="M24" s="570"/>
      <c r="N24" s="571" t="s">
        <v>1860</v>
      </c>
      <c r="O24" s="572">
        <v>7</v>
      </c>
      <c r="P24" s="573" t="s">
        <v>1862</v>
      </c>
    </row>
    <row r="25" spans="1:16" s="574" customFormat="1" ht="54" x14ac:dyDescent="0.15">
      <c r="A25" s="42">
        <v>18</v>
      </c>
      <c r="B25" s="567" t="s">
        <v>1789</v>
      </c>
      <c r="C25" s="567" t="s">
        <v>1819</v>
      </c>
      <c r="D25" s="568" t="s">
        <v>1820</v>
      </c>
      <c r="E25" s="510">
        <v>84.778999999999996</v>
      </c>
      <c r="F25" s="603">
        <v>0</v>
      </c>
      <c r="G25" s="603"/>
      <c r="H25" s="510">
        <f t="shared" si="0"/>
        <v>84.778999999999996</v>
      </c>
      <c r="I25" s="510">
        <v>84.778999999999996</v>
      </c>
      <c r="J25" s="510">
        <v>92.662000000000006</v>
      </c>
      <c r="K25" s="510">
        <v>124.572</v>
      </c>
      <c r="L25" s="569" t="s">
        <v>1839</v>
      </c>
      <c r="M25" s="570"/>
      <c r="N25" s="571" t="s">
        <v>1860</v>
      </c>
      <c r="O25" s="572">
        <v>7</v>
      </c>
      <c r="P25" s="573" t="s">
        <v>1862</v>
      </c>
    </row>
    <row r="26" spans="1:16" s="574" customFormat="1" ht="40.5" x14ac:dyDescent="0.15">
      <c r="A26" s="42">
        <v>19</v>
      </c>
      <c r="B26" s="567" t="s">
        <v>1789</v>
      </c>
      <c r="C26" s="567" t="s">
        <v>1821</v>
      </c>
      <c r="D26" s="568" t="s">
        <v>1788</v>
      </c>
      <c r="E26" s="510">
        <v>1.2</v>
      </c>
      <c r="F26" s="603">
        <v>0</v>
      </c>
      <c r="G26" s="603"/>
      <c r="H26" s="510">
        <f t="shared" si="0"/>
        <v>1.2</v>
      </c>
      <c r="I26" s="510">
        <v>1.52</v>
      </c>
      <c r="J26" s="510">
        <v>1.2</v>
      </c>
      <c r="K26" s="510">
        <v>1.2</v>
      </c>
      <c r="L26" s="569" t="s">
        <v>1840</v>
      </c>
      <c r="M26" s="570"/>
      <c r="N26" s="571" t="s">
        <v>1860</v>
      </c>
      <c r="O26" s="572">
        <v>9</v>
      </c>
      <c r="P26" s="573" t="s">
        <v>1858</v>
      </c>
    </row>
    <row r="27" spans="1:16" s="574" customFormat="1" ht="40.5" x14ac:dyDescent="0.15">
      <c r="A27" s="42">
        <v>20</v>
      </c>
      <c r="B27" s="567" t="s">
        <v>1822</v>
      </c>
      <c r="C27" s="567" t="s">
        <v>1823</v>
      </c>
      <c r="D27" s="568" t="s">
        <v>1782</v>
      </c>
      <c r="E27" s="510">
        <v>26.332000000000001</v>
      </c>
      <c r="F27" s="603">
        <v>0</v>
      </c>
      <c r="G27" s="603"/>
      <c r="H27" s="510">
        <f t="shared" si="0"/>
        <v>26.332000000000001</v>
      </c>
      <c r="I27" s="510">
        <v>11.234</v>
      </c>
      <c r="J27" s="510">
        <v>20.02</v>
      </c>
      <c r="K27" s="510">
        <v>21.966999999999999</v>
      </c>
      <c r="L27" s="569" t="s">
        <v>1841</v>
      </c>
      <c r="M27" s="570"/>
      <c r="N27" s="571" t="s">
        <v>1860</v>
      </c>
      <c r="O27" s="572" t="s">
        <v>867</v>
      </c>
      <c r="P27" s="573" t="s">
        <v>1850</v>
      </c>
    </row>
    <row r="28" spans="1:16" s="574" customFormat="1" ht="54" x14ac:dyDescent="0.15">
      <c r="A28" s="42">
        <v>21</v>
      </c>
      <c r="B28" s="567" t="s">
        <v>1789</v>
      </c>
      <c r="C28" s="567" t="s">
        <v>1824</v>
      </c>
      <c r="D28" s="568" t="s">
        <v>1825</v>
      </c>
      <c r="E28" s="510">
        <v>109.426</v>
      </c>
      <c r="F28" s="603">
        <v>0</v>
      </c>
      <c r="G28" s="603"/>
      <c r="H28" s="510">
        <f t="shared" si="0"/>
        <v>109.426</v>
      </c>
      <c r="I28" s="510">
        <v>104.3</v>
      </c>
      <c r="J28" s="510">
        <v>109.197</v>
      </c>
      <c r="K28" s="510">
        <v>120.72</v>
      </c>
      <c r="L28" s="569" t="s">
        <v>1842</v>
      </c>
      <c r="M28" s="570"/>
      <c r="N28" s="571" t="s">
        <v>1863</v>
      </c>
      <c r="O28" s="572" t="s">
        <v>1864</v>
      </c>
      <c r="P28" s="573" t="s">
        <v>1865</v>
      </c>
    </row>
    <row r="29" spans="1:16" s="574" customFormat="1" ht="27" x14ac:dyDescent="0.15">
      <c r="A29" s="42">
        <v>22</v>
      </c>
      <c r="B29" s="567" t="s">
        <v>1789</v>
      </c>
      <c r="C29" s="567" t="s">
        <v>1787</v>
      </c>
      <c r="D29" s="568" t="s">
        <v>1811</v>
      </c>
      <c r="E29" s="510">
        <v>64.548000000000002</v>
      </c>
      <c r="F29" s="603">
        <v>0</v>
      </c>
      <c r="G29" s="603"/>
      <c r="H29" s="510">
        <f t="shared" si="0"/>
        <v>64.548000000000002</v>
      </c>
      <c r="I29" s="510">
        <v>57.805999999999997</v>
      </c>
      <c r="J29" s="510">
        <v>68.227999999999994</v>
      </c>
      <c r="K29" s="510">
        <v>68.363</v>
      </c>
      <c r="L29" s="569" t="s">
        <v>1835</v>
      </c>
      <c r="M29" s="570"/>
      <c r="N29" s="571" t="s">
        <v>1863</v>
      </c>
      <c r="O29" s="572" t="s">
        <v>867</v>
      </c>
      <c r="P29" s="573" t="s">
        <v>1850</v>
      </c>
    </row>
    <row r="30" spans="1:16" s="574" customFormat="1" ht="81" x14ac:dyDescent="0.15">
      <c r="A30" s="42">
        <v>23</v>
      </c>
      <c r="B30" s="567" t="s">
        <v>1789</v>
      </c>
      <c r="C30" s="567" t="s">
        <v>1790</v>
      </c>
      <c r="D30" s="568" t="s">
        <v>1791</v>
      </c>
      <c r="E30" s="510">
        <v>100800</v>
      </c>
      <c r="F30" s="603">
        <v>0</v>
      </c>
      <c r="G30" s="603"/>
      <c r="H30" s="510">
        <f t="shared" si="0"/>
        <v>100800</v>
      </c>
      <c r="I30" s="603">
        <v>100800</v>
      </c>
      <c r="J30" s="510">
        <v>136800</v>
      </c>
      <c r="K30" s="510">
        <v>171600</v>
      </c>
      <c r="L30" s="569" t="s">
        <v>1843</v>
      </c>
      <c r="M30" s="570"/>
      <c r="N30" s="571" t="s">
        <v>870</v>
      </c>
      <c r="O30" s="572">
        <v>1</v>
      </c>
      <c r="P30" s="573" t="s">
        <v>1866</v>
      </c>
    </row>
    <row r="31" spans="1:16" s="574" customFormat="1" ht="40.5" x14ac:dyDescent="0.15">
      <c r="A31" s="42">
        <v>24</v>
      </c>
      <c r="B31" s="567" t="s">
        <v>1789</v>
      </c>
      <c r="C31" s="567" t="s">
        <v>1792</v>
      </c>
      <c r="D31" s="568" t="s">
        <v>1793</v>
      </c>
      <c r="E31" s="510">
        <v>87.695999999999998</v>
      </c>
      <c r="F31" s="603">
        <v>0</v>
      </c>
      <c r="G31" s="603"/>
      <c r="H31" s="510">
        <f t="shared" si="0"/>
        <v>87.695999999999998</v>
      </c>
      <c r="I31" s="576">
        <v>84.067999999999998</v>
      </c>
      <c r="J31" s="510">
        <v>87.402000000000001</v>
      </c>
      <c r="K31" s="510">
        <v>87.402000000000001</v>
      </c>
      <c r="L31" s="569" t="s">
        <v>1844</v>
      </c>
      <c r="M31" s="570"/>
      <c r="N31" s="571" t="s">
        <v>870</v>
      </c>
      <c r="O31" s="572">
        <v>2</v>
      </c>
      <c r="P31" s="573" t="s">
        <v>1867</v>
      </c>
    </row>
    <row r="32" spans="1:16" s="574" customFormat="1" ht="40.5" x14ac:dyDescent="0.15">
      <c r="A32" s="42">
        <v>25</v>
      </c>
      <c r="B32" s="567" t="s">
        <v>1789</v>
      </c>
      <c r="C32" s="567" t="s">
        <v>1792</v>
      </c>
      <c r="D32" s="568" t="s">
        <v>1794</v>
      </c>
      <c r="E32" s="510">
        <v>247.773</v>
      </c>
      <c r="F32" s="603">
        <v>0</v>
      </c>
      <c r="G32" s="603"/>
      <c r="H32" s="510">
        <f t="shared" si="0"/>
        <v>247.773</v>
      </c>
      <c r="I32" s="576">
        <v>207.12</v>
      </c>
      <c r="J32" s="510">
        <v>264.21899999999999</v>
      </c>
      <c r="K32" s="510">
        <v>253.94800000000001</v>
      </c>
      <c r="L32" s="569" t="s">
        <v>1845</v>
      </c>
      <c r="M32" s="570"/>
      <c r="N32" s="571" t="s">
        <v>870</v>
      </c>
      <c r="O32" s="572">
        <v>2</v>
      </c>
      <c r="P32" s="573" t="s">
        <v>1867</v>
      </c>
    </row>
    <row r="33" spans="1:16" s="574" customFormat="1" ht="40.5" x14ac:dyDescent="0.15">
      <c r="A33" s="42">
        <v>26</v>
      </c>
      <c r="B33" s="567" t="s">
        <v>1795</v>
      </c>
      <c r="C33" s="567" t="s">
        <v>1796</v>
      </c>
      <c r="D33" s="568" t="s">
        <v>867</v>
      </c>
      <c r="E33" s="576">
        <v>248.71</v>
      </c>
      <c r="F33" s="603">
        <v>0</v>
      </c>
      <c r="G33" s="603"/>
      <c r="H33" s="510">
        <f t="shared" si="0"/>
        <v>248.71</v>
      </c>
      <c r="I33" s="605">
        <v>296.15199999999999</v>
      </c>
      <c r="J33" s="576">
        <v>434.101</v>
      </c>
      <c r="K33" s="576">
        <v>271.82100000000003</v>
      </c>
      <c r="L33" s="569" t="s">
        <v>1841</v>
      </c>
      <c r="M33" s="570"/>
      <c r="N33" s="571" t="s">
        <v>870</v>
      </c>
      <c r="O33" s="572">
        <v>1</v>
      </c>
      <c r="P33" s="573" t="s">
        <v>1866</v>
      </c>
    </row>
    <row r="34" spans="1:16" s="574" customFormat="1" ht="40.5" x14ac:dyDescent="0.15">
      <c r="A34" s="42">
        <v>27</v>
      </c>
      <c r="B34" s="567" t="s">
        <v>1795</v>
      </c>
      <c r="C34" s="567" t="s">
        <v>1797</v>
      </c>
      <c r="D34" s="568" t="s">
        <v>867</v>
      </c>
      <c r="E34" s="576">
        <v>181.98599999999999</v>
      </c>
      <c r="F34" s="603">
        <v>0</v>
      </c>
      <c r="G34" s="603"/>
      <c r="H34" s="510">
        <f t="shared" si="0"/>
        <v>181.98599999999999</v>
      </c>
      <c r="I34" s="605">
        <v>132.39599999999999</v>
      </c>
      <c r="J34" s="576">
        <v>199.34200000000001</v>
      </c>
      <c r="K34" s="576">
        <v>199.80199999999999</v>
      </c>
      <c r="L34" s="569" t="s">
        <v>1841</v>
      </c>
      <c r="M34" s="570"/>
      <c r="N34" s="571" t="s">
        <v>870</v>
      </c>
      <c r="O34" s="572">
        <v>1</v>
      </c>
      <c r="P34" s="573" t="s">
        <v>1866</v>
      </c>
    </row>
    <row r="35" spans="1:16" s="574" customFormat="1" ht="40.5" x14ac:dyDescent="0.15">
      <c r="A35" s="42">
        <v>28</v>
      </c>
      <c r="B35" s="567" t="s">
        <v>1795</v>
      </c>
      <c r="C35" s="567" t="s">
        <v>1798</v>
      </c>
      <c r="D35" s="568" t="s">
        <v>867</v>
      </c>
      <c r="E35" s="576">
        <v>0.1</v>
      </c>
      <c r="F35" s="603">
        <v>0</v>
      </c>
      <c r="G35" s="603"/>
      <c r="H35" s="510">
        <f>+SUM(E35:G35)</f>
        <v>0.1</v>
      </c>
      <c r="I35" s="510">
        <v>0</v>
      </c>
      <c r="J35" s="576">
        <v>0.1</v>
      </c>
      <c r="K35" s="576">
        <v>0.1</v>
      </c>
      <c r="L35" s="569" t="s">
        <v>1846</v>
      </c>
      <c r="M35" s="570"/>
      <c r="N35" s="571" t="s">
        <v>870</v>
      </c>
      <c r="O35" s="572">
        <v>1</v>
      </c>
      <c r="P35" s="573" t="s">
        <v>1866</v>
      </c>
    </row>
    <row r="36" spans="1:16" s="574" customFormat="1" ht="40.5" x14ac:dyDescent="0.15">
      <c r="A36" s="42">
        <v>29</v>
      </c>
      <c r="B36" s="567" t="s">
        <v>1795</v>
      </c>
      <c r="C36" s="567" t="s">
        <v>1799</v>
      </c>
      <c r="D36" s="568" t="s">
        <v>867</v>
      </c>
      <c r="E36" s="576">
        <v>10</v>
      </c>
      <c r="F36" s="603">
        <v>0</v>
      </c>
      <c r="G36" s="603"/>
      <c r="H36" s="510">
        <f t="shared" si="0"/>
        <v>10</v>
      </c>
      <c r="I36" s="510">
        <v>0</v>
      </c>
      <c r="J36" s="576">
        <v>10</v>
      </c>
      <c r="K36" s="576">
        <v>10</v>
      </c>
      <c r="L36" s="569" t="s">
        <v>1843</v>
      </c>
      <c r="M36" s="570"/>
      <c r="N36" s="571" t="s">
        <v>870</v>
      </c>
      <c r="O36" s="572">
        <v>1</v>
      </c>
      <c r="P36" s="573" t="s">
        <v>1866</v>
      </c>
    </row>
    <row r="37" spans="1:16" s="574" customFormat="1" ht="48" customHeight="1" x14ac:dyDescent="0.15">
      <c r="A37" s="42">
        <v>30</v>
      </c>
      <c r="B37" s="567" t="s">
        <v>1789</v>
      </c>
      <c r="C37" s="567" t="s">
        <v>1821</v>
      </c>
      <c r="D37" s="568" t="s">
        <v>1785</v>
      </c>
      <c r="E37" s="510">
        <v>1.34</v>
      </c>
      <c r="F37" s="603">
        <v>0</v>
      </c>
      <c r="G37" s="603"/>
      <c r="H37" s="510">
        <f t="shared" si="0"/>
        <v>1.34</v>
      </c>
      <c r="I37" s="510">
        <v>1</v>
      </c>
      <c r="J37" s="575">
        <v>1.34</v>
      </c>
      <c r="K37" s="575">
        <v>1.34</v>
      </c>
      <c r="L37" s="569" t="s">
        <v>1833</v>
      </c>
      <c r="M37" s="570"/>
      <c r="N37" s="571" t="s">
        <v>1853</v>
      </c>
      <c r="O37" s="572">
        <v>9</v>
      </c>
      <c r="P37" s="573" t="s">
        <v>1858</v>
      </c>
    </row>
    <row r="38" spans="1:16" s="574" customFormat="1" ht="40.5" x14ac:dyDescent="0.15">
      <c r="A38" s="42">
        <v>31</v>
      </c>
      <c r="B38" s="567" t="s">
        <v>1789</v>
      </c>
      <c r="C38" s="567" t="s">
        <v>1800</v>
      </c>
      <c r="D38" s="568" t="s">
        <v>1801</v>
      </c>
      <c r="E38" s="510">
        <v>136.88800000000001</v>
      </c>
      <c r="F38" s="603">
        <v>0</v>
      </c>
      <c r="G38" s="603"/>
      <c r="H38" s="510">
        <f t="shared" si="0"/>
        <v>136.88800000000001</v>
      </c>
      <c r="I38" s="510">
        <v>139.64940899999999</v>
      </c>
      <c r="J38" s="510">
        <v>134.06100000000001</v>
      </c>
      <c r="K38" s="510">
        <v>134.06100000000001</v>
      </c>
      <c r="L38" s="569" t="s">
        <v>1847</v>
      </c>
      <c r="M38" s="570"/>
      <c r="N38" s="571" t="s">
        <v>1868</v>
      </c>
      <c r="O38" s="572">
        <v>5</v>
      </c>
      <c r="P38" s="573" t="s">
        <v>1869</v>
      </c>
    </row>
    <row r="39" spans="1:16" s="574" customFormat="1" ht="40.5" x14ac:dyDescent="0.15">
      <c r="A39" s="42">
        <v>32</v>
      </c>
      <c r="B39" s="567" t="s">
        <v>1789</v>
      </c>
      <c r="C39" s="567" t="s">
        <v>1826</v>
      </c>
      <c r="D39" s="568" t="s">
        <v>1827</v>
      </c>
      <c r="E39" s="510">
        <v>490.66000000000008</v>
      </c>
      <c r="F39" s="510">
        <v>9.1683850000000007</v>
      </c>
      <c r="G39" s="603"/>
      <c r="H39" s="510">
        <f t="shared" si="0"/>
        <v>499.82838500000008</v>
      </c>
      <c r="I39" s="510">
        <v>463.128107</v>
      </c>
      <c r="J39" s="510">
        <v>474.50400000000002</v>
      </c>
      <c r="K39" s="510">
        <v>475.03399999999999</v>
      </c>
      <c r="L39" s="569" t="s">
        <v>1848</v>
      </c>
      <c r="M39" s="570"/>
      <c r="N39" s="571" t="s">
        <v>1868</v>
      </c>
      <c r="O39" s="572">
        <v>5</v>
      </c>
      <c r="P39" s="573" t="s">
        <v>1869</v>
      </c>
    </row>
    <row r="40" spans="1:16" s="574" customFormat="1" ht="40.5" x14ac:dyDescent="0.15">
      <c r="A40" s="42">
        <v>33</v>
      </c>
      <c r="B40" s="567" t="s">
        <v>1828</v>
      </c>
      <c r="C40" s="567" t="s">
        <v>2956</v>
      </c>
      <c r="D40" s="568" t="s">
        <v>1782</v>
      </c>
      <c r="E40" s="510">
        <v>3526.3849999999998</v>
      </c>
      <c r="F40" s="603">
        <v>0</v>
      </c>
      <c r="G40" s="603"/>
      <c r="H40" s="510">
        <f t="shared" si="0"/>
        <v>3526.3849999999998</v>
      </c>
      <c r="I40" s="510">
        <v>3451</v>
      </c>
      <c r="J40" s="510">
        <v>3699.3719999999998</v>
      </c>
      <c r="K40" s="510">
        <v>4083.6320000000001</v>
      </c>
      <c r="L40" s="569" t="s">
        <v>1833</v>
      </c>
      <c r="M40" s="570"/>
      <c r="N40" s="571" t="s">
        <v>1870</v>
      </c>
      <c r="O40" s="572" t="s">
        <v>867</v>
      </c>
      <c r="P40" s="573" t="s">
        <v>1850</v>
      </c>
    </row>
    <row r="41" spans="1:16" s="574" customFormat="1" ht="40.5" x14ac:dyDescent="0.15">
      <c r="A41" s="42">
        <v>34</v>
      </c>
      <c r="B41" s="567" t="s">
        <v>1828</v>
      </c>
      <c r="C41" s="567" t="s">
        <v>2957</v>
      </c>
      <c r="D41" s="568" t="s">
        <v>1782</v>
      </c>
      <c r="E41" s="510">
        <v>2.871</v>
      </c>
      <c r="F41" s="603">
        <v>0</v>
      </c>
      <c r="G41" s="603"/>
      <c r="H41" s="510">
        <f t="shared" si="0"/>
        <v>2.871</v>
      </c>
      <c r="I41" s="510">
        <v>1</v>
      </c>
      <c r="J41" s="510">
        <v>0</v>
      </c>
      <c r="K41" s="510">
        <v>1.3260000000000001</v>
      </c>
      <c r="L41" s="569" t="s">
        <v>1833</v>
      </c>
      <c r="M41" s="570"/>
      <c r="N41" s="571" t="s">
        <v>1870</v>
      </c>
      <c r="O41" s="572" t="s">
        <v>867</v>
      </c>
      <c r="P41" s="573" t="s">
        <v>1850</v>
      </c>
    </row>
    <row r="42" spans="1:16" s="574" customFormat="1" ht="40.5" x14ac:dyDescent="0.15">
      <c r="A42" s="42">
        <v>35</v>
      </c>
      <c r="B42" s="567" t="s">
        <v>1828</v>
      </c>
      <c r="C42" s="567" t="s">
        <v>1829</v>
      </c>
      <c r="D42" s="568" t="s">
        <v>1782</v>
      </c>
      <c r="E42" s="510">
        <v>448.435</v>
      </c>
      <c r="F42" s="510">
        <v>0</v>
      </c>
      <c r="G42" s="603"/>
      <c r="H42" s="510">
        <f t="shared" si="0"/>
        <v>448.435</v>
      </c>
      <c r="I42" s="510">
        <v>413</v>
      </c>
      <c r="J42" s="510">
        <v>440.54300000000001</v>
      </c>
      <c r="K42" s="510">
        <v>569.92399999999998</v>
      </c>
      <c r="L42" s="569" t="s">
        <v>1849</v>
      </c>
      <c r="M42" s="570"/>
      <c r="N42" s="571" t="s">
        <v>1870</v>
      </c>
      <c r="O42" s="572" t="s">
        <v>867</v>
      </c>
      <c r="P42" s="573" t="s">
        <v>1850</v>
      </c>
    </row>
    <row r="43" spans="1:16" ht="15.75" thickBot="1" x14ac:dyDescent="0.2">
      <c r="A43" s="6"/>
      <c r="B43" s="265"/>
      <c r="C43" s="265"/>
      <c r="D43" s="257"/>
      <c r="E43" s="511"/>
      <c r="F43" s="511"/>
      <c r="G43" s="511"/>
      <c r="H43" s="512"/>
      <c r="I43" s="512"/>
      <c r="J43" s="511"/>
      <c r="K43" s="835"/>
      <c r="L43" s="35"/>
      <c r="M43" s="30"/>
      <c r="N43" s="26"/>
      <c r="O43" s="32"/>
      <c r="P43" s="34"/>
    </row>
    <row r="44" spans="1:16" ht="15.75" thickTop="1" x14ac:dyDescent="0.15">
      <c r="A44" s="1148" t="s">
        <v>64</v>
      </c>
      <c r="B44" s="1149"/>
      <c r="C44" s="1150"/>
      <c r="D44" s="258" t="s">
        <v>535</v>
      </c>
      <c r="E44" s="513">
        <f>SUM(E8:E26,E28:E32,E37:E42)</f>
        <v>119779.921</v>
      </c>
      <c r="F44" s="513">
        <f t="shared" ref="F44:I44" si="2">SUM(F8:F26,F28:F32,F37:F42)</f>
        <v>9.1683850000000007</v>
      </c>
      <c r="G44" s="513">
        <f t="shared" si="2"/>
        <v>0</v>
      </c>
      <c r="H44" s="513">
        <f t="shared" si="2"/>
        <v>119789.089385</v>
      </c>
      <c r="I44" s="513">
        <f t="shared" si="2"/>
        <v>119476.528292</v>
      </c>
      <c r="J44" s="513">
        <f>SUM(J8:J26,J28:J32,J37:J42)</f>
        <v>156262.75899999999</v>
      </c>
      <c r="K44" s="513">
        <f>SUM(K8:K26,K28:K32,K37:K42)</f>
        <v>192064.84600000002</v>
      </c>
      <c r="L44" s="1157"/>
      <c r="M44" s="1160"/>
      <c r="N44" s="1163"/>
      <c r="O44" s="1166"/>
      <c r="P44" s="1134"/>
    </row>
    <row r="45" spans="1:16" ht="15" x14ac:dyDescent="0.15">
      <c r="A45" s="1151"/>
      <c r="B45" s="1152"/>
      <c r="C45" s="1153"/>
      <c r="D45" s="256" t="s">
        <v>1753</v>
      </c>
      <c r="E45" s="509">
        <f>+SUM(E33:E36)</f>
        <v>440.79600000000005</v>
      </c>
      <c r="F45" s="509">
        <f t="shared" ref="F45:G45" si="3">+SUM(F33:F36)</f>
        <v>0</v>
      </c>
      <c r="G45" s="509">
        <f t="shared" si="3"/>
        <v>0</v>
      </c>
      <c r="H45" s="509">
        <f t="shared" ref="H45:I45" si="4">+SUM(H33:H36)</f>
        <v>440.79600000000005</v>
      </c>
      <c r="I45" s="509">
        <f t="shared" si="4"/>
        <v>428.548</v>
      </c>
      <c r="J45" s="509">
        <f>+SUM(J33:J36)</f>
        <v>643.54300000000001</v>
      </c>
      <c r="K45" s="509">
        <f>+SUM(K33:K36)</f>
        <v>481.72300000000007</v>
      </c>
      <c r="L45" s="1158"/>
      <c r="M45" s="1161"/>
      <c r="N45" s="1164"/>
      <c r="O45" s="1167"/>
      <c r="P45" s="1135"/>
    </row>
    <row r="46" spans="1:16" ht="15.75" thickBot="1" x14ac:dyDescent="0.2">
      <c r="A46" s="1154"/>
      <c r="B46" s="1155"/>
      <c r="C46" s="1156"/>
      <c r="D46" s="260" t="s">
        <v>1755</v>
      </c>
      <c r="E46" s="514">
        <f>+E27</f>
        <v>26.332000000000001</v>
      </c>
      <c r="F46" s="604">
        <f t="shared" ref="F46:I46" si="5">+F27</f>
        <v>0</v>
      </c>
      <c r="G46" s="604">
        <f t="shared" si="5"/>
        <v>0</v>
      </c>
      <c r="H46" s="514">
        <f t="shared" si="5"/>
        <v>26.332000000000001</v>
      </c>
      <c r="I46" s="514">
        <f t="shared" si="5"/>
        <v>11.234</v>
      </c>
      <c r="J46" s="514">
        <f>+J27</f>
        <v>20.02</v>
      </c>
      <c r="K46" s="514">
        <f>+K27</f>
        <v>21.966999999999999</v>
      </c>
      <c r="L46" s="1159"/>
      <c r="M46" s="1162"/>
      <c r="N46" s="1165"/>
      <c r="O46" s="1168"/>
      <c r="P46" s="1136"/>
    </row>
    <row r="47" spans="1:16" ht="19.7" customHeight="1" x14ac:dyDescent="0.15">
      <c r="A47" s="89" t="s">
        <v>154</v>
      </c>
      <c r="B47" s="89"/>
      <c r="C47" s="89"/>
      <c r="D47" s="261"/>
      <c r="E47" s="93"/>
      <c r="F47" s="93"/>
      <c r="G47" s="93"/>
      <c r="H47" s="94"/>
      <c r="I47" s="94"/>
      <c r="J47" s="516"/>
      <c r="K47" s="516"/>
      <c r="L47" s="78"/>
      <c r="M47" s="92"/>
      <c r="N47" s="92"/>
      <c r="O47" s="92"/>
      <c r="P47" s="92"/>
    </row>
    <row r="48" spans="1:16" ht="20.100000000000001" customHeight="1" x14ac:dyDescent="0.15">
      <c r="A48" s="22" t="s">
        <v>186</v>
      </c>
      <c r="B48" s="262"/>
      <c r="C48" s="262"/>
      <c r="E48" s="9"/>
      <c r="F48" s="9"/>
      <c r="G48" s="9"/>
      <c r="H48" s="9"/>
      <c r="I48" s="9"/>
      <c r="J48" s="9"/>
      <c r="K48" s="9"/>
      <c r="L48" s="8"/>
      <c r="M48" s="20"/>
      <c r="N48" s="20"/>
      <c r="O48" s="20"/>
      <c r="P48" s="20"/>
    </row>
    <row r="49" spans="1:16" ht="20.100000000000001" customHeight="1" x14ac:dyDescent="0.15">
      <c r="A49" s="23" t="s">
        <v>162</v>
      </c>
      <c r="M49" s="2"/>
      <c r="N49" s="2"/>
      <c r="O49" s="2"/>
      <c r="P49" s="2"/>
    </row>
    <row r="50" spans="1:16" ht="20.100000000000001" customHeight="1" x14ac:dyDescent="0.15">
      <c r="A50" s="24" t="s">
        <v>150</v>
      </c>
      <c r="M50" s="7"/>
      <c r="N50" s="7"/>
      <c r="O50" s="7"/>
      <c r="P50" s="7"/>
    </row>
    <row r="51" spans="1:16" ht="20.100000000000001" customHeight="1" x14ac:dyDescent="0.15">
      <c r="A51" s="23"/>
      <c r="M51" s="2"/>
      <c r="N51" s="2"/>
      <c r="O51" s="2"/>
      <c r="P51" s="2"/>
    </row>
  </sheetData>
  <autoFilter ref="A7:P42"/>
  <mergeCells count="25">
    <mergeCell ref="A44:C46"/>
    <mergeCell ref="L44:L46"/>
    <mergeCell ref="M44:M46"/>
    <mergeCell ref="N44:N46"/>
    <mergeCell ref="O44:O46"/>
    <mergeCell ref="P44:P46"/>
    <mergeCell ref="M5:M7"/>
    <mergeCell ref="N5:N7"/>
    <mergeCell ref="O5:P5"/>
    <mergeCell ref="F6:F7"/>
    <mergeCell ref="G6:G7"/>
    <mergeCell ref="H6:H7"/>
    <mergeCell ref="I6:I7"/>
    <mergeCell ref="O6:O7"/>
    <mergeCell ref="P6:P7"/>
    <mergeCell ref="A3:P3"/>
    <mergeCell ref="A5:A7"/>
    <mergeCell ref="B5:B7"/>
    <mergeCell ref="C5:C7"/>
    <mergeCell ref="D5:D7"/>
    <mergeCell ref="E5:E7"/>
    <mergeCell ref="F5:I5"/>
    <mergeCell ref="J5:J7"/>
    <mergeCell ref="K5:K7"/>
    <mergeCell ref="L5:L7"/>
  </mergeCells>
  <phoneticPr fontId="1"/>
  <printOptions horizontalCentered="1"/>
  <pageMargins left="0.39370078740157483" right="0.39370078740157483" top="0.78740157480314965" bottom="0.59055118110236227" header="0.51181102362204722" footer="0.39370078740157483"/>
  <pageSetup paperSize="8" scale="70" fitToHeight="0" orientation="landscape" cellComments="asDisplayed" horizontalDpi="300" verticalDpi="300" r:id="rId1"/>
  <headerFooter alignWithMargins="0">
    <oddHeader xml:space="preserve">&amp;L&amp;18　　　　　様式６&amp;R&amp;"ＭＳ Ｐゴシック,太字"&amp;12 </oddHeader>
    <oddFooter>&amp;C&amp;P/&amp;N</oddFooter>
  </headerFooter>
  <colBreaks count="1" manualBreakCount="1">
    <brk id="1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62"/>
  <sheetViews>
    <sheetView view="pageBreakPreview" zoomScale="80" zoomScaleNormal="80" zoomScaleSheetLayoutView="80" zoomScalePageLayoutView="80" workbookViewId="0">
      <selection activeCell="F10" sqref="F10:F12"/>
    </sheetView>
  </sheetViews>
  <sheetFormatPr defaultColWidth="3.5" defaultRowHeight="13.5" x14ac:dyDescent="0.15"/>
  <cols>
    <col min="1" max="1" width="17" customWidth="1"/>
    <col min="2" max="2" width="10.875" customWidth="1"/>
    <col min="3" max="3" width="8.5" customWidth="1"/>
    <col min="4" max="4" width="12.75" customWidth="1"/>
    <col min="5" max="5" width="8.625" customWidth="1"/>
    <col min="6" max="6" width="12.75" customWidth="1"/>
    <col min="7" max="7" width="10.75" customWidth="1"/>
    <col min="8" max="8" width="10.875" customWidth="1"/>
    <col min="9" max="9" width="8.5" customWidth="1"/>
    <col min="10" max="10" width="12.75" customWidth="1"/>
    <col min="11" max="11" width="8.5" customWidth="1"/>
    <col min="12" max="12" width="12.75" customWidth="1"/>
    <col min="13" max="13" width="8.5" customWidth="1"/>
    <col min="14" max="14" width="12.75" customWidth="1"/>
    <col min="15" max="15" width="10.75" customWidth="1"/>
    <col min="16" max="16" width="12.75" customWidth="1"/>
    <col min="17" max="17" width="10.875" customWidth="1"/>
    <col min="18" max="18" width="8.5" customWidth="1"/>
    <col min="19" max="19" width="12.75" customWidth="1"/>
    <col min="20" max="20" width="8.5" customWidth="1"/>
    <col min="21" max="21" width="12.75" customWidth="1"/>
    <col min="22" max="22" width="8.5" customWidth="1"/>
    <col min="23" max="23" width="12.75" customWidth="1"/>
    <col min="24" max="25" width="10.75" customWidth="1"/>
  </cols>
  <sheetData>
    <row r="1" spans="1:25" x14ac:dyDescent="0.15">
      <c r="A1" s="2"/>
      <c r="B1" s="2"/>
      <c r="C1" s="2"/>
      <c r="D1" s="2"/>
      <c r="E1" s="2"/>
      <c r="F1" s="2"/>
      <c r="G1" s="2"/>
      <c r="H1" s="2"/>
      <c r="I1" s="2"/>
      <c r="J1" s="2"/>
      <c r="K1" s="2"/>
      <c r="L1" s="2"/>
      <c r="M1" s="2"/>
      <c r="N1" s="2"/>
      <c r="O1" s="2"/>
      <c r="P1" s="2"/>
      <c r="Q1" s="2"/>
      <c r="R1" s="2"/>
      <c r="S1" s="2"/>
      <c r="T1" s="2"/>
      <c r="U1" s="2"/>
      <c r="V1" s="2"/>
      <c r="W1" s="2"/>
      <c r="X1" s="2"/>
      <c r="Y1" s="2"/>
    </row>
    <row r="2" spans="1:25" x14ac:dyDescent="0.15">
      <c r="A2" s="2"/>
      <c r="B2" s="2"/>
      <c r="C2" s="2"/>
      <c r="D2" s="2"/>
      <c r="E2" s="2"/>
      <c r="F2" s="2"/>
      <c r="G2" s="2"/>
      <c r="H2" s="2"/>
      <c r="I2" s="2"/>
      <c r="J2" s="2"/>
      <c r="K2" s="2"/>
      <c r="L2" s="2"/>
      <c r="M2" s="2"/>
      <c r="N2" s="2"/>
      <c r="O2" s="2"/>
      <c r="P2" s="2"/>
      <c r="Q2" s="2"/>
      <c r="R2" s="2"/>
      <c r="S2" s="2"/>
      <c r="T2" s="2"/>
      <c r="U2" s="2"/>
      <c r="V2" s="2"/>
      <c r="W2" s="2"/>
      <c r="X2" s="2"/>
      <c r="Y2" s="2"/>
    </row>
    <row r="3" spans="1:25" ht="21" x14ac:dyDescent="0.2">
      <c r="A3" s="1222" t="s">
        <v>195</v>
      </c>
      <c r="B3" s="1222"/>
      <c r="C3" s="1222"/>
      <c r="D3" s="1222"/>
      <c r="E3" s="1222"/>
      <c r="F3" s="1222"/>
      <c r="G3" s="1222"/>
      <c r="H3" s="1222"/>
      <c r="I3" s="1222"/>
      <c r="J3" s="1222"/>
      <c r="K3" s="1222"/>
      <c r="L3" s="1222"/>
      <c r="M3" s="1222"/>
      <c r="N3" s="1222"/>
      <c r="O3" s="1222"/>
      <c r="P3" s="1222"/>
      <c r="Q3" s="1222"/>
      <c r="R3" s="1222"/>
      <c r="S3" s="1222"/>
      <c r="T3" s="1222"/>
      <c r="U3" s="1222"/>
      <c r="V3" s="1222"/>
      <c r="W3" s="1222"/>
      <c r="X3" s="1222"/>
      <c r="Y3" s="1222"/>
    </row>
    <row r="4" spans="1:25" ht="17.25" x14ac:dyDescent="0.2">
      <c r="A4" s="40"/>
      <c r="B4" s="2"/>
      <c r="C4" s="2"/>
      <c r="D4" s="2"/>
      <c r="E4" s="2"/>
      <c r="F4" s="2"/>
      <c r="G4" s="2"/>
      <c r="H4" s="2"/>
      <c r="I4" s="2"/>
      <c r="J4" s="2"/>
      <c r="K4" s="2"/>
      <c r="L4" s="2"/>
      <c r="M4" s="2"/>
      <c r="N4" s="2"/>
      <c r="O4" s="2"/>
      <c r="P4" s="2"/>
      <c r="Q4" s="2"/>
      <c r="R4" s="2"/>
      <c r="S4" s="2"/>
      <c r="T4" s="2"/>
      <c r="U4" s="2"/>
      <c r="V4" s="2"/>
      <c r="W4" s="2"/>
      <c r="X4" s="2"/>
      <c r="Y4" s="2"/>
    </row>
    <row r="5" spans="1:25" ht="14.25" thickBot="1" x14ac:dyDescent="0.2">
      <c r="A5" s="2"/>
      <c r="B5" s="2"/>
      <c r="C5" s="2"/>
      <c r="D5" s="2"/>
      <c r="E5" s="2"/>
      <c r="F5" s="2"/>
      <c r="G5" s="2"/>
      <c r="H5" s="2"/>
      <c r="I5" s="2"/>
      <c r="J5" s="2"/>
      <c r="K5" s="2"/>
      <c r="L5" s="2"/>
      <c r="M5" s="2"/>
      <c r="N5" s="2"/>
      <c r="O5" s="2"/>
      <c r="P5" s="2"/>
      <c r="Q5" s="2"/>
      <c r="R5" s="2"/>
      <c r="S5" s="2"/>
      <c r="T5" s="2"/>
      <c r="U5" s="2"/>
      <c r="V5" s="2"/>
      <c r="W5" s="2"/>
      <c r="X5" s="2"/>
      <c r="Y5" s="36" t="s">
        <v>98</v>
      </c>
    </row>
    <row r="6" spans="1:25" ht="30" customHeight="1" thickTop="1" thickBot="1" x14ac:dyDescent="0.2">
      <c r="A6" s="1223" t="s">
        <v>97</v>
      </c>
      <c r="B6" s="1226" t="s">
        <v>96</v>
      </c>
      <c r="C6" s="1227"/>
      <c r="D6" s="1227"/>
      <c r="E6" s="1227"/>
      <c r="F6" s="1227"/>
      <c r="G6" s="1228"/>
      <c r="H6" s="1229" t="s">
        <v>95</v>
      </c>
      <c r="I6" s="1230"/>
      <c r="J6" s="1230"/>
      <c r="K6" s="1230"/>
      <c r="L6" s="1230"/>
      <c r="M6" s="1230"/>
      <c r="N6" s="1230"/>
      <c r="O6" s="1230"/>
      <c r="P6" s="1231"/>
      <c r="Q6" s="1229" t="s">
        <v>94</v>
      </c>
      <c r="R6" s="1230"/>
      <c r="S6" s="1230"/>
      <c r="T6" s="1230"/>
      <c r="U6" s="1230"/>
      <c r="V6" s="1230"/>
      <c r="W6" s="1230"/>
      <c r="X6" s="1230"/>
      <c r="Y6" s="1231"/>
    </row>
    <row r="7" spans="1:25" ht="30" customHeight="1" x14ac:dyDescent="0.15">
      <c r="A7" s="1224"/>
      <c r="B7" s="1198" t="s">
        <v>196</v>
      </c>
      <c r="C7" s="1188" t="s">
        <v>115</v>
      </c>
      <c r="D7" s="1189"/>
      <c r="E7" s="1234" t="s">
        <v>92</v>
      </c>
      <c r="F7" s="1189"/>
      <c r="G7" s="1192" t="s">
        <v>108</v>
      </c>
      <c r="H7" s="1198" t="s">
        <v>197</v>
      </c>
      <c r="I7" s="1188" t="s">
        <v>93</v>
      </c>
      <c r="J7" s="1189"/>
      <c r="K7" s="1188" t="s">
        <v>92</v>
      </c>
      <c r="L7" s="1189"/>
      <c r="M7" s="1188" t="s">
        <v>178</v>
      </c>
      <c r="N7" s="1189"/>
      <c r="O7" s="1195" t="s">
        <v>109</v>
      </c>
      <c r="P7" s="1192" t="s">
        <v>198</v>
      </c>
      <c r="Q7" s="1198" t="s">
        <v>197</v>
      </c>
      <c r="R7" s="1188" t="s">
        <v>93</v>
      </c>
      <c r="S7" s="1189"/>
      <c r="T7" s="1188" t="s">
        <v>92</v>
      </c>
      <c r="U7" s="1189"/>
      <c r="V7" s="1188" t="s">
        <v>179</v>
      </c>
      <c r="W7" s="1189"/>
      <c r="X7" s="1195" t="s">
        <v>113</v>
      </c>
      <c r="Y7" s="1192" t="s">
        <v>198</v>
      </c>
    </row>
    <row r="8" spans="1:25" ht="30" customHeight="1" thickBot="1" x14ac:dyDescent="0.2">
      <c r="A8" s="1224"/>
      <c r="B8" s="1199"/>
      <c r="C8" s="1190"/>
      <c r="D8" s="1191"/>
      <c r="E8" s="1235"/>
      <c r="F8" s="1236"/>
      <c r="G8" s="1237"/>
      <c r="H8" s="1199"/>
      <c r="I8" s="1190"/>
      <c r="J8" s="1191"/>
      <c r="K8" s="1190"/>
      <c r="L8" s="1191"/>
      <c r="M8" s="1190"/>
      <c r="N8" s="1191"/>
      <c r="O8" s="1196"/>
      <c r="P8" s="1193"/>
      <c r="Q8" s="1199"/>
      <c r="R8" s="1190"/>
      <c r="S8" s="1191"/>
      <c r="T8" s="1190"/>
      <c r="U8" s="1191"/>
      <c r="V8" s="1190"/>
      <c r="W8" s="1191"/>
      <c r="X8" s="1232"/>
      <c r="Y8" s="1193"/>
    </row>
    <row r="9" spans="1:25" ht="30" customHeight="1" thickBot="1" x14ac:dyDescent="0.2">
      <c r="A9" s="1225"/>
      <c r="B9" s="1200"/>
      <c r="C9" s="200" t="s">
        <v>91</v>
      </c>
      <c r="D9" s="201" t="s">
        <v>90</v>
      </c>
      <c r="E9" s="202" t="s">
        <v>89</v>
      </c>
      <c r="F9" s="203" t="s">
        <v>88</v>
      </c>
      <c r="G9" s="1238"/>
      <c r="H9" s="1200"/>
      <c r="I9" s="200" t="s">
        <v>89</v>
      </c>
      <c r="J9" s="204" t="s">
        <v>88</v>
      </c>
      <c r="K9" s="200" t="s">
        <v>89</v>
      </c>
      <c r="L9" s="204" t="s">
        <v>88</v>
      </c>
      <c r="M9" s="200" t="s">
        <v>89</v>
      </c>
      <c r="N9" s="204" t="s">
        <v>88</v>
      </c>
      <c r="O9" s="1197"/>
      <c r="P9" s="1194"/>
      <c r="Q9" s="1200"/>
      <c r="R9" s="200" t="s">
        <v>89</v>
      </c>
      <c r="S9" s="204" t="s">
        <v>88</v>
      </c>
      <c r="T9" s="200" t="s">
        <v>89</v>
      </c>
      <c r="U9" s="204" t="s">
        <v>88</v>
      </c>
      <c r="V9" s="200" t="s">
        <v>89</v>
      </c>
      <c r="W9" s="204" t="s">
        <v>88</v>
      </c>
      <c r="X9" s="1233"/>
      <c r="Y9" s="1194"/>
    </row>
    <row r="10" spans="1:25" ht="15" customHeight="1" thickTop="1" x14ac:dyDescent="0.15">
      <c r="A10" s="1182" t="s">
        <v>2977</v>
      </c>
      <c r="B10" s="1185">
        <v>303</v>
      </c>
      <c r="C10" s="1173">
        <f>I10+R10</f>
        <v>0</v>
      </c>
      <c r="D10" s="1179">
        <f>J10+S10</f>
        <v>0</v>
      </c>
      <c r="E10" s="1213">
        <f>K10+T10</f>
        <v>11</v>
      </c>
      <c r="F10" s="1169">
        <f>L10+U10</f>
        <v>1156.4839999999999</v>
      </c>
      <c r="G10" s="1219">
        <f>O10+X10</f>
        <v>62</v>
      </c>
      <c r="H10" s="1216">
        <v>237</v>
      </c>
      <c r="I10" s="1176">
        <v>0</v>
      </c>
      <c r="J10" s="1179">
        <v>0</v>
      </c>
      <c r="K10" s="1173">
        <v>9</v>
      </c>
      <c r="L10" s="1210">
        <v>96.483999999999995</v>
      </c>
      <c r="M10" s="1176">
        <f>I10+K10</f>
        <v>9</v>
      </c>
      <c r="N10" s="1201">
        <f>J10+L10</f>
        <v>96.483999999999995</v>
      </c>
      <c r="O10" s="1204">
        <v>55</v>
      </c>
      <c r="P10" s="1207">
        <v>175457.05499999999</v>
      </c>
      <c r="Q10" s="1216">
        <v>73</v>
      </c>
      <c r="R10" s="1176">
        <v>0</v>
      </c>
      <c r="S10" s="1179">
        <v>0</v>
      </c>
      <c r="T10" s="1173">
        <v>2</v>
      </c>
      <c r="U10" s="1210">
        <v>1060</v>
      </c>
      <c r="V10" s="1176">
        <f>R10+T10</f>
        <v>2</v>
      </c>
      <c r="W10" s="1201">
        <f>S10+U10</f>
        <v>1060</v>
      </c>
      <c r="X10" s="1204">
        <v>7</v>
      </c>
      <c r="Y10" s="1207">
        <v>190228.799</v>
      </c>
    </row>
    <row r="11" spans="1:25" x14ac:dyDescent="0.15">
      <c r="A11" s="1183"/>
      <c r="B11" s="1186"/>
      <c r="C11" s="1174"/>
      <c r="D11" s="1180"/>
      <c r="E11" s="1214"/>
      <c r="F11" s="1170"/>
      <c r="G11" s="1220"/>
      <c r="H11" s="1217"/>
      <c r="I11" s="1177"/>
      <c r="J11" s="1180"/>
      <c r="K11" s="1174"/>
      <c r="L11" s="1211"/>
      <c r="M11" s="1177"/>
      <c r="N11" s="1202"/>
      <c r="O11" s="1205"/>
      <c r="P11" s="1208"/>
      <c r="Q11" s="1217"/>
      <c r="R11" s="1177"/>
      <c r="S11" s="1180"/>
      <c r="T11" s="1174"/>
      <c r="U11" s="1211"/>
      <c r="V11" s="1177"/>
      <c r="W11" s="1202"/>
      <c r="X11" s="1205"/>
      <c r="Y11" s="1208"/>
    </row>
    <row r="12" spans="1:25" ht="14.25" thickBot="1" x14ac:dyDescent="0.2">
      <c r="A12" s="1184"/>
      <c r="B12" s="1187"/>
      <c r="C12" s="1175"/>
      <c r="D12" s="1181"/>
      <c r="E12" s="1215"/>
      <c r="F12" s="1171"/>
      <c r="G12" s="1221"/>
      <c r="H12" s="1218"/>
      <c r="I12" s="1178"/>
      <c r="J12" s="1181"/>
      <c r="K12" s="1175"/>
      <c r="L12" s="1212"/>
      <c r="M12" s="1178"/>
      <c r="N12" s="1203"/>
      <c r="O12" s="1206"/>
      <c r="P12" s="1209"/>
      <c r="Q12" s="1218"/>
      <c r="R12" s="1178"/>
      <c r="S12" s="1181"/>
      <c r="T12" s="1175"/>
      <c r="U12" s="1212"/>
      <c r="V12" s="1178"/>
      <c r="W12" s="1203"/>
      <c r="X12" s="1206"/>
      <c r="Y12" s="1209"/>
    </row>
    <row r="13" spans="1:25" ht="20.100000000000001" customHeight="1" thickTop="1" x14ac:dyDescent="0.15">
      <c r="A13" s="2" t="s">
        <v>156</v>
      </c>
      <c r="B13" s="2"/>
      <c r="C13" s="2"/>
      <c r="D13" s="2"/>
      <c r="E13" s="2"/>
      <c r="F13" s="2"/>
      <c r="G13" s="2"/>
      <c r="H13" s="2"/>
      <c r="I13" s="2"/>
      <c r="J13" s="2"/>
      <c r="K13" s="2"/>
      <c r="L13" s="2"/>
      <c r="M13" s="2"/>
      <c r="N13" s="2"/>
      <c r="O13" s="2"/>
      <c r="P13" s="2"/>
      <c r="Q13" s="2"/>
      <c r="R13" s="2"/>
      <c r="S13" s="2"/>
      <c r="T13" s="2"/>
      <c r="U13" s="2"/>
      <c r="V13" s="2"/>
      <c r="W13" s="2"/>
      <c r="X13" s="2"/>
      <c r="Y13" s="2"/>
    </row>
    <row r="14" spans="1:25" ht="20.100000000000001" customHeight="1" x14ac:dyDescent="0.15">
      <c r="A14" s="2" t="s">
        <v>199</v>
      </c>
      <c r="B14" s="2"/>
      <c r="C14" s="2"/>
      <c r="D14" s="2"/>
      <c r="E14" s="2"/>
      <c r="F14" s="2"/>
      <c r="G14" s="2"/>
      <c r="H14" s="2"/>
      <c r="I14" s="2"/>
      <c r="J14" s="2"/>
      <c r="K14" s="2"/>
      <c r="L14" s="2"/>
      <c r="M14" s="2"/>
      <c r="N14" s="2"/>
      <c r="O14" s="2"/>
      <c r="P14" s="2"/>
      <c r="Q14" s="2"/>
      <c r="R14" s="2"/>
      <c r="S14" s="2"/>
      <c r="T14" s="2"/>
      <c r="U14" s="2"/>
      <c r="V14" s="2"/>
      <c r="W14" s="2"/>
      <c r="X14" s="2"/>
      <c r="Y14" s="2"/>
    </row>
    <row r="15" spans="1:25" ht="20.100000000000001" customHeight="1" x14ac:dyDescent="0.15">
      <c r="A15" s="24" t="s">
        <v>182</v>
      </c>
      <c r="B15" s="2"/>
      <c r="C15" s="2"/>
      <c r="D15" s="2"/>
      <c r="E15" s="2"/>
      <c r="F15" s="2"/>
      <c r="G15" s="2"/>
      <c r="H15" s="2"/>
      <c r="I15" s="2"/>
      <c r="J15" s="2"/>
      <c r="K15" s="2"/>
      <c r="L15" s="2"/>
      <c r="M15" s="2"/>
      <c r="N15" s="2"/>
      <c r="O15" s="2"/>
      <c r="P15" s="2"/>
      <c r="Q15" s="2"/>
      <c r="R15" s="2"/>
      <c r="S15" s="2"/>
      <c r="T15" s="2"/>
      <c r="U15" s="2"/>
      <c r="V15" s="2"/>
      <c r="W15" s="2"/>
      <c r="X15" s="2"/>
      <c r="Y15" s="2"/>
    </row>
    <row r="16" spans="1:25" ht="20.100000000000001" customHeight="1" x14ac:dyDescent="0.15">
      <c r="A16" s="41" t="s">
        <v>209</v>
      </c>
      <c r="B16" s="206"/>
      <c r="C16" s="9"/>
      <c r="D16" s="9"/>
      <c r="E16" s="9"/>
      <c r="F16" s="9"/>
      <c r="G16" s="9"/>
      <c r="H16" s="9"/>
      <c r="I16" s="9"/>
      <c r="J16" s="9"/>
      <c r="K16" s="9"/>
      <c r="L16" s="9"/>
      <c r="M16" s="9"/>
      <c r="N16" s="9"/>
      <c r="O16" s="9"/>
      <c r="P16" s="8"/>
      <c r="Q16" s="8"/>
      <c r="R16" s="2"/>
      <c r="S16" s="2"/>
      <c r="T16" s="2"/>
      <c r="U16" s="2"/>
      <c r="V16" s="2"/>
      <c r="W16" s="2"/>
      <c r="X16" s="2"/>
      <c r="Y16" s="2"/>
    </row>
    <row r="17" spans="1:25" ht="20.100000000000001" customHeight="1" x14ac:dyDescent="0.15">
      <c r="A17" s="24" t="s">
        <v>200</v>
      </c>
      <c r="B17" s="206"/>
      <c r="C17" s="9"/>
      <c r="D17" s="9"/>
      <c r="E17" s="9"/>
      <c r="F17" s="9"/>
      <c r="G17" s="9"/>
      <c r="H17" s="9"/>
      <c r="I17" s="9"/>
      <c r="J17" s="9"/>
      <c r="K17" s="9"/>
      <c r="L17" s="9"/>
      <c r="M17" s="9"/>
      <c r="N17" s="9"/>
      <c r="O17" s="9"/>
      <c r="P17" s="8"/>
      <c r="Q17" s="8"/>
      <c r="R17" s="2"/>
      <c r="S17" s="2"/>
      <c r="T17" s="2"/>
      <c r="U17" s="2"/>
      <c r="V17" s="2"/>
      <c r="W17" s="2"/>
      <c r="X17" s="2"/>
      <c r="Y17" s="2"/>
    </row>
    <row r="18" spans="1:25" ht="18" customHeight="1" x14ac:dyDescent="0.15">
      <c r="A18" s="23" t="s">
        <v>201</v>
      </c>
      <c r="B18" s="205"/>
      <c r="C18" s="2"/>
      <c r="D18" s="2"/>
      <c r="E18" s="2"/>
      <c r="F18" s="2"/>
      <c r="G18" s="2"/>
      <c r="H18" s="2"/>
      <c r="I18" s="2"/>
      <c r="J18" s="2"/>
      <c r="K18" s="2"/>
      <c r="L18" s="2"/>
      <c r="M18" s="2"/>
      <c r="N18" s="2"/>
      <c r="O18" s="2"/>
      <c r="P18" s="2"/>
      <c r="Q18" s="2"/>
      <c r="R18" s="2"/>
      <c r="S18" s="2"/>
      <c r="T18" s="2"/>
      <c r="U18" s="2"/>
      <c r="V18" s="2"/>
      <c r="W18" s="2"/>
      <c r="X18" s="2"/>
      <c r="Y18" s="2"/>
    </row>
    <row r="19" spans="1:25" ht="17.25" customHeight="1" x14ac:dyDescent="0.15">
      <c r="A19" s="23" t="s">
        <v>180</v>
      </c>
      <c r="B19" s="205"/>
      <c r="C19" s="2"/>
      <c r="D19" s="2"/>
      <c r="E19" s="2"/>
      <c r="F19" s="2"/>
      <c r="G19" s="2"/>
      <c r="H19" s="2"/>
      <c r="I19" s="2"/>
      <c r="J19" s="2"/>
      <c r="K19" s="2"/>
      <c r="L19" s="2"/>
      <c r="M19" s="2"/>
      <c r="N19" s="2"/>
      <c r="O19" s="2"/>
      <c r="P19" s="2"/>
      <c r="Q19" s="2"/>
      <c r="R19" s="2"/>
      <c r="S19" s="2"/>
      <c r="T19" s="2"/>
      <c r="U19" s="2"/>
      <c r="V19" s="2"/>
      <c r="W19" s="2"/>
      <c r="X19" s="2"/>
      <c r="Y19" s="2"/>
    </row>
    <row r="20" spans="1:25" ht="20.100000000000001" customHeight="1" x14ac:dyDescent="0.15">
      <c r="A20" s="1172" t="s">
        <v>183</v>
      </c>
      <c r="B20" s="1172"/>
      <c r="C20" s="1172"/>
      <c r="D20" s="1172"/>
      <c r="E20" s="1172"/>
      <c r="F20" s="1172"/>
      <c r="G20" s="1172"/>
      <c r="H20" s="1172"/>
      <c r="I20" s="1172"/>
      <c r="J20" s="1172"/>
      <c r="K20" s="1172"/>
      <c r="L20" s="1172"/>
      <c r="M20" s="1172"/>
      <c r="N20" s="1172"/>
      <c r="O20" s="1172"/>
      <c r="P20" s="1172"/>
      <c r="Q20" s="1172"/>
      <c r="R20" s="1172"/>
      <c r="S20" s="1172"/>
      <c r="T20" s="1172"/>
      <c r="U20" s="1172"/>
      <c r="V20" s="1172"/>
      <c r="W20" s="1172"/>
      <c r="X20" s="1172"/>
      <c r="Y20" s="1172"/>
    </row>
    <row r="21" spans="1:25" ht="20.100000000000001" customHeight="1" x14ac:dyDescent="0.15">
      <c r="A21" s="10" t="s">
        <v>181</v>
      </c>
      <c r="B21" s="10"/>
      <c r="C21" s="10"/>
      <c r="D21" s="10"/>
      <c r="E21" s="10"/>
      <c r="F21" s="10"/>
      <c r="G21" s="10"/>
      <c r="H21" s="10"/>
      <c r="I21" s="10"/>
      <c r="J21" s="10"/>
      <c r="K21" s="10"/>
      <c r="L21" s="10"/>
      <c r="M21" s="10"/>
      <c r="N21" s="10"/>
      <c r="O21" s="10"/>
      <c r="P21" s="10"/>
      <c r="Q21" s="10"/>
      <c r="R21" s="10"/>
      <c r="S21" s="10"/>
      <c r="T21" s="10"/>
      <c r="U21" s="10"/>
      <c r="V21" s="10"/>
      <c r="W21" s="10"/>
      <c r="X21" s="10"/>
      <c r="Y21" s="10"/>
    </row>
    <row r="22" spans="1:25" ht="20.100000000000001" customHeight="1" x14ac:dyDescent="0.15">
      <c r="A22" s="1172" t="s">
        <v>202</v>
      </c>
      <c r="B22" s="1172"/>
      <c r="C22" s="1172"/>
      <c r="D22" s="1172"/>
      <c r="E22" s="1172"/>
      <c r="F22" s="1172"/>
      <c r="G22" s="1172"/>
      <c r="H22" s="1172"/>
      <c r="I22" s="1172"/>
      <c r="J22" s="1172"/>
      <c r="K22" s="1172"/>
      <c r="L22" s="1172"/>
      <c r="M22" s="1172"/>
      <c r="N22" s="1172"/>
      <c r="O22" s="1172"/>
      <c r="P22" s="1172"/>
      <c r="Q22" s="1172"/>
      <c r="R22" s="1172"/>
      <c r="S22" s="1172"/>
      <c r="T22" s="1172"/>
      <c r="U22" s="1172"/>
      <c r="V22" s="1172"/>
      <c r="W22" s="1172"/>
      <c r="X22" s="1172"/>
      <c r="Y22" s="1172"/>
    </row>
    <row r="23" spans="1:25" x14ac:dyDescent="0.15">
      <c r="A23" s="2"/>
      <c r="B23" s="2"/>
      <c r="C23" s="2"/>
      <c r="D23" s="2"/>
      <c r="E23" s="2"/>
      <c r="F23" s="2"/>
      <c r="G23" s="2"/>
      <c r="H23" s="2"/>
      <c r="I23" s="2"/>
      <c r="J23" s="2"/>
      <c r="K23" s="2"/>
      <c r="L23" s="2"/>
      <c r="M23" s="2"/>
      <c r="N23" s="2"/>
      <c r="O23" s="2"/>
      <c r="P23" s="2"/>
      <c r="Q23" s="2"/>
      <c r="R23" s="2"/>
      <c r="S23" s="2"/>
      <c r="T23" s="2"/>
      <c r="U23" s="2"/>
      <c r="V23" s="2"/>
      <c r="W23" s="2"/>
      <c r="X23" s="2"/>
      <c r="Y23" s="2"/>
    </row>
    <row r="24" spans="1:25" x14ac:dyDescent="0.15">
      <c r="A24" s="2"/>
      <c r="B24" s="2"/>
      <c r="C24" s="2"/>
      <c r="D24" s="2"/>
      <c r="E24" s="2"/>
      <c r="F24" s="2"/>
      <c r="G24" s="2"/>
      <c r="H24" s="2"/>
      <c r="I24" s="2"/>
      <c r="J24" s="2"/>
      <c r="K24" s="2"/>
      <c r="L24" s="2"/>
      <c r="M24" s="2"/>
      <c r="N24" s="2"/>
      <c r="O24" s="2"/>
      <c r="P24" s="2"/>
      <c r="Q24" s="2"/>
      <c r="R24" s="2"/>
      <c r="S24" s="2"/>
      <c r="T24" s="2"/>
      <c r="U24" s="2"/>
      <c r="V24" s="2"/>
      <c r="W24" s="2"/>
      <c r="X24" s="2"/>
      <c r="Y24" s="2"/>
    </row>
    <row r="25" spans="1:25" x14ac:dyDescent="0.15">
      <c r="A25" s="2"/>
      <c r="B25" s="2"/>
      <c r="C25" s="2"/>
      <c r="D25" s="2"/>
      <c r="E25" s="2"/>
      <c r="F25" s="2"/>
      <c r="G25" s="2"/>
      <c r="H25" s="2"/>
      <c r="I25" s="2"/>
      <c r="J25" s="2"/>
      <c r="K25" s="2"/>
      <c r="L25" s="2"/>
      <c r="M25" s="2"/>
      <c r="N25" s="2"/>
      <c r="O25" s="2"/>
      <c r="P25" s="2"/>
      <c r="Q25" s="2"/>
      <c r="R25" s="2"/>
      <c r="S25" s="2"/>
      <c r="T25" s="2"/>
      <c r="U25" s="2"/>
      <c r="V25" s="2"/>
      <c r="W25" s="2"/>
      <c r="X25" s="2"/>
      <c r="Y25" s="2"/>
    </row>
    <row r="26" spans="1:25" x14ac:dyDescent="0.15">
      <c r="A26" s="2"/>
      <c r="B26" s="2"/>
      <c r="C26" s="2"/>
      <c r="D26" s="2"/>
      <c r="E26" s="2"/>
      <c r="F26" s="2"/>
      <c r="G26" s="2"/>
      <c r="H26" s="2"/>
      <c r="I26" s="2"/>
      <c r="J26" s="2"/>
      <c r="K26" s="2"/>
      <c r="L26" s="2"/>
      <c r="M26" s="2"/>
      <c r="N26" s="2"/>
      <c r="O26" s="2"/>
      <c r="P26" s="2"/>
      <c r="Q26" s="2"/>
      <c r="R26" s="2"/>
      <c r="S26" s="2"/>
      <c r="T26" s="2"/>
      <c r="U26" s="2"/>
      <c r="V26" s="2"/>
      <c r="W26" s="2"/>
      <c r="X26" s="2"/>
      <c r="Y26" s="2"/>
    </row>
    <row r="27" spans="1:25" x14ac:dyDescent="0.15">
      <c r="A27" s="2"/>
      <c r="B27" s="2"/>
      <c r="C27" s="2"/>
      <c r="D27" s="2"/>
      <c r="E27" s="2"/>
      <c r="F27" s="2"/>
      <c r="G27" s="2"/>
      <c r="H27" s="2"/>
      <c r="I27" s="2"/>
      <c r="J27" s="2"/>
      <c r="K27" s="2"/>
      <c r="L27" s="2"/>
      <c r="M27" s="2"/>
      <c r="N27" s="2"/>
      <c r="O27" s="2"/>
      <c r="P27" s="2"/>
      <c r="Q27" s="2"/>
      <c r="R27" s="2"/>
      <c r="S27" s="2"/>
      <c r="T27" s="2"/>
      <c r="U27" s="2"/>
      <c r="V27" s="2"/>
      <c r="W27" s="2"/>
      <c r="X27" s="2"/>
      <c r="Y27" s="2"/>
    </row>
    <row r="28" spans="1:25" ht="17.64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row>
    <row r="29" spans="1:25" ht="17.64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row>
    <row r="30" spans="1:25" ht="17.649999999999999"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row>
    <row r="31" spans="1:25" ht="15.7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row>
    <row r="32" spans="1:25" ht="15.7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row>
    <row r="33" spans="1:26" ht="17.649999999999999"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row>
    <row r="34" spans="1:26" ht="17.649999999999999"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row>
    <row r="35" spans="1:26" ht="13.7"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3.1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3.7"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7.649999999999999"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x14ac:dyDescent="0.1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1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7.649999999999999"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7.649999999999999"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7.649999999999999"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7.649999999999999"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1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1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1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1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1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1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1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1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1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1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1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1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1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15">
      <c r="A62" s="2"/>
      <c r="B62" s="2"/>
      <c r="C62" s="2"/>
      <c r="D62" s="2"/>
      <c r="E62" s="2"/>
      <c r="F62" s="2"/>
      <c r="G62" s="2"/>
      <c r="H62" s="2"/>
      <c r="I62" s="2"/>
      <c r="J62" s="2"/>
      <c r="K62" s="2"/>
      <c r="L62" s="2"/>
      <c r="M62" s="2"/>
      <c r="N62" s="2"/>
      <c r="O62" s="2"/>
      <c r="P62" s="2"/>
      <c r="Q62" s="2"/>
      <c r="R62" s="2"/>
      <c r="S62" s="2"/>
      <c r="T62" s="2"/>
      <c r="U62" s="2"/>
      <c r="V62" s="2"/>
      <c r="W62" s="2"/>
      <c r="X62" s="2"/>
      <c r="Y62" s="2"/>
      <c r="Z62" s="2"/>
    </row>
  </sheetData>
  <mergeCells count="48">
    <mergeCell ref="T7:U8"/>
    <mergeCell ref="M10:M12"/>
    <mergeCell ref="A3:Y3"/>
    <mergeCell ref="A6:A9"/>
    <mergeCell ref="B6:G6"/>
    <mergeCell ref="H6:P6"/>
    <mergeCell ref="Q6:Y6"/>
    <mergeCell ref="V7:W8"/>
    <mergeCell ref="B7:B9"/>
    <mergeCell ref="C7:D8"/>
    <mergeCell ref="X7:X9"/>
    <mergeCell ref="Y7:Y9"/>
    <mergeCell ref="E7:F8"/>
    <mergeCell ref="H7:H9"/>
    <mergeCell ref="G7:G9"/>
    <mergeCell ref="I7:J8"/>
    <mergeCell ref="A22:Y22"/>
    <mergeCell ref="V10:V12"/>
    <mergeCell ref="W10:W12"/>
    <mergeCell ref="X10:X12"/>
    <mergeCell ref="Y10:Y12"/>
    <mergeCell ref="I10:I12"/>
    <mergeCell ref="J10:J12"/>
    <mergeCell ref="U10:U12"/>
    <mergeCell ref="E10:E12"/>
    <mergeCell ref="P10:P12"/>
    <mergeCell ref="N10:N12"/>
    <mergeCell ref="L10:L12"/>
    <mergeCell ref="Q10:Q12"/>
    <mergeCell ref="G10:G12"/>
    <mergeCell ref="H10:H12"/>
    <mergeCell ref="O10:O12"/>
    <mergeCell ref="K7:L8"/>
    <mergeCell ref="M7:N8"/>
    <mergeCell ref="R7:S8"/>
    <mergeCell ref="P7:P9"/>
    <mergeCell ref="O7:O9"/>
    <mergeCell ref="Q7:Q9"/>
    <mergeCell ref="F10:F12"/>
    <mergeCell ref="A20:Y20"/>
    <mergeCell ref="T10:T12"/>
    <mergeCell ref="R10:R12"/>
    <mergeCell ref="S10:S12"/>
    <mergeCell ref="A10:A12"/>
    <mergeCell ref="B10:B12"/>
    <mergeCell ref="C10:C12"/>
    <mergeCell ref="D10:D12"/>
    <mergeCell ref="K10:K12"/>
  </mergeCells>
  <phoneticPr fontId="1"/>
  <printOptions horizontalCentered="1"/>
  <pageMargins left="0.39370078740157483" right="0.39370078740157483" top="0.43307086614173229" bottom="0.23622047244094491" header="0.31496062992125984" footer="0.15748031496062992"/>
  <pageSetup paperSize="8" scale="74" orientation="landscape" r:id="rId1"/>
  <headerFooter>
    <oddHeader>&amp;L&amp;18様式５</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50"/>
  </sheetPr>
  <dimension ref="A2:M67"/>
  <sheetViews>
    <sheetView topLeftCell="A41" zoomScale="60" zoomScaleNormal="60" zoomScalePageLayoutView="50" workbookViewId="0">
      <selection activeCell="H8" sqref="H8"/>
    </sheetView>
  </sheetViews>
  <sheetFormatPr defaultColWidth="9" defaultRowHeight="13.5" x14ac:dyDescent="0.15"/>
  <cols>
    <col min="1" max="1" width="6.625" style="10" customWidth="1"/>
    <col min="2" max="2" width="15.375" style="253" customWidth="1"/>
    <col min="3" max="3" width="40.125" style="253" customWidth="1"/>
    <col min="4" max="4" width="53.875" style="253" customWidth="1"/>
    <col min="5" max="6" width="15" style="10" bestFit="1" customWidth="1"/>
    <col min="7" max="7" width="15" style="10" customWidth="1"/>
    <col min="8" max="8" width="15" style="10" bestFit="1" customWidth="1"/>
    <col min="9" max="9" width="55.75" style="10" customWidth="1"/>
    <col min="10" max="10" width="10.75" style="10" customWidth="1"/>
    <col min="11" max="11" width="17.75" style="10" customWidth="1"/>
    <col min="12" max="12" width="10.75" style="10" customWidth="1"/>
    <col min="13" max="13" width="28.875" style="10" customWidth="1"/>
    <col min="14" max="16384" width="9" style="10"/>
  </cols>
  <sheetData>
    <row r="2" spans="1:13" ht="17.25" x14ac:dyDescent="0.15">
      <c r="A2" s="21" t="s">
        <v>57</v>
      </c>
      <c r="J2" s="18"/>
      <c r="K2" s="18"/>
      <c r="L2" s="18"/>
      <c r="M2" s="18"/>
    </row>
    <row r="3" spans="1:13" ht="18.75" x14ac:dyDescent="0.15">
      <c r="A3" s="1122" t="s">
        <v>203</v>
      </c>
      <c r="B3" s="1122"/>
      <c r="C3" s="1122"/>
      <c r="D3" s="1122"/>
      <c r="E3" s="1122"/>
      <c r="F3" s="1122"/>
      <c r="G3" s="1122"/>
      <c r="H3" s="1122"/>
      <c r="I3" s="1122"/>
      <c r="J3" s="1122"/>
      <c r="K3" s="1122"/>
      <c r="L3" s="1122"/>
      <c r="M3" s="1122"/>
    </row>
    <row r="4" spans="1:13" ht="14.25" thickBot="1" x14ac:dyDescent="0.2">
      <c r="A4" s="18"/>
      <c r="I4" s="11"/>
      <c r="J4" s="18"/>
      <c r="K4" s="18"/>
      <c r="L4" s="18"/>
      <c r="M4" s="11" t="s">
        <v>44</v>
      </c>
    </row>
    <row r="5" spans="1:13" ht="13.7" customHeight="1" x14ac:dyDescent="0.15">
      <c r="A5" s="1065" t="s">
        <v>72</v>
      </c>
      <c r="B5" s="1068" t="s">
        <v>11</v>
      </c>
      <c r="C5" s="1068" t="s">
        <v>12</v>
      </c>
      <c r="D5" s="1068" t="s">
        <v>78</v>
      </c>
      <c r="E5" s="1073" t="s">
        <v>204</v>
      </c>
      <c r="F5" s="1125" t="s">
        <v>137</v>
      </c>
      <c r="G5" s="1127"/>
      <c r="H5" s="1073" t="s">
        <v>205</v>
      </c>
      <c r="I5" s="1053" t="s">
        <v>13</v>
      </c>
      <c r="J5" s="1137" t="s">
        <v>67</v>
      </c>
      <c r="K5" s="1137" t="s">
        <v>63</v>
      </c>
      <c r="L5" s="1142" t="s">
        <v>54</v>
      </c>
      <c r="M5" s="1143"/>
    </row>
    <row r="6" spans="1:13" ht="13.7" customHeight="1" x14ac:dyDescent="0.15">
      <c r="A6" s="1066"/>
      <c r="B6" s="1069"/>
      <c r="C6" s="1069"/>
      <c r="D6" s="1069"/>
      <c r="E6" s="1074"/>
      <c r="F6" s="1074" t="s">
        <v>73</v>
      </c>
      <c r="G6" s="1074" t="s">
        <v>56</v>
      </c>
      <c r="H6" s="1074"/>
      <c r="I6" s="1239"/>
      <c r="J6" s="1138"/>
      <c r="K6" s="1140"/>
      <c r="L6" s="1144" t="s">
        <v>58</v>
      </c>
      <c r="M6" s="1146" t="s">
        <v>55</v>
      </c>
    </row>
    <row r="7" spans="1:13" ht="14.25" thickBot="1" x14ac:dyDescent="0.2">
      <c r="A7" s="1123"/>
      <c r="B7" s="1124"/>
      <c r="C7" s="1124"/>
      <c r="D7" s="1124"/>
      <c r="E7" s="1075"/>
      <c r="F7" s="1075"/>
      <c r="G7" s="1075"/>
      <c r="H7" s="1128"/>
      <c r="I7" s="1240"/>
      <c r="J7" s="1139"/>
      <c r="K7" s="1141"/>
      <c r="L7" s="1145"/>
      <c r="M7" s="1147"/>
    </row>
    <row r="8" spans="1:13" ht="27" x14ac:dyDescent="0.15">
      <c r="A8" s="237">
        <v>1</v>
      </c>
      <c r="B8" s="266" t="s">
        <v>14</v>
      </c>
      <c r="C8" s="254" t="s">
        <v>15</v>
      </c>
      <c r="D8" s="254" t="s">
        <v>16</v>
      </c>
      <c r="E8" s="239">
        <v>1000</v>
      </c>
      <c r="F8" s="239">
        <v>1001</v>
      </c>
      <c r="G8" s="239">
        <v>980</v>
      </c>
      <c r="H8" s="239">
        <v>980</v>
      </c>
      <c r="I8" s="240" t="s">
        <v>17</v>
      </c>
      <c r="J8" s="241"/>
      <c r="K8" s="238" t="s">
        <v>167</v>
      </c>
      <c r="L8" s="242"/>
      <c r="M8" s="243"/>
    </row>
    <row r="9" spans="1:13" ht="27" x14ac:dyDescent="0.15">
      <c r="A9" s="244">
        <v>2</v>
      </c>
      <c r="B9" s="263" t="s">
        <v>18</v>
      </c>
      <c r="C9" s="255" t="s">
        <v>19</v>
      </c>
      <c r="D9" s="255" t="s">
        <v>16</v>
      </c>
      <c r="E9" s="210">
        <v>10000</v>
      </c>
      <c r="F9" s="211">
        <v>10000</v>
      </c>
      <c r="G9" s="210">
        <v>9500</v>
      </c>
      <c r="H9" s="246">
        <v>9000</v>
      </c>
      <c r="I9" s="247" t="s">
        <v>20</v>
      </c>
      <c r="J9" s="248"/>
      <c r="K9" s="245"/>
      <c r="L9" s="249"/>
      <c r="M9" s="250"/>
    </row>
    <row r="10" spans="1:13" ht="40.5" x14ac:dyDescent="0.15">
      <c r="A10" s="244">
        <v>3</v>
      </c>
      <c r="B10" s="263" t="s">
        <v>21</v>
      </c>
      <c r="C10" s="255" t="s">
        <v>22</v>
      </c>
      <c r="D10" s="255" t="s">
        <v>23</v>
      </c>
      <c r="E10" s="214">
        <v>7000</v>
      </c>
      <c r="F10" s="215">
        <v>7000</v>
      </c>
      <c r="G10" s="214">
        <v>7000</v>
      </c>
      <c r="H10" s="246">
        <v>7800</v>
      </c>
      <c r="I10" s="247" t="s">
        <v>17</v>
      </c>
      <c r="J10" s="251"/>
      <c r="K10" s="245"/>
      <c r="L10" s="252"/>
      <c r="M10" s="250"/>
    </row>
    <row r="11" spans="1:13" ht="27" x14ac:dyDescent="0.15">
      <c r="A11" s="244">
        <v>4</v>
      </c>
      <c r="B11" s="263" t="s">
        <v>18</v>
      </c>
      <c r="C11" s="255" t="s">
        <v>24</v>
      </c>
      <c r="D11" s="255" t="s">
        <v>1</v>
      </c>
      <c r="E11" s="214">
        <v>12000</v>
      </c>
      <c r="F11" s="215">
        <v>12000</v>
      </c>
      <c r="G11" s="214">
        <v>11500</v>
      </c>
      <c r="H11" s="246">
        <v>10000</v>
      </c>
      <c r="I11" s="247" t="s">
        <v>25</v>
      </c>
      <c r="J11" s="251"/>
      <c r="K11" s="245"/>
      <c r="L11" s="252"/>
      <c r="M11" s="250"/>
    </row>
    <row r="12" spans="1:13" ht="54" x14ac:dyDescent="0.15">
      <c r="A12" s="244">
        <v>5</v>
      </c>
      <c r="B12" s="263" t="s">
        <v>5</v>
      </c>
      <c r="C12" s="255" t="s">
        <v>26</v>
      </c>
      <c r="D12" s="255" t="s">
        <v>27</v>
      </c>
      <c r="E12" s="214">
        <v>5000</v>
      </c>
      <c r="F12" s="215">
        <v>5000</v>
      </c>
      <c r="G12" s="214">
        <v>5000</v>
      </c>
      <c r="H12" s="246">
        <v>5000</v>
      </c>
      <c r="I12" s="247" t="s">
        <v>25</v>
      </c>
      <c r="J12" s="251"/>
      <c r="K12" s="245"/>
      <c r="L12" s="252"/>
      <c r="M12" s="250"/>
    </row>
    <row r="13" spans="1:13" ht="27" x14ac:dyDescent="0.15">
      <c r="A13" s="244">
        <v>6</v>
      </c>
      <c r="B13" s="263" t="s">
        <v>28</v>
      </c>
      <c r="C13" s="263"/>
      <c r="D13" s="255"/>
      <c r="E13" s="214">
        <v>5000</v>
      </c>
      <c r="F13" s="215">
        <v>5000</v>
      </c>
      <c r="G13" s="214">
        <v>5000</v>
      </c>
      <c r="H13" s="246">
        <v>4000</v>
      </c>
      <c r="I13" s="247"/>
      <c r="J13" s="251"/>
      <c r="K13" s="245"/>
      <c r="L13" s="252"/>
      <c r="M13" s="250"/>
    </row>
    <row r="14" spans="1:13" ht="14.25" x14ac:dyDescent="0.15">
      <c r="A14" s="4">
        <v>7</v>
      </c>
      <c r="B14" s="264" t="s">
        <v>29</v>
      </c>
      <c r="C14" s="264"/>
      <c r="D14" s="256"/>
      <c r="E14" s="13"/>
      <c r="F14" s="43"/>
      <c r="G14" s="43"/>
      <c r="H14" s="13"/>
      <c r="I14" s="5"/>
      <c r="J14" s="29"/>
      <c r="K14" s="25"/>
      <c r="L14" s="31"/>
      <c r="M14" s="33"/>
    </row>
    <row r="15" spans="1:13" ht="27" x14ac:dyDescent="0.15">
      <c r="A15" s="4">
        <v>8</v>
      </c>
      <c r="B15" s="264" t="s">
        <v>30</v>
      </c>
      <c r="C15" s="264"/>
      <c r="D15" s="256"/>
      <c r="E15" s="13"/>
      <c r="F15" s="43"/>
      <c r="G15" s="43"/>
      <c r="H15" s="13"/>
      <c r="I15" s="5"/>
      <c r="J15" s="29"/>
      <c r="K15" s="25"/>
      <c r="L15" s="31"/>
      <c r="M15" s="33"/>
    </row>
    <row r="16" spans="1:13" ht="14.25" x14ac:dyDescent="0.15">
      <c r="A16" s="4">
        <v>9</v>
      </c>
      <c r="B16" s="264" t="s">
        <v>29</v>
      </c>
      <c r="C16" s="264"/>
      <c r="D16" s="256"/>
      <c r="E16" s="13"/>
      <c r="F16" s="43"/>
      <c r="G16" s="43"/>
      <c r="H16" s="13"/>
      <c r="I16" s="5"/>
      <c r="J16" s="29"/>
      <c r="K16" s="25"/>
      <c r="L16" s="31"/>
      <c r="M16" s="33"/>
    </row>
    <row r="17" spans="1:13" ht="14.25" x14ac:dyDescent="0.15">
      <c r="A17" s="4">
        <v>10</v>
      </c>
      <c r="B17" s="264" t="s">
        <v>29</v>
      </c>
      <c r="C17" s="264"/>
      <c r="D17" s="256"/>
      <c r="E17" s="13"/>
      <c r="F17" s="43"/>
      <c r="G17" s="43"/>
      <c r="H17" s="13"/>
      <c r="I17" s="5"/>
      <c r="J17" s="29"/>
      <c r="K17" s="25"/>
      <c r="L17" s="31"/>
      <c r="M17" s="33"/>
    </row>
    <row r="18" spans="1:13" ht="14.25" x14ac:dyDescent="0.15">
      <c r="A18" s="4">
        <v>11</v>
      </c>
      <c r="B18" s="264"/>
      <c r="C18" s="264"/>
      <c r="D18" s="256"/>
      <c r="E18" s="13"/>
      <c r="F18" s="43"/>
      <c r="G18" s="43"/>
      <c r="H18" s="13"/>
      <c r="I18" s="5"/>
      <c r="J18" s="29"/>
      <c r="K18" s="25"/>
      <c r="L18" s="31"/>
      <c r="M18" s="33"/>
    </row>
    <row r="19" spans="1:13" ht="14.25" x14ac:dyDescent="0.15">
      <c r="A19" s="4">
        <v>12</v>
      </c>
      <c r="B19" s="264"/>
      <c r="C19" s="264"/>
      <c r="D19" s="256"/>
      <c r="E19" s="13"/>
      <c r="F19" s="43"/>
      <c r="G19" s="43"/>
      <c r="H19" s="13"/>
      <c r="I19" s="5"/>
      <c r="J19" s="29"/>
      <c r="K19" s="25"/>
      <c r="L19" s="31"/>
      <c r="M19" s="33"/>
    </row>
    <row r="20" spans="1:13" ht="14.25" x14ac:dyDescent="0.15">
      <c r="A20" s="4">
        <v>13</v>
      </c>
      <c r="B20" s="264"/>
      <c r="C20" s="264"/>
      <c r="D20" s="256"/>
      <c r="E20" s="13"/>
      <c r="F20" s="43"/>
      <c r="G20" s="43"/>
      <c r="H20" s="13"/>
      <c r="I20" s="5"/>
      <c r="J20" s="29"/>
      <c r="K20" s="25"/>
      <c r="L20" s="31"/>
      <c r="M20" s="33"/>
    </row>
    <row r="21" spans="1:13" ht="14.25" x14ac:dyDescent="0.15">
      <c r="A21" s="4">
        <v>14</v>
      </c>
      <c r="B21" s="264"/>
      <c r="C21" s="264"/>
      <c r="D21" s="256"/>
      <c r="E21" s="13"/>
      <c r="F21" s="43"/>
      <c r="G21" s="43"/>
      <c r="H21" s="13"/>
      <c r="I21" s="5"/>
      <c r="J21" s="29"/>
      <c r="K21" s="25"/>
      <c r="L21" s="31"/>
      <c r="M21" s="33"/>
    </row>
    <row r="22" spans="1:13" ht="14.25" x14ac:dyDescent="0.15">
      <c r="A22" s="4">
        <v>15</v>
      </c>
      <c r="B22" s="264"/>
      <c r="C22" s="264"/>
      <c r="D22" s="256"/>
      <c r="E22" s="13"/>
      <c r="F22" s="43"/>
      <c r="G22" s="43"/>
      <c r="H22" s="13"/>
      <c r="I22" s="5"/>
      <c r="J22" s="29"/>
      <c r="K22" s="25"/>
      <c r="L22" s="31"/>
      <c r="M22" s="33"/>
    </row>
    <row r="23" spans="1:13" ht="14.25" x14ac:dyDescent="0.15">
      <c r="A23" s="4">
        <v>16</v>
      </c>
      <c r="B23" s="264"/>
      <c r="C23" s="264"/>
      <c r="D23" s="256"/>
      <c r="E23" s="13"/>
      <c r="F23" s="43"/>
      <c r="G23" s="43"/>
      <c r="H23" s="13"/>
      <c r="I23" s="5"/>
      <c r="J23" s="29"/>
      <c r="K23" s="25"/>
      <c r="L23" s="31"/>
      <c r="M23" s="33"/>
    </row>
    <row r="24" spans="1:13" ht="14.25" x14ac:dyDescent="0.15">
      <c r="A24" s="4">
        <v>17</v>
      </c>
      <c r="B24" s="264"/>
      <c r="C24" s="264"/>
      <c r="D24" s="256"/>
      <c r="E24" s="13"/>
      <c r="F24" s="43"/>
      <c r="G24" s="43"/>
      <c r="H24" s="13"/>
      <c r="I24" s="5"/>
      <c r="J24" s="29"/>
      <c r="K24" s="25"/>
      <c r="L24" s="31"/>
      <c r="M24" s="33"/>
    </row>
    <row r="25" spans="1:13" ht="40.5" x14ac:dyDescent="0.15">
      <c r="A25" s="4">
        <v>18</v>
      </c>
      <c r="B25" s="264" t="s">
        <v>31</v>
      </c>
      <c r="C25" s="256" t="s">
        <v>32</v>
      </c>
      <c r="D25" s="256" t="s">
        <v>16</v>
      </c>
      <c r="E25" s="13"/>
      <c r="F25" s="43"/>
      <c r="G25" s="43"/>
      <c r="H25" s="13"/>
      <c r="I25" s="5" t="s">
        <v>33</v>
      </c>
      <c r="J25" s="29"/>
      <c r="K25" s="25"/>
      <c r="L25" s="31"/>
      <c r="M25" s="33"/>
    </row>
    <row r="26" spans="1:13" ht="14.25" x14ac:dyDescent="0.15">
      <c r="A26" s="4">
        <v>19</v>
      </c>
      <c r="B26" s="264" t="s">
        <v>21</v>
      </c>
      <c r="C26" s="256" t="s">
        <v>34</v>
      </c>
      <c r="D26" s="256"/>
      <c r="E26" s="13"/>
      <c r="F26" s="43"/>
      <c r="G26" s="43"/>
      <c r="H26" s="13"/>
      <c r="I26" s="5" t="s">
        <v>17</v>
      </c>
      <c r="J26" s="29"/>
      <c r="K26" s="25"/>
      <c r="L26" s="31"/>
      <c r="M26" s="33"/>
    </row>
    <row r="27" spans="1:13" ht="27" x14ac:dyDescent="0.15">
      <c r="A27" s="4">
        <v>20</v>
      </c>
      <c r="B27" s="264" t="s">
        <v>18</v>
      </c>
      <c r="C27" s="256" t="s">
        <v>24</v>
      </c>
      <c r="D27" s="256" t="s">
        <v>35</v>
      </c>
      <c r="E27" s="13"/>
      <c r="F27" s="43"/>
      <c r="G27" s="43"/>
      <c r="H27" s="13"/>
      <c r="I27" s="5" t="s">
        <v>25</v>
      </c>
      <c r="J27" s="29"/>
      <c r="K27" s="25"/>
      <c r="L27" s="31"/>
      <c r="M27" s="33"/>
    </row>
    <row r="28" spans="1:13" ht="14.25" x14ac:dyDescent="0.15">
      <c r="A28" s="4">
        <v>21</v>
      </c>
      <c r="B28" s="264" t="s">
        <v>5</v>
      </c>
      <c r="C28" s="264"/>
      <c r="D28" s="256"/>
      <c r="E28" s="13"/>
      <c r="F28" s="43"/>
      <c r="G28" s="43"/>
      <c r="H28" s="13"/>
      <c r="I28" s="5"/>
      <c r="J28" s="29"/>
      <c r="K28" s="25"/>
      <c r="L28" s="31"/>
      <c r="M28" s="33"/>
    </row>
    <row r="29" spans="1:13" ht="14.25" x14ac:dyDescent="0.15">
      <c r="A29" s="4"/>
      <c r="B29" s="264"/>
      <c r="C29" s="264"/>
      <c r="D29" s="256"/>
      <c r="E29" s="13"/>
      <c r="F29" s="43"/>
      <c r="G29" s="43"/>
      <c r="H29" s="13"/>
      <c r="I29" s="5"/>
      <c r="J29" s="29"/>
      <c r="K29" s="25"/>
      <c r="L29" s="31"/>
      <c r="M29" s="33"/>
    </row>
    <row r="30" spans="1:13" ht="14.25" x14ac:dyDescent="0.15">
      <c r="A30" s="4"/>
      <c r="B30" s="264"/>
      <c r="C30" s="264"/>
      <c r="D30" s="256"/>
      <c r="E30" s="13"/>
      <c r="F30" s="43"/>
      <c r="G30" s="43"/>
      <c r="H30" s="13"/>
      <c r="I30" s="5"/>
      <c r="J30" s="29"/>
      <c r="K30" s="25"/>
      <c r="L30" s="31"/>
      <c r="M30" s="33"/>
    </row>
    <row r="31" spans="1:13" ht="14.25" x14ac:dyDescent="0.15">
      <c r="A31" s="4"/>
      <c r="B31" s="264"/>
      <c r="C31" s="264"/>
      <c r="D31" s="256"/>
      <c r="E31" s="13"/>
      <c r="F31" s="43"/>
      <c r="G31" s="43"/>
      <c r="H31" s="13"/>
      <c r="I31" s="5"/>
      <c r="J31" s="29"/>
      <c r="K31" s="25"/>
      <c r="L31" s="31"/>
      <c r="M31" s="33"/>
    </row>
    <row r="32" spans="1:13" ht="14.25" x14ac:dyDescent="0.15">
      <c r="A32" s="4"/>
      <c r="B32" s="264"/>
      <c r="C32" s="264"/>
      <c r="D32" s="256"/>
      <c r="E32" s="13"/>
      <c r="F32" s="43"/>
      <c r="G32" s="43"/>
      <c r="H32" s="13"/>
      <c r="I32" s="5"/>
      <c r="J32" s="29"/>
      <c r="K32" s="25"/>
      <c r="L32" s="31"/>
      <c r="M32" s="33"/>
    </row>
    <row r="33" spans="1:13" ht="14.25" x14ac:dyDescent="0.15">
      <c r="A33" s="4"/>
      <c r="B33" s="264"/>
      <c r="C33" s="264"/>
      <c r="D33" s="256"/>
      <c r="E33" s="13"/>
      <c r="F33" s="43"/>
      <c r="G33" s="43"/>
      <c r="H33" s="13"/>
      <c r="I33" s="5"/>
      <c r="J33" s="29"/>
      <c r="K33" s="25"/>
      <c r="L33" s="31"/>
      <c r="M33" s="33"/>
    </row>
    <row r="34" spans="1:13" ht="14.25" x14ac:dyDescent="0.15">
      <c r="A34" s="4"/>
      <c r="B34" s="264"/>
      <c r="C34" s="264"/>
      <c r="D34" s="256"/>
      <c r="E34" s="13"/>
      <c r="F34" s="43"/>
      <c r="G34" s="43"/>
      <c r="H34" s="13"/>
      <c r="I34" s="5"/>
      <c r="J34" s="29"/>
      <c r="K34" s="25"/>
      <c r="L34" s="31"/>
      <c r="M34" s="33"/>
    </row>
    <row r="35" spans="1:13" ht="14.25" x14ac:dyDescent="0.15">
      <c r="A35" s="4"/>
      <c r="B35" s="264"/>
      <c r="C35" s="264"/>
      <c r="D35" s="256"/>
      <c r="E35" s="13"/>
      <c r="F35" s="43"/>
      <c r="G35" s="43"/>
      <c r="H35" s="13"/>
      <c r="I35" s="5"/>
      <c r="J35" s="29"/>
      <c r="K35" s="25"/>
      <c r="L35" s="31"/>
      <c r="M35" s="33"/>
    </row>
    <row r="36" spans="1:13" ht="14.25" x14ac:dyDescent="0.15">
      <c r="A36" s="4"/>
      <c r="B36" s="264"/>
      <c r="C36" s="264"/>
      <c r="D36" s="256"/>
      <c r="E36" s="13"/>
      <c r="F36" s="43"/>
      <c r="G36" s="43"/>
      <c r="H36" s="13"/>
      <c r="I36" s="5"/>
      <c r="J36" s="29"/>
      <c r="K36" s="25"/>
      <c r="L36" s="31"/>
      <c r="M36" s="33"/>
    </row>
    <row r="37" spans="1:13" ht="14.25" x14ac:dyDescent="0.15">
      <c r="A37" s="4"/>
      <c r="B37" s="264"/>
      <c r="C37" s="264"/>
      <c r="D37" s="256"/>
      <c r="E37" s="13"/>
      <c r="F37" s="43"/>
      <c r="G37" s="43"/>
      <c r="H37" s="13"/>
      <c r="I37" s="5"/>
      <c r="J37" s="29"/>
      <c r="K37" s="25"/>
      <c r="L37" s="31"/>
      <c r="M37" s="33"/>
    </row>
    <row r="38" spans="1:13" ht="14.25" x14ac:dyDescent="0.15">
      <c r="A38" s="4"/>
      <c r="B38" s="264"/>
      <c r="C38" s="264"/>
      <c r="D38" s="256"/>
      <c r="E38" s="13"/>
      <c r="F38" s="43"/>
      <c r="G38" s="43"/>
      <c r="H38" s="13"/>
      <c r="I38" s="5"/>
      <c r="J38" s="29"/>
      <c r="K38" s="25"/>
      <c r="L38" s="31"/>
      <c r="M38" s="33"/>
    </row>
    <row r="39" spans="1:13" ht="14.25" x14ac:dyDescent="0.15">
      <c r="A39" s="4"/>
      <c r="B39" s="264"/>
      <c r="C39" s="264"/>
      <c r="D39" s="256"/>
      <c r="E39" s="13"/>
      <c r="F39" s="43"/>
      <c r="G39" s="43"/>
      <c r="H39" s="13"/>
      <c r="I39" s="5"/>
      <c r="J39" s="29"/>
      <c r="K39" s="25"/>
      <c r="L39" s="31"/>
      <c r="M39" s="33"/>
    </row>
    <row r="40" spans="1:13" ht="14.25" x14ac:dyDescent="0.15">
      <c r="A40" s="4"/>
      <c r="B40" s="264"/>
      <c r="C40" s="264"/>
      <c r="D40" s="256"/>
      <c r="E40" s="13"/>
      <c r="F40" s="43"/>
      <c r="G40" s="43"/>
      <c r="H40" s="13"/>
      <c r="I40" s="5"/>
      <c r="J40" s="29"/>
      <c r="K40" s="25"/>
      <c r="L40" s="31"/>
      <c r="M40" s="33"/>
    </row>
    <row r="41" spans="1:13" ht="14.25" x14ac:dyDescent="0.15">
      <c r="A41" s="4"/>
      <c r="B41" s="264"/>
      <c r="C41" s="264"/>
      <c r="D41" s="256"/>
      <c r="E41" s="13"/>
      <c r="F41" s="43"/>
      <c r="G41" s="43"/>
      <c r="H41" s="13"/>
      <c r="I41" s="5"/>
      <c r="J41" s="29"/>
      <c r="K41" s="25"/>
      <c r="L41" s="31"/>
      <c r="M41" s="33"/>
    </row>
    <row r="42" spans="1:13" ht="14.25" x14ac:dyDescent="0.15">
      <c r="A42" s="4"/>
      <c r="B42" s="264"/>
      <c r="C42" s="264"/>
      <c r="D42" s="256"/>
      <c r="E42" s="13"/>
      <c r="F42" s="43"/>
      <c r="G42" s="43"/>
      <c r="H42" s="13"/>
      <c r="I42" s="5"/>
      <c r="J42" s="29"/>
      <c r="K42" s="25"/>
      <c r="L42" s="31"/>
      <c r="M42" s="33"/>
    </row>
    <row r="43" spans="1:13" ht="14.25" x14ac:dyDescent="0.15">
      <c r="A43" s="4"/>
      <c r="B43" s="264"/>
      <c r="C43" s="264"/>
      <c r="D43" s="256"/>
      <c r="E43" s="13"/>
      <c r="F43" s="43"/>
      <c r="G43" s="43"/>
      <c r="H43" s="13"/>
      <c r="I43" s="5"/>
      <c r="J43" s="29"/>
      <c r="K43" s="25"/>
      <c r="L43" s="31"/>
      <c r="M43" s="33"/>
    </row>
    <row r="44" spans="1:13" ht="14.25" x14ac:dyDescent="0.15">
      <c r="A44" s="4"/>
      <c r="B44" s="264"/>
      <c r="C44" s="264"/>
      <c r="D44" s="256"/>
      <c r="E44" s="13"/>
      <c r="F44" s="43"/>
      <c r="G44" s="43"/>
      <c r="H44" s="13"/>
      <c r="I44" s="5"/>
      <c r="J44" s="29"/>
      <c r="K44" s="25"/>
      <c r="L44" s="31"/>
      <c r="M44" s="33"/>
    </row>
    <row r="45" spans="1:13" ht="14.25" x14ac:dyDescent="0.15">
      <c r="A45" s="4"/>
      <c r="B45" s="264"/>
      <c r="C45" s="264"/>
      <c r="D45" s="256"/>
      <c r="E45" s="13"/>
      <c r="F45" s="43"/>
      <c r="G45" s="43"/>
      <c r="H45" s="13"/>
      <c r="I45" s="5"/>
      <c r="J45" s="29"/>
      <c r="K45" s="25"/>
      <c r="L45" s="31"/>
      <c r="M45" s="33"/>
    </row>
    <row r="46" spans="1:13" ht="14.25" x14ac:dyDescent="0.15">
      <c r="A46" s="4"/>
      <c r="B46" s="264"/>
      <c r="C46" s="264"/>
      <c r="D46" s="256"/>
      <c r="E46" s="13"/>
      <c r="F46" s="43"/>
      <c r="G46" s="43"/>
      <c r="H46" s="13"/>
      <c r="I46" s="5"/>
      <c r="J46" s="29"/>
      <c r="K46" s="25"/>
      <c r="L46" s="31"/>
      <c r="M46" s="33"/>
    </row>
    <row r="47" spans="1:13" ht="14.25" x14ac:dyDescent="0.15">
      <c r="A47" s="4"/>
      <c r="B47" s="264"/>
      <c r="C47" s="264"/>
      <c r="D47" s="256"/>
      <c r="E47" s="13"/>
      <c r="F47" s="43"/>
      <c r="G47" s="43"/>
      <c r="H47" s="13"/>
      <c r="I47" s="5"/>
      <c r="J47" s="29"/>
      <c r="K47" s="25"/>
      <c r="L47" s="31"/>
      <c r="M47" s="33"/>
    </row>
    <row r="48" spans="1:13" ht="14.25" x14ac:dyDescent="0.15">
      <c r="A48" s="4"/>
      <c r="B48" s="264"/>
      <c r="C48" s="264"/>
      <c r="D48" s="256"/>
      <c r="E48" s="13"/>
      <c r="F48" s="43"/>
      <c r="G48" s="43"/>
      <c r="H48" s="13"/>
      <c r="I48" s="5"/>
      <c r="J48" s="29"/>
      <c r="K48" s="25"/>
      <c r="L48" s="31"/>
      <c r="M48" s="33"/>
    </row>
    <row r="49" spans="1:13" ht="14.25" x14ac:dyDescent="0.15">
      <c r="A49" s="4"/>
      <c r="B49" s="264"/>
      <c r="C49" s="264"/>
      <c r="D49" s="256"/>
      <c r="E49" s="13"/>
      <c r="F49" s="43"/>
      <c r="G49" s="43"/>
      <c r="H49" s="13"/>
      <c r="I49" s="5"/>
      <c r="J49" s="29"/>
      <c r="K49" s="25"/>
      <c r="L49" s="31"/>
      <c r="M49" s="33"/>
    </row>
    <row r="50" spans="1:13" ht="14.25" x14ac:dyDescent="0.15">
      <c r="A50" s="4"/>
      <c r="B50" s="264"/>
      <c r="C50" s="264"/>
      <c r="D50" s="256"/>
      <c r="E50" s="13"/>
      <c r="F50" s="43"/>
      <c r="G50" s="43"/>
      <c r="H50" s="13"/>
      <c r="I50" s="5"/>
      <c r="J50" s="29"/>
      <c r="K50" s="25"/>
      <c r="L50" s="31"/>
      <c r="M50" s="33"/>
    </row>
    <row r="51" spans="1:13" ht="14.25" x14ac:dyDescent="0.15">
      <c r="A51" s="4"/>
      <c r="B51" s="264"/>
      <c r="C51" s="264"/>
      <c r="D51" s="256"/>
      <c r="E51" s="13"/>
      <c r="F51" s="43"/>
      <c r="G51" s="43"/>
      <c r="H51" s="13"/>
      <c r="I51" s="5"/>
      <c r="J51" s="29"/>
      <c r="K51" s="25"/>
      <c r="L51" s="31"/>
      <c r="M51" s="33"/>
    </row>
    <row r="52" spans="1:13" ht="14.25" x14ac:dyDescent="0.15">
      <c r="A52" s="4"/>
      <c r="B52" s="264"/>
      <c r="C52" s="264"/>
      <c r="D52" s="256"/>
      <c r="E52" s="13"/>
      <c r="F52" s="43"/>
      <c r="G52" s="43"/>
      <c r="H52" s="13"/>
      <c r="I52" s="5"/>
      <c r="J52" s="29"/>
      <c r="K52" s="25"/>
      <c r="L52" s="31"/>
      <c r="M52" s="33"/>
    </row>
    <row r="53" spans="1:13" ht="14.25" x14ac:dyDescent="0.15">
      <c r="A53" s="4"/>
      <c r="B53" s="264"/>
      <c r="C53" s="264"/>
      <c r="D53" s="256"/>
      <c r="E53" s="13"/>
      <c r="F53" s="43"/>
      <c r="G53" s="43"/>
      <c r="H53" s="13"/>
      <c r="I53" s="5"/>
      <c r="J53" s="29"/>
      <c r="K53" s="25"/>
      <c r="L53" s="31"/>
      <c r="M53" s="33"/>
    </row>
    <row r="54" spans="1:13" ht="14.25" x14ac:dyDescent="0.15">
      <c r="A54" s="4"/>
      <c r="B54" s="264"/>
      <c r="C54" s="264"/>
      <c r="D54" s="256"/>
      <c r="E54" s="13"/>
      <c r="F54" s="43"/>
      <c r="G54" s="43"/>
      <c r="H54" s="13"/>
      <c r="I54" s="5"/>
      <c r="J54" s="29"/>
      <c r="K54" s="25"/>
      <c r="L54" s="31"/>
      <c r="M54" s="33"/>
    </row>
    <row r="55" spans="1:13" ht="14.25" x14ac:dyDescent="0.15">
      <c r="A55" s="4"/>
      <c r="B55" s="264"/>
      <c r="C55" s="264"/>
      <c r="D55" s="256"/>
      <c r="E55" s="13"/>
      <c r="F55" s="43"/>
      <c r="G55" s="43"/>
      <c r="H55" s="13"/>
      <c r="I55" s="5"/>
      <c r="J55" s="29"/>
      <c r="K55" s="25"/>
      <c r="L55" s="31"/>
      <c r="M55" s="33"/>
    </row>
    <row r="56" spans="1:13" ht="14.25" x14ac:dyDescent="0.15">
      <c r="A56" s="4"/>
      <c r="B56" s="264"/>
      <c r="C56" s="264"/>
      <c r="D56" s="256"/>
      <c r="E56" s="13"/>
      <c r="F56" s="43"/>
      <c r="G56" s="43"/>
      <c r="H56" s="13"/>
      <c r="I56" s="5"/>
      <c r="J56" s="29"/>
      <c r="K56" s="25"/>
      <c r="L56" s="31"/>
      <c r="M56" s="33"/>
    </row>
    <row r="57" spans="1:13" ht="14.25" x14ac:dyDescent="0.15">
      <c r="A57" s="4"/>
      <c r="B57" s="264"/>
      <c r="C57" s="264"/>
      <c r="D57" s="256"/>
      <c r="E57" s="13"/>
      <c r="F57" s="43"/>
      <c r="G57" s="43"/>
      <c r="H57" s="13"/>
      <c r="I57" s="5"/>
      <c r="J57" s="29"/>
      <c r="K57" s="25"/>
      <c r="L57" s="31"/>
      <c r="M57" s="33"/>
    </row>
    <row r="58" spans="1:13" ht="15" thickBot="1" x14ac:dyDescent="0.2">
      <c r="A58" s="6"/>
      <c r="B58" s="265"/>
      <c r="C58" s="265"/>
      <c r="D58" s="257"/>
      <c r="E58" s="15"/>
      <c r="F58" s="44"/>
      <c r="G58" s="44"/>
      <c r="H58" s="15"/>
      <c r="I58" s="35"/>
      <c r="J58" s="30"/>
      <c r="K58" s="26"/>
      <c r="L58" s="32"/>
      <c r="M58" s="34"/>
    </row>
    <row r="59" spans="1:13" ht="15" thickTop="1" x14ac:dyDescent="0.15">
      <c r="A59" s="1148" t="s">
        <v>64</v>
      </c>
      <c r="B59" s="1149"/>
      <c r="C59" s="1150"/>
      <c r="D59" s="258" t="s">
        <v>2</v>
      </c>
      <c r="E59" s="12"/>
      <c r="F59" s="45"/>
      <c r="G59" s="45"/>
      <c r="H59" s="12"/>
      <c r="I59" s="1157"/>
      <c r="J59" s="1160"/>
      <c r="K59" s="1163"/>
      <c r="L59" s="1166"/>
      <c r="M59" s="1134"/>
    </row>
    <row r="60" spans="1:13" ht="14.25" x14ac:dyDescent="0.15">
      <c r="A60" s="1151"/>
      <c r="B60" s="1152"/>
      <c r="C60" s="1153"/>
      <c r="D60" s="256" t="s">
        <v>36</v>
      </c>
      <c r="E60" s="13"/>
      <c r="F60" s="43"/>
      <c r="G60" s="43"/>
      <c r="H60" s="13"/>
      <c r="I60" s="1158"/>
      <c r="J60" s="1161"/>
      <c r="K60" s="1164"/>
      <c r="L60" s="1167"/>
      <c r="M60" s="1135"/>
    </row>
    <row r="61" spans="1:13" ht="14.25" x14ac:dyDescent="0.15">
      <c r="A61" s="1151"/>
      <c r="B61" s="1152"/>
      <c r="C61" s="1153"/>
      <c r="D61" s="259" t="s">
        <v>37</v>
      </c>
      <c r="E61" s="13"/>
      <c r="F61" s="43"/>
      <c r="G61" s="43"/>
      <c r="H61" s="13"/>
      <c r="I61" s="1158"/>
      <c r="J61" s="1161"/>
      <c r="K61" s="1164"/>
      <c r="L61" s="1167"/>
      <c r="M61" s="1135"/>
    </row>
    <row r="62" spans="1:13" ht="15" thickBot="1" x14ac:dyDescent="0.2">
      <c r="A62" s="1154"/>
      <c r="B62" s="1155"/>
      <c r="C62" s="1156"/>
      <c r="D62" s="260" t="s">
        <v>37</v>
      </c>
      <c r="E62" s="14"/>
      <c r="F62" s="46"/>
      <c r="G62" s="46"/>
      <c r="H62" s="14"/>
      <c r="I62" s="1159"/>
      <c r="J62" s="1162"/>
      <c r="K62" s="1165"/>
      <c r="L62" s="1168"/>
      <c r="M62" s="1136"/>
    </row>
    <row r="63" spans="1:13" ht="19.7" customHeight="1" x14ac:dyDescent="0.15">
      <c r="A63" s="89" t="s">
        <v>154</v>
      </c>
      <c r="B63" s="89"/>
      <c r="C63" s="89"/>
      <c r="D63" s="261"/>
      <c r="E63" s="93"/>
      <c r="F63" s="94"/>
      <c r="G63" s="94"/>
      <c r="H63" s="93"/>
      <c r="I63" s="78"/>
      <c r="J63" s="92"/>
      <c r="K63" s="92"/>
      <c r="L63" s="92"/>
      <c r="M63" s="92"/>
    </row>
    <row r="64" spans="1:13" ht="20.100000000000001" customHeight="1" x14ac:dyDescent="0.15">
      <c r="A64" s="22" t="s">
        <v>186</v>
      </c>
      <c r="B64" s="262"/>
      <c r="C64" s="262"/>
      <c r="E64" s="9"/>
      <c r="F64" s="9"/>
      <c r="G64" s="9"/>
      <c r="H64" s="9"/>
      <c r="I64" s="8"/>
      <c r="J64" s="20"/>
      <c r="K64" s="20"/>
      <c r="L64" s="20"/>
      <c r="M64" s="20"/>
    </row>
    <row r="65" spans="1:13" ht="20.100000000000001" customHeight="1" x14ac:dyDescent="0.15">
      <c r="A65" s="23" t="s">
        <v>162</v>
      </c>
      <c r="J65" s="2"/>
      <c r="K65" s="2"/>
      <c r="L65" s="2"/>
      <c r="M65" s="2"/>
    </row>
    <row r="66" spans="1:13" ht="20.100000000000001" customHeight="1" x14ac:dyDescent="0.15">
      <c r="A66" s="24" t="s">
        <v>150</v>
      </c>
      <c r="J66" s="7"/>
      <c r="K66" s="7"/>
      <c r="L66" s="7"/>
      <c r="M66" s="7"/>
    </row>
    <row r="67" spans="1:13" ht="20.100000000000001" customHeight="1" x14ac:dyDescent="0.15">
      <c r="A67" s="23"/>
      <c r="J67" s="2"/>
      <c r="K67" s="2"/>
      <c r="L67" s="2"/>
      <c r="M67" s="2"/>
    </row>
  </sheetData>
  <mergeCells count="22">
    <mergeCell ref="A59:C62"/>
    <mergeCell ref="F6:F7"/>
    <mergeCell ref="J59:J62"/>
    <mergeCell ref="I59:I62"/>
    <mergeCell ref="C5:C7"/>
    <mergeCell ref="A3:M3"/>
    <mergeCell ref="F5:G5"/>
    <mergeCell ref="I5:I7"/>
    <mergeCell ref="J5:J7"/>
    <mergeCell ref="D5:D7"/>
    <mergeCell ref="M6:M7"/>
    <mergeCell ref="L6:L7"/>
    <mergeCell ref="A5:A7"/>
    <mergeCell ref="G6:G7"/>
    <mergeCell ref="H5:H7"/>
    <mergeCell ref="B5:B7"/>
    <mergeCell ref="E5:E7"/>
    <mergeCell ref="K59:K62"/>
    <mergeCell ref="M59:M62"/>
    <mergeCell ref="K5:K7"/>
    <mergeCell ref="L5:M5"/>
    <mergeCell ref="L59:L62"/>
  </mergeCells>
  <phoneticPr fontId="1"/>
  <printOptions horizontalCentered="1"/>
  <pageMargins left="0.39370078740157483" right="0.39370078740157483" top="0.78740157480314965" bottom="0.59055118110236227" header="0.51181102362204722" footer="0.39370078740157483"/>
  <pageSetup paperSize="8" scale="65" orientation="landscape" cellComments="asDisplayed" horizontalDpi="300" verticalDpi="300" r:id="rId1"/>
  <headerFooter alignWithMargins="0">
    <oddHeader xml:space="preserve">&amp;L&amp;18　　　　　様式６&amp;R&amp;"ＭＳ Ｐゴシック,太字"&amp;12 </oddHeader>
    <oddFooter>&amp;C&amp;P/&amp;N</oddFooter>
  </headerFooter>
  <colBreaks count="1" manualBreakCount="1">
    <brk id="13"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18</vt:i4>
      </vt:variant>
    </vt:vector>
  </HeadingPairs>
  <TitlesOfParts>
    <vt:vector size="28" baseType="lpstr">
      <vt:lpstr>反映状況調</vt:lpstr>
      <vt:lpstr>２８新規事業</vt:lpstr>
      <vt:lpstr>２９新規要求事業</vt:lpstr>
      <vt:lpstr>【記載例】反映状況調</vt:lpstr>
      <vt:lpstr>【記載例】２８新規事業</vt:lpstr>
      <vt:lpstr>公開プロセス対象事業</vt:lpstr>
      <vt:lpstr>対象外リスト </vt:lpstr>
      <vt:lpstr>集計表（公表様式）</vt:lpstr>
      <vt:lpstr>【記載例】対象外リスト</vt:lpstr>
      <vt:lpstr>Ｈ２７年度整理表</vt:lpstr>
      <vt:lpstr>【記載例】２８新規事業!Print_Area</vt:lpstr>
      <vt:lpstr>【記載例】対象外リスト!Print_Area</vt:lpstr>
      <vt:lpstr>【記載例】反映状況調!Print_Area</vt:lpstr>
      <vt:lpstr>'２８新規事業'!Print_Area</vt:lpstr>
      <vt:lpstr>'２９新規要求事業'!Print_Area</vt:lpstr>
      <vt:lpstr>Ｈ２７年度整理表!Print_Area</vt:lpstr>
      <vt:lpstr>公開プロセス対象事業!Print_Area</vt:lpstr>
      <vt:lpstr>'対象外リスト '!Print_Area</vt:lpstr>
      <vt:lpstr>反映状況調!Print_Area</vt:lpstr>
      <vt:lpstr>【記載例】２８新規事業!Print_Titles</vt:lpstr>
      <vt:lpstr>【記載例】対象外リスト!Print_Titles</vt:lpstr>
      <vt:lpstr>【記載例】反映状況調!Print_Titles</vt:lpstr>
      <vt:lpstr>'２８新規事業'!Print_Titles</vt:lpstr>
      <vt:lpstr>'２９新規要求事業'!Print_Titles</vt:lpstr>
      <vt:lpstr>Ｈ２７年度整理表!Print_Titles</vt:lpstr>
      <vt:lpstr>公開プロセス対象事業!Print_Titles</vt:lpstr>
      <vt:lpstr>'対象外リスト '!Print_Titles</vt:lpstr>
      <vt:lpstr>反映状況調!Print_Titles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2016-10-11T02:35:35Z</dcterms:modified>
</cp:coreProperties>
</file>